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'Лист1'!$A$1:$O$52</definedName>
  </definedNames>
  <calcPr fullCalcOnLoad="1"/>
</workbook>
</file>

<file path=xl/sharedStrings.xml><?xml version="1.0" encoding="utf-8"?>
<sst xmlns="http://schemas.openxmlformats.org/spreadsheetml/2006/main" count="337" uniqueCount="262">
  <si>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</si>
  <si>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</si>
  <si>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</si>
  <si>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</si>
  <si>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</si>
  <si>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</si>
  <si>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</si>
  <si>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</si>
  <si>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http://www.6pm.com/dc-kids-court-graffik-se-little-kid-big-kid-white-armor-pink</t>
  </si>
  <si>
    <t>vodopad22</t>
  </si>
  <si>
    <t>DC Kids Court Graffik SE (Little Kid/Big Kid)</t>
  </si>
  <si>
    <t>SKU: #8461601</t>
  </si>
  <si>
    <t>6 Big Kid</t>
  </si>
  <si>
    <t>White/Armor/Pink</t>
  </si>
  <si>
    <t>http://www.6pm.com/annie-lysa-silver-metallic-kid-pu?zlfid=192&amp;ref=pd_sims_p_1</t>
  </si>
  <si>
    <t xml:space="preserve">Николь^ </t>
  </si>
  <si>
    <t>Annie Lysa</t>
  </si>
  <si>
    <t>SKU: #8300770</t>
  </si>
  <si>
    <t>Black Metallic Kid PU</t>
  </si>
  <si>
    <t>http://www.6pm.com/charles-albert-fold-gray</t>
  </si>
  <si>
    <t>яша1812</t>
  </si>
  <si>
    <t>Charles Albert Fold</t>
  </si>
  <si>
    <t>SKU: #8405930</t>
  </si>
  <si>
    <t>chestnut</t>
  </si>
  <si>
    <t>Order Number: 201048143</t>
  </si>
  <si>
    <t>Номер заказа</t>
  </si>
  <si>
    <t>Order Number: 201089374</t>
  </si>
  <si>
    <t>SKU# 8054353</t>
  </si>
  <si>
    <t>Black/Pink/Green</t>
  </si>
  <si>
    <t>ASICS GEL-FujiTrainer™ 2</t>
  </si>
  <si>
    <t>http://www.6pm.com/asics-gel-fujitrainer-2-black-pink-green</t>
  </si>
  <si>
    <t>belkastrelka</t>
  </si>
  <si>
    <t>Luggage Tan Leather</t>
  </si>
  <si>
    <t>Grey/Brown/White</t>
  </si>
  <si>
    <t>Dark Taupe Suede</t>
  </si>
  <si>
    <t>Turtle Dove</t>
  </si>
  <si>
    <t>MD (US 7-9)</t>
  </si>
  <si>
    <t>Chocolate &amp; Pink Suede</t>
  </si>
  <si>
    <t>http://www.6pm.com/roxy-out-there-dress-turtle-dove</t>
  </si>
  <si>
    <t>Roxy Out There Dress</t>
  </si>
  <si>
    <t>SKU: #8397405</t>
  </si>
  <si>
    <t>monic</t>
  </si>
  <si>
    <t>http://www.6pm.com/dkny-samira-wine-suede</t>
  </si>
  <si>
    <t>DKNY Samira</t>
  </si>
  <si>
    <t>SKU: #8256203</t>
  </si>
  <si>
    <t>http://www.6pm.com/clarks-cynthia-avant-platinum-leather</t>
  </si>
  <si>
    <t>Clarks Cynthia Avant</t>
  </si>
  <si>
    <t>SKU: #7892216</t>
  </si>
  <si>
    <t>http://www.6pm.com/bella-vita-bianca-grey-brown-white?zlfid=192&amp;ref=pd_sims_p_1</t>
  </si>
  <si>
    <t>Bella-Vita Bianca</t>
  </si>
  <si>
    <t>SKU: #8172838</t>
  </si>
  <si>
    <t>http://www.6pm.com/johnston-murphy-anita-bow-pump-chocolate-pink-suede</t>
  </si>
  <si>
    <t>Johnston &amp; Murphy Anita Bow Pump</t>
  </si>
  <si>
    <t>SKU: #8425389</t>
  </si>
  <si>
    <t>Тави Тум</t>
  </si>
  <si>
    <t>Order Number: 201211350</t>
  </si>
  <si>
    <t>SKU# 8101564</t>
  </si>
  <si>
    <t>39.5 (US Women's 9.5)</t>
  </si>
  <si>
    <t>Rose St Laurent/Black</t>
  </si>
  <si>
    <t>SKU# 8171475</t>
  </si>
  <si>
    <t>Red</t>
  </si>
  <si>
    <t>6-7 Toddler</t>
  </si>
  <si>
    <t>SKU# 8342319</t>
  </si>
  <si>
    <t>Bronze Doria</t>
  </si>
  <si>
    <t>41 (US Women's 10)</t>
  </si>
  <si>
    <t>SKU# 8258971</t>
  </si>
  <si>
    <t>Mushroom Suede</t>
  </si>
  <si>
    <t>SKU# 8268384</t>
  </si>
  <si>
    <t>Charcoal</t>
  </si>
  <si>
    <t>SKU# 8298148</t>
  </si>
  <si>
    <t>Natural/Polo Tan N Rope BRD/Leather</t>
  </si>
  <si>
    <t>SKU# 8306424</t>
  </si>
  <si>
    <t>SKU# 8343564</t>
  </si>
  <si>
    <t>Neon Pink/Orange</t>
  </si>
  <si>
    <t>5 Toddler</t>
  </si>
  <si>
    <t>SKU# 8247867</t>
  </si>
  <si>
    <t>White/Purple</t>
  </si>
  <si>
    <t>4.5 Big Kid</t>
  </si>
  <si>
    <t>SKU# 8354555</t>
  </si>
  <si>
    <t>Party Pink</t>
  </si>
  <si>
    <t>4-5 Toddler</t>
  </si>
  <si>
    <t>SKU# 8374563</t>
  </si>
  <si>
    <t>Pink</t>
  </si>
  <si>
    <t>One Size</t>
  </si>
  <si>
    <t>SKU# 8400399</t>
  </si>
  <si>
    <t>Grey/Black/White Cheetah</t>
  </si>
  <si>
    <t>SKU# 8428775</t>
  </si>
  <si>
    <t>SKU# 8454510</t>
  </si>
  <si>
    <t>Cajun Coral</t>
  </si>
  <si>
    <t>SM</t>
  </si>
  <si>
    <t>http://www.6pm.com/u-s-polo-assn-cotton-jersey-stripe-polo-with-solid-short-sleeves-cajun-coral</t>
  </si>
  <si>
    <t>U.S. POLO ASSN. Cotton Jersey Stripe Polo with Solid Short Sleeves</t>
  </si>
  <si>
    <t>http://www.6pm.com/u-s-polo-assn-juno-c-grey-black-white-cheetah</t>
  </si>
  <si>
    <t>U.S. POLO ASSN. Juno-C</t>
  </si>
  <si>
    <t>Justanna</t>
  </si>
  <si>
    <t>http://www.6pm.com/crocs-backpack-lunchbag-combo-pink</t>
  </si>
  <si>
    <t>Crocs Backpack Lunchbag Combo</t>
  </si>
  <si>
    <t>Марусин поясок</t>
  </si>
  <si>
    <t>Lidya555</t>
  </si>
  <si>
    <t>http://www.6pm.com/lauren-by-ralph-lauren-edythe-natural-polo-tan-n-rope-brd-leather</t>
  </si>
  <si>
    <t>LAUREN by Ralph Lauren Edythe</t>
  </si>
  <si>
    <t>http://www.6pm.com/bloch-symphony-luxury-rose-st-laurent-black</t>
  </si>
  <si>
    <t>Bloch Symphony Luxury</t>
  </si>
  <si>
    <t>http://www.6pm.com/etnies-kids-fader-ls-toddler-little-kid-big-kid-white-purple</t>
  </si>
  <si>
    <t>etnies Kids Fader LS (Toddler/Little Kid/Big Kid)</t>
  </si>
  <si>
    <t>http://www.6pm.com/helle-comfort-saki-bronze-doria</t>
  </si>
  <si>
    <t>zenka</t>
  </si>
  <si>
    <t>Helle Comfort Saki</t>
  </si>
  <si>
    <t>http://www.6pm.com/enzo-angiolini-gimm-dark-taupe-suede?zlfid=192&amp;ref=pd_sims_sdp_1</t>
  </si>
  <si>
    <t>Enzo Angiolini Gimm</t>
  </si>
  <si>
    <t>http://www.6pm.com/clarks-valley-tree-mushroom-suede</t>
  </si>
  <si>
    <t>ариша11</t>
  </si>
  <si>
    <t>http://www.6pm.com/crocs-kids-hello-kitty-glitter-clog-toddler-little-kid-party-pink?zlfid=192&amp;ref=pd_sims_p_1</t>
  </si>
  <si>
    <t>Crocs Kids Hello Kitty Glitter Clog (Toddler/Little Kid)</t>
  </si>
  <si>
    <t>http://www.6pm.com/skechers-kids-twinkle-toes-shuffles-lights-10395n-toddler-little-kid-big-kid-neon-pink-orange?zlfid=192&amp;ref=pd_sims_sdp_1</t>
  </si>
  <si>
    <t>SKECHERS KIDS Twinkle Toes-Shuffles Lights 10395N (Toddler/Little Kid/Big Kid)</t>
  </si>
  <si>
    <t>Clarks Valley Tree</t>
  </si>
  <si>
    <t>http://www.6pm.com/crocs-kids-lightning-mcqueen-clog-toddler-little-kid-red?zlfid=192&amp;ref=pd_sims_v_1</t>
  </si>
  <si>
    <t>Crocs Kids Lightning McQueen™ Clog (Toddler/Little Kid)</t>
  </si>
  <si>
    <t>http://www.6pm.com/western-chief-kids-funky-floral-toddler-little-kid-pink?zlfid=192&amp;ref=pd_sims_sdp_1</t>
  </si>
  <si>
    <t>Western Chief Kids Funky Floral (Toddler/Little Kid)</t>
  </si>
  <si>
    <t>http://www.6pm.com/skechers-starline-charcoal</t>
  </si>
  <si>
    <t>SKECHERS Starline</t>
  </si>
  <si>
    <t>Date Ordered: Fri Nov 28 20:27:05 PST 2014</t>
  </si>
  <si>
    <t>Date Ordered: Fri Nov 28 07:36:09 PST 2014</t>
  </si>
  <si>
    <t>Date Ordered: Thu Nov 27 23:19:50 PST 2014</t>
  </si>
  <si>
    <t>http://www.6pm.com/type-z-opanek-tan-multi</t>
  </si>
  <si>
    <t>http://www.6pm.com/crocs-duke-backpack-black-burst?zlfid=192&amp;ref=pd_sims_p_1</t>
  </si>
  <si>
    <t>Date Ordered: Fri Nov 28 23:57:24 PST 2014</t>
  </si>
  <si>
    <t>Crocs Duke Backpack</t>
  </si>
  <si>
    <t>SKU: #8102127</t>
  </si>
  <si>
    <t>Black Burst</t>
  </si>
  <si>
    <t>Order Number: 201229427</t>
  </si>
  <si>
    <t>Tan/Multi</t>
  </si>
  <si>
    <t>SKU: #8305271</t>
  </si>
  <si>
    <t>Type Z Opanek</t>
  </si>
  <si>
    <t>Шибзик</t>
  </si>
  <si>
    <t>http://www.6pm.com/dc-villain-w-white-plaid</t>
  </si>
  <si>
    <t>http://www.6pm.com/pf-flyers-center-lo-re-issue-natural-canvas</t>
  </si>
  <si>
    <t>SKU: #8481442</t>
  </si>
  <si>
    <t>Natural Canvas</t>
  </si>
  <si>
    <t>Men's 5.5, Women's 7</t>
  </si>
  <si>
    <t>http://www.6pm.com/kangaroos-kids-combat-toddler-purple-hot-pink</t>
  </si>
  <si>
    <t>SKU: #8181983</t>
  </si>
  <si>
    <t>KangaROOS Kids Combat (Toddler)</t>
  </si>
  <si>
    <t>Purple/Hot Pink</t>
  </si>
  <si>
    <t>8 Toddler</t>
  </si>
  <si>
    <t>DC Villain W</t>
  </si>
  <si>
    <t>SKU: #8461752</t>
  </si>
  <si>
    <t>White Plaid</t>
  </si>
  <si>
    <t>Elntrsv</t>
  </si>
  <si>
    <t>http://www.6pm.com/arnette-series-3-ransom-white-persimmon-lens</t>
  </si>
  <si>
    <t>Arnette Series 3</t>
  </si>
  <si>
    <t>SKU: #8510124</t>
  </si>
  <si>
    <t>Ransom White/Persimmon Lens</t>
  </si>
  <si>
    <t>http://www.6pm.com/clarks-kids-air-sand-little-kid-big-kid-grey</t>
  </si>
  <si>
    <t>Clarks Kids Air Sand (Little Kid/Big Kid)</t>
  </si>
  <si>
    <t>SKU: #8292817</t>
  </si>
  <si>
    <t>2.5 Little Kid</t>
  </si>
  <si>
    <t>http://www.6pm.com/ariat-kids-caldwell-toddler-little-kid-big-kid-earth</t>
  </si>
  <si>
    <t>Ariat Kids Caldwell (Toddler/Little Kid/Big Kid)</t>
  </si>
  <si>
    <t>Grey</t>
  </si>
  <si>
    <t>Earth</t>
  </si>
  <si>
    <t>SKU: #8388401</t>
  </si>
  <si>
    <t>http://www.6pm.com/timberland-kids-mad-river-2-strap-sandal-little-kid-dark-grey-w-green</t>
  </si>
  <si>
    <t>margarita3434</t>
  </si>
  <si>
    <t>Timberland Kids Mad River 2-Strap Sandal (Little Kid)</t>
  </si>
  <si>
    <t>SKU: #7899445</t>
  </si>
  <si>
    <t>Dark Grey w/ Green</t>
  </si>
  <si>
    <t>3 Little Kid</t>
  </si>
  <si>
    <t>Date Ordered: Sun Nov 30 21:56:50 PST 2014</t>
  </si>
  <si>
    <t>Order Number: 201412775</t>
  </si>
  <si>
    <t>PF Flyers Center Lo Re-Issue</t>
  </si>
  <si>
    <t>http://www.6pm.com/reebok-walk-around-black-tin-grey-gravel-cosmic-berry</t>
  </si>
  <si>
    <t>http://www.6pm.com/bandolino-andy-light-aqua-leather</t>
  </si>
  <si>
    <t>http://www.6pm.com/rainforest-scarf2-creme-buff</t>
  </si>
  <si>
    <t>Rainforest Scarf2</t>
  </si>
  <si>
    <t>SKU: #8424211</t>
  </si>
  <si>
    <t>Crème Buff</t>
  </si>
  <si>
    <t>Order Number: 201434383</t>
  </si>
  <si>
    <t>Reebok Walk Around</t>
  </si>
  <si>
    <t>SKU: #8492936</t>
  </si>
  <si>
    <t>Bandolino Andy</t>
  </si>
  <si>
    <t>SKU: #8324118</t>
  </si>
  <si>
    <t>Light Aqua Leather</t>
  </si>
  <si>
    <t>Black/Tin Grey/Gravel/Cosmic Berry</t>
  </si>
  <si>
    <t>Date Ordered: Mon Dec 01 01:32:48 PST 2014</t>
  </si>
  <si>
    <t>elena-1983</t>
  </si>
  <si>
    <t>ponka100</t>
  </si>
  <si>
    <t>http://www.6pm.com/u-s-polo-assn-uspa-monty-pvc-satchel-ivory</t>
  </si>
  <si>
    <t>http://www.6pm.com/rampage-tri-fold-wallet-with-stud-detail-teal</t>
  </si>
  <si>
    <t>http://www.6pm.com/naturalizer-basha-red</t>
  </si>
  <si>
    <t>Naturalizer Basha</t>
  </si>
  <si>
    <t>SKU: #8378836</t>
  </si>
  <si>
    <t>U.S. POLO ASSN. Uspa Monty Pvc Satchel</t>
  </si>
  <si>
    <t>SKU: #8383104</t>
  </si>
  <si>
    <t>Ivory</t>
  </si>
  <si>
    <t>Rampage Tri-Fold Wallet with Stud Detail</t>
  </si>
  <si>
    <t>SKU: #8493956</t>
  </si>
  <si>
    <t>Teal</t>
  </si>
  <si>
    <t>Roper Tropical Prints L/S Shirt</t>
  </si>
  <si>
    <t>http://www.6pm.com/roper-tropical-prints-l-s-shirt-blue</t>
  </si>
  <si>
    <t>SKU: #8439329</t>
  </si>
  <si>
    <t>Blue</t>
  </si>
  <si>
    <t>MD</t>
  </si>
  <si>
    <t>http://www.6pm.com/reebok-z-goddess-blue-peak-chalk-punch-pink?zlfid=192&amp;ref=pd_sims_sdp_1</t>
  </si>
  <si>
    <t>Reebok Z Goddess</t>
  </si>
  <si>
    <t>SKU: #8304946</t>
  </si>
  <si>
    <t>Blue Peak/Chalk/Punch Pink</t>
  </si>
  <si>
    <t>Type Z Sapin</t>
  </si>
  <si>
    <t>Brown/Multi</t>
  </si>
  <si>
    <t>SKU: #8305272</t>
  </si>
  <si>
    <t>http://www.6pm.com/type-z-sapin-brown-multi</t>
  </si>
  <si>
    <t>Polo Ralph Lauren Romsey</t>
  </si>
  <si>
    <t>SKU: #8263662</t>
  </si>
  <si>
    <t>RL2000 Red/Newport Navy</t>
  </si>
  <si>
    <t>http://www.6pm.com/polo-ralph-lauren-romsey-rl2000-red-newport-navy</t>
  </si>
  <si>
    <t>Date Ordered: Mon Dec 01 23:46:27 PST 2014</t>
  </si>
  <si>
    <t>Date Ordered: Mon Dec 01 20:21:25 PST 2014</t>
  </si>
  <si>
    <t>Order Number: 201685307</t>
  </si>
  <si>
    <t>Order Number: 201656558</t>
  </si>
  <si>
    <t>1ZA87E540313150346</t>
  </si>
  <si>
    <t>1ZA69F300303851009</t>
  </si>
  <si>
    <t>1ZRX12660357994271</t>
  </si>
  <si>
    <t>1ZA87F240302368044</t>
  </si>
  <si>
    <t>1Z602E89YW09705082</t>
  </si>
  <si>
    <t>1ZA69A79YW04096744</t>
  </si>
  <si>
    <t>1Z602E9A0319895556</t>
  </si>
  <si>
    <t>1Z602E89YN13453700</t>
  </si>
  <si>
    <t>1Z602E891200240134</t>
  </si>
  <si>
    <t>1ZRX12661213343557</t>
  </si>
  <si>
    <t>1ZRX12661213374827</t>
  </si>
  <si>
    <t>76.49 USD</t>
  </si>
  <si>
    <t>77.39 USD</t>
  </si>
  <si>
    <t>107.40 USD</t>
  </si>
  <si>
    <t>68.59 USD</t>
  </si>
  <si>
    <t>85.12 USD</t>
  </si>
  <si>
    <t>49.49 USD</t>
  </si>
  <si>
    <t>77.99 USD</t>
  </si>
  <si>
    <t>31.44 USD</t>
  </si>
  <si>
    <t>172.75 USD</t>
  </si>
  <si>
    <t>75.18 USD</t>
  </si>
  <si>
    <t>232.00 USD</t>
  </si>
  <si>
    <t>34.49 USD</t>
  </si>
  <si>
    <t>160.59 USD</t>
  </si>
  <si>
    <t>382.99 USD</t>
  </si>
  <si>
    <t>67.13 USD</t>
  </si>
  <si>
    <t>Предоплата внесена</t>
  </si>
  <si>
    <t xml:space="preserve">Постоплата </t>
  </si>
  <si>
    <t>1ZA87E540313101238</t>
  </si>
  <si>
    <t>1Z602E890328677665</t>
  </si>
  <si>
    <t>1ZRX12661213045343</t>
  </si>
  <si>
    <t>1Z602E9A0319779422</t>
  </si>
  <si>
    <t>1ZA87E540313361029</t>
  </si>
  <si>
    <t>1ZA87E540313373927</t>
  </si>
  <si>
    <t>1ZRX12661213373435</t>
  </si>
  <si>
    <t>1ZRX12661213437536</t>
  </si>
  <si>
    <t>1.00 lb</t>
  </si>
  <si>
    <t>2.20 lbs</t>
  </si>
  <si>
    <t>0.90 lb</t>
  </si>
  <si>
    <t>Предоплата курс 52</t>
  </si>
  <si>
    <t>Постоплата курс 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</si>
</sst>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€-2]\ #,##0.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Verdana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color indexed="63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Verdana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8"/>
      <color rgb="FF434343"/>
      <name val="Tahoma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33" fillId="0" borderId="10" xfId="42" applyBorder="1" applyAlignment="1" applyProtection="1">
      <alignment/>
      <protection/>
    </xf>
    <xf numFmtId="1" fontId="4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47" fillId="0" borderId="0" xfId="0" applyFont="1" applyAlignment="1">
      <alignment/>
    </xf>
    <xf numFmtId="0" fontId="33" fillId="0" borderId="0" xfId="42" applyAlignment="1" applyProtection="1">
      <alignment/>
      <protection/>
    </xf>
    <xf numFmtId="1" fontId="49" fillId="0" borderId="10" xfId="0" applyNumberFormat="1" applyFont="1" applyBorder="1" applyAlignment="1">
      <alignment/>
    </xf>
    <xf numFmtId="0" fontId="33" fillId="33" borderId="0" xfId="42" applyFill="1" applyAlignment="1" applyProtection="1">
      <alignment/>
      <protection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14" fontId="50" fillId="0" borderId="0" xfId="0" applyNumberFormat="1" applyFont="1" applyAlignment="1">
      <alignment/>
    </xf>
    <xf numFmtId="0" fontId="0" fillId="34" borderId="11" xfId="0" applyFill="1" applyBorder="1" applyAlignment="1">
      <alignment/>
    </xf>
    <xf numFmtId="0" fontId="50" fillId="34" borderId="0" xfId="0" applyFont="1" applyFill="1" applyAlignment="1">
      <alignment/>
    </xf>
    <xf numFmtId="0" fontId="0" fillId="34" borderId="10" xfId="0" applyFill="1" applyBorder="1" applyAlignment="1">
      <alignment/>
    </xf>
    <xf numFmtId="4" fontId="0" fillId="0" borderId="0" xfId="0" applyNumberFormat="1" applyAlignment="1">
      <alignment/>
    </xf>
    <xf numFmtId="1" fontId="25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0" fontId="33" fillId="34" borderId="0" xfId="42" applyFill="1" applyAlignment="1" applyProtection="1">
      <alignment/>
      <protection/>
    </xf>
    <xf numFmtId="0" fontId="0" fillId="34" borderId="0" xfId="0" applyFill="1" applyAlignment="1">
      <alignment/>
    </xf>
    <xf numFmtId="0" fontId="51" fillId="0" borderId="0" xfId="0" applyFont="1" applyAlignment="1">
      <alignment/>
    </xf>
    <xf numFmtId="0" fontId="37" fillId="3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6pm.com/annie-lysa-silver-metallic-kid-pu?zlfid=192&amp;ref=pd_sims_p_1" TargetMode="External" /><Relationship Id="rId2" Type="http://schemas.openxmlformats.org/officeDocument/2006/relationships/hyperlink" Target="http://www.6pm.com/charles-albert-fold-gray" TargetMode="External" /><Relationship Id="rId3" Type="http://schemas.openxmlformats.org/officeDocument/2006/relationships/hyperlink" Target="http://www.6pm.com/roxy-out-there-dress-turtle-dove" TargetMode="External" /><Relationship Id="rId4" Type="http://schemas.openxmlformats.org/officeDocument/2006/relationships/hyperlink" Target="http://www.6pm.com/dkny-samira-wine-suede" TargetMode="External" /><Relationship Id="rId5" Type="http://schemas.openxmlformats.org/officeDocument/2006/relationships/hyperlink" Target="http://www.6pm.com/clarks-cynthia-avant-platinum-leather" TargetMode="External" /><Relationship Id="rId6" Type="http://schemas.openxmlformats.org/officeDocument/2006/relationships/hyperlink" Target="http://www.6pm.com/bella-vita-bianca-grey-brown-white?zlfid=192&amp;ref=pd_sims_p_1" TargetMode="External" /><Relationship Id="rId7" Type="http://schemas.openxmlformats.org/officeDocument/2006/relationships/hyperlink" Target="http://www.6pm.com/johnston-murphy-anita-bow-pump-chocolate-pink-suede" TargetMode="External" /><Relationship Id="rId8" Type="http://schemas.openxmlformats.org/officeDocument/2006/relationships/hyperlink" Target="http://www.6pm.com/u-s-polo-assn-cotton-jersey-stripe-polo-with-solid-short-sleeves-cajun-coral" TargetMode="External" /><Relationship Id="rId9" Type="http://schemas.openxmlformats.org/officeDocument/2006/relationships/hyperlink" Target="http://www.6pm.com/u-s-polo-assn-juno-c-grey-black-white-cheetah" TargetMode="External" /><Relationship Id="rId10" Type="http://schemas.openxmlformats.org/officeDocument/2006/relationships/hyperlink" Target="http://www.6pm.com/crocs-backpack-lunchbag-combo-pink" TargetMode="External" /><Relationship Id="rId11" Type="http://schemas.openxmlformats.org/officeDocument/2006/relationships/hyperlink" Target="http://www.6pm.com/lauren-by-ralph-lauren-edythe-natural-polo-tan-n-rope-brd-leather" TargetMode="External" /><Relationship Id="rId12" Type="http://schemas.openxmlformats.org/officeDocument/2006/relationships/hyperlink" Target="http://www.6pm.com/bloch-symphony-luxury-rose-st-laurent-black" TargetMode="External" /><Relationship Id="rId13" Type="http://schemas.openxmlformats.org/officeDocument/2006/relationships/hyperlink" Target="http://www.6pm.com/etnies-kids-fader-ls-toddler-little-kid-big-kid-white-purple" TargetMode="External" /><Relationship Id="rId14" Type="http://schemas.openxmlformats.org/officeDocument/2006/relationships/hyperlink" Target="http://www.6pm.com/helle-comfort-saki-bronze-doria" TargetMode="External" /><Relationship Id="rId15" Type="http://schemas.openxmlformats.org/officeDocument/2006/relationships/hyperlink" Target="http://www.6pm.com/clarks-valley-tree-mushroom-suede" TargetMode="External" /><Relationship Id="rId16" Type="http://schemas.openxmlformats.org/officeDocument/2006/relationships/hyperlink" Target="http://www.6pm.com/enzo-angiolini-gimm-dark-taupe-suede?zlfid=192&amp;ref=pd_sims_sdp_1" TargetMode="External" /><Relationship Id="rId17" Type="http://schemas.openxmlformats.org/officeDocument/2006/relationships/hyperlink" Target="http://www.6pm.com/crocs-kids-hello-kitty-glitter-clog-toddler-little-kid-party-pink?zlfid=192&amp;ref=pd_sims_p_1" TargetMode="External" /><Relationship Id="rId18" Type="http://schemas.openxmlformats.org/officeDocument/2006/relationships/hyperlink" Target="http://www.6pm.com/skechers-kids-twinkle-toes-shuffles-lights-10395n-toddler-little-kid-big-kid-neon-pink-orange?zlfid=192&amp;ref=pd_sims_sdp_1" TargetMode="External" /><Relationship Id="rId19" Type="http://schemas.openxmlformats.org/officeDocument/2006/relationships/hyperlink" Target="http://www.6pm.com/crocs-kids-lightning-mcqueen-clog-toddler-little-kid-red?zlfid=192&amp;ref=pd_sims_v_1" TargetMode="External" /><Relationship Id="rId20" Type="http://schemas.openxmlformats.org/officeDocument/2006/relationships/hyperlink" Target="http://www.6pm.com/western-chief-kids-funky-floral-toddler-little-kid-pink?zlfid=192&amp;ref=pd_sims_sdp_1" TargetMode="External" /><Relationship Id="rId21" Type="http://schemas.openxmlformats.org/officeDocument/2006/relationships/hyperlink" Target="http://www.6pm.com/skechers-starline-charcoal" TargetMode="External" /><Relationship Id="rId22" Type="http://schemas.openxmlformats.org/officeDocument/2006/relationships/hyperlink" Target="http://www.6pm.com/type-z-opanek-tan-multi" TargetMode="External" /><Relationship Id="rId23" Type="http://schemas.openxmlformats.org/officeDocument/2006/relationships/hyperlink" Target="http://www.6pm.com/crocs-duke-backpack-black-burst?zlfid=192&amp;ref=pd_sims_p_1" TargetMode="External" /><Relationship Id="rId24" Type="http://schemas.openxmlformats.org/officeDocument/2006/relationships/hyperlink" Target="http://www.6pm.com/pf-flyers-center-lo-re-issue-natural-canvas" TargetMode="External" /><Relationship Id="rId25" Type="http://schemas.openxmlformats.org/officeDocument/2006/relationships/hyperlink" Target="http://www.6pm.com/dc-villain-w-white-plaid" TargetMode="External" /><Relationship Id="rId26" Type="http://schemas.openxmlformats.org/officeDocument/2006/relationships/hyperlink" Target="http://www.6pm.com/kangaroos-kids-combat-toddler-purple-hot-pink" TargetMode="External" /><Relationship Id="rId27" Type="http://schemas.openxmlformats.org/officeDocument/2006/relationships/hyperlink" Target="http://www.6pm.com/timberland-kids-mad-river-2-strap-sandal-little-kid-dark-grey-w-green" TargetMode="External" /><Relationship Id="rId28" Type="http://schemas.openxmlformats.org/officeDocument/2006/relationships/hyperlink" Target="http://www.6pm.com/arnette-series-3-ransom-white-persimmon-lens" TargetMode="External" /><Relationship Id="rId29" Type="http://schemas.openxmlformats.org/officeDocument/2006/relationships/hyperlink" Target="http://www.6pm.com/clarks-kids-air-sand-little-kid-big-kid-grey" TargetMode="External" /><Relationship Id="rId30" Type="http://schemas.openxmlformats.org/officeDocument/2006/relationships/hyperlink" Target="http://www.6pm.com/ariat-kids-caldwell-toddler-little-kid-big-kid-earth" TargetMode="External" /><Relationship Id="rId31" Type="http://schemas.openxmlformats.org/officeDocument/2006/relationships/hyperlink" Target="http://www.6pm.com/reebok-walk-around-black-tin-grey-gravel-cosmic-berry" TargetMode="External" /><Relationship Id="rId32" Type="http://schemas.openxmlformats.org/officeDocument/2006/relationships/hyperlink" Target="http://www.6pm.com/bandolino-andy-light-aqua-leather" TargetMode="External" /><Relationship Id="rId33" Type="http://schemas.openxmlformats.org/officeDocument/2006/relationships/hyperlink" Target="http://www.6pm.com/rainforest-scarf2-creme-buff" TargetMode="External" /><Relationship Id="rId34" Type="http://schemas.openxmlformats.org/officeDocument/2006/relationships/hyperlink" Target="http://www.6pm.com/type-z-sapin-brown-multi" TargetMode="External" /><Relationship Id="rId35" Type="http://schemas.openxmlformats.org/officeDocument/2006/relationships/hyperlink" Target="http://www.6pm.com/polo-ralph-lauren-romsey-rl2000-red-newport-navy" TargetMode="External" /><Relationship Id="rId36" Type="http://schemas.openxmlformats.org/officeDocument/2006/relationships/hyperlink" Target="http://www.6pm.com/reebok-z-goddess-blue-peak-chalk-punch-pink?zlfid=192&amp;ref=pd_sims_sdp_1" TargetMode="External" /><Relationship Id="rId37" Type="http://schemas.openxmlformats.org/officeDocument/2006/relationships/hyperlink" Target="http://www.6pm.com/naturalizer-basha-red" TargetMode="External" /><Relationship Id="rId38" Type="http://schemas.openxmlformats.org/officeDocument/2006/relationships/hyperlink" Target="http://www.6pm.com/naturalizer-basha-red" TargetMode="External" /><Relationship Id="rId39" Type="http://schemas.openxmlformats.org/officeDocument/2006/relationships/hyperlink" Target="http://www.6pm.com/roper-tropical-prints-l-s-shirt-blue" TargetMode="External" /><Relationship Id="rId40" Type="http://schemas.openxmlformats.org/officeDocument/2006/relationships/hyperlink" Target="http://www.6pm.com/u-s-polo-assn-uspa-monty-pvc-satchel-ivory" TargetMode="External" /><Relationship Id="rId41" Type="http://schemas.openxmlformats.org/officeDocument/2006/relationships/hyperlink" Target="http://www.6pm.com/rampage-tri-fold-wallet-with-stud-detail-teal" TargetMode="External" /><Relationship Id="rId42" Type="http://schemas.openxmlformats.org/officeDocument/2006/relationships/hyperlink" Target="http://click.email.6pm.com/?qs=791ac7687d2cebad13ed0f72bf096625c8c3ef31a4a072fba048ce0b5a55a4550c2dd857cff1d113" TargetMode="External" /><Relationship Id="rId43" Type="http://schemas.openxmlformats.org/officeDocument/2006/relationships/hyperlink" Target="http://click.email.6pm.com/?qs=fe4d4aade3598e4859fbe9c88f55581198876b6f5fb45979f44980253e48453659583c4fb0d10c06" TargetMode="External" /><Relationship Id="rId44" Type="http://schemas.openxmlformats.org/officeDocument/2006/relationships/hyperlink" Target="http://click.email.6pm.com/?qs=fe4d4aade3598e48c50a304d3665d998461d154fe0d76410a83d7789b485cd58268e6a245481e373" TargetMode="External" /><Relationship Id="rId45" Type="http://schemas.openxmlformats.org/officeDocument/2006/relationships/hyperlink" Target="http://click.email.6pm.com/?qs=b921f8df7be4bb012c06529d420d8ce889282a75407da23c63643d1cb1f5a7171641589198f54857" TargetMode="External" /><Relationship Id="rId46" Type="http://schemas.openxmlformats.org/officeDocument/2006/relationships/hyperlink" Target="http://click.email.6pm.com/?qs=b921f8df7be4bb01913d45a7d4e52271f0b2f3b94983d7a069313af9744c18e1a4bc7d988673870a" TargetMode="External" /><Relationship Id="rId47" Type="http://schemas.openxmlformats.org/officeDocument/2006/relationships/hyperlink" Target="http://click.email.6pm.com/?qs=b921f8df7be4bb0161a7a9f3f43266a812ad32d4b77b07a2aa880b318f1892c3881b6e0ff1bf8b9e" TargetMode="External" /><Relationship Id="rId48" Type="http://schemas.openxmlformats.org/officeDocument/2006/relationships/hyperlink" Target="http://click.email.6pm.com/?qs=fe4d4aade3598e4859fbe9c88f55581198876b6f5fb459791e0cf64695699f5e917cf52bc1913b0b" TargetMode="External" /><Relationship Id="rId49" Type="http://schemas.openxmlformats.org/officeDocument/2006/relationships/hyperlink" Target="http://click.email.6pm.com/?qs=fe4d4aade3598e48c50a304d3665d998461d154fe0d764104d05651a18e1ad9c336d371a2c30a90c" TargetMode="External" /><Relationship Id="rId50" Type="http://schemas.openxmlformats.org/officeDocument/2006/relationships/hyperlink" Target="http://click.email.6pm.com/?qs=fe4d4aade3598e4859fbe9c88f55581198876b6f5fb4597989085afc0cba34d4a2fab3e0c4ebf23c" TargetMode="External" /><Relationship Id="rId51" Type="http://schemas.openxmlformats.org/officeDocument/2006/relationships/hyperlink" Target="http://click.email.6pm.com/?qs=fe4d4aade3598e48c50a304d3665d998461d154fe0d764100cbbb0199ebfa6a03867485efdbdcbbf" TargetMode="External" /><Relationship Id="rId52" Type="http://schemas.openxmlformats.org/officeDocument/2006/relationships/hyperlink" Target="http://click.email.6pm.com/?qs=fe4d4aade3598e4879b280537bc7f51bf188e832617ac30932360f328593106a763813bbea865b6f" TargetMode="External" /><Relationship Id="rId53" Type="http://schemas.openxmlformats.org/officeDocument/2006/relationships/hyperlink" Target="http://click.email.6pm.com/?qs=791ac7687d2cebad13ed0f72bf096625c8c3ef31a4a072fb9d9c4462ec7b6021e84d5f2c2d289eb5" TargetMode="External" /><Relationship Id="rId54" Type="http://schemas.openxmlformats.org/officeDocument/2006/relationships/hyperlink" Target="http://click.email.6pm.com/?qs=791ac7687d2cebad73cfa2f03a43b33bea61c27f38f590ead64f5e03c1f0115065f59ea63756391a" TargetMode="External" /><Relationship Id="rId55" Type="http://schemas.openxmlformats.org/officeDocument/2006/relationships/hyperlink" Target="http://click.email.6pm.com/?qs=791ac7687d2cebad13ed0f72bf096625c8c3ef31a4a072fb55f8bdcd1faffb07e44aed207ac89199" TargetMode="External" /><Relationship Id="rId56" Type="http://schemas.openxmlformats.org/officeDocument/2006/relationships/hyperlink" Target="http://click.email.6pm.com/?qs=791ac7687d2cebad73cfa2f03a43b33bea61c27f38f590ea936edef474342509ba1dad4bf7db5665" TargetMode="External" /><Relationship Id="rId57" Type="http://schemas.openxmlformats.org/officeDocument/2006/relationships/hyperlink" Target="http://click.email.6pm.com/?qs=791ac7687d2cebad438762059c1b5db883bec1a0e5681f8b3be741d14a4727a64271413f27b0228f" TargetMode="External" /><Relationship Id="rId58" Type="http://schemas.openxmlformats.org/officeDocument/2006/relationships/hyperlink" Target="http://click.email.6pm.com/?qs=791ac7687d2cebade1176fc2ebbebf4fdfb296cf96ad883d9cfe5e95731a5436cb1a8cd2bd6502d0" TargetMode="External" /><Relationship Id="rId59" Type="http://schemas.openxmlformats.org/officeDocument/2006/relationships/hyperlink" Target="http://click.email.6pm.com/?qs=791ac7687d2cebad17c1feb7e903efaa10cd4a6282b79b482383bfc2dc7f79ff7ba50b1d38c0e54e" TargetMode="External" /><Relationship Id="rId60" Type="http://schemas.openxmlformats.org/officeDocument/2006/relationships/hyperlink" Target="http://www.6pm.com/dc-kids-court-graffik-se-little-kid-big-kid-white-armor-pink" TargetMode="External" /><Relationship Id="rId61" Type="http://schemas.openxmlformats.org/officeDocument/2006/relationships/hyperlink" Target="http://www.6pm.com/asics-gel-fujitrainer-2-black-pink-green" TargetMode="External" /><Relationship Id="rId6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N53" sqref="N53"/>
    </sheetView>
  </sheetViews>
  <sheetFormatPr defaultColWidth="9.140625" defaultRowHeight="17.25" customHeight="1"/>
  <cols>
    <col min="1" max="1" width="12.140625" style="0" customWidth="1"/>
    <col min="2" max="2" width="25.421875" style="0" customWidth="1"/>
    <col min="3" max="3" width="23.00390625" style="0" customWidth="1"/>
    <col min="4" max="4" width="13.57421875" style="0" bestFit="1" customWidth="1"/>
    <col min="5" max="5" width="20.7109375" style="12" bestFit="1" customWidth="1"/>
    <col min="6" max="6" width="13.421875" style="0" customWidth="1"/>
    <col min="7" max="7" width="7.57421875" style="0" customWidth="1"/>
    <col min="8" max="8" width="7.8515625" style="0" customWidth="1"/>
    <col min="9" max="9" width="8.00390625" style="0" hidden="1" customWidth="1"/>
    <col min="10" max="10" width="5.00390625" style="0" hidden="1" customWidth="1"/>
    <col min="11" max="11" width="13.7109375" style="0" bestFit="1" customWidth="1"/>
    <col min="12" max="12" width="13.28125" style="0" bestFit="1" customWidth="1"/>
    <col min="13" max="13" width="15.7109375" style="0" bestFit="1" customWidth="1"/>
    <col min="14" max="14" width="16.421875" style="0" bestFit="1" customWidth="1"/>
    <col min="15" max="15" width="24.28125" style="0" bestFit="1" customWidth="1"/>
    <col min="16" max="16" width="20.7109375" style="0" hidden="1" customWidth="1"/>
    <col min="17" max="17" width="7.57421875" style="0" hidden="1" customWidth="1"/>
  </cols>
  <sheetData>
    <row r="1" spans="1:15" ht="25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/>
      <c r="J1" s="3"/>
      <c r="K1" s="4" t="s">
        <v>260</v>
      </c>
      <c r="L1" s="4" t="s">
        <v>261</v>
      </c>
      <c r="M1" s="4" t="s">
        <v>247</v>
      </c>
      <c r="N1" s="4" t="s">
        <v>248</v>
      </c>
      <c r="O1" s="5" t="s">
        <v>25</v>
      </c>
    </row>
    <row r="2" spans="1:15" ht="17.25" customHeight="1">
      <c r="A2" s="6" t="s">
        <v>125</v>
      </c>
      <c r="B2" s="7"/>
      <c r="C2" s="7"/>
      <c r="D2" s="7"/>
      <c r="E2" s="11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17.25" customHeight="1">
      <c r="A3" s="31" t="s">
        <v>9</v>
      </c>
      <c r="B3" s="8" t="s">
        <v>8</v>
      </c>
      <c r="C3" s="7" t="s">
        <v>10</v>
      </c>
      <c r="D3" s="7" t="s">
        <v>11</v>
      </c>
      <c r="E3" s="11" t="s">
        <v>12</v>
      </c>
      <c r="F3" s="7" t="s">
        <v>13</v>
      </c>
      <c r="G3" s="7">
        <v>1</v>
      </c>
      <c r="H3" s="7">
        <v>21.99</v>
      </c>
      <c r="I3" s="22">
        <f>H3*0.85</f>
        <v>18.691499999999998</v>
      </c>
      <c r="J3" s="27">
        <f>H3*52*1.65*0.85</f>
        <v>1603.7306999999998</v>
      </c>
      <c r="K3" s="26">
        <f>H3*52*1.55*0.85</f>
        <v>1506.5348999999999</v>
      </c>
      <c r="L3" s="26">
        <f>H3*52*1.6*0.85</f>
        <v>1555.1328</v>
      </c>
      <c r="M3" s="9">
        <f>H3*48*1.55*0.85</f>
        <v>1390.6476</v>
      </c>
      <c r="N3" s="17">
        <f>K3-M3</f>
        <v>115.88729999999987</v>
      </c>
      <c r="O3" s="7" t="s">
        <v>24</v>
      </c>
      <c r="P3" s="28" t="s">
        <v>249</v>
      </c>
    </row>
    <row r="4" spans="1:15" ht="17.25" customHeight="1">
      <c r="A4" s="31" t="s">
        <v>15</v>
      </c>
      <c r="B4" s="8" t="s">
        <v>14</v>
      </c>
      <c r="C4" s="7" t="s">
        <v>16</v>
      </c>
      <c r="D4" s="7" t="s">
        <v>17</v>
      </c>
      <c r="E4" s="11">
        <v>8.5</v>
      </c>
      <c r="F4" s="7" t="s">
        <v>18</v>
      </c>
      <c r="G4" s="7">
        <v>1</v>
      </c>
      <c r="H4" s="7">
        <v>32.99</v>
      </c>
      <c r="I4" s="22">
        <f>H4*0.85</f>
        <v>28.0415</v>
      </c>
      <c r="J4" s="27">
        <f aca="true" t="shared" si="0" ref="J4:J52">H4*52*1.65*0.85</f>
        <v>2405.9607</v>
      </c>
      <c r="K4" s="26">
        <f aca="true" t="shared" si="1" ref="K4:K52">H4*52*1.55*0.85</f>
        <v>2260.1449000000002</v>
      </c>
      <c r="L4" s="26">
        <f aca="true" t="shared" si="2" ref="L4:L52">H4*52*1.6*0.85</f>
        <v>2333.0528</v>
      </c>
      <c r="M4" s="9">
        <f>H4*48*1.55*0.85</f>
        <v>2086.2876</v>
      </c>
      <c r="N4" s="17">
        <f>K4-M4</f>
        <v>173.85730000000012</v>
      </c>
      <c r="O4" s="7" t="s">
        <v>24</v>
      </c>
    </row>
    <row r="5" spans="1:15" ht="17.25" customHeight="1">
      <c r="A5" s="31" t="s">
        <v>20</v>
      </c>
      <c r="B5" s="8" t="s">
        <v>19</v>
      </c>
      <c r="C5" s="7" t="s">
        <v>21</v>
      </c>
      <c r="D5" s="7" t="s">
        <v>22</v>
      </c>
      <c r="E5" s="11">
        <v>9</v>
      </c>
      <c r="F5" s="7" t="s">
        <v>23</v>
      </c>
      <c r="G5" s="7">
        <v>1</v>
      </c>
      <c r="H5" s="7">
        <v>24</v>
      </c>
      <c r="I5" s="22">
        <f>H5*0.85</f>
        <v>20.4</v>
      </c>
      <c r="J5" s="27">
        <f t="shared" si="0"/>
        <v>1750.3199999999997</v>
      </c>
      <c r="K5" s="26">
        <f t="shared" si="1"/>
        <v>1644.24</v>
      </c>
      <c r="L5" s="26">
        <f t="shared" si="2"/>
        <v>1697.2800000000002</v>
      </c>
      <c r="M5" s="9">
        <f>H5*48*1.55*0.85</f>
        <v>1517.76</v>
      </c>
      <c r="N5" s="17">
        <f>K5-M5</f>
        <v>126.48000000000002</v>
      </c>
      <c r="O5" s="7" t="s">
        <v>24</v>
      </c>
    </row>
    <row r="6" spans="1:15" ht="17.25" customHeight="1">
      <c r="A6" s="6" t="s">
        <v>124</v>
      </c>
      <c r="B6" s="8"/>
      <c r="C6" s="7"/>
      <c r="D6" s="7"/>
      <c r="E6" s="11"/>
      <c r="F6" s="7"/>
      <c r="G6" s="7"/>
      <c r="H6" s="7"/>
      <c r="I6" s="7"/>
      <c r="J6" s="27">
        <f t="shared" si="0"/>
        <v>0</v>
      </c>
      <c r="K6" s="26">
        <f t="shared" si="1"/>
        <v>0</v>
      </c>
      <c r="L6" s="26">
        <f t="shared" si="2"/>
        <v>0</v>
      </c>
      <c r="M6" s="9"/>
      <c r="N6" s="17"/>
      <c r="O6" s="7"/>
    </row>
    <row r="7" spans="1:16" ht="17.25" customHeight="1">
      <c r="A7" s="31" t="s">
        <v>31</v>
      </c>
      <c r="B7" s="8" t="s">
        <v>30</v>
      </c>
      <c r="C7" s="7" t="s">
        <v>29</v>
      </c>
      <c r="D7" s="7" t="s">
        <v>27</v>
      </c>
      <c r="E7" s="11">
        <v>6.5</v>
      </c>
      <c r="F7" s="7" t="s">
        <v>28</v>
      </c>
      <c r="G7" s="7">
        <v>1</v>
      </c>
      <c r="H7" s="7">
        <v>41.99</v>
      </c>
      <c r="I7" s="22">
        <f aca="true" t="shared" si="3" ref="I7:I12">H7*0.85</f>
        <v>35.6915</v>
      </c>
      <c r="J7" s="27">
        <f t="shared" si="0"/>
        <v>3062.3306999999995</v>
      </c>
      <c r="K7" s="26">
        <f t="shared" si="1"/>
        <v>2876.7349</v>
      </c>
      <c r="L7" s="26">
        <f t="shared" si="2"/>
        <v>2969.5328</v>
      </c>
      <c r="M7" s="9">
        <f>H7*48*1.55*0.85</f>
        <v>2655.4476</v>
      </c>
      <c r="N7" s="17">
        <f>K7-M7</f>
        <v>221.28729999999996</v>
      </c>
      <c r="O7" s="7" t="s">
        <v>26</v>
      </c>
      <c r="P7" s="28" t="s">
        <v>221</v>
      </c>
    </row>
    <row r="8" spans="1:16" ht="17.25" customHeight="1">
      <c r="A8" s="31" t="s">
        <v>41</v>
      </c>
      <c r="B8" s="8" t="s">
        <v>38</v>
      </c>
      <c r="C8" s="7" t="s">
        <v>39</v>
      </c>
      <c r="D8" s="7" t="s">
        <v>40</v>
      </c>
      <c r="E8" s="11" t="s">
        <v>36</v>
      </c>
      <c r="F8" s="7" t="s">
        <v>35</v>
      </c>
      <c r="G8" s="7">
        <v>1</v>
      </c>
      <c r="H8" s="7">
        <v>37.99</v>
      </c>
      <c r="I8" s="22">
        <f t="shared" si="3"/>
        <v>32.2915</v>
      </c>
      <c r="J8" s="27">
        <f t="shared" si="0"/>
        <v>2770.6106999999997</v>
      </c>
      <c r="K8" s="26">
        <f t="shared" si="1"/>
        <v>2602.6949</v>
      </c>
      <c r="L8" s="26">
        <f t="shared" si="2"/>
        <v>2686.6528</v>
      </c>
      <c r="M8" s="9">
        <f>H8*48*1.55*0.85</f>
        <v>2402.4876</v>
      </c>
      <c r="N8" s="17">
        <f>K8-M8</f>
        <v>200.20730000000003</v>
      </c>
      <c r="O8" s="7" t="s">
        <v>26</v>
      </c>
      <c r="P8" s="28" t="s">
        <v>222</v>
      </c>
    </row>
    <row r="9" spans="1:15" ht="17.25" customHeight="1">
      <c r="A9" s="31" t="s">
        <v>54</v>
      </c>
      <c r="B9" s="8" t="s">
        <v>45</v>
      </c>
      <c r="C9" s="7" t="s">
        <v>46</v>
      </c>
      <c r="D9" s="7" t="s">
        <v>47</v>
      </c>
      <c r="E9" s="11">
        <v>9</v>
      </c>
      <c r="F9" s="7" t="s">
        <v>32</v>
      </c>
      <c r="G9" s="7">
        <v>1</v>
      </c>
      <c r="H9" s="7">
        <v>49.99</v>
      </c>
      <c r="I9" s="22">
        <f t="shared" si="3"/>
        <v>42.4915</v>
      </c>
      <c r="J9" s="27">
        <f t="shared" si="0"/>
        <v>3645.7706999999996</v>
      </c>
      <c r="K9" s="26">
        <f t="shared" si="1"/>
        <v>3424.8149</v>
      </c>
      <c r="L9" s="26">
        <f t="shared" si="2"/>
        <v>3535.2928</v>
      </c>
      <c r="M9" s="10"/>
      <c r="N9" s="17">
        <f>L9</f>
        <v>3535.2928</v>
      </c>
      <c r="O9" s="7" t="s">
        <v>26</v>
      </c>
    </row>
    <row r="10" spans="1:15" ht="17.25" customHeight="1">
      <c r="A10" s="31" t="s">
        <v>54</v>
      </c>
      <c r="B10" s="8" t="s">
        <v>48</v>
      </c>
      <c r="C10" s="7" t="s">
        <v>49</v>
      </c>
      <c r="D10" s="7" t="s">
        <v>50</v>
      </c>
      <c r="E10" s="11">
        <v>9</v>
      </c>
      <c r="F10" s="7" t="s">
        <v>33</v>
      </c>
      <c r="G10" s="7">
        <v>1</v>
      </c>
      <c r="H10" s="7">
        <v>49.99</v>
      </c>
      <c r="I10" s="22">
        <f t="shared" si="3"/>
        <v>42.4915</v>
      </c>
      <c r="J10" s="27">
        <f t="shared" si="0"/>
        <v>3645.7706999999996</v>
      </c>
      <c r="K10" s="26">
        <f t="shared" si="1"/>
        <v>3424.8149</v>
      </c>
      <c r="L10" s="26">
        <f t="shared" si="2"/>
        <v>3535.2928</v>
      </c>
      <c r="M10" s="10"/>
      <c r="N10" s="17">
        <f>L10</f>
        <v>3535.2928</v>
      </c>
      <c r="O10" s="7" t="s">
        <v>26</v>
      </c>
    </row>
    <row r="11" spans="1:15" ht="17.25" customHeight="1">
      <c r="A11" s="31" t="s">
        <v>54</v>
      </c>
      <c r="B11" s="8" t="s">
        <v>42</v>
      </c>
      <c r="C11" s="7" t="s">
        <v>43</v>
      </c>
      <c r="D11" s="7" t="s">
        <v>44</v>
      </c>
      <c r="E11" s="11">
        <v>9.5</v>
      </c>
      <c r="F11" s="7" t="s">
        <v>34</v>
      </c>
      <c r="G11" s="7">
        <v>1</v>
      </c>
      <c r="H11" s="7">
        <v>53.99</v>
      </c>
      <c r="I11" s="22">
        <f t="shared" si="3"/>
        <v>45.8915</v>
      </c>
      <c r="J11" s="27">
        <f t="shared" si="0"/>
        <v>3937.4906999999994</v>
      </c>
      <c r="K11" s="26">
        <f t="shared" si="1"/>
        <v>3698.8549</v>
      </c>
      <c r="L11" s="26">
        <f t="shared" si="2"/>
        <v>3818.1728</v>
      </c>
      <c r="M11" s="10"/>
      <c r="N11" s="17">
        <f>L11</f>
        <v>3818.1728</v>
      </c>
      <c r="O11" s="7" t="s">
        <v>26</v>
      </c>
    </row>
    <row r="12" spans="1:15" ht="17.25" customHeight="1">
      <c r="A12" s="31" t="s">
        <v>54</v>
      </c>
      <c r="B12" s="8" t="s">
        <v>51</v>
      </c>
      <c r="C12" s="7" t="s">
        <v>52</v>
      </c>
      <c r="D12" s="7" t="s">
        <v>53</v>
      </c>
      <c r="E12" s="11">
        <v>8</v>
      </c>
      <c r="F12" s="7" t="s">
        <v>37</v>
      </c>
      <c r="G12" s="7">
        <v>1</v>
      </c>
      <c r="H12" s="7">
        <v>38.99</v>
      </c>
      <c r="I12" s="22">
        <f t="shared" si="3"/>
        <v>33.1415</v>
      </c>
      <c r="J12" s="27">
        <f t="shared" si="0"/>
        <v>2843.5406999999996</v>
      </c>
      <c r="K12" s="26">
        <f t="shared" si="1"/>
        <v>2671.2049</v>
      </c>
      <c r="L12" s="26">
        <f t="shared" si="2"/>
        <v>2757.3728</v>
      </c>
      <c r="M12" s="10"/>
      <c r="N12" s="17">
        <f>L12</f>
        <v>2757.3728</v>
      </c>
      <c r="O12" s="7" t="s">
        <v>26</v>
      </c>
    </row>
    <row r="13" spans="1:15" ht="17.25" customHeight="1">
      <c r="A13" s="6" t="s">
        <v>123</v>
      </c>
      <c r="B13" s="8"/>
      <c r="C13" s="7"/>
      <c r="D13" s="7"/>
      <c r="E13" s="11"/>
      <c r="F13" s="7"/>
      <c r="G13" s="7"/>
      <c r="H13" s="7"/>
      <c r="I13" s="7"/>
      <c r="J13" s="27">
        <f t="shared" si="0"/>
        <v>0</v>
      </c>
      <c r="K13" s="26">
        <f t="shared" si="1"/>
        <v>0</v>
      </c>
      <c r="L13" s="26">
        <f t="shared" si="2"/>
        <v>0</v>
      </c>
      <c r="M13" s="10"/>
      <c r="N13" s="17"/>
      <c r="O13" s="7"/>
    </row>
    <row r="14" spans="1:16" ht="17.25" customHeight="1">
      <c r="A14" s="31" t="s">
        <v>94</v>
      </c>
      <c r="B14" s="8" t="s">
        <v>90</v>
      </c>
      <c r="C14" s="7" t="s">
        <v>91</v>
      </c>
      <c r="D14" s="7" t="s">
        <v>87</v>
      </c>
      <c r="E14" s="11" t="s">
        <v>89</v>
      </c>
      <c r="F14" s="7" t="s">
        <v>88</v>
      </c>
      <c r="G14" s="7">
        <v>1</v>
      </c>
      <c r="H14" s="7">
        <v>18</v>
      </c>
      <c r="I14" s="22">
        <f aca="true" t="shared" si="4" ref="I14:I27">H14*0.85</f>
        <v>15.299999999999999</v>
      </c>
      <c r="J14" s="27">
        <f t="shared" si="0"/>
        <v>1312.7399999999998</v>
      </c>
      <c r="K14" s="26">
        <f t="shared" si="1"/>
        <v>1233.1799999999998</v>
      </c>
      <c r="L14" s="26">
        <f t="shared" si="2"/>
        <v>1272.96</v>
      </c>
      <c r="M14" s="9">
        <f aca="true" t="shared" si="5" ref="M14:M30">H14*48*1.55*0.85</f>
        <v>1138.32</v>
      </c>
      <c r="N14" s="17">
        <f aca="true" t="shared" si="6" ref="N14:N22">K14-M14</f>
        <v>94.8599999999999</v>
      </c>
      <c r="O14" s="7" t="s">
        <v>55</v>
      </c>
      <c r="P14" s="28" t="s">
        <v>250</v>
      </c>
    </row>
    <row r="15" spans="1:16" ht="17.25" customHeight="1">
      <c r="A15" s="31" t="s">
        <v>94</v>
      </c>
      <c r="B15" s="8" t="s">
        <v>92</v>
      </c>
      <c r="C15" s="7" t="s">
        <v>93</v>
      </c>
      <c r="D15" s="7" t="s">
        <v>84</v>
      </c>
      <c r="E15" s="11">
        <v>6</v>
      </c>
      <c r="F15" s="7" t="s">
        <v>85</v>
      </c>
      <c r="G15" s="7">
        <v>1</v>
      </c>
      <c r="H15" s="7">
        <v>14.99</v>
      </c>
      <c r="I15" s="22">
        <f t="shared" si="4"/>
        <v>12.7415</v>
      </c>
      <c r="J15" s="27">
        <f t="shared" si="0"/>
        <v>1093.2207</v>
      </c>
      <c r="K15" s="26">
        <f t="shared" si="1"/>
        <v>1026.9649</v>
      </c>
      <c r="L15" s="26">
        <f t="shared" si="2"/>
        <v>1060.0928000000001</v>
      </c>
      <c r="M15" s="9">
        <f t="shared" si="5"/>
        <v>947.9676000000001</v>
      </c>
      <c r="N15" s="17">
        <f t="shared" si="6"/>
        <v>78.99729999999988</v>
      </c>
      <c r="O15" s="7" t="s">
        <v>55</v>
      </c>
      <c r="P15" s="28" t="s">
        <v>223</v>
      </c>
    </row>
    <row r="16" spans="1:16" ht="17.25" customHeight="1">
      <c r="A16" s="31" t="s">
        <v>94</v>
      </c>
      <c r="B16" s="8" t="s">
        <v>121</v>
      </c>
      <c r="C16" s="7" t="s">
        <v>122</v>
      </c>
      <c r="D16" s="7" t="s">
        <v>67</v>
      </c>
      <c r="E16" s="11">
        <v>9.5</v>
      </c>
      <c r="F16" s="7" t="s">
        <v>68</v>
      </c>
      <c r="G16" s="7">
        <v>1</v>
      </c>
      <c r="H16" s="7">
        <v>39.99</v>
      </c>
      <c r="I16" s="22">
        <f t="shared" si="4"/>
        <v>33.9915</v>
      </c>
      <c r="J16" s="27">
        <f t="shared" si="0"/>
        <v>2916.4707</v>
      </c>
      <c r="K16" s="26">
        <f t="shared" si="1"/>
        <v>2739.7149</v>
      </c>
      <c r="L16" s="26">
        <f t="shared" si="2"/>
        <v>2828.0928</v>
      </c>
      <c r="M16" s="9">
        <f t="shared" si="5"/>
        <v>2528.9676</v>
      </c>
      <c r="N16" s="17">
        <f t="shared" si="6"/>
        <v>210.7473</v>
      </c>
      <c r="O16" s="7" t="s">
        <v>55</v>
      </c>
      <c r="P16" s="28" t="s">
        <v>224</v>
      </c>
    </row>
    <row r="17" spans="1:15" ht="17.25" customHeight="1">
      <c r="A17" s="31" t="s">
        <v>98</v>
      </c>
      <c r="B17" s="8" t="s">
        <v>101</v>
      </c>
      <c r="C17" s="7" t="s">
        <v>102</v>
      </c>
      <c r="D17" s="7" t="s">
        <v>56</v>
      </c>
      <c r="E17" s="11" t="s">
        <v>57</v>
      </c>
      <c r="F17" s="7" t="s">
        <v>58</v>
      </c>
      <c r="G17" s="7">
        <v>1</v>
      </c>
      <c r="H17" s="7">
        <v>39</v>
      </c>
      <c r="I17" s="22">
        <f t="shared" si="4"/>
        <v>33.15</v>
      </c>
      <c r="J17" s="27">
        <f t="shared" si="0"/>
        <v>2844.27</v>
      </c>
      <c r="K17" s="26">
        <f t="shared" si="1"/>
        <v>2671.89</v>
      </c>
      <c r="L17" s="26">
        <f t="shared" si="2"/>
        <v>2758.08</v>
      </c>
      <c r="M17" s="9">
        <f t="shared" si="5"/>
        <v>2466.3599999999997</v>
      </c>
      <c r="N17" s="17">
        <f t="shared" si="6"/>
        <v>205.5300000000002</v>
      </c>
      <c r="O17" s="7" t="s">
        <v>55</v>
      </c>
    </row>
    <row r="18" spans="1:15" ht="17.25" customHeight="1">
      <c r="A18" s="31" t="s">
        <v>98</v>
      </c>
      <c r="B18" s="8" t="s">
        <v>99</v>
      </c>
      <c r="C18" s="7" t="s">
        <v>100</v>
      </c>
      <c r="D18" s="7" t="s">
        <v>69</v>
      </c>
      <c r="E18" s="11">
        <v>10</v>
      </c>
      <c r="F18" s="7" t="s">
        <v>70</v>
      </c>
      <c r="G18" s="7">
        <v>1</v>
      </c>
      <c r="H18" s="7">
        <v>19.99</v>
      </c>
      <c r="I18" s="22">
        <f t="shared" si="4"/>
        <v>16.9915</v>
      </c>
      <c r="J18" s="27">
        <f t="shared" si="0"/>
        <v>1457.8706999999997</v>
      </c>
      <c r="K18" s="26">
        <f t="shared" si="1"/>
        <v>1369.5149000000001</v>
      </c>
      <c r="L18" s="26">
        <f t="shared" si="2"/>
        <v>1413.6928</v>
      </c>
      <c r="M18" s="9">
        <f t="shared" si="5"/>
        <v>1264.1676</v>
      </c>
      <c r="N18" s="17">
        <f t="shared" si="6"/>
        <v>105.34730000000013</v>
      </c>
      <c r="O18" s="7" t="s">
        <v>55</v>
      </c>
    </row>
    <row r="19" spans="1:15" ht="17.25" customHeight="1">
      <c r="A19" s="31" t="s">
        <v>9</v>
      </c>
      <c r="B19" s="8" t="s">
        <v>103</v>
      </c>
      <c r="C19" s="7" t="s">
        <v>104</v>
      </c>
      <c r="D19" s="7" t="s">
        <v>75</v>
      </c>
      <c r="E19" s="11" t="s">
        <v>77</v>
      </c>
      <c r="F19" s="7" t="s">
        <v>76</v>
      </c>
      <c r="G19" s="7">
        <v>1</v>
      </c>
      <c r="H19" s="7">
        <v>26.99</v>
      </c>
      <c r="I19" s="22">
        <f t="shared" si="4"/>
        <v>22.941499999999998</v>
      </c>
      <c r="J19" s="27">
        <f t="shared" si="0"/>
        <v>1968.3806999999997</v>
      </c>
      <c r="K19" s="26">
        <f t="shared" si="1"/>
        <v>1849.0849</v>
      </c>
      <c r="L19" s="26">
        <f t="shared" si="2"/>
        <v>1908.7328000000002</v>
      </c>
      <c r="M19" s="9">
        <f t="shared" si="5"/>
        <v>1706.8476</v>
      </c>
      <c r="N19" s="17">
        <f t="shared" si="6"/>
        <v>142.2373</v>
      </c>
      <c r="O19" s="7" t="s">
        <v>55</v>
      </c>
    </row>
    <row r="20" spans="1:15" ht="17.25" customHeight="1">
      <c r="A20" s="31" t="s">
        <v>106</v>
      </c>
      <c r="B20" s="8" t="s">
        <v>105</v>
      </c>
      <c r="C20" s="7" t="s">
        <v>107</v>
      </c>
      <c r="D20" s="7" t="s">
        <v>62</v>
      </c>
      <c r="E20" s="11" t="s">
        <v>64</v>
      </c>
      <c r="F20" s="7" t="s">
        <v>63</v>
      </c>
      <c r="G20" s="7">
        <v>1</v>
      </c>
      <c r="H20" s="7">
        <v>39.99</v>
      </c>
      <c r="I20" s="22">
        <f t="shared" si="4"/>
        <v>33.9915</v>
      </c>
      <c r="J20" s="27">
        <f t="shared" si="0"/>
        <v>2916.4707</v>
      </c>
      <c r="K20" s="26">
        <f t="shared" si="1"/>
        <v>2739.7149</v>
      </c>
      <c r="L20" s="26">
        <f t="shared" si="2"/>
        <v>2828.0928</v>
      </c>
      <c r="M20" s="9">
        <f>K20</f>
        <v>2739.7149</v>
      </c>
      <c r="N20" s="17">
        <f t="shared" si="6"/>
        <v>0</v>
      </c>
      <c r="O20" s="7" t="s">
        <v>55</v>
      </c>
    </row>
    <row r="21" spans="1:15" ht="17.25" customHeight="1">
      <c r="A21" s="31" t="s">
        <v>111</v>
      </c>
      <c r="B21" s="8" t="s">
        <v>117</v>
      </c>
      <c r="C21" s="7" t="s">
        <v>118</v>
      </c>
      <c r="D21" s="7" t="s">
        <v>59</v>
      </c>
      <c r="E21" s="11" t="s">
        <v>61</v>
      </c>
      <c r="F21" s="7" t="s">
        <v>60</v>
      </c>
      <c r="G21" s="7">
        <v>1</v>
      </c>
      <c r="H21" s="7">
        <v>26.25</v>
      </c>
      <c r="I21" s="22">
        <f t="shared" si="4"/>
        <v>22.3125</v>
      </c>
      <c r="J21" s="27">
        <f t="shared" si="0"/>
        <v>1914.4125</v>
      </c>
      <c r="K21" s="26">
        <f t="shared" si="1"/>
        <v>1798.3875</v>
      </c>
      <c r="L21" s="26">
        <f t="shared" si="2"/>
        <v>1856.3999999999999</v>
      </c>
      <c r="M21" s="9">
        <f>K21</f>
        <v>1798.3875</v>
      </c>
      <c r="N21" s="17"/>
      <c r="O21" s="7" t="s">
        <v>55</v>
      </c>
    </row>
    <row r="22" spans="1:15" ht="17.25" customHeight="1">
      <c r="A22" s="31" t="s">
        <v>111</v>
      </c>
      <c r="B22" s="8" t="s">
        <v>110</v>
      </c>
      <c r="C22" s="7" t="s">
        <v>116</v>
      </c>
      <c r="D22" s="7" t="s">
        <v>65</v>
      </c>
      <c r="E22" s="11">
        <v>7.5</v>
      </c>
      <c r="F22" s="7" t="s">
        <v>66</v>
      </c>
      <c r="G22" s="7">
        <v>1</v>
      </c>
      <c r="H22" s="7">
        <v>59.99</v>
      </c>
      <c r="I22" s="22">
        <f t="shared" si="4"/>
        <v>50.9915</v>
      </c>
      <c r="J22" s="27">
        <f t="shared" si="0"/>
        <v>4375.070699999999</v>
      </c>
      <c r="K22" s="26">
        <f t="shared" si="1"/>
        <v>4109.914900000001</v>
      </c>
      <c r="L22" s="26">
        <f t="shared" si="2"/>
        <v>4242.4928</v>
      </c>
      <c r="M22" s="9">
        <f>K22</f>
        <v>4109.914900000001</v>
      </c>
      <c r="N22" s="17"/>
      <c r="O22" s="7" t="s">
        <v>55</v>
      </c>
    </row>
    <row r="23" spans="1:15" ht="17.25" customHeight="1">
      <c r="A23" s="31" t="s">
        <v>111</v>
      </c>
      <c r="B23" s="8" t="s">
        <v>108</v>
      </c>
      <c r="C23" s="7" t="s">
        <v>109</v>
      </c>
      <c r="D23" s="7" t="s">
        <v>71</v>
      </c>
      <c r="E23" s="11">
        <v>7.5</v>
      </c>
      <c r="F23" s="7" t="s">
        <v>34</v>
      </c>
      <c r="G23" s="7">
        <v>1</v>
      </c>
      <c r="H23" s="7">
        <v>67.43</v>
      </c>
      <c r="I23" s="22">
        <f t="shared" si="4"/>
        <v>57.31550000000001</v>
      </c>
      <c r="J23" s="27">
        <f t="shared" si="0"/>
        <v>4917.669900000001</v>
      </c>
      <c r="K23" s="26">
        <f t="shared" si="1"/>
        <v>4619.6293000000005</v>
      </c>
      <c r="L23" s="26">
        <f t="shared" si="2"/>
        <v>4768.649600000001</v>
      </c>
      <c r="M23" s="9">
        <f>K23</f>
        <v>4619.6293000000005</v>
      </c>
      <c r="N23" s="17"/>
      <c r="O23" s="7" t="s">
        <v>55</v>
      </c>
    </row>
    <row r="24" spans="1:15" ht="17.25" customHeight="1">
      <c r="A24" s="31" t="s">
        <v>111</v>
      </c>
      <c r="B24" s="8" t="s">
        <v>114</v>
      </c>
      <c r="C24" s="7" t="s">
        <v>115</v>
      </c>
      <c r="D24" s="7" t="s">
        <v>72</v>
      </c>
      <c r="E24" s="11" t="s">
        <v>74</v>
      </c>
      <c r="F24" s="7" t="s">
        <v>73</v>
      </c>
      <c r="G24" s="7">
        <v>1</v>
      </c>
      <c r="H24" s="7">
        <v>37.99</v>
      </c>
      <c r="I24" s="22">
        <f t="shared" si="4"/>
        <v>32.2915</v>
      </c>
      <c r="J24" s="27">
        <f t="shared" si="0"/>
        <v>2770.6106999999997</v>
      </c>
      <c r="K24" s="26">
        <f t="shared" si="1"/>
        <v>2602.6949</v>
      </c>
      <c r="L24" s="26">
        <f t="shared" si="2"/>
        <v>2686.6528</v>
      </c>
      <c r="M24" s="9">
        <f>L24</f>
        <v>2686.6528</v>
      </c>
      <c r="O24" s="7" t="s">
        <v>55</v>
      </c>
    </row>
    <row r="25" spans="1:15" ht="17.25" customHeight="1">
      <c r="A25" s="31" t="s">
        <v>111</v>
      </c>
      <c r="B25" s="8" t="s">
        <v>112</v>
      </c>
      <c r="C25" s="7" t="s">
        <v>113</v>
      </c>
      <c r="D25" s="7" t="s">
        <v>78</v>
      </c>
      <c r="E25" s="11" t="s">
        <v>80</v>
      </c>
      <c r="F25" s="7" t="s">
        <v>79</v>
      </c>
      <c r="G25" s="7">
        <v>1</v>
      </c>
      <c r="H25" s="7">
        <v>25.99</v>
      </c>
      <c r="I25" s="22">
        <f t="shared" si="4"/>
        <v>22.091499999999996</v>
      </c>
      <c r="J25" s="27">
        <f t="shared" si="0"/>
        <v>1895.4506999999999</v>
      </c>
      <c r="K25" s="26">
        <f t="shared" si="1"/>
        <v>1780.5748999999998</v>
      </c>
      <c r="L25" s="26">
        <f t="shared" si="2"/>
        <v>1838.0128</v>
      </c>
      <c r="M25" s="9">
        <f>L25</f>
        <v>1838.0128</v>
      </c>
      <c r="O25" s="7" t="s">
        <v>55</v>
      </c>
    </row>
    <row r="26" spans="1:15" ht="17.25" customHeight="1">
      <c r="A26" s="31" t="s">
        <v>111</v>
      </c>
      <c r="B26" s="8" t="s">
        <v>119</v>
      </c>
      <c r="C26" s="7" t="s">
        <v>120</v>
      </c>
      <c r="D26" s="7" t="s">
        <v>86</v>
      </c>
      <c r="E26" s="11" t="s">
        <v>74</v>
      </c>
      <c r="F26" s="7" t="s">
        <v>82</v>
      </c>
      <c r="G26" s="7">
        <v>1</v>
      </c>
      <c r="H26" s="7">
        <v>17.99</v>
      </c>
      <c r="I26" s="22">
        <f t="shared" si="4"/>
        <v>15.291499999999997</v>
      </c>
      <c r="J26" s="27">
        <f t="shared" si="0"/>
        <v>1312.0106999999996</v>
      </c>
      <c r="K26" s="26">
        <f t="shared" si="1"/>
        <v>1232.4949</v>
      </c>
      <c r="L26" s="26">
        <f t="shared" si="2"/>
        <v>1272.2528</v>
      </c>
      <c r="M26" s="9">
        <f>L26</f>
        <v>1272.2528</v>
      </c>
      <c r="O26" s="7" t="s">
        <v>55</v>
      </c>
    </row>
    <row r="27" spans="1:15" ht="17.25" customHeight="1">
      <c r="A27" s="31" t="s">
        <v>97</v>
      </c>
      <c r="B27" s="8" t="s">
        <v>95</v>
      </c>
      <c r="C27" s="7" t="s">
        <v>96</v>
      </c>
      <c r="D27" s="7" t="s">
        <v>81</v>
      </c>
      <c r="E27" s="11" t="s">
        <v>83</v>
      </c>
      <c r="F27" s="7" t="s">
        <v>82</v>
      </c>
      <c r="G27" s="7">
        <v>1</v>
      </c>
      <c r="H27" s="7">
        <v>15.99</v>
      </c>
      <c r="I27" s="22">
        <f t="shared" si="4"/>
        <v>13.5915</v>
      </c>
      <c r="J27" s="27">
        <f t="shared" si="0"/>
        <v>1166.1507</v>
      </c>
      <c r="K27" s="26">
        <f t="shared" si="1"/>
        <v>1095.4749000000002</v>
      </c>
      <c r="L27" s="26">
        <f t="shared" si="2"/>
        <v>1130.8128000000002</v>
      </c>
      <c r="M27" s="9">
        <f t="shared" si="5"/>
        <v>1011.2076</v>
      </c>
      <c r="N27" s="17">
        <f>K27-M27</f>
        <v>84.2673000000002</v>
      </c>
      <c r="O27" s="7" t="s">
        <v>55</v>
      </c>
    </row>
    <row r="28" spans="1:15" ht="17.25" customHeight="1">
      <c r="A28" s="6" t="s">
        <v>128</v>
      </c>
      <c r="B28" s="7"/>
      <c r="D28" s="7"/>
      <c r="E28" s="11"/>
      <c r="F28" s="7"/>
      <c r="G28" s="7"/>
      <c r="H28" s="7"/>
      <c r="I28" s="7"/>
      <c r="J28" s="27">
        <f t="shared" si="0"/>
        <v>0</v>
      </c>
      <c r="K28" s="26">
        <f t="shared" si="1"/>
        <v>0</v>
      </c>
      <c r="L28" s="26">
        <f t="shared" si="2"/>
        <v>0</v>
      </c>
      <c r="M28" s="7"/>
      <c r="N28" s="13"/>
      <c r="O28" s="7"/>
    </row>
    <row r="29" spans="1:16" ht="17.25" customHeight="1">
      <c r="A29" s="31" t="s">
        <v>94</v>
      </c>
      <c r="B29" s="8" t="s">
        <v>126</v>
      </c>
      <c r="C29" s="7" t="s">
        <v>135</v>
      </c>
      <c r="D29" s="7" t="s">
        <v>134</v>
      </c>
      <c r="E29" s="11">
        <v>5.5</v>
      </c>
      <c r="F29" s="7" t="s">
        <v>133</v>
      </c>
      <c r="G29" s="7">
        <v>1</v>
      </c>
      <c r="H29" s="7">
        <v>19.5</v>
      </c>
      <c r="I29" s="24">
        <v>19.5</v>
      </c>
      <c r="J29" s="27">
        <f t="shared" si="0"/>
        <v>1422.135</v>
      </c>
      <c r="K29" s="26">
        <f t="shared" si="1"/>
        <v>1335.945</v>
      </c>
      <c r="L29" s="26">
        <f t="shared" si="2"/>
        <v>1379.04</v>
      </c>
      <c r="M29" s="9">
        <f t="shared" si="5"/>
        <v>1233.1799999999998</v>
      </c>
      <c r="N29" s="17">
        <f>K29-M29-664</f>
        <v>-561.2349999999999</v>
      </c>
      <c r="O29" s="7" t="s">
        <v>132</v>
      </c>
      <c r="P29" s="28" t="s">
        <v>251</v>
      </c>
    </row>
    <row r="30" spans="1:16" ht="17.25" customHeight="1">
      <c r="A30" s="31" t="s">
        <v>136</v>
      </c>
      <c r="B30" s="8" t="s">
        <v>127</v>
      </c>
      <c r="C30" s="7" t="s">
        <v>129</v>
      </c>
      <c r="D30" s="7" t="s">
        <v>130</v>
      </c>
      <c r="E30" s="11" t="s">
        <v>83</v>
      </c>
      <c r="F30" s="7" t="s">
        <v>131</v>
      </c>
      <c r="G30" s="7">
        <v>1</v>
      </c>
      <c r="H30" s="7">
        <v>14.99</v>
      </c>
      <c r="I30" s="24">
        <v>14.99</v>
      </c>
      <c r="J30" s="27">
        <f t="shared" si="0"/>
        <v>1093.2207</v>
      </c>
      <c r="K30" s="26">
        <f t="shared" si="1"/>
        <v>1026.9649</v>
      </c>
      <c r="L30" s="26">
        <f t="shared" si="2"/>
        <v>1060.0928000000001</v>
      </c>
      <c r="M30" s="9">
        <f t="shared" si="5"/>
        <v>947.9676000000001</v>
      </c>
      <c r="N30" s="17">
        <f aca="true" t="shared" si="7" ref="N30:N42">K30-M30</f>
        <v>78.99729999999988</v>
      </c>
      <c r="O30" s="7" t="s">
        <v>132</v>
      </c>
      <c r="P30" s="28" t="s">
        <v>252</v>
      </c>
    </row>
    <row r="31" spans="1:15" ht="17.25" customHeight="1">
      <c r="A31" s="6" t="s">
        <v>170</v>
      </c>
      <c r="B31" s="7"/>
      <c r="C31" s="7"/>
      <c r="D31" s="7"/>
      <c r="E31" s="11"/>
      <c r="F31" s="7"/>
      <c r="G31" s="7"/>
      <c r="H31" s="7"/>
      <c r="I31" s="7"/>
      <c r="J31" s="27">
        <f t="shared" si="0"/>
        <v>0</v>
      </c>
      <c r="K31" s="26">
        <f t="shared" si="1"/>
        <v>0</v>
      </c>
      <c r="L31" s="26">
        <f t="shared" si="2"/>
        <v>0</v>
      </c>
      <c r="M31" s="7"/>
      <c r="N31" s="13"/>
      <c r="O31" s="7"/>
    </row>
    <row r="32" spans="1:16" ht="17.25" customHeight="1">
      <c r="A32" s="31" t="s">
        <v>31</v>
      </c>
      <c r="B32" s="8" t="s">
        <v>138</v>
      </c>
      <c r="C32" s="7" t="s">
        <v>172</v>
      </c>
      <c r="D32" s="7" t="s">
        <v>139</v>
      </c>
      <c r="E32" s="11" t="s">
        <v>141</v>
      </c>
      <c r="F32" s="7" t="s">
        <v>140</v>
      </c>
      <c r="G32" s="7">
        <v>1</v>
      </c>
      <c r="H32" s="7">
        <v>17.99</v>
      </c>
      <c r="I32" s="22">
        <f aca="true" t="shared" si="8" ref="I32:I38">H32*0.85</f>
        <v>15.291499999999997</v>
      </c>
      <c r="J32" s="27">
        <f t="shared" si="0"/>
        <v>1312.0106999999996</v>
      </c>
      <c r="K32" s="26">
        <f t="shared" si="1"/>
        <v>1232.4949</v>
      </c>
      <c r="L32" s="26">
        <f t="shared" si="2"/>
        <v>1272.2528</v>
      </c>
      <c r="M32" s="9">
        <f aca="true" t="shared" si="9" ref="M32:M41">H32*48*1.55*0.85</f>
        <v>1137.6876</v>
      </c>
      <c r="N32" s="17">
        <f t="shared" si="7"/>
        <v>94.80729999999994</v>
      </c>
      <c r="O32" s="7" t="s">
        <v>171</v>
      </c>
      <c r="P32" s="28" t="s">
        <v>253</v>
      </c>
    </row>
    <row r="33" spans="1:17" ht="17.25" customHeight="1">
      <c r="A33" s="31" t="s">
        <v>31</v>
      </c>
      <c r="B33" s="8" t="s">
        <v>137</v>
      </c>
      <c r="C33" s="7" t="s">
        <v>147</v>
      </c>
      <c r="D33" s="7" t="s">
        <v>148</v>
      </c>
      <c r="E33" s="11">
        <v>7</v>
      </c>
      <c r="F33" s="7" t="s">
        <v>149</v>
      </c>
      <c r="G33" s="7">
        <v>1</v>
      </c>
      <c r="H33" s="7">
        <v>20.99</v>
      </c>
      <c r="I33" s="22">
        <f t="shared" si="8"/>
        <v>17.8415</v>
      </c>
      <c r="J33" s="27">
        <f t="shared" si="0"/>
        <v>1530.8007</v>
      </c>
      <c r="K33" s="26">
        <f t="shared" si="1"/>
        <v>1438.0249000000001</v>
      </c>
      <c r="L33" s="26">
        <f t="shared" si="2"/>
        <v>1484.4128</v>
      </c>
      <c r="M33" s="9">
        <f t="shared" si="9"/>
        <v>1327.4076</v>
      </c>
      <c r="N33" s="17">
        <f t="shared" si="7"/>
        <v>110.61730000000011</v>
      </c>
      <c r="O33" s="7" t="s">
        <v>171</v>
      </c>
      <c r="P33" s="18" t="s">
        <v>225</v>
      </c>
      <c r="Q33" s="30" t="s">
        <v>257</v>
      </c>
    </row>
    <row r="34" spans="1:17" ht="17.25" customHeight="1">
      <c r="A34" s="31" t="s">
        <v>150</v>
      </c>
      <c r="B34" s="8" t="s">
        <v>142</v>
      </c>
      <c r="C34" s="7" t="s">
        <v>144</v>
      </c>
      <c r="D34" s="7" t="s">
        <v>143</v>
      </c>
      <c r="E34" s="11" t="s">
        <v>146</v>
      </c>
      <c r="F34" s="7" t="s">
        <v>145</v>
      </c>
      <c r="G34" s="7">
        <v>1</v>
      </c>
      <c r="H34" s="7">
        <v>24.99</v>
      </c>
      <c r="I34" s="22">
        <f t="shared" si="8"/>
        <v>21.2415</v>
      </c>
      <c r="J34" s="27">
        <f t="shared" si="0"/>
        <v>1822.5206999999998</v>
      </c>
      <c r="K34" s="26">
        <f t="shared" si="1"/>
        <v>1712.0649</v>
      </c>
      <c r="L34" s="26">
        <f t="shared" si="2"/>
        <v>1767.2928</v>
      </c>
      <c r="M34" s="9">
        <f t="shared" si="9"/>
        <v>1580.3676</v>
      </c>
      <c r="N34" s="17">
        <f t="shared" si="7"/>
        <v>131.69730000000004</v>
      </c>
      <c r="O34" s="7" t="s">
        <v>171</v>
      </c>
      <c r="P34" s="18" t="s">
        <v>226</v>
      </c>
      <c r="Q34" s="30" t="s">
        <v>258</v>
      </c>
    </row>
    <row r="35" spans="1:15" ht="17.25" customHeight="1">
      <c r="A35" s="31" t="s">
        <v>165</v>
      </c>
      <c r="B35" s="8" t="s">
        <v>164</v>
      </c>
      <c r="C35" s="7" t="s">
        <v>166</v>
      </c>
      <c r="D35" s="7" t="s">
        <v>167</v>
      </c>
      <c r="E35" s="11" t="s">
        <v>169</v>
      </c>
      <c r="F35" s="7" t="s">
        <v>168</v>
      </c>
      <c r="G35" s="7">
        <v>1</v>
      </c>
      <c r="H35" s="7">
        <v>25.99</v>
      </c>
      <c r="I35" s="22">
        <f t="shared" si="8"/>
        <v>22.091499999999996</v>
      </c>
      <c r="J35" s="27">
        <f t="shared" si="0"/>
        <v>1895.4506999999999</v>
      </c>
      <c r="K35" s="26">
        <f t="shared" si="1"/>
        <v>1780.5748999999998</v>
      </c>
      <c r="L35" s="26">
        <f t="shared" si="2"/>
        <v>1838.0128</v>
      </c>
      <c r="M35" s="9">
        <f t="shared" si="9"/>
        <v>1643.6075999999998</v>
      </c>
      <c r="N35" s="17">
        <f t="shared" si="7"/>
        <v>136.96730000000002</v>
      </c>
      <c r="O35" s="7" t="s">
        <v>171</v>
      </c>
    </row>
    <row r="36" spans="1:15" ht="17.25" customHeight="1">
      <c r="A36" s="31" t="s">
        <v>106</v>
      </c>
      <c r="B36" s="8" t="s">
        <v>151</v>
      </c>
      <c r="C36" s="7" t="s">
        <v>152</v>
      </c>
      <c r="D36" s="7" t="s">
        <v>153</v>
      </c>
      <c r="E36" s="11"/>
      <c r="F36" s="7" t="s">
        <v>154</v>
      </c>
      <c r="G36" s="7">
        <v>1</v>
      </c>
      <c r="H36" s="7">
        <v>21.99</v>
      </c>
      <c r="I36" s="22">
        <f t="shared" si="8"/>
        <v>18.691499999999998</v>
      </c>
      <c r="J36" s="27">
        <f t="shared" si="0"/>
        <v>1603.7306999999998</v>
      </c>
      <c r="K36" s="26">
        <f t="shared" si="1"/>
        <v>1506.5348999999999</v>
      </c>
      <c r="L36" s="26">
        <f t="shared" si="2"/>
        <v>1555.1328</v>
      </c>
      <c r="M36" s="9">
        <f>K36</f>
        <v>1506.5348999999999</v>
      </c>
      <c r="N36" s="17">
        <f t="shared" si="7"/>
        <v>0</v>
      </c>
      <c r="O36" s="7" t="s">
        <v>171</v>
      </c>
    </row>
    <row r="37" spans="1:17" ht="17.25" customHeight="1">
      <c r="A37" s="31" t="s">
        <v>106</v>
      </c>
      <c r="B37" s="8" t="s">
        <v>155</v>
      </c>
      <c r="C37" s="7" t="s">
        <v>156</v>
      </c>
      <c r="D37" s="7" t="s">
        <v>157</v>
      </c>
      <c r="E37" s="11" t="s">
        <v>158</v>
      </c>
      <c r="F37" s="7" t="s">
        <v>161</v>
      </c>
      <c r="G37" s="7">
        <v>1</v>
      </c>
      <c r="H37" s="7">
        <v>34.99</v>
      </c>
      <c r="I37" s="22">
        <f t="shared" si="8"/>
        <v>29.741500000000002</v>
      </c>
      <c r="J37" s="27">
        <f t="shared" si="0"/>
        <v>2551.8206999999998</v>
      </c>
      <c r="K37" s="26">
        <f t="shared" si="1"/>
        <v>2397.1648999999998</v>
      </c>
      <c r="L37" s="26">
        <f t="shared" si="2"/>
        <v>2474.4928</v>
      </c>
      <c r="M37" s="9">
        <f>K37</f>
        <v>2397.1648999999998</v>
      </c>
      <c r="N37" s="17">
        <f t="shared" si="7"/>
        <v>0</v>
      </c>
      <c r="O37" s="7" t="s">
        <v>171</v>
      </c>
      <c r="Q37" s="9"/>
    </row>
    <row r="38" spans="1:15" ht="17.25" customHeight="1">
      <c r="A38" s="31" t="s">
        <v>106</v>
      </c>
      <c r="B38" s="8" t="s">
        <v>159</v>
      </c>
      <c r="C38" s="7" t="s">
        <v>160</v>
      </c>
      <c r="D38" s="7" t="s">
        <v>163</v>
      </c>
      <c r="E38" s="11" t="s">
        <v>158</v>
      </c>
      <c r="F38" s="7" t="s">
        <v>162</v>
      </c>
      <c r="G38" s="7">
        <v>1</v>
      </c>
      <c r="H38" s="7">
        <v>41.99</v>
      </c>
      <c r="I38" s="22">
        <f t="shared" si="8"/>
        <v>35.6915</v>
      </c>
      <c r="J38" s="27">
        <f t="shared" si="0"/>
        <v>3062.3306999999995</v>
      </c>
      <c r="K38" s="26">
        <f t="shared" si="1"/>
        <v>2876.7349</v>
      </c>
      <c r="L38" s="26">
        <f t="shared" si="2"/>
        <v>2969.5328</v>
      </c>
      <c r="M38" s="9">
        <f>K38</f>
        <v>2876.7349</v>
      </c>
      <c r="N38" s="17">
        <f t="shared" si="7"/>
        <v>0</v>
      </c>
      <c r="O38" s="7" t="s">
        <v>171</v>
      </c>
    </row>
    <row r="39" spans="1:15" ht="17.25" customHeight="1">
      <c r="A39" s="6" t="s">
        <v>186</v>
      </c>
      <c r="B39" s="7"/>
      <c r="C39" s="7"/>
      <c r="D39" s="7"/>
      <c r="E39" s="11"/>
      <c r="F39" s="7"/>
      <c r="G39" s="7"/>
      <c r="H39" s="7"/>
      <c r="I39" s="7"/>
      <c r="J39" s="27">
        <f t="shared" si="0"/>
        <v>0</v>
      </c>
      <c r="K39" s="26">
        <f t="shared" si="1"/>
        <v>0</v>
      </c>
      <c r="L39" s="26">
        <f t="shared" si="2"/>
        <v>0</v>
      </c>
      <c r="M39" s="7"/>
      <c r="N39" s="13"/>
      <c r="O39" s="7"/>
    </row>
    <row r="40" spans="1:16" ht="17.25" customHeight="1">
      <c r="A40" s="31" t="s">
        <v>98</v>
      </c>
      <c r="B40" s="8" t="s">
        <v>173</v>
      </c>
      <c r="C40" s="7" t="s">
        <v>180</v>
      </c>
      <c r="D40" s="7" t="s">
        <v>181</v>
      </c>
      <c r="E40" s="11">
        <v>9.5</v>
      </c>
      <c r="F40" s="7" t="s">
        <v>185</v>
      </c>
      <c r="G40" s="7">
        <v>1</v>
      </c>
      <c r="H40" s="7">
        <v>34.99</v>
      </c>
      <c r="I40" s="22">
        <f>H40*0.8</f>
        <v>27.992000000000004</v>
      </c>
      <c r="J40" s="27">
        <f t="shared" si="0"/>
        <v>2551.8206999999998</v>
      </c>
      <c r="K40" s="26">
        <f t="shared" si="1"/>
        <v>2397.1648999999998</v>
      </c>
      <c r="L40" s="26">
        <f t="shared" si="2"/>
        <v>2474.4928</v>
      </c>
      <c r="M40" s="9">
        <f t="shared" si="9"/>
        <v>2212.7675999999997</v>
      </c>
      <c r="N40" s="17">
        <f t="shared" si="7"/>
        <v>184.3973000000001</v>
      </c>
      <c r="O40" s="7" t="s">
        <v>179</v>
      </c>
      <c r="P40" s="28" t="s">
        <v>254</v>
      </c>
    </row>
    <row r="41" spans="1:17" ht="17.25" customHeight="1">
      <c r="A41" s="31" t="s">
        <v>98</v>
      </c>
      <c r="B41" s="8" t="s">
        <v>174</v>
      </c>
      <c r="C41" s="7" t="s">
        <v>182</v>
      </c>
      <c r="D41" s="7" t="s">
        <v>183</v>
      </c>
      <c r="E41" s="11">
        <v>9.5</v>
      </c>
      <c r="F41" s="7" t="s">
        <v>184</v>
      </c>
      <c r="G41" s="7">
        <v>1</v>
      </c>
      <c r="H41" s="7">
        <v>34.99</v>
      </c>
      <c r="I41" s="22">
        <f>H41*0.8</f>
        <v>27.992000000000004</v>
      </c>
      <c r="J41" s="27">
        <f t="shared" si="0"/>
        <v>2551.8206999999998</v>
      </c>
      <c r="K41" s="26">
        <f t="shared" si="1"/>
        <v>2397.1648999999998</v>
      </c>
      <c r="L41" s="26">
        <f t="shared" si="2"/>
        <v>2474.4928</v>
      </c>
      <c r="M41" s="9">
        <f t="shared" si="9"/>
        <v>2212.7675999999997</v>
      </c>
      <c r="N41" s="17">
        <f>K41-M41-39</f>
        <v>145.3973000000001</v>
      </c>
      <c r="O41" s="7" t="s">
        <v>179</v>
      </c>
      <c r="P41" s="18" t="s">
        <v>228</v>
      </c>
      <c r="Q41">
        <f>6.4/16</f>
        <v>0.4</v>
      </c>
    </row>
    <row r="42" spans="1:15" ht="17.25" customHeight="1">
      <c r="A42" s="31" t="s">
        <v>106</v>
      </c>
      <c r="B42" s="8" t="s">
        <v>175</v>
      </c>
      <c r="C42" s="7" t="s">
        <v>176</v>
      </c>
      <c r="D42" s="7" t="s">
        <v>177</v>
      </c>
      <c r="E42" s="11" t="s">
        <v>83</v>
      </c>
      <c r="F42" s="7" t="s">
        <v>178</v>
      </c>
      <c r="G42" s="7">
        <v>1</v>
      </c>
      <c r="H42" s="7">
        <v>24</v>
      </c>
      <c r="I42" s="22">
        <f>H42*0.8</f>
        <v>19.200000000000003</v>
      </c>
      <c r="J42" s="27">
        <f t="shared" si="0"/>
        <v>1750.3199999999997</v>
      </c>
      <c r="K42" s="26">
        <f t="shared" si="1"/>
        <v>1644.24</v>
      </c>
      <c r="L42" s="26">
        <f t="shared" si="2"/>
        <v>1697.2800000000002</v>
      </c>
      <c r="M42" s="9">
        <f>K42</f>
        <v>1644.24</v>
      </c>
      <c r="N42" s="17">
        <f t="shared" si="7"/>
        <v>0</v>
      </c>
      <c r="O42" s="7" t="s">
        <v>179</v>
      </c>
    </row>
    <row r="43" spans="1:15" ht="17.25" customHeight="1">
      <c r="A43" s="15" t="s">
        <v>218</v>
      </c>
      <c r="B43" s="7"/>
      <c r="C43" s="7"/>
      <c r="D43" s="7"/>
      <c r="E43" s="11"/>
      <c r="F43" s="7"/>
      <c r="G43" s="7"/>
      <c r="H43" s="7"/>
      <c r="I43" s="7"/>
      <c r="J43" s="27">
        <f t="shared" si="0"/>
        <v>0</v>
      </c>
      <c r="K43" s="26">
        <f t="shared" si="1"/>
        <v>0</v>
      </c>
      <c r="L43" s="26">
        <f t="shared" si="2"/>
        <v>0</v>
      </c>
      <c r="M43" s="7"/>
      <c r="N43" s="13"/>
      <c r="O43" s="7"/>
    </row>
    <row r="44" spans="1:17" ht="17.25" customHeight="1">
      <c r="A44" s="31" t="s">
        <v>111</v>
      </c>
      <c r="B44" s="8" t="s">
        <v>216</v>
      </c>
      <c r="C44" s="7" t="s">
        <v>213</v>
      </c>
      <c r="D44" s="7" t="s">
        <v>214</v>
      </c>
      <c r="E44" s="11">
        <v>17</v>
      </c>
      <c r="F44" s="7" t="s">
        <v>215</v>
      </c>
      <c r="G44" s="7">
        <v>1</v>
      </c>
      <c r="H44" s="7">
        <v>27.99</v>
      </c>
      <c r="I44" s="22">
        <f aca="true" t="shared" si="10" ref="I44:I49">H44*0.8</f>
        <v>22.392</v>
      </c>
      <c r="J44" s="27">
        <f t="shared" si="0"/>
        <v>2041.3106999999998</v>
      </c>
      <c r="K44" s="26">
        <f t="shared" si="1"/>
        <v>1917.5949</v>
      </c>
      <c r="L44" s="26">
        <f t="shared" si="2"/>
        <v>1979.4528</v>
      </c>
      <c r="M44" s="9">
        <f>L44</f>
        <v>1979.4528</v>
      </c>
      <c r="O44" s="7" t="s">
        <v>220</v>
      </c>
      <c r="P44" s="18" t="s">
        <v>229</v>
      </c>
      <c r="Q44" s="30" t="s">
        <v>259</v>
      </c>
    </row>
    <row r="45" spans="1:16" ht="17.25" customHeight="1">
      <c r="A45" s="31" t="s">
        <v>111</v>
      </c>
      <c r="B45" s="8" t="s">
        <v>205</v>
      </c>
      <c r="C45" s="7" t="s">
        <v>206</v>
      </c>
      <c r="D45" s="7" t="s">
        <v>207</v>
      </c>
      <c r="E45" s="11">
        <v>7.5</v>
      </c>
      <c r="F45" s="7" t="s">
        <v>208</v>
      </c>
      <c r="G45" s="7">
        <v>1</v>
      </c>
      <c r="H45" s="7">
        <v>50.99</v>
      </c>
      <c r="I45" s="22">
        <f t="shared" si="10"/>
        <v>40.792</v>
      </c>
      <c r="J45" s="27">
        <f t="shared" si="0"/>
        <v>3718.7007</v>
      </c>
      <c r="K45" s="26">
        <f t="shared" si="1"/>
        <v>3493.3248999999996</v>
      </c>
      <c r="L45" s="26">
        <f t="shared" si="2"/>
        <v>3606.0128000000004</v>
      </c>
      <c r="M45" s="9">
        <f>L45</f>
        <v>3606.0128000000004</v>
      </c>
      <c r="N45">
        <f>11910-12000</f>
        <v>-90</v>
      </c>
      <c r="O45" s="7" t="s">
        <v>220</v>
      </c>
      <c r="P45" s="28" t="s">
        <v>255</v>
      </c>
    </row>
    <row r="46" spans="1:16" ht="17.25" customHeight="1">
      <c r="A46" s="31" t="s">
        <v>187</v>
      </c>
      <c r="B46" s="8" t="s">
        <v>212</v>
      </c>
      <c r="C46" s="7" t="s">
        <v>209</v>
      </c>
      <c r="D46" s="7" t="s">
        <v>211</v>
      </c>
      <c r="E46" s="11">
        <v>7.5</v>
      </c>
      <c r="F46" s="7" t="s">
        <v>210</v>
      </c>
      <c r="G46" s="7">
        <v>1</v>
      </c>
      <c r="H46" s="7">
        <v>29.99</v>
      </c>
      <c r="I46" s="22">
        <f t="shared" si="10"/>
        <v>23.992</v>
      </c>
      <c r="J46" s="27">
        <f t="shared" si="0"/>
        <v>2187.1706999999997</v>
      </c>
      <c r="K46" s="26">
        <f t="shared" si="1"/>
        <v>2054.6149</v>
      </c>
      <c r="L46" s="26">
        <f t="shared" si="2"/>
        <v>2120.8928</v>
      </c>
      <c r="M46" s="10"/>
      <c r="N46" s="17">
        <f>L46</f>
        <v>2120.8928</v>
      </c>
      <c r="O46" s="7" t="s">
        <v>220</v>
      </c>
      <c r="P46" s="28" t="s">
        <v>230</v>
      </c>
    </row>
    <row r="47" spans="1:16" ht="17.25" customHeight="1">
      <c r="A47" s="31" t="s">
        <v>94</v>
      </c>
      <c r="B47" s="8" t="s">
        <v>191</v>
      </c>
      <c r="C47" s="7" t="s">
        <v>192</v>
      </c>
      <c r="D47" s="7" t="s">
        <v>193</v>
      </c>
      <c r="E47" s="11">
        <v>6</v>
      </c>
      <c r="F47" s="7" t="s">
        <v>60</v>
      </c>
      <c r="G47" s="7">
        <v>1</v>
      </c>
      <c r="H47" s="7">
        <v>39.99</v>
      </c>
      <c r="I47" s="22">
        <f t="shared" si="10"/>
        <v>31.992000000000004</v>
      </c>
      <c r="J47" s="27">
        <f t="shared" si="0"/>
        <v>2916.4707</v>
      </c>
      <c r="K47" s="26">
        <f t="shared" si="1"/>
        <v>2739.7149</v>
      </c>
      <c r="L47" s="26">
        <f t="shared" si="2"/>
        <v>2828.0928</v>
      </c>
      <c r="M47" s="10"/>
      <c r="N47" s="17">
        <f>L47</f>
        <v>2828.0928</v>
      </c>
      <c r="O47" s="7" t="s">
        <v>220</v>
      </c>
      <c r="P47" s="28" t="s">
        <v>231</v>
      </c>
    </row>
    <row r="48" spans="1:16" ht="17.25" customHeight="1">
      <c r="A48" s="5" t="s">
        <v>188</v>
      </c>
      <c r="B48" s="8" t="s">
        <v>191</v>
      </c>
      <c r="C48" s="7" t="s">
        <v>192</v>
      </c>
      <c r="D48" s="7" t="s">
        <v>193</v>
      </c>
      <c r="E48" s="11">
        <v>6</v>
      </c>
      <c r="F48" s="7" t="s">
        <v>60</v>
      </c>
      <c r="G48" s="7">
        <v>1</v>
      </c>
      <c r="H48" s="7">
        <v>39.99</v>
      </c>
      <c r="I48" s="22">
        <f t="shared" si="10"/>
        <v>31.992000000000004</v>
      </c>
      <c r="J48" s="27">
        <f t="shared" si="0"/>
        <v>2916.4707</v>
      </c>
      <c r="K48" s="26">
        <f t="shared" si="1"/>
        <v>2739.7149</v>
      </c>
      <c r="L48" s="26">
        <f t="shared" si="2"/>
        <v>2828.0928</v>
      </c>
      <c r="M48" s="9">
        <f>H48*48*1.55*0.85</f>
        <v>2528.9676</v>
      </c>
      <c r="N48" s="17">
        <f>K48-M48</f>
        <v>210.7473</v>
      </c>
      <c r="O48" s="7" t="s">
        <v>220</v>
      </c>
      <c r="P48" s="28" t="s">
        <v>256</v>
      </c>
    </row>
    <row r="49" spans="1:17" ht="17.25" customHeight="1">
      <c r="A49" s="31" t="s">
        <v>9</v>
      </c>
      <c r="B49" s="8" t="s">
        <v>201</v>
      </c>
      <c r="C49" s="7" t="s">
        <v>200</v>
      </c>
      <c r="D49" s="7" t="s">
        <v>202</v>
      </c>
      <c r="E49" s="11" t="s">
        <v>204</v>
      </c>
      <c r="F49" s="7" t="s">
        <v>203</v>
      </c>
      <c r="G49" s="7">
        <v>1</v>
      </c>
      <c r="H49" s="7">
        <v>26.99</v>
      </c>
      <c r="I49" s="22">
        <f t="shared" si="10"/>
        <v>21.592</v>
      </c>
      <c r="J49" s="27">
        <f t="shared" si="0"/>
        <v>1968.3806999999997</v>
      </c>
      <c r="K49" s="26">
        <f t="shared" si="1"/>
        <v>1849.0849</v>
      </c>
      <c r="L49" s="26">
        <f t="shared" si="2"/>
        <v>1908.7328000000002</v>
      </c>
      <c r="M49" s="9">
        <f>I49*48*1.55*0.85</f>
        <v>1365.4780799999999</v>
      </c>
      <c r="N49" s="17">
        <f>K49-M49</f>
        <v>483.6068200000002</v>
      </c>
      <c r="O49" s="7" t="s">
        <v>220</v>
      </c>
      <c r="Q49" s="9"/>
    </row>
    <row r="50" spans="1:15" ht="17.25" customHeight="1">
      <c r="A50" s="15" t="s">
        <v>217</v>
      </c>
      <c r="B50" s="7"/>
      <c r="C50" s="7"/>
      <c r="D50" s="7"/>
      <c r="E50" s="11"/>
      <c r="F50" s="7"/>
      <c r="G50" s="7"/>
      <c r="H50" s="7"/>
      <c r="I50" s="7"/>
      <c r="J50" s="27">
        <f t="shared" si="0"/>
        <v>0</v>
      </c>
      <c r="K50" s="26">
        <f t="shared" si="1"/>
        <v>0</v>
      </c>
      <c r="L50" s="26">
        <f t="shared" si="2"/>
        <v>0</v>
      </c>
      <c r="M50" s="7"/>
      <c r="N50" s="13"/>
      <c r="O50" s="7"/>
    </row>
    <row r="51" spans="1:16" ht="17.25" customHeight="1">
      <c r="A51" s="31" t="s">
        <v>94</v>
      </c>
      <c r="B51" s="16" t="s">
        <v>189</v>
      </c>
      <c r="C51" t="s">
        <v>194</v>
      </c>
      <c r="D51" t="s">
        <v>195</v>
      </c>
      <c r="E51" s="11" t="s">
        <v>83</v>
      </c>
      <c r="F51" t="s">
        <v>196</v>
      </c>
      <c r="G51" s="14">
        <v>1</v>
      </c>
      <c r="H51" s="14">
        <v>24</v>
      </c>
      <c r="I51" s="22">
        <f>H51*0.85</f>
        <v>20.4</v>
      </c>
      <c r="J51" s="27">
        <f t="shared" si="0"/>
        <v>1750.3199999999997</v>
      </c>
      <c r="K51" s="26">
        <f t="shared" si="1"/>
        <v>1644.24</v>
      </c>
      <c r="L51" s="26">
        <f t="shared" si="2"/>
        <v>1697.2800000000002</v>
      </c>
      <c r="M51" s="10"/>
      <c r="N51" s="17">
        <f>L51</f>
        <v>1697.2800000000002</v>
      </c>
      <c r="O51" t="s">
        <v>219</v>
      </c>
      <c r="P51" s="29" t="s">
        <v>227</v>
      </c>
    </row>
    <row r="52" spans="1:15" ht="17.25" customHeight="1">
      <c r="A52" s="31" t="s">
        <v>94</v>
      </c>
      <c r="B52" s="16" t="s">
        <v>190</v>
      </c>
      <c r="C52" t="s">
        <v>197</v>
      </c>
      <c r="D52" t="s">
        <v>198</v>
      </c>
      <c r="E52" s="11" t="s">
        <v>83</v>
      </c>
      <c r="F52" t="s">
        <v>199</v>
      </c>
      <c r="G52" s="14">
        <v>1</v>
      </c>
      <c r="H52" s="14">
        <v>12.99</v>
      </c>
      <c r="I52" s="22">
        <f>H52*0.85</f>
        <v>11.0415</v>
      </c>
      <c r="J52" s="27">
        <f t="shared" si="0"/>
        <v>947.3607</v>
      </c>
      <c r="K52" s="26">
        <f t="shared" si="1"/>
        <v>889.9449000000001</v>
      </c>
      <c r="L52" s="26">
        <f t="shared" si="2"/>
        <v>918.6528</v>
      </c>
      <c r="M52" s="10"/>
      <c r="N52" s="17">
        <f>L52</f>
        <v>918.6528</v>
      </c>
      <c r="O52" t="s">
        <v>219</v>
      </c>
    </row>
  </sheetData>
  <sheetProtection/>
  <autoFilter ref="A1:O52"/>
  <hyperlinks>
    <hyperlink ref="B4" r:id="rId1" display="http://www.6pm.com/annie-lysa-silver-metallic-kid-pu?zlfid=192&amp;ref=pd_sims_p_1"/>
    <hyperlink ref="B5" r:id="rId2" display="http://www.6pm.com/charles-albert-fold-gray"/>
    <hyperlink ref="B8" r:id="rId3" display="http://www.6pm.com/roxy-out-there-dress-turtle-dove"/>
    <hyperlink ref="B11" r:id="rId4" display="http://www.6pm.com/dkny-samira-wine-suede"/>
    <hyperlink ref="B9" r:id="rId5" display="http://www.6pm.com/clarks-cynthia-avant-platinum-leather"/>
    <hyperlink ref="B10" r:id="rId6" display="http://www.6pm.com/bella-vita-bianca-grey-brown-white?zlfid=192&amp;ref=pd_sims_p_1"/>
    <hyperlink ref="B12" r:id="rId7" display="http://www.6pm.com/johnston-murphy-anita-bow-pump-chocolate-pink-suede"/>
    <hyperlink ref="B14" r:id="rId8" display="http://www.6pm.com/u-s-polo-assn-cotton-jersey-stripe-polo-with-solid-short-sleeves-cajun-coral"/>
    <hyperlink ref="B15" r:id="rId9" display="http://www.6pm.com/u-s-polo-assn-juno-c-grey-black-white-cheetah"/>
    <hyperlink ref="B27" r:id="rId10" display="http://www.6pm.com/crocs-backpack-lunchbag-combo-pink"/>
    <hyperlink ref="B18" r:id="rId11" display="http://www.6pm.com/lauren-by-ralph-lauren-edythe-natural-polo-tan-n-rope-brd-leather"/>
    <hyperlink ref="B17" r:id="rId12" display="http://www.6pm.com/bloch-symphony-luxury-rose-st-laurent-black"/>
    <hyperlink ref="B19" r:id="rId13" display="http://www.6pm.com/etnies-kids-fader-ls-toddler-little-kid-big-kid-white-purple"/>
    <hyperlink ref="B20" r:id="rId14" display="http://www.6pm.com/helle-comfort-saki-bronze-doria"/>
    <hyperlink ref="B22" r:id="rId15" display="http://www.6pm.com/clarks-valley-tree-mushroom-suede"/>
    <hyperlink ref="B23" r:id="rId16" display="http://www.6pm.com/enzo-angiolini-gimm-dark-taupe-suede?zlfid=192&amp;ref=pd_sims_sdp_1"/>
    <hyperlink ref="B25" r:id="rId17" display="http://www.6pm.com/crocs-kids-hello-kitty-glitter-clog-toddler-little-kid-party-pink?zlfid=192&amp;ref=pd_sims_p_1"/>
    <hyperlink ref="B24" r:id="rId18" display="http://www.6pm.com/skechers-kids-twinkle-toes-shuffles-lights-10395n-toddler-little-kid-big-kid-neon-pink-orange?zlfid=192&amp;ref=pd_sims_sdp_1"/>
    <hyperlink ref="B21" r:id="rId19" display="http://www.6pm.com/crocs-kids-lightning-mcqueen-clog-toddler-little-kid-red?zlfid=192&amp;ref=pd_sims_v_1"/>
    <hyperlink ref="B26" r:id="rId20" display="http://www.6pm.com/western-chief-kids-funky-floral-toddler-little-kid-pink?zlfid=192&amp;ref=pd_sims_sdp_1"/>
    <hyperlink ref="B16" r:id="rId21" display="http://www.6pm.com/skechers-starline-charcoal"/>
    <hyperlink ref="B29" r:id="rId22" display="http://www.6pm.com/type-z-opanek-tan-multi"/>
    <hyperlink ref="B30" r:id="rId23" display="http://www.6pm.com/crocs-duke-backpack-black-burst?zlfid=192&amp;ref=pd_sims_p_1"/>
    <hyperlink ref="B32" r:id="rId24" display="http://www.6pm.com/pf-flyers-center-lo-re-issue-natural-canvas"/>
    <hyperlink ref="B33" r:id="rId25" display="http://www.6pm.com/dc-villain-w-white-plaid"/>
    <hyperlink ref="B34" r:id="rId26" display="http://www.6pm.com/kangaroos-kids-combat-toddler-purple-hot-pink"/>
    <hyperlink ref="B35" r:id="rId27" display="http://www.6pm.com/timberland-kids-mad-river-2-strap-sandal-little-kid-dark-grey-w-green"/>
    <hyperlink ref="B36" r:id="rId28" display="http://www.6pm.com/arnette-series-3-ransom-white-persimmon-lens"/>
    <hyperlink ref="B37" r:id="rId29" display="http://www.6pm.com/clarks-kids-air-sand-little-kid-big-kid-grey"/>
    <hyperlink ref="B38" r:id="rId30" display="http://www.6pm.com/ariat-kids-caldwell-toddler-little-kid-big-kid-earth"/>
    <hyperlink ref="B40" r:id="rId31" display="http://www.6pm.com/reebok-walk-around-black-tin-grey-gravel-cosmic-berry"/>
    <hyperlink ref="B41" r:id="rId32" display="http://www.6pm.com/bandolino-andy-light-aqua-leather"/>
    <hyperlink ref="B42" r:id="rId33" display="http://www.6pm.com/rainforest-scarf2-creme-buff"/>
    <hyperlink ref="B46" r:id="rId34" display="http://www.6pm.com/type-z-sapin-brown-multi"/>
    <hyperlink ref="B44" r:id="rId35" display="http://www.6pm.com/polo-ralph-lauren-romsey-rl2000-red-newport-navy"/>
    <hyperlink ref="B45" r:id="rId36" display="http://www.6pm.com/reebok-z-goddess-blue-peak-chalk-punch-pink?zlfid=192&amp;ref=pd_sims_sdp_1"/>
    <hyperlink ref="B47" r:id="rId37" display="http://www.6pm.com/naturalizer-basha-red"/>
    <hyperlink ref="B48" r:id="rId38" display="http://www.6pm.com/naturalizer-basha-red"/>
    <hyperlink ref="B49" r:id="rId39" display="http://www.6pm.com/roper-tropical-prints-l-s-shirt-blue"/>
    <hyperlink ref="B51" r:id="rId40" display="http://www.6pm.com/u-s-polo-assn-uspa-monty-pvc-satchel-ivory"/>
    <hyperlink ref="B52" r:id="rId41" display="http://www.6pm.com/rampage-tri-fold-wallet-with-stud-detail-teal"/>
    <hyperlink ref="P3" r:id="rId42" tooltip="1ZA87E540313101238" display="http://click.email.6pm.com/?qs=791ac7687d2cebad13ed0f72bf096625c8c3ef31a4a072fba048ce0b5a55a4550c2dd857cff1d113"/>
    <hyperlink ref="P7" r:id="rId43" tooltip="1ZA87E540313150346" display="http://click.email.6pm.com/?qs=fe4d4aade3598e4859fbe9c88f55581198876b6f5fb45979f44980253e48453659583c4fb0d10c06"/>
    <hyperlink ref="P8" r:id="rId44" tooltip="1ZA69F300303851009" display="http://click.email.6pm.com/?qs=fe4d4aade3598e48c50a304d3665d998461d154fe0d76410a83d7789b485cd58268e6a245481e373"/>
    <hyperlink ref="P14" r:id="rId45" tooltip="1Z602E890328677665" display="http://click.email.6pm.com/?qs=b921f8df7be4bb012c06529d420d8ce889282a75407da23c63643d1cb1f5a7171641589198f54857"/>
    <hyperlink ref="P15" r:id="rId46" tooltip="1ZRX12660357994271" display="http://click.email.6pm.com/?qs=b921f8df7be4bb01913d45a7d4e52271f0b2f3b94983d7a069313af9744c18e1a4bc7d988673870a"/>
    <hyperlink ref="P16" r:id="rId47" tooltip="1ZA87F240302368044" display="http://click.email.6pm.com/?qs=b921f8df7be4bb0161a7a9f3f43266a812ad32d4b77b07a2aa880b318f1892c3881b6e0ff1bf8b9e"/>
    <hyperlink ref="P29" r:id="rId48" tooltip="1ZRX12661213045343" display="http://click.email.6pm.com/?qs=fe4d4aade3598e4859fbe9c88f55581198876b6f5fb459791e0cf64695699f5e917cf52bc1913b0b"/>
    <hyperlink ref="P30" r:id="rId49" tooltip="1Z602E9A0319779422" display="http://click.email.6pm.com/?qs=fe4d4aade3598e48c50a304d3665d998461d154fe0d764104d05651a18e1ad9c336d371a2c30a90c"/>
    <hyperlink ref="P32" r:id="rId50" tooltip="1ZA87E540313361029" display="http://click.email.6pm.com/?qs=fe4d4aade3598e4859fbe9c88f55581198876b6f5fb4597989085afc0cba34d4a2fab3e0c4ebf23c"/>
    <hyperlink ref="P33" r:id="rId51" tooltip="1Z602E89YW09705082" display="http://click.email.6pm.com/?qs=fe4d4aade3598e48c50a304d3665d998461d154fe0d764100cbbb0199ebfa6a03867485efdbdcbbf"/>
    <hyperlink ref="P34" r:id="rId52" tooltip="1ZA69A79YW04096744" display="http://click.email.6pm.com/?qs=fe4d4aade3598e4879b280537bc7f51bf188e832617ac30932360f328593106a763813bbea865b6f"/>
    <hyperlink ref="P40" r:id="rId53" tooltip="1ZA87E540313373927" display="http://click.email.6pm.com/?qs=791ac7687d2cebad13ed0f72bf096625c8c3ef31a4a072fb9d9c4462ec7b6021e84d5f2c2d289eb5"/>
    <hyperlink ref="P41" r:id="rId54" tooltip="1Z602E89YN13453700" display="http://click.email.6pm.com/?qs=791ac7687d2cebad73cfa2f03a43b33bea61c27f38f590ead64f5e03c1f0115065f59ea63756391a"/>
    <hyperlink ref="P44" r:id="rId55" tooltip="1Z602E891200240134" display="http://click.email.6pm.com/?qs=791ac7687d2cebad13ed0f72bf096625c8c3ef31a4a072fb55f8bdcd1faffb07e44aed207ac89199"/>
    <hyperlink ref="P45" r:id="rId56" tooltip="1ZRX12661213373435" display="http://click.email.6pm.com/?qs=791ac7687d2cebad73cfa2f03a43b33bea61c27f38f590ea936edef474342509ba1dad4bf7db5665"/>
    <hyperlink ref="P46" r:id="rId57" tooltip="1ZRX12661213343557" display="http://click.email.6pm.com/?qs=791ac7687d2cebad438762059c1b5db883bec1a0e5681f8b3be741d14a4727a64271413f27b0228f"/>
    <hyperlink ref="P47" r:id="rId58" tooltip="1ZRX12661213374827" display="http://click.email.6pm.com/?qs=791ac7687d2cebade1176fc2ebbebf4fdfb296cf96ad883d9cfe5e95731a5436cb1a8cd2bd6502d0"/>
    <hyperlink ref="P48" r:id="rId59" tooltip="1ZRX12661213437536" display="http://click.email.6pm.com/?qs=791ac7687d2cebad17c1feb7e903efaa10cd4a6282b79b482383bfc2dc7f79ff7ba50b1d38c0e54e"/>
    <hyperlink ref="B3" r:id="rId60" display="http://www.6pm.com/dc-kids-court-graffik-se-little-kid-big-kid-white-armor-pink"/>
    <hyperlink ref="B7" r:id="rId61" display="http://www.6pm.com/asics-gel-fujitrainer-2-black-pink-green"/>
  </hyperlinks>
  <printOptions/>
  <pageMargins left="0.7" right="0.7" top="0.75" bottom="0.75" header="0.3" footer="0.3"/>
  <pageSetup orientation="portrait" paperSize="9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1.140625" style="0" bestFit="1" customWidth="1"/>
  </cols>
  <sheetData>
    <row r="1" spans="1:2" ht="15">
      <c r="A1" s="20">
        <v>-3316.2</v>
      </c>
      <c r="B1" s="19" t="s">
        <v>238</v>
      </c>
    </row>
    <row r="2" spans="1:2" ht="15">
      <c r="A2" s="20">
        <v>-3193.3</v>
      </c>
      <c r="B2" s="19" t="s">
        <v>232</v>
      </c>
    </row>
    <row r="3" spans="1:2" ht="15">
      <c r="A3" s="20">
        <v>-3189.97</v>
      </c>
      <c r="B3" s="19" t="s">
        <v>233</v>
      </c>
    </row>
    <row r="4" spans="1:2" ht="15">
      <c r="A4" s="20">
        <v>-4426.97</v>
      </c>
      <c r="B4" s="19" t="s">
        <v>234</v>
      </c>
    </row>
    <row r="5" spans="1:2" ht="15">
      <c r="A5" s="20">
        <v>-2812.92</v>
      </c>
      <c r="B5" s="19" t="s">
        <v>235</v>
      </c>
    </row>
    <row r="6" spans="1:2" ht="15">
      <c r="A6" s="20">
        <v>-3460.95</v>
      </c>
      <c r="B6" s="19" t="s">
        <v>236</v>
      </c>
    </row>
    <row r="7" spans="1:2" ht="15">
      <c r="A7" s="20">
        <v>-1998.05</v>
      </c>
      <c r="B7" s="19" t="s">
        <v>237</v>
      </c>
    </row>
    <row r="11" spans="1:5" ht="15">
      <c r="A11" s="20">
        <v>-1738.84</v>
      </c>
      <c r="B11" s="23" t="s">
        <v>239</v>
      </c>
      <c r="C11" s="21">
        <v>41978</v>
      </c>
      <c r="E11">
        <f>1738.84/31.44</f>
        <v>55.30661577608142</v>
      </c>
    </row>
    <row r="12" spans="1:3" ht="15">
      <c r="A12" s="20">
        <v>-9554.21</v>
      </c>
      <c r="B12" s="23" t="s">
        <v>240</v>
      </c>
      <c r="C12" s="21">
        <v>41978</v>
      </c>
    </row>
    <row r="13" spans="1:3" ht="15">
      <c r="A13" s="20">
        <v>-3881.61</v>
      </c>
      <c r="B13" s="23" t="s">
        <v>241</v>
      </c>
      <c r="C13" s="21">
        <v>41977</v>
      </c>
    </row>
    <row r="14" spans="1:3" ht="15">
      <c r="A14" s="20">
        <v>-11978.36</v>
      </c>
      <c r="B14" s="23" t="s">
        <v>242</v>
      </c>
      <c r="C14" s="21">
        <v>41977</v>
      </c>
    </row>
    <row r="15" spans="1:3" ht="15">
      <c r="A15" s="20">
        <v>-1780.75</v>
      </c>
      <c r="B15" s="23" t="s">
        <v>243</v>
      </c>
      <c r="C15" s="21">
        <v>41977</v>
      </c>
    </row>
    <row r="16" spans="1:3" ht="15">
      <c r="A16" s="20">
        <v>-8291.4</v>
      </c>
      <c r="B16" s="23" t="s">
        <v>244</v>
      </c>
      <c r="C16" s="21">
        <v>41977</v>
      </c>
    </row>
    <row r="17" spans="1:3" ht="15">
      <c r="A17" s="20">
        <v>-19210.96</v>
      </c>
      <c r="B17" s="23" t="s">
        <v>245</v>
      </c>
      <c r="C17" s="21">
        <v>41976</v>
      </c>
    </row>
    <row r="18" spans="1:5" ht="15">
      <c r="A18" s="20">
        <v>-3367.27</v>
      </c>
      <c r="B18" s="23" t="s">
        <v>246</v>
      </c>
      <c r="C18" s="21">
        <v>41975</v>
      </c>
      <c r="E18">
        <f>3367.27/67.13</f>
        <v>50.16043497691047</v>
      </c>
    </row>
    <row r="21" spans="1:6" ht="15">
      <c r="A21" s="25">
        <f>-SUM(A11:A20)</f>
        <v>59803.399999999994</v>
      </c>
      <c r="B21">
        <f>A22*52</f>
        <v>60142.31600000001</v>
      </c>
      <c r="E21">
        <v>26321</v>
      </c>
      <c r="F21">
        <f>E21/A21</f>
        <v>0.44012547781564265</v>
      </c>
    </row>
    <row r="22" ht="15">
      <c r="A22">
        <v>1156.5830000000003</v>
      </c>
    </row>
    <row r="23" ht="15">
      <c r="A23">
        <f>A21/A22</f>
        <v>51.70696785271786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2014-11-27T12:02:35Z</dcterms:created>
  <dcterms:modified xsi:type="dcterms:W3CDTF">2014-12-25T16:54:22Z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