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185" windowWidth="25605" windowHeight="156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<sst xmlns="http://schemas.openxmlformats.org/spreadsheetml/2006/main" count="583" uniqueCount="327">
  <si>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</si>
  <si>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</si>
  <si>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</si>
  <si>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</si>
  <si>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</si>
  <si>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</si>
  <si>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</si>
  <si>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</si>
  <si>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</si>
  <si>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</si>
  <si>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</si>
  <si>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https://www.victoriassecret.com/panties/shop-all-panties/lace-trim-cheeky-panty-very-sexy?ProductID=220568&amp;CatalogueType=OLS</t>
  </si>
  <si>
    <t>М</t>
  </si>
  <si>
    <t>VERY SEXY
LACE-TRIM CHEEKY PANTY</t>
  </si>
  <si>
    <t>https://www.victoriassecret.com/panties/shop-all-panties/lace-waist-shortie-panty-cotton-lingerie?ProductID=139971&amp;CatalogueType=OLS</t>
  </si>
  <si>
    <t>COTTON LINGERIE
LACE-WAIST SHORTIE PANTY</t>
  </si>
  <si>
    <t>https://www.victoriassecret.com/sleepwear/pajamas/the-dreamer-henley-pajama?ProductID=199647&amp;CatalogueType=OLS</t>
  </si>
  <si>
    <t>THE DREAMER HENLEY PAJAMA</t>
  </si>
  <si>
    <t>DREAM ANGELS
DEMI BRA</t>
  </si>
  <si>
    <t>36C</t>
  </si>
  <si>
    <t>https://www.victoriassecret.com/sale/clearancebras/demi-bra-dream-angels?ProductID=220626&amp;CatalogueType=OLS</t>
  </si>
  <si>
    <t>VERY SEXY
SCANDALOUS BALCONET PUSH-UP BRA</t>
  </si>
  <si>
    <t>https://www.victoriassecret.com/sale/clearancebras/scandalous-balconet-push-up-bra-very-sexy?ProductID=223838&amp;CatalogueType=OLS</t>
  </si>
  <si>
    <t>34B</t>
  </si>
  <si>
    <t>https://www.victoriassecret.com/sleepwear/pajamas/the-mayfair-tee-jama?ProductID=221987&amp;CatalogueType=OLS</t>
  </si>
  <si>
    <t>NEW! THE MAYFAIR TEE-JAMA</t>
  </si>
  <si>
    <t>THE LACIE
ULTRA-LOW RISE CHEEKY PANTY</t>
  </si>
  <si>
    <t>https://www.victoriassecret.com/panties/3-for-33-styles/ultra-low-rise-cheeky-panty-the-lacie?ProductID=220542&amp;CatalogueType=OLS</t>
  </si>
  <si>
    <t>S</t>
  </si>
  <si>
    <t>VERY SEXY
CHANTILLY LACE CHEEKY PANTY</t>
  </si>
  <si>
    <t>https://www.victoriassecret.com/panties/3-for-33-styles/chantilly-lace-cheeky-panty-very-sexy?ProductID=215622&amp;CatalogueType=OLS</t>
  </si>
  <si>
    <t>Neff241288</t>
  </si>
  <si>
    <t>DREAM ANGELS
MULTI-WAY BRA</t>
  </si>
  <si>
    <t>Black/Ivory Cross Dye</t>
  </si>
  <si>
    <t>https://www.victoriassecret.com/sale/clearancebras/multi-way-bra-dream-angels?ProductID=220040&amp;CatalogueType=OLS</t>
  </si>
  <si>
    <t>М regular</t>
  </si>
  <si>
    <t>https://www.victoriassecret.com/panties/3-for-33-styles/hiphugger-panty-body-by-victoria?ProductID=226292&amp;CatalogueType=OLS</t>
  </si>
  <si>
    <t>Svetlana.Kulkova</t>
  </si>
  <si>
    <t>Daisy Print (3VB)</t>
  </si>
  <si>
    <t>L</t>
  </si>
  <si>
    <t>JH-334-621 </t>
  </si>
  <si>
    <t>https://www.victoriassecret.com/victorias-secret-sport/all-tops/high-neck-tank-vs-sport?ProductID=199891&amp;CatalogueType=OLS</t>
  </si>
  <si>
    <t>Black Pearl/Animal Mesh (3VG)</t>
  </si>
  <si>
    <t>JH-322-274</t>
  </si>
  <si>
    <t>https://www.victoriassecret.com/panties/5-for-27-styles/high-leg-brief-panty-allover-lace-from-cotton-lingerie?ProductID=225098&amp;CatalogueType=OLS</t>
  </si>
  <si>
    <t>Pink Rocket (G38)</t>
  </si>
  <si>
    <t>JH-322-508 </t>
  </si>
  <si>
    <t>https://www.victoriassecret.com/panties/5-for-27-styles/lace-cheekster-panty-pink?ProductID=195899&amp;CatalogueType=OLS</t>
  </si>
  <si>
    <t>JH-301-877</t>
  </si>
  <si>
    <t>Buff With Peach (B15)</t>
  </si>
  <si>
    <t>https://www.victoriassecret.com/bras/bra-sale/hiphugger-panty-cotton-lingerie?ProductID=216941&amp;CatalogueType=OLS</t>
  </si>
  <si>
    <t>JH-313-838</t>
  </si>
  <si>
    <t>Colorful Leopard (43H)</t>
  </si>
  <si>
    <t>https://www.victoriassecret.com/sale/clearancebras/perfect-lace-strapless-bra-pink?ProductID=193602&amp;CatalogueType=OLS</t>
  </si>
  <si>
    <t>Airis*</t>
  </si>
  <si>
    <t>White (L20)</t>
  </si>
  <si>
    <t>JI-319-530</t>
  </si>
  <si>
    <t>JH-324-350</t>
  </si>
  <si>
    <t>https://www.victoriassecret.com/pink/dorm-category-pillows/pillowcase-set?ProductID=224485&amp;CatalogueType=OLS</t>
  </si>
  <si>
    <t>Berry Ikat (5Z6)</t>
  </si>
  <si>
    <t>OS</t>
  </si>
  <si>
    <t>https://www.victoriassecret.com/sale/swim/paisley-banded-low-rise-bottom-beach-sexy?ProductID=91203&amp;CatalogueType=OLS</t>
  </si>
  <si>
    <t>M</t>
  </si>
  <si>
    <t>Dark Multi Paisley (48V)</t>
  </si>
  <si>
    <t>S.R</t>
  </si>
  <si>
    <t>https://www.victoriassecret.com/sleepwear/shop-all-sleep/lace-side-satin-slip-very-sexy?ProductID=198927&amp;CatalogueType=OLS</t>
  </si>
  <si>
    <t>Neon Nectar (39S)</t>
  </si>
  <si>
    <t>Neon Nectar Lace W/ Cut Out Back (39S)</t>
  </si>
  <si>
    <t>VERY SEX LACE-SIDE SATIN SLIP </t>
  </si>
  <si>
    <t>VERY SEXY PUSH-UP BRA </t>
  </si>
  <si>
    <t>https://www.victoriassecret.com/bras/shop-all-bras/push-up-bra-very-sexy?ProductID=220197&amp;CatalogueType=OLS</t>
  </si>
  <si>
    <t>https://www.victoriassecret.com/sale/clearancepanties/lace-cheeky-panty-very-sexy?ProductID=57694&amp;CatalogueType=OLS</t>
  </si>
  <si>
    <t>Nude (DJ5)</t>
  </si>
  <si>
    <t xml:space="preserve">VERY SEXYLACE CHEEKY PANTY </t>
  </si>
  <si>
    <t>JI-290-255</t>
  </si>
  <si>
    <t>https://www.victoriassecret.com/clothing/sale-on-fleece/the-hoodie?ProductID=201530&amp;CatalogueType=OLS.</t>
  </si>
  <si>
    <t>JH-319-249</t>
  </si>
  <si>
    <t>Lu Lu</t>
  </si>
  <si>
    <t>https://www.victoriassecret.com/sale/clearancepanties/lace-waist-cheeky-panty-cotton-lingerie?ProductID=159103&amp;CatalogueType=OLS</t>
  </si>
  <si>
    <t>Yliano4ka</t>
  </si>
  <si>
    <t xml:space="preserve">С06 или 3WZ </t>
  </si>
  <si>
    <t>JI-315-641</t>
  </si>
  <si>
    <t>https://www.victoriassecret.com/sale/clearancebras/lace-strappy-back-push-up-bra-very-sexy?ProductID=220695&amp;CatalogueType=OLS</t>
  </si>
  <si>
    <t>JI-324-522</t>
  </si>
  <si>
    <t>ponka100</t>
  </si>
  <si>
    <t>Studded Heart/Black (6SH)</t>
  </si>
  <si>
    <t>https://www.victoriassecret.com/swimwear/specials/paisley-push-up-halter-beach-sexy?ProductID=189717&amp;CatalogueType=OLS</t>
  </si>
  <si>
    <t>JH-280-258</t>
  </si>
  <si>
    <t>Multicolor Neon (Y89)</t>
  </si>
  <si>
    <t>JH-280-406</t>
  </si>
  <si>
    <t>АленаЧ</t>
  </si>
  <si>
    <t>JH-325-079</t>
  </si>
  <si>
    <t>Bright Cherry Jingle Bell (E51)</t>
  </si>
  <si>
    <t>JH-325-119</t>
  </si>
  <si>
    <t>JH-304-355</t>
  </si>
  <si>
    <t>White (DK9)</t>
  </si>
  <si>
    <t>Light Nude (608)</t>
  </si>
  <si>
    <t>Estimated Ship: Feb. 14</t>
  </si>
  <si>
    <t>Ink Blot (K95)</t>
  </si>
  <si>
    <t>Estimated Ship: Feb. 13</t>
  </si>
  <si>
    <t>Black (DL3)</t>
  </si>
  <si>
    <t>Estimated Ship: Jan. 20</t>
  </si>
  <si>
    <t>Estimated Ship: Feb. 12</t>
  </si>
  <si>
    <t>Bright Cherry (3YU)</t>
  </si>
  <si>
    <t>JH-294-513</t>
  </si>
  <si>
    <t>JH-327-238</t>
  </si>
  <si>
    <t>Order Date: 1/8/2015</t>
  </si>
  <si>
    <t>JH-311-282</t>
  </si>
  <si>
    <t>https://www.victoriassecret.com/clothing/all-sale-and-specials/vs-slim-boyfriend-short?ProductID=213475&amp;CatalogueType=OLS</t>
  </si>
  <si>
    <t>Tie-Dye (DR7)</t>
  </si>
  <si>
    <t>доставка</t>
  </si>
  <si>
    <t>итог.% предоплата</t>
  </si>
  <si>
    <t>итог.% постоплата</t>
  </si>
  <si>
    <t>скидка=22%</t>
  </si>
  <si>
    <t>итого=заказ+доставка-скидка</t>
  </si>
  <si>
    <t>заказ за вычетом скидки</t>
  </si>
  <si>
    <t>доставка+орг% по предоплате</t>
  </si>
  <si>
    <t>доставка+орг% по постоплате</t>
  </si>
  <si>
    <t>предварительный курс $</t>
  </si>
  <si>
    <t>ВЫКУПЛЕНО 8 ЯНВАРЯ</t>
  </si>
  <si>
    <t>Order Date: 1/9/2015</t>
  </si>
  <si>
    <t>JH-331-127</t>
  </si>
  <si>
    <t>M.R</t>
  </si>
  <si>
    <t>Iris/Sunny Plaid (4HW)</t>
  </si>
  <si>
    <t>JH-325-123</t>
  </si>
  <si>
    <t>Iconic Stripes Prints (HC8)</t>
  </si>
  <si>
    <t>JH-317-989</t>
  </si>
  <si>
    <t>Brilliant Purple/Harbor Blue Cross Dye (3VT)</t>
  </si>
  <si>
    <t>JH-329-616</t>
  </si>
  <si>
    <t>Silver Bay (4B8)</t>
  </si>
  <si>
    <t>https://www.victoriassecret.com/panties/3-for-33-styles/dot-mesh-cheeky-panty-very-sexy?ProductID=218680&amp;CatalogueType=OLS</t>
  </si>
  <si>
    <t>JH-329-613</t>
  </si>
  <si>
    <t>Lullaby Pink (S36)</t>
  </si>
  <si>
    <t>Estimated Ship: Jan. 24</t>
  </si>
  <si>
    <t>https://www.victoriassecret.com/panties/5-for-27-styles/itsy-panty-cotton-lingerie?ProductID=220278&amp;CatalogueType=OLS</t>
  </si>
  <si>
    <t>JH-326-924</t>
  </si>
  <si>
    <t>Pink Stripe (3UZ)</t>
  </si>
  <si>
    <t>Pink Stripe Logo Print (AN4)</t>
  </si>
  <si>
    <t>https://www.victoriassecret.com/panties/5-for-27-styles/cheekster-panty-pink?ProductID=213473&amp;CatalogueType=OLS</t>
  </si>
  <si>
    <t>JH-301-876</t>
  </si>
  <si>
    <t>Natural Leopard (4RF)</t>
  </si>
  <si>
    <t>JH-317-343</t>
  </si>
  <si>
    <t>Black (093)</t>
  </si>
  <si>
    <t>https://www.victoriassecret.com//pink/panties/tropical-lace-cheekster-panty-pink?ProductID=218658&amp;CatalogueType=OLS&amp;search=true</t>
  </si>
  <si>
    <t>JH-328-917</t>
  </si>
  <si>
    <t>Blue Tie Dye (2CN)</t>
  </si>
  <si>
    <t>https://www.victoriassecret.com/pink/new-arrivals/varsity-hoodie-pink?ProductID=220549&amp;CatalogueType=OLS</t>
  </si>
  <si>
    <t>JH-330-892</t>
  </si>
  <si>
    <t>Blue (C45)</t>
  </si>
  <si>
    <t>JH-294-514</t>
  </si>
  <si>
    <t>JI-332-577</t>
  </si>
  <si>
    <t>Inkblot (J84)</t>
  </si>
  <si>
    <t>https://www.victoriassecret.com/clothing/clear-ance/supermodel-slim-pant-victorias-secret-sport?ProductID=223907&amp;CatalogueType=OLS&amp;swatchImage=4VX</t>
  </si>
  <si>
    <t>JH-322-310</t>
  </si>
  <si>
    <t>L.S</t>
  </si>
  <si>
    <t>Grey Animal Print Mesh (3VG)</t>
  </si>
  <si>
    <t>34AA</t>
  </si>
  <si>
    <t>https://www.victoriassecret.com/catalogue/catalogue/the-cotton-mayfair-pajama?ProductID=217939&amp;CatalogueType=OLS&amp;cqo=true&amp;cqoCat=SL</t>
  </si>
  <si>
    <t>SL-294-676</t>
  </si>
  <si>
    <t>Navy Floral Dot (3NU)</t>
  </si>
  <si>
    <t>Таша С</t>
  </si>
  <si>
    <t>https://www.victoriassecret.com/sleepwear/sale-and-clearance/one-size-sexy-cami?ProductID=163414&amp;CatalogueType=OLS</t>
  </si>
  <si>
    <t>JH-311-459 </t>
  </si>
  <si>
    <t>White (092)</t>
  </si>
  <si>
    <t>ариша11</t>
  </si>
  <si>
    <t>https://www.victoriassecret.com/clothing/all-sale-and-specials/textured-zip-cardigan-a-kiss-of-cashmere?ProductID=201540&amp;CatalogueType=OLS</t>
  </si>
  <si>
    <t>JH-319-138</t>
  </si>
  <si>
    <t>Medium Heather Grey Texture (5QD)</t>
  </si>
  <si>
    <t>https://www.victoriassecret.com/clothing/bottoms-sale/full-miniskirt?ProductID=164998&amp;CatalogueType=OLS</t>
  </si>
  <si>
    <t>JH-310-543</t>
  </si>
  <si>
    <t>American Blue (4F9)</t>
  </si>
  <si>
    <t>https://www.victoriassecret.com/sale/clearancebras/limited-edition-lace-strappy-push-up-bra-very-sexy?ProductID=223893&amp;CatalogueType=OLS</t>
  </si>
  <si>
    <t>JI-332-582</t>
  </si>
  <si>
    <t>Inkblot (4B3)</t>
  </si>
  <si>
    <t>https://www.victoriassecret.com/sale/clearancebras/limited-edition-push-up-bra?ProductID=220692&amp;CatalogueType=OLS</t>
  </si>
  <si>
    <t>JI-324-518</t>
  </si>
  <si>
    <t>Vanilla (755)</t>
  </si>
  <si>
    <t>m.n</t>
  </si>
  <si>
    <t>https://www.victoriassecret.com/sale/clearancepanties/lace-waist-cheeky-panty-cotton-lingerie?ProductID=159103&amp;CatalogueType=OLS&amp;swatchImage=BW9</t>
  </si>
  <si>
    <t>California Coral (BW9)</t>
  </si>
  <si>
    <t>JH-321-635</t>
  </si>
  <si>
    <t>Navy/ Bright Pink Lurex Plaid (GH2)</t>
  </si>
  <si>
    <t>Victoria Pink/ Pink Lurex Plaid (3UF)</t>
  </si>
  <si>
    <t>JI-328-797</t>
  </si>
  <si>
    <t>Iconic Stripe Neckline Lace (v29)</t>
  </si>
  <si>
    <t>ВЫКУПЛЕНО 9 ЯНВАРЯ</t>
  </si>
  <si>
    <t>Blue Ombre</t>
  </si>
  <si>
    <t>нет в наличии</t>
  </si>
  <si>
    <t>32C</t>
  </si>
  <si>
    <t>Ignited (2FD) or any color</t>
  </si>
  <si>
    <t>JI-323-698</t>
  </si>
  <si>
    <t>итог.сумма заказа</t>
  </si>
  <si>
    <t>неклиранс</t>
  </si>
  <si>
    <t>клиранс</t>
  </si>
  <si>
    <t>скидка с неклиранса</t>
  </si>
  <si>
    <t>скидка с неклиранса%</t>
  </si>
  <si>
    <t>БУДЕТ В СЛЕДУЮЩЕМ ВЫКУПЕ</t>
  </si>
  <si>
    <t>https://www.victoriassecret.com/clothing/clear-ance/the-relaxed-blazer-easy-mixers?ProductID=198108&amp;CatalogueType=OLS</t>
  </si>
  <si>
    <t>JH-311-043</t>
  </si>
  <si>
    <t>Berry Stained (66G)</t>
  </si>
  <si>
    <t>Dianaaa</t>
  </si>
  <si>
    <t>Order Date: 1/14/2015</t>
  </si>
  <si>
    <t>https://www.victoriassecret.com/panties/shop-all-panties/cheekini-panty-body-by-victoria?ProductID=220876&amp;CatalogueType=OLS</t>
  </si>
  <si>
    <t>JH-334-624</t>
  </si>
  <si>
    <t>Pink Dot Print (HA9)</t>
  </si>
  <si>
    <t>https://www.victoriassecret.com/panties/shop-all-panties/cutout-fishnet-cheeky-panty-very-sexy?ProductID=221881&amp;CatalogueType=OLS</t>
  </si>
  <si>
    <t>JH-330-567</t>
  </si>
  <si>
    <t>Seychelles (2AV)</t>
  </si>
  <si>
    <t>https://www.victoriassecret.com/panties/3-for-33-styles/perfect-coverage-bra-body-by-victoria?ProductID=225180&amp;CatalogueType=OLS</t>
  </si>
  <si>
    <t>JH-331-519 </t>
  </si>
  <si>
    <t>38C</t>
  </si>
  <si>
    <t>Navy Daisies (3VB)</t>
  </si>
  <si>
    <t>https://www.victoriassecret.com/sleepwear/new-arrivals/kimono-very-sexy?ProductID=182594&amp;CatalogueType=OLS</t>
  </si>
  <si>
    <t>JH-335-306</t>
  </si>
  <si>
    <t>S/M</t>
  </si>
  <si>
    <t>Neon Nector (39S)</t>
  </si>
  <si>
    <t>https://www.victoriassecret.com//pink/bras/personal-bra-boutique/demi-bra-cotton-lingerie?ProductID=224594&amp;CatalogueType=OLS&amp;search=true</t>
  </si>
  <si>
    <t>JH-327-448</t>
  </si>
  <si>
    <t>38D</t>
  </si>
  <si>
    <t>Hazy Heather Patchwork (38H)</t>
  </si>
  <si>
    <t>https://www.victoriassecret.com/bras/buy-more-and-save-bras/perfect-coverage-bra-cotton-lingerie?ProductID=227701&amp;CatalogueType=OLS</t>
  </si>
  <si>
    <t>JH-324-728</t>
  </si>
  <si>
    <t>Black/White Stripe Strappy Back (3D6)</t>
  </si>
  <si>
    <t>К@лерия</t>
  </si>
  <si>
    <t>https://www.victoriassecret.com//sleepwear/color-cotton-and-lace-shop/lace-waist-hiphugger-panty-cotton-lingerie?ProductID=227332&amp;CatalogueType=OLS&amp;search=true</t>
  </si>
  <si>
    <t>JH-327-959</t>
  </si>
  <si>
    <t>Black Chevron (M82)</t>
  </si>
  <si>
    <t>https://www.victoriassecret.com//panties/new-arrivals/hiphugger-panty-cotton-lingerie?ProductID=227834&amp;CatalogueType=OLS&amp;search=true</t>
  </si>
  <si>
    <t>JH-322-516</t>
  </si>
  <si>
    <t>Black And White Strappy (3D6)</t>
  </si>
  <si>
    <t>https://www.victoriassecret.com/panties/5-for-27-styles/lace-waist-thong-panty-cotton-lingerie?ProductID=228100&amp;CatalogueType=OLS</t>
  </si>
  <si>
    <t>JH-313-901</t>
  </si>
  <si>
    <t>Black Stripe (3W6)</t>
  </si>
  <si>
    <t>https://www.victoriassecret.com/panties/5-for-27-styles/string-bikini-panty-cotton-lingerie?ProductID=228099&amp;CatalogueType=OLS</t>
  </si>
  <si>
    <t>JH-313-898</t>
  </si>
  <si>
    <t>Black/White Stripe (3W6)</t>
  </si>
  <si>
    <t>https://www.victoriassecret.com/panties/5-for-27-styles/v-string-panty-cotton-lingerie?ProductID=228074&amp;CatalogueType=OLS</t>
  </si>
  <si>
    <t>JH-313-837</t>
  </si>
  <si>
    <t>https://www.victoriassecret.com/valentines-day/50-and-under-gifts/love-addict-deep-softening-body-butter-vs-fantasies?ProductID=225092&amp;CatalogueType=OLS</t>
  </si>
  <si>
    <t>JH-335-618</t>
  </si>
  <si>
    <t>Love Addict (7A3)</t>
  </si>
  <si>
    <t>https://www.victoriassecret.com/beauty/vs-fantasies-bodycare-specials/secret-escape-body-butter-vs-fantasies?ProductID=195052&amp;CatalogueType=OLS</t>
  </si>
  <si>
    <t>JH-328-006</t>
  </si>
  <si>
    <t>Secret Escape (PMF)</t>
  </si>
  <si>
    <t>https://www.victoriassecret.com/beauty/vs-fantasies-bodycare-specials/aqua-kiss-deep-softening-body-butter-vs-fantasies?ProductID=154946&amp;CatalogueType=OLS</t>
  </si>
  <si>
    <t>JH-317-848</t>
  </si>
  <si>
    <t>Aqua Kiss (96F)</t>
  </si>
  <si>
    <t>https://www.victoriassecret.com/panties/5-for-27-styles/lace-waist-thong-panty-cotton-lingerie?ProductID=228100&amp;CatalogueType=OLS,</t>
  </si>
  <si>
    <t>Black Pearl (U01)</t>
  </si>
  <si>
    <t>https://www.victoriassecret.com/sale/tops-and-tees/strappy-ribbed-tank?ProductID=207853&amp;CatalogueType=OLS</t>
  </si>
  <si>
    <t>JH-325-161</t>
  </si>
  <si>
    <t>Grey Stripe (U07)</t>
  </si>
  <si>
    <t>Каплина Татьяна</t>
  </si>
  <si>
    <t>https://www.victoriassecret.com/sale/swim/strappy-add-2-cups-push-up-halter-bombshell-swim-tops?ProductID=206231&amp;CatalogueType=OLS</t>
  </si>
  <si>
    <t>JH-326-858</t>
  </si>
  <si>
    <t>34A</t>
  </si>
  <si>
    <t>Pink Feather/Animal (5ZB)</t>
  </si>
  <si>
    <t>https://www.victoriassecret.com/sale/swim/strappy-string-bottom-very-sexy?ProductID=207001&amp;CatalogueType=OLS</t>
  </si>
  <si>
    <t>JH-299-007</t>
  </si>
  <si>
    <t>Juliettt</t>
  </si>
  <si>
    <t>https://www.victoriassecret.com/sale/swim/low-rise-bottom-very-sexy?ProductID=187974&amp;CatalogueType=OLS</t>
  </si>
  <si>
    <t>JH-320-152</t>
  </si>
  <si>
    <t>Coral Blaze (57Z)</t>
  </si>
  <si>
    <t>stellar81</t>
  </si>
  <si>
    <t>https://www.victoriassecret.com/sale/clearancebras/strappy-back-push-up-bra-very-sexy?ProductID=220888&amp;CatalogueType=OLS</t>
  </si>
  <si>
    <t>JI-323-000</t>
  </si>
  <si>
    <t>Euphoria Pink Beaded (416)</t>
  </si>
  <si>
    <t>Carnival Blue (J69)</t>
  </si>
  <si>
    <t>https://www.victoriassecret.com/sleepwear/sale-and-clearance/lace-chiffon-slip-dream-angels?ProductID=224579&amp;CatalogueType=OLS</t>
  </si>
  <si>
    <t>JH-333-805</t>
  </si>
  <si>
    <t>Pink Cocktail (B68)</t>
  </si>
  <si>
    <t>https://www.victoriassecret.com/clothing/all-sale-and-specials/vs-high-waist-short?ProductID=181851&amp;CatalogueType=OLS,</t>
  </si>
  <si>
    <t>JH-315-931</t>
  </si>
  <si>
    <t>Moonlight Angel (3KP)</t>
  </si>
  <si>
    <t>ВЫКУПЛЕНО 14 ЯНВАРЯ</t>
  </si>
  <si>
    <t>Mashule4ka</t>
  </si>
  <si>
    <t>https://www.victoriassecret.com/sale/clearancepanties/fishnet-lace-up-cheeky-panty-very-sexy?ProductID=212187&amp;CatalogueType=OLS</t>
  </si>
  <si>
    <t>JI-331-736</t>
  </si>
  <si>
    <t>Fishnet Lace-Up Cheeky Panty</t>
  </si>
  <si>
    <t>https://www.victoriassecret.com/sale/clearancepanties/lace-trim-mini-bikini-pink?ProductID=223314&amp;CatalogueType=OLS</t>
  </si>
  <si>
    <t>Lace Trim Mini Bikini</t>
  </si>
  <si>
    <t>JI-332-726</t>
  </si>
  <si>
    <t>Heather Silver and Mint </t>
  </si>
  <si>
    <t>https://www.victoriassecret.com/sale/clearancepanties/seamless-thong-panty-pink?ProductID=223301&amp;CatalogueType=OLS</t>
  </si>
  <si>
    <t>Seamless Thong Panty</t>
  </si>
  <si>
    <t>JI-332-638</t>
  </si>
  <si>
    <t>black/white stripe </t>
  </si>
  <si>
    <t>https://www.victoriassecret.com/sale/clearancepanties/lace-trim-cheekini-panty-dream-angels?ProductID=224990&amp;CatalogueType=OLS</t>
  </si>
  <si>
    <t>Lace-Trim Cheekini Panty</t>
  </si>
  <si>
    <t>JI-331-801</t>
  </si>
  <si>
    <t>frosted iris </t>
  </si>
  <si>
    <t>https://www.victoriassecret.com/sale/clearancepanties/cheekster-panty-pink?ProductID=223311&amp;CatalogueType=OLS</t>
  </si>
  <si>
    <t>Cheekster Panty</t>
  </si>
  <si>
    <t>JI-332-712</t>
  </si>
  <si>
    <t>plum cake</t>
  </si>
  <si>
    <t>https://www.victoriassecret.com/sale/clearancepanties/lace-waist-cheeky-panty-cotton-lingerie?ProductID=159103&amp;CatalogueType=OLS,</t>
  </si>
  <si>
    <t>Citrus (2ZA)</t>
  </si>
  <si>
    <t>https://www.victoriassecret.com/sale/clearancepanties/lace-waist-cheeky-panty-cotton-lingerie?ProductID=179493&amp;CatalogueType=OLS</t>
  </si>
  <si>
    <t>JI-315-658</t>
  </si>
  <si>
    <t>Ombre Geo (DC6)  or Citrus (N05)</t>
  </si>
  <si>
    <t>союз</t>
  </si>
  <si>
    <t>https://www.victoriassecret.com/bras/push-up/add-2-cups-push-up-bra-bombshell?ProductID=211852&amp;CatalogueType=OLS</t>
  </si>
  <si>
    <t>https://www.victoriassecret.com/bras/push-up/lace-trim-cheeky-panty-very-sexy?ProductID=228150&amp;CatalogueType=OLS</t>
  </si>
  <si>
    <t>https://www.victoriassecret.com/valentines-day/50-and-under-gifts/the-date-no-show-cheekster-panty-pink?ProductID=228281&amp;CatalogueType=OLS</t>
  </si>
  <si>
    <t>https://www.victoriassecret.com/valentines-day/50-and-under-gifts/the-date-push-up-bra-pink?ProductID=176709&amp;CatalogueType=OLS</t>
  </si>
  <si>
    <t>ТН</t>
  </si>
  <si>
    <t>трусы</t>
  </si>
  <si>
    <t>JI-335-151</t>
  </si>
  <si>
    <t>Ink blot (J84)</t>
  </si>
  <si>
    <t>Iconic stripe (v29)</t>
  </si>
  <si>
    <t>Pirouette Pink Fishnet/black (3gh)</t>
  </si>
  <si>
    <t>пристрой</t>
  </si>
  <si>
    <t>JH-330-803</t>
  </si>
  <si>
    <t>Floral Ribbon Slot (48T)</t>
  </si>
  <si>
    <t>Pirouette Pink (2PT)</t>
  </si>
  <si>
    <t>JH-332-254</t>
  </si>
  <si>
    <t>Neon Purple (2SK)</t>
  </si>
  <si>
    <t>JH-304-323</t>
  </si>
  <si>
    <t>Sassy Berry (2SK)</t>
  </si>
  <si>
    <t>https://www.victoriassecret.com//swimwear/shop-bra-sized-styles/the-high-tie-halter-beach-sexy?ProductID=205315&amp;CatalogueType=OLS&amp;search=true</t>
  </si>
  <si>
    <t>THE HIGH-TIE HALTER</t>
  </si>
  <si>
    <t>JH-307-654</t>
  </si>
  <si>
    <t>36С</t>
  </si>
  <si>
    <t>Little Leopard (58K)</t>
  </si>
  <si>
    <t>https://www.victoriassecret.com//swimwear/bottoms-guide/the-teeny-bikini-beach-sexy?ProductID=215883&amp;CatalogueType=OLS&amp;search=true</t>
  </si>
  <si>
    <t>THE TEENY BIKINI</t>
  </si>
  <si>
    <t>JH-324-644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</si>
</sst>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Palatino Linotype"/>
      <family val="1"/>
    </font>
    <font>
      <b/>
      <sz val="10"/>
      <color indexed="10"/>
      <name val="Arial"/>
      <family val="2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0"/>
      <color rgb="FFFF0000"/>
      <name val="Arial"/>
      <family val="2"/>
    </font>
    <font>
      <sz val="10"/>
      <color rgb="FF666666"/>
      <name val="Palatino Linotype"/>
      <family val="1"/>
    </font>
    <font>
      <sz val="11"/>
      <color rgb="FF7030A0"/>
      <name val="Calibri"/>
      <family val="2"/>
    </font>
    <font>
      <sz val="9"/>
      <color rgb="FF333333"/>
      <name val="Arial"/>
      <family val="2"/>
    </font>
    <font>
      <sz val="9"/>
      <color rgb="FF666666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u val="single"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4" fillId="0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2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40" fillId="0" borderId="10" xfId="42" applyFill="1" applyBorder="1" applyAlignment="1">
      <alignment/>
    </xf>
    <xf numFmtId="0" fontId="56" fillId="0" borderId="0" xfId="0" applyFont="1" applyFill="1" applyAlignment="1">
      <alignment horizontal="left" wrapText="1"/>
    </xf>
    <xf numFmtId="0" fontId="57" fillId="0" borderId="0" xfId="0" applyFont="1" applyFill="1" applyAlignment="1">
      <alignment/>
    </xf>
    <xf numFmtId="0" fontId="40" fillId="0" borderId="0" xfId="42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24" fillId="0" borderId="10" xfId="0" applyFont="1" applyFill="1" applyBorder="1" applyAlignment="1">
      <alignment/>
    </xf>
    <xf numFmtId="0" fontId="58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40" fillId="0" borderId="0" xfId="42" applyFill="1" applyBorder="1" applyAlignment="1">
      <alignment/>
    </xf>
    <xf numFmtId="174" fontId="0" fillId="0" borderId="0" xfId="0" applyNumberForma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6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0" fillId="0" borderId="0" xfId="42" applyFill="1" applyBorder="1" applyAlignment="1">
      <alignment horizontal="left" vertical="center"/>
    </xf>
    <xf numFmtId="0" fontId="40" fillId="0" borderId="0" xfId="42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2" fillId="0" borderId="0" xfId="42" applyFont="1" applyFill="1" applyAlignment="1">
      <alignment/>
    </xf>
    <xf numFmtId="176" fontId="52" fillId="0" borderId="0" xfId="0" applyNumberFormat="1" applyFont="1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2" fillId="0" borderId="10" xfId="42" applyFont="1" applyFill="1" applyBorder="1" applyAlignment="1">
      <alignment/>
    </xf>
    <xf numFmtId="0" fontId="63" fillId="0" borderId="0" xfId="0" applyFont="1" applyFill="1" applyAlignment="1">
      <alignment/>
    </xf>
    <xf numFmtId="176" fontId="52" fillId="0" borderId="10" xfId="0" applyNumberFormat="1" applyFont="1" applyFill="1" applyBorder="1" applyAlignment="1">
      <alignment/>
    </xf>
    <xf numFmtId="174" fontId="52" fillId="0" borderId="10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0" fontId="59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horizontal="left" wrapText="1"/>
    </xf>
    <xf numFmtId="0" fontId="63" fillId="0" borderId="0" xfId="0" applyFont="1" applyFill="1" applyAlignment="1">
      <alignment wrapText="1"/>
    </xf>
    <xf numFmtId="174" fontId="0" fillId="0" borderId="10" xfId="0" applyNumberForma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176" fontId="52" fillId="0" borderId="0" xfId="0" applyNumberFormat="1" applyFont="1" applyFill="1" applyBorder="1" applyAlignment="1">
      <alignment/>
    </xf>
    <xf numFmtId="174" fontId="52" fillId="0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58" fillId="0" borderId="0" xfId="0" applyFont="1" applyFill="1" applyAlignment="1">
      <alignment/>
    </xf>
    <xf numFmtId="176" fontId="0" fillId="0" borderId="0" xfId="0" applyNumberFormat="1" applyAlignment="1">
      <alignment/>
    </xf>
    <xf numFmtId="0" fontId="40" fillId="0" borderId="0" xfId="42" applyAlignment="1">
      <alignment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shop-all-panties/lace-waist-shortie-panty-cotton-lingerie?ProductID=139971&amp;CatalogueType=OLS" TargetMode="External" /><Relationship Id="rId2" Type="http://schemas.openxmlformats.org/officeDocument/2006/relationships/hyperlink" Target="https://www.victoriassecret.com/panties/shop-all-panties/lace-waist-shortie-panty-cotton-lingerie?ProductID=139971&amp;CatalogueType=OLS" TargetMode="External" /><Relationship Id="rId3" Type="http://schemas.openxmlformats.org/officeDocument/2006/relationships/hyperlink" Target="https://www.victoriassecret.com/panties/shop-all-panties/lace-waist-shortie-panty-cotton-lingerie?ProductID=139971&amp;CatalogueType=OLS" TargetMode="External" /><Relationship Id="rId4" Type="http://schemas.openxmlformats.org/officeDocument/2006/relationships/hyperlink" Target="https://www.victoriassecret.com/panties/shop-all-panties/lace-waist-shortie-panty-cotton-lingerie?ProductID=139971&amp;CatalogueType=OLS" TargetMode="External" /><Relationship Id="rId5" Type="http://schemas.openxmlformats.org/officeDocument/2006/relationships/hyperlink" Target="https://www.victoriassecret.com/panties/shop-all-panties/lace-waist-shortie-panty-cotton-lingerie?ProductID=139971&amp;CatalogueType=OLS" TargetMode="External" /><Relationship Id="rId6" Type="http://schemas.openxmlformats.org/officeDocument/2006/relationships/hyperlink" Target="https://www.victoriassecret.com/panties/shop-all-panties/lace-waist-shortie-panty-cotton-lingerie?ProductID=139971&amp;CatalogueType=OLS" TargetMode="External" /><Relationship Id="rId7" Type="http://schemas.openxmlformats.org/officeDocument/2006/relationships/hyperlink" Target="https://www.victoriassecret.com/panties/3-for-33-styles/ultra-low-rise-cheeky-panty-the-lacie?ProductID=220542&amp;CatalogueType=OLS" TargetMode="External" /><Relationship Id="rId8" Type="http://schemas.openxmlformats.org/officeDocument/2006/relationships/hyperlink" Target="https://www.victoriassecret.com/clothing/sale-on-fleece/the-hoodie?ProductID=201530&amp;CatalogueType=OLS." TargetMode="External" /><Relationship Id="rId9" Type="http://schemas.openxmlformats.org/officeDocument/2006/relationships/hyperlink" Target="https://www.victoriassecret.com/panties/3-for-33-styles/hiphugger-panty-body-by-victoria?ProductID=226292&amp;CatalogueType=OLS" TargetMode="External" /><Relationship Id="rId10" Type="http://schemas.openxmlformats.org/officeDocument/2006/relationships/hyperlink" Target="https://www.victoriassecret.com/panties/5-for-27-styles/high-leg-brief-panty-allover-lace-from-cotton-lingerie?ProductID=225098&amp;CatalogueType=OLS" TargetMode="External" /><Relationship Id="rId11" Type="http://schemas.openxmlformats.org/officeDocument/2006/relationships/hyperlink" Target="https://www.victoriassecret.com/sale/swim/paisley-banded-low-rise-bottom-beach-sexy?ProductID=91203&amp;CatalogueType=OLS" TargetMode="External" /><Relationship Id="rId12" Type="http://schemas.openxmlformats.org/officeDocument/2006/relationships/hyperlink" Target="https://www.victoriassecret.com/sale/clearancebras/multi-way-bra-dream-angels?ProductID=220040&amp;CatalogueType=OLS" TargetMode="External" /><Relationship Id="rId13" Type="http://schemas.openxmlformats.org/officeDocument/2006/relationships/hyperlink" Target="https://www.victoriassecret.com/sale/clearancebras/lace-strappy-back-push-up-bra-very-sexy?ProductID=220695&amp;CatalogueType=OLS" TargetMode="External" /><Relationship Id="rId14" Type="http://schemas.openxmlformats.org/officeDocument/2006/relationships/hyperlink" Target="https://www.victoriassecret.com/sale/clearancepanties/lace-waist-cheeky-panty-cotton-lingerie?ProductID=159103&amp;CatalogueType=OLS" TargetMode="External" /><Relationship Id="rId15" Type="http://schemas.openxmlformats.org/officeDocument/2006/relationships/hyperlink" Target="https://www.victoriassecret.com/sale/clearancepanties/lace-cheeky-panty-very-sexy?ProductID=57694&amp;CatalogueType=OLS" TargetMode="External" /><Relationship Id="rId16" Type="http://schemas.openxmlformats.org/officeDocument/2006/relationships/hyperlink" Target="https://www.victoriassecret.com/clothing/all-sale-and-specials/vs-slim-boyfriend-short?ProductID=213475&amp;CatalogueType=OLS" TargetMode="External" /><Relationship Id="rId17" Type="http://schemas.openxmlformats.org/officeDocument/2006/relationships/hyperlink" Target="https://www.victoriassecret.com/panties/shop-all-panties/lace-trim-cheeky-panty-very-sexy?ProductID=220568&amp;CatalogueType=OLS" TargetMode="External" /><Relationship Id="rId18" Type="http://schemas.openxmlformats.org/officeDocument/2006/relationships/hyperlink" Target="https://www.victoriassecret.com/sleepwear/pajamas/the-dreamer-henley-pajama?ProductID=199647&amp;CatalogueType=OLS" TargetMode="External" /><Relationship Id="rId19" Type="http://schemas.openxmlformats.org/officeDocument/2006/relationships/hyperlink" Target="https://www.victoriassecret.com/sleepwear/pajamas/the-dreamer-henley-pajama?ProductID=199647&amp;CatalogueType=OLS" TargetMode="External" /><Relationship Id="rId20" Type="http://schemas.openxmlformats.org/officeDocument/2006/relationships/hyperlink" Target="https://www.victoriassecret.com/sale/clearancebras/demi-bra-dream-angels?ProductID=220626&amp;CatalogueType=OLS" TargetMode="External" /><Relationship Id="rId21" Type="http://schemas.openxmlformats.org/officeDocument/2006/relationships/hyperlink" Target="https://www.victoriassecret.com/sale/clearancebras/scandalous-balconet-push-up-bra-very-sexy?ProductID=223838&amp;CatalogueType=OLS" TargetMode="External" /><Relationship Id="rId22" Type="http://schemas.openxmlformats.org/officeDocument/2006/relationships/hyperlink" Target="https://www.victoriassecret.com/sleepwear/pajamas/the-mayfair-tee-jama?ProductID=221987&amp;CatalogueType=OLS" TargetMode="External" /><Relationship Id="rId23" Type="http://schemas.openxmlformats.org/officeDocument/2006/relationships/hyperlink" Target="https://www.victoriassecret.com/panties/3-for-33-styles/ultra-low-rise-cheeky-panty-the-lacie?ProductID=220542&amp;CatalogueType=OLS" TargetMode="External" /><Relationship Id="rId24" Type="http://schemas.openxmlformats.org/officeDocument/2006/relationships/hyperlink" Target="https://www.victoriassecret.com/panties/3-for-33-styles/chantilly-lace-cheeky-panty-very-sexy?ProductID=215622&amp;CatalogueType=OLS" TargetMode="External" /><Relationship Id="rId25" Type="http://schemas.openxmlformats.org/officeDocument/2006/relationships/hyperlink" Target="https://www.victoriassecret.com/panties/3-for-33-styles/chantilly-lace-cheeky-panty-very-sexy?ProductID=215622&amp;CatalogueType=OLS" TargetMode="External" /><Relationship Id="rId26" Type="http://schemas.openxmlformats.org/officeDocument/2006/relationships/hyperlink" Target="https://www.victoriassecret.com/sleepwear/shop-all-sleep/lace-side-satin-slip-very-sexy?ProductID=198927&amp;CatalogueType=OLS" TargetMode="External" /><Relationship Id="rId27" Type="http://schemas.openxmlformats.org/officeDocument/2006/relationships/hyperlink" Target="https://www.victoriassecret.com/sale/swim/paisley-banded-low-rise-bottom-beach-sexy?ProductID=91203&amp;CatalogueType=OLS" TargetMode="External" /><Relationship Id="rId28" Type="http://schemas.openxmlformats.org/officeDocument/2006/relationships/hyperlink" Target="https://www.victoriassecret.com/pink/dorm-category-pillows/pillowcase-set?ProductID=224485&amp;CatalogueType=OLS" TargetMode="External" /><Relationship Id="rId29" Type="http://schemas.openxmlformats.org/officeDocument/2006/relationships/hyperlink" Target="https://www.victoriassecret.com/sale/clearancebras/perfect-lace-strapless-bra-pink?ProductID=193602&amp;CatalogueType=OLS" TargetMode="External" /><Relationship Id="rId30" Type="http://schemas.openxmlformats.org/officeDocument/2006/relationships/hyperlink" Target="https://www.victoriassecret.com/clothing/all-sale-and-specials/vs-slim-boyfriend-short?ProductID=213475&amp;CatalogueType=OLS" TargetMode="External" /><Relationship Id="rId31" Type="http://schemas.openxmlformats.org/officeDocument/2006/relationships/hyperlink" Target="https://www.victoriassecret.com/victorias-secret-sport/all-tops/high-neck-tank-vs-sport?ProductID=199891&amp;CatalogueType=OLS" TargetMode="External" /><Relationship Id="rId32" Type="http://schemas.openxmlformats.org/officeDocument/2006/relationships/hyperlink" Target="https://www.victoriassecret.com/sleepwear/color-cotton-and-lace-shop/lace-waist-hiphugger-panty-cotton-lingerie?ProductID=227332&amp;CatalogueType=OLS&amp;search=true" TargetMode="External" /><Relationship Id="rId33" Type="http://schemas.openxmlformats.org/officeDocument/2006/relationships/hyperlink" Target="https://www.victoriassecret.com//pink/bras/personal-bra-boutique/demi-bra-cotton-lingerie?ProductID=224594&amp;CatalogueType=OLS&amp;search=true" TargetMode="External" /><Relationship Id="rId34" Type="http://schemas.openxmlformats.org/officeDocument/2006/relationships/hyperlink" Target="https://www.victoriassecret.com/bras/buy-more-and-save-bras/perfect-coverage-bra-cotton-lingerie?ProductID=227701&amp;CatalogueType=OLS" TargetMode="External" /><Relationship Id="rId35" Type="http://schemas.openxmlformats.org/officeDocument/2006/relationships/hyperlink" Target="https://www.victoriassecret.com/panties/new-arrivals/hiphugger-panty-cotton-lingerie?ProductID=227834&amp;CatalogueType=OLS&amp;search=true" TargetMode="External" /><Relationship Id="rId36" Type="http://schemas.openxmlformats.org/officeDocument/2006/relationships/hyperlink" Target="https://www.victoriassecret.com/panties/5-for-27-styles/lace-waist-thong-panty-cotton-lingerie?ProductID=228100&amp;CatalogueType=OLS" TargetMode="External" /><Relationship Id="rId37" Type="http://schemas.openxmlformats.org/officeDocument/2006/relationships/hyperlink" Target="https://www.victoriassecret.com/panties/5-for-27-styles/string-bikini-panty-cotton-lingerie?ProductID=228099&amp;CatalogueType=OLS" TargetMode="External" /><Relationship Id="rId38" Type="http://schemas.openxmlformats.org/officeDocument/2006/relationships/hyperlink" Target="https://www.victoriassecret.com/panties/5-for-27-styles/v-string-panty-cotton-lingerie?ProductID=228074&amp;CatalogueType=OLS" TargetMode="External" /><Relationship Id="rId39" Type="http://schemas.openxmlformats.org/officeDocument/2006/relationships/hyperlink" Target="https://www.victoriassecret.com/panties/5-for-27-styles/lace-waist-thong-panty-cotton-lingerie?ProductID=228100&amp;CatalogueType=OLS," TargetMode="External" /><Relationship Id="rId40" Type="http://schemas.openxmlformats.org/officeDocument/2006/relationships/hyperlink" Target="https://www.victoriassecret.com/sale/clearancepanties/fishnet-lace-up-cheeky-panty-very-sexy?ProductID=212187&amp;CatalogueType=OLS" TargetMode="External" /><Relationship Id="rId41" Type="http://schemas.openxmlformats.org/officeDocument/2006/relationships/hyperlink" Target="https://www.victoriassecret.com/sale/clearancepanties/lace-trim-mini-bikini-pink?ProductID=223314&amp;CatalogueType=OLS" TargetMode="External" /><Relationship Id="rId42" Type="http://schemas.openxmlformats.org/officeDocument/2006/relationships/hyperlink" Target="https://www.victoriassecret.com/sale/clearancepanties/lace-trim-cheekini-panty-dream-angels?ProductID=224990&amp;CatalogueType=OLS" TargetMode="External" /><Relationship Id="rId43" Type="http://schemas.openxmlformats.org/officeDocument/2006/relationships/hyperlink" Target="https://www.victoriassecret.com/valentines-day/50-and-under-gifts/the-date-push-up-bra-pink?ProductID=176709&amp;CatalogueType=OLS" TargetMode="External" /><Relationship Id="rId44" Type="http://schemas.openxmlformats.org/officeDocument/2006/relationships/hyperlink" Target="https://www.victoriassecret.com/valentines-day/50-and-under-gifts/the-date-no-show-cheekster-panty-pink?ProductID=228281&amp;CatalogueType=OLS" TargetMode="External" /><Relationship Id="rId45" Type="http://schemas.openxmlformats.org/officeDocument/2006/relationships/hyperlink" Target="https://www.victoriassecret.com/bras/push-up/lace-trim-cheeky-panty-very-sexy?ProductID=228150&amp;CatalogueType=OLS" TargetMode="External" /><Relationship Id="rId46" Type="http://schemas.openxmlformats.org/officeDocument/2006/relationships/hyperlink" Target="https://www.victoriassecret.com/bras/push-up/add-2-cups-push-up-bra-bombshell?ProductID=211852&amp;CatalogueType=OLS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61">
      <selection activeCell="F114" sqref="F114"/>
    </sheetView>
  </sheetViews>
  <sheetFormatPr defaultColWidth="8.8515625" defaultRowHeight="15"/>
  <cols>
    <col min="1" max="3" width="8.8515625" style="15" customWidth="1"/>
    <col min="4" max="4" width="10.8515625" style="15" bestFit="1" customWidth="1"/>
    <col min="5" max="5" width="8.8515625" style="15" customWidth="1"/>
    <col min="6" max="6" width="35.421875" style="15" bestFit="1" customWidth="1"/>
    <col min="7" max="7" width="8.8515625" style="15" customWidth="1"/>
    <col min="8" max="8" width="9.140625" style="9" customWidth="1"/>
    <col min="9" max="9" width="12.28125" style="15" bestFit="1" customWidth="1"/>
    <col min="10" max="10" width="11.8515625" style="15" bestFit="1" customWidth="1"/>
    <col min="11" max="14" width="8.8515625" style="15" customWidth="1"/>
    <col min="15" max="15" width="28.140625" style="15" bestFit="1" customWidth="1"/>
    <col min="16" max="16384" width="8.8515625" style="15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4" t="s">
        <v>9</v>
      </c>
      <c r="J1" s="4" t="s">
        <v>10</v>
      </c>
    </row>
    <row r="2" spans="1:16" ht="15">
      <c r="A2" s="17" t="s">
        <v>106</v>
      </c>
      <c r="B2" s="1"/>
      <c r="C2" s="1"/>
      <c r="D2" s="11"/>
      <c r="E2" s="2"/>
      <c r="F2" s="18" t="s">
        <v>119</v>
      </c>
      <c r="G2" s="1"/>
      <c r="H2" s="3"/>
      <c r="I2" s="4"/>
      <c r="J2" s="4"/>
      <c r="O2" s="14" t="s">
        <v>114</v>
      </c>
      <c r="P2" s="14">
        <f>250+46.99-55</f>
        <v>241.99</v>
      </c>
    </row>
    <row r="3" spans="1:17" ht="15.75">
      <c r="A3" s="5" t="s">
        <v>31</v>
      </c>
      <c r="B3" s="22" t="s">
        <v>27</v>
      </c>
      <c r="C3" s="5" t="s">
        <v>26</v>
      </c>
      <c r="D3" s="23" t="s">
        <v>91</v>
      </c>
      <c r="E3" s="5" t="s">
        <v>28</v>
      </c>
      <c r="F3" s="12" t="s">
        <v>92</v>
      </c>
      <c r="G3" s="5">
        <v>1</v>
      </c>
      <c r="H3" s="8">
        <v>11</v>
      </c>
      <c r="I3" s="21">
        <f aca="true" t="shared" si="0" ref="I3:I19">H3*G3*$P$13*$P$11</f>
        <v>708.63408</v>
      </c>
      <c r="J3" s="21">
        <f aca="true" t="shared" si="1" ref="J3:J19">H3*G3*$P$13*$P$12</f>
        <v>735.6610799999999</v>
      </c>
      <c r="O3" s="14" t="s">
        <v>110</v>
      </c>
      <c r="P3" s="14">
        <v>46.99</v>
      </c>
      <c r="Q3" s="24"/>
    </row>
    <row r="4" spans="1:17" ht="15.75">
      <c r="A4" s="6" t="s">
        <v>37</v>
      </c>
      <c r="B4" s="25" t="s">
        <v>36</v>
      </c>
      <c r="D4" s="26" t="s">
        <v>40</v>
      </c>
      <c r="E4" s="6" t="s">
        <v>39</v>
      </c>
      <c r="F4" s="6" t="s">
        <v>38</v>
      </c>
      <c r="G4" s="6">
        <v>1</v>
      </c>
      <c r="H4" s="9">
        <v>11</v>
      </c>
      <c r="I4" s="21">
        <f t="shared" si="0"/>
        <v>708.63408</v>
      </c>
      <c r="J4" s="21">
        <f t="shared" si="1"/>
        <v>735.6610799999999</v>
      </c>
      <c r="O4" s="14" t="s">
        <v>115</v>
      </c>
      <c r="P4" s="14">
        <f>250-55</f>
        <v>195</v>
      </c>
      <c r="Q4" s="24"/>
    </row>
    <row r="5" spans="1:16" s="24" customFormat="1" ht="15.75">
      <c r="A5" s="5" t="s">
        <v>31</v>
      </c>
      <c r="B5" s="14" t="s">
        <v>11</v>
      </c>
      <c r="C5" s="14"/>
      <c r="D5" s="27" t="s">
        <v>93</v>
      </c>
      <c r="E5" s="14" t="s">
        <v>7</v>
      </c>
      <c r="F5" s="13" t="s">
        <v>66</v>
      </c>
      <c r="G5" s="14">
        <v>1</v>
      </c>
      <c r="H5" s="10">
        <v>11</v>
      </c>
      <c r="I5" s="21">
        <f t="shared" si="0"/>
        <v>708.63408</v>
      </c>
      <c r="J5" s="21">
        <f t="shared" si="1"/>
        <v>735.6610799999999</v>
      </c>
      <c r="O5" s="14"/>
      <c r="P5" s="14"/>
    </row>
    <row r="6" spans="1:17" ht="15.75">
      <c r="A6" s="5" t="s">
        <v>31</v>
      </c>
      <c r="B6" s="22" t="s">
        <v>14</v>
      </c>
      <c r="C6" s="5" t="s">
        <v>15</v>
      </c>
      <c r="D6" s="23" t="s">
        <v>94</v>
      </c>
      <c r="E6" s="5" t="s">
        <v>12</v>
      </c>
      <c r="F6" s="12" t="s">
        <v>95</v>
      </c>
      <c r="G6" s="5">
        <v>1</v>
      </c>
      <c r="H6" s="8">
        <v>5.4</v>
      </c>
      <c r="I6" s="21">
        <f t="shared" si="0"/>
        <v>347.8749120000001</v>
      </c>
      <c r="J6" s="21">
        <f t="shared" si="1"/>
        <v>361.142712</v>
      </c>
      <c r="K6" s="28"/>
      <c r="O6" s="14" t="s">
        <v>116</v>
      </c>
      <c r="P6" s="14">
        <f>P3/P4+1+0.07</f>
        <v>1.310974358974359</v>
      </c>
      <c r="Q6" s="24"/>
    </row>
    <row r="7" spans="1:17" ht="15.75">
      <c r="A7" s="5" t="s">
        <v>31</v>
      </c>
      <c r="B7" s="22" t="s">
        <v>14</v>
      </c>
      <c r="C7" s="5" t="s">
        <v>15</v>
      </c>
      <c r="D7" s="23" t="s">
        <v>94</v>
      </c>
      <c r="E7" s="5" t="s">
        <v>12</v>
      </c>
      <c r="F7" s="12" t="s">
        <v>96</v>
      </c>
      <c r="G7" s="5">
        <v>1</v>
      </c>
      <c r="H7" s="8">
        <v>5.4</v>
      </c>
      <c r="I7" s="21">
        <f t="shared" si="0"/>
        <v>347.8749120000001</v>
      </c>
      <c r="J7" s="21">
        <f t="shared" si="1"/>
        <v>361.142712</v>
      </c>
      <c r="K7" s="28" t="s">
        <v>97</v>
      </c>
      <c r="O7" s="14" t="s">
        <v>117</v>
      </c>
      <c r="P7" s="14">
        <f>P3/P4+1+0.12</f>
        <v>1.3609743589743588</v>
      </c>
      <c r="Q7" s="24"/>
    </row>
    <row r="8" spans="1:16" ht="15.75">
      <c r="A8" s="5" t="s">
        <v>31</v>
      </c>
      <c r="B8" s="22" t="s">
        <v>14</v>
      </c>
      <c r="C8" s="5" t="s">
        <v>15</v>
      </c>
      <c r="D8" s="23" t="s">
        <v>94</v>
      </c>
      <c r="E8" s="5" t="s">
        <v>12</v>
      </c>
      <c r="F8" s="12" t="s">
        <v>98</v>
      </c>
      <c r="G8" s="5">
        <v>1</v>
      </c>
      <c r="H8" s="8">
        <v>5.4</v>
      </c>
      <c r="I8" s="21">
        <f t="shared" si="0"/>
        <v>347.8749120000001</v>
      </c>
      <c r="J8" s="21">
        <f t="shared" si="1"/>
        <v>361.142712</v>
      </c>
      <c r="K8" s="28" t="s">
        <v>99</v>
      </c>
      <c r="O8" s="14"/>
      <c r="P8" s="14"/>
    </row>
    <row r="9" spans="1:16" ht="15.75">
      <c r="A9" s="5" t="s">
        <v>31</v>
      </c>
      <c r="B9" s="22" t="s">
        <v>14</v>
      </c>
      <c r="C9" s="5" t="s">
        <v>15</v>
      </c>
      <c r="D9" s="23" t="s">
        <v>94</v>
      </c>
      <c r="E9" s="5" t="s">
        <v>12</v>
      </c>
      <c r="F9" s="12" t="s">
        <v>100</v>
      </c>
      <c r="G9" s="5">
        <v>1</v>
      </c>
      <c r="H9" s="8">
        <v>5.4</v>
      </c>
      <c r="I9" s="21">
        <f t="shared" si="0"/>
        <v>347.8749120000001</v>
      </c>
      <c r="J9" s="21">
        <f t="shared" si="1"/>
        <v>361.142712</v>
      </c>
      <c r="K9" s="28" t="s">
        <v>101</v>
      </c>
      <c r="O9" s="14" t="s">
        <v>113</v>
      </c>
      <c r="P9" s="14">
        <f>1-55/250</f>
        <v>0.78</v>
      </c>
    </row>
    <row r="10" spans="1:16" ht="15.75">
      <c r="A10" s="5" t="s">
        <v>31</v>
      </c>
      <c r="B10" s="22" t="s">
        <v>14</v>
      </c>
      <c r="C10" s="5" t="s">
        <v>15</v>
      </c>
      <c r="D10" s="23" t="s">
        <v>94</v>
      </c>
      <c r="E10" s="5" t="s">
        <v>12</v>
      </c>
      <c r="F10" s="12" t="s">
        <v>45</v>
      </c>
      <c r="G10" s="5">
        <v>1</v>
      </c>
      <c r="H10" s="8">
        <v>5.4</v>
      </c>
      <c r="I10" s="21">
        <f t="shared" si="0"/>
        <v>347.8749120000001</v>
      </c>
      <c r="J10" s="21">
        <f t="shared" si="1"/>
        <v>361.142712</v>
      </c>
      <c r="K10" s="28" t="s">
        <v>102</v>
      </c>
      <c r="O10" s="14"/>
      <c r="P10" s="14"/>
    </row>
    <row r="11" spans="1:16" ht="15.75">
      <c r="A11" s="6" t="s">
        <v>37</v>
      </c>
      <c r="B11" s="25" t="s">
        <v>44</v>
      </c>
      <c r="D11" s="26" t="s">
        <v>46</v>
      </c>
      <c r="E11" s="6" t="s">
        <v>39</v>
      </c>
      <c r="F11" s="15" t="s">
        <v>45</v>
      </c>
      <c r="G11" s="6">
        <v>2</v>
      </c>
      <c r="H11" s="9">
        <f>27/5</f>
        <v>5.4</v>
      </c>
      <c r="I11" s="21">
        <f t="shared" si="0"/>
        <v>695.7498240000002</v>
      </c>
      <c r="J11" s="21">
        <f t="shared" si="1"/>
        <v>722.285424</v>
      </c>
      <c r="O11" s="14" t="s">
        <v>111</v>
      </c>
      <c r="P11" s="38">
        <f>P9*P6</f>
        <v>1.0225600000000001</v>
      </c>
    </row>
    <row r="12" spans="1:16" ht="15.75">
      <c r="A12" s="6" t="s">
        <v>37</v>
      </c>
      <c r="B12" s="15" t="s">
        <v>47</v>
      </c>
      <c r="D12" s="29" t="s">
        <v>48</v>
      </c>
      <c r="E12" s="6" t="s">
        <v>39</v>
      </c>
      <c r="F12" s="13" t="s">
        <v>49</v>
      </c>
      <c r="G12" s="6">
        <v>1</v>
      </c>
      <c r="H12" s="9">
        <f>27/5</f>
        <v>5.4</v>
      </c>
      <c r="I12" s="21">
        <f t="shared" si="0"/>
        <v>347.8749120000001</v>
      </c>
      <c r="J12" s="21">
        <f t="shared" si="1"/>
        <v>361.142712</v>
      </c>
      <c r="O12" s="14" t="s">
        <v>112</v>
      </c>
      <c r="P12" s="38">
        <f>P9*P7</f>
        <v>1.0615599999999998</v>
      </c>
    </row>
    <row r="13" spans="1:16" ht="15.75">
      <c r="A13" s="6" t="s">
        <v>37</v>
      </c>
      <c r="B13" s="15" t="s">
        <v>50</v>
      </c>
      <c r="D13" s="29" t="s">
        <v>51</v>
      </c>
      <c r="E13" s="6" t="s">
        <v>39</v>
      </c>
      <c r="F13" s="13" t="s">
        <v>52</v>
      </c>
      <c r="G13" s="6">
        <v>1</v>
      </c>
      <c r="H13" s="9">
        <f>27/5</f>
        <v>5.4</v>
      </c>
      <c r="I13" s="21">
        <f t="shared" si="0"/>
        <v>347.8749120000001</v>
      </c>
      <c r="J13" s="21">
        <f t="shared" si="1"/>
        <v>361.142712</v>
      </c>
      <c r="O13" s="14" t="s">
        <v>118</v>
      </c>
      <c r="P13" s="15">
        <v>63</v>
      </c>
    </row>
    <row r="14" spans="1:10" ht="15.75">
      <c r="A14" s="5" t="s">
        <v>31</v>
      </c>
      <c r="B14" s="22" t="s">
        <v>14</v>
      </c>
      <c r="C14" s="5" t="s">
        <v>15</v>
      </c>
      <c r="D14" s="23" t="s">
        <v>94</v>
      </c>
      <c r="E14" s="5" t="s">
        <v>7</v>
      </c>
      <c r="F14" s="12" t="s">
        <v>103</v>
      </c>
      <c r="G14" s="5">
        <v>1</v>
      </c>
      <c r="H14" s="8">
        <v>5.4</v>
      </c>
      <c r="I14" s="21">
        <f t="shared" si="0"/>
        <v>347.8749120000001</v>
      </c>
      <c r="J14" s="21">
        <f t="shared" si="1"/>
        <v>361.142712</v>
      </c>
    </row>
    <row r="15" spans="1:10" ht="15.75">
      <c r="A15" s="30" t="s">
        <v>54</v>
      </c>
      <c r="B15" s="25" t="s">
        <v>61</v>
      </c>
      <c r="C15" s="14"/>
      <c r="D15" s="27" t="s">
        <v>104</v>
      </c>
      <c r="E15" s="7" t="s">
        <v>62</v>
      </c>
      <c r="F15" s="16" t="s">
        <v>63</v>
      </c>
      <c r="G15" s="7">
        <v>1</v>
      </c>
      <c r="H15" s="10">
        <v>26</v>
      </c>
      <c r="I15" s="21">
        <f t="shared" si="0"/>
        <v>1674.9532800000002</v>
      </c>
      <c r="J15" s="21">
        <f t="shared" si="1"/>
        <v>1738.8352799999998</v>
      </c>
    </row>
    <row r="16" spans="1:10" s="24" customFormat="1" ht="15.75">
      <c r="A16" s="5" t="s">
        <v>31</v>
      </c>
      <c r="B16" s="14" t="s">
        <v>70</v>
      </c>
      <c r="C16" s="31" t="s">
        <v>69</v>
      </c>
      <c r="D16" s="27" t="s">
        <v>105</v>
      </c>
      <c r="E16" s="14" t="s">
        <v>23</v>
      </c>
      <c r="F16" s="16" t="s">
        <v>67</v>
      </c>
      <c r="G16" s="14">
        <v>1</v>
      </c>
      <c r="H16" s="10">
        <v>48</v>
      </c>
      <c r="I16" s="21">
        <f t="shared" si="0"/>
        <v>3092.2214400000003</v>
      </c>
      <c r="J16" s="21">
        <f t="shared" si="1"/>
        <v>3210.1574399999995</v>
      </c>
    </row>
    <row r="17" spans="1:11" s="24" customFormat="1" ht="15.75">
      <c r="A17" s="5" t="s">
        <v>77</v>
      </c>
      <c r="B17" s="25" t="s">
        <v>75</v>
      </c>
      <c r="C17" s="14"/>
      <c r="D17" s="26" t="s">
        <v>76</v>
      </c>
      <c r="E17" s="14" t="s">
        <v>28</v>
      </c>
      <c r="F17" s="13" t="s">
        <v>85</v>
      </c>
      <c r="G17" s="14">
        <v>1</v>
      </c>
      <c r="H17" s="10">
        <v>40</v>
      </c>
      <c r="I17" s="21">
        <f t="shared" si="0"/>
        <v>2576.8512000000005</v>
      </c>
      <c r="J17" s="21">
        <f t="shared" si="1"/>
        <v>2675.1312</v>
      </c>
      <c r="K17" s="13"/>
    </row>
    <row r="18" spans="1:10" s="24" customFormat="1" ht="15.75">
      <c r="A18" s="32" t="s">
        <v>90</v>
      </c>
      <c r="B18" s="14" t="s">
        <v>86</v>
      </c>
      <c r="C18" s="14"/>
      <c r="D18" s="23" t="s">
        <v>87</v>
      </c>
      <c r="E18" s="14" t="s">
        <v>28</v>
      </c>
      <c r="F18" s="12" t="s">
        <v>88</v>
      </c>
      <c r="G18" s="14">
        <v>1</v>
      </c>
      <c r="H18" s="10">
        <v>28</v>
      </c>
      <c r="I18" s="21">
        <f t="shared" si="0"/>
        <v>1803.7958400000002</v>
      </c>
      <c r="J18" s="21">
        <f t="shared" si="1"/>
        <v>1872.5918399999998</v>
      </c>
    </row>
    <row r="19" spans="1:10" s="24" customFormat="1" ht="15.75">
      <c r="A19" s="32" t="s">
        <v>90</v>
      </c>
      <c r="B19" s="14" t="s">
        <v>86</v>
      </c>
      <c r="C19" s="14"/>
      <c r="D19" s="27" t="s">
        <v>89</v>
      </c>
      <c r="E19" s="14" t="s">
        <v>62</v>
      </c>
      <c r="F19" s="12" t="s">
        <v>88</v>
      </c>
      <c r="G19" s="14">
        <v>1</v>
      </c>
      <c r="H19" s="10">
        <v>21</v>
      </c>
      <c r="I19" s="21">
        <f t="shared" si="0"/>
        <v>1352.8468800000003</v>
      </c>
      <c r="J19" s="21">
        <f t="shared" si="1"/>
        <v>1404.4438799999998</v>
      </c>
    </row>
    <row r="20" spans="1:10" s="24" customFormat="1" ht="15.75">
      <c r="A20" s="32"/>
      <c r="B20" s="14"/>
      <c r="C20" s="14"/>
      <c r="D20" s="27"/>
      <c r="E20" s="14"/>
      <c r="F20" s="12"/>
      <c r="G20" s="14"/>
      <c r="H20" s="10"/>
      <c r="I20" s="34"/>
      <c r="J20" s="34"/>
    </row>
    <row r="21" spans="1:10" s="24" customFormat="1" ht="15.75">
      <c r="A21" s="32"/>
      <c r="B21" s="14"/>
      <c r="C21" s="14"/>
      <c r="D21" s="27"/>
      <c r="E21" s="14"/>
      <c r="F21" s="12"/>
      <c r="G21" s="14"/>
      <c r="H21" s="10"/>
      <c r="I21" s="34"/>
      <c r="J21" s="34"/>
    </row>
    <row r="22" spans="1:10" s="24" customFormat="1" ht="15.75">
      <c r="A22" s="32"/>
      <c r="B22" s="14"/>
      <c r="C22" s="14"/>
      <c r="D22" s="27"/>
      <c r="E22" s="14"/>
      <c r="F22" s="12"/>
      <c r="G22" s="14"/>
      <c r="H22" s="10"/>
      <c r="I22" s="34"/>
      <c r="J22" s="34"/>
    </row>
    <row r="23" spans="1:16" ht="15">
      <c r="A23" s="17" t="s">
        <v>120</v>
      </c>
      <c r="B23" s="1"/>
      <c r="C23" s="1"/>
      <c r="D23" s="11"/>
      <c r="E23" s="2"/>
      <c r="F23" s="18" t="s">
        <v>185</v>
      </c>
      <c r="O23" s="15" t="s">
        <v>191</v>
      </c>
      <c r="P23" s="15">
        <v>608.78</v>
      </c>
    </row>
    <row r="24" spans="1:16" ht="15.75">
      <c r="A24" s="5" t="s">
        <v>31</v>
      </c>
      <c r="B24" s="22" t="s">
        <v>24</v>
      </c>
      <c r="C24" s="5" t="s">
        <v>25</v>
      </c>
      <c r="D24" s="26" t="s">
        <v>121</v>
      </c>
      <c r="E24" s="13" t="s">
        <v>122</v>
      </c>
      <c r="F24" s="13" t="s">
        <v>123</v>
      </c>
      <c r="G24" s="5">
        <v>1</v>
      </c>
      <c r="H24" s="8">
        <v>52</v>
      </c>
      <c r="I24" s="21">
        <f aca="true" t="shared" si="2" ref="I24:I37">H24*G24*$P$41*$P$33</f>
        <v>3082.271901930087</v>
      </c>
      <c r="J24" s="21">
        <f aca="true" t="shared" si="3" ref="J24:J37">H24*G24*$P$41*$P$34</f>
        <v>3210.314807268447</v>
      </c>
      <c r="O24" s="14" t="s">
        <v>192</v>
      </c>
      <c r="P24" s="14">
        <v>251.95</v>
      </c>
    </row>
    <row r="25" spans="1:16" s="24" customFormat="1" ht="15.75">
      <c r="A25" s="5" t="s">
        <v>31</v>
      </c>
      <c r="B25" s="25" t="s">
        <v>65</v>
      </c>
      <c r="C25" s="14"/>
      <c r="D25" s="31" t="s">
        <v>68</v>
      </c>
      <c r="E25" s="14" t="s">
        <v>7</v>
      </c>
      <c r="F25" s="13" t="s">
        <v>66</v>
      </c>
      <c r="G25" s="14">
        <v>1</v>
      </c>
      <c r="H25" s="10">
        <v>52</v>
      </c>
      <c r="I25" s="21">
        <f t="shared" si="2"/>
        <v>3082.271901930087</v>
      </c>
      <c r="J25" s="21">
        <f t="shared" si="3"/>
        <v>3210.314807268447</v>
      </c>
      <c r="O25" s="14" t="s">
        <v>193</v>
      </c>
      <c r="P25" s="14">
        <v>356.83</v>
      </c>
    </row>
    <row r="26" spans="1:19" s="24" customFormat="1" ht="15.75">
      <c r="A26" s="5" t="s">
        <v>31</v>
      </c>
      <c r="B26" s="22" t="s">
        <v>11</v>
      </c>
      <c r="C26" s="5" t="s">
        <v>13</v>
      </c>
      <c r="D26" s="29" t="s">
        <v>124</v>
      </c>
      <c r="E26" s="5" t="s">
        <v>12</v>
      </c>
      <c r="F26" s="13" t="s">
        <v>125</v>
      </c>
      <c r="G26" s="5">
        <v>1</v>
      </c>
      <c r="H26" s="8">
        <v>11</v>
      </c>
      <c r="I26" s="21">
        <f t="shared" si="2"/>
        <v>652.0190561775183</v>
      </c>
      <c r="J26" s="21">
        <f t="shared" si="3"/>
        <v>679.10505538371</v>
      </c>
      <c r="K26" s="15"/>
      <c r="L26" s="15"/>
      <c r="M26" s="15"/>
      <c r="N26" s="15"/>
      <c r="O26" s="14" t="s">
        <v>110</v>
      </c>
      <c r="P26" s="14">
        <v>73.99</v>
      </c>
      <c r="Q26" s="15"/>
      <c r="R26" s="15"/>
      <c r="S26" s="15"/>
    </row>
    <row r="27" spans="1:16" ht="15.75">
      <c r="A27" s="5" t="s">
        <v>31</v>
      </c>
      <c r="B27" s="22" t="s">
        <v>27</v>
      </c>
      <c r="C27" s="5" t="s">
        <v>26</v>
      </c>
      <c r="D27" s="29" t="s">
        <v>126</v>
      </c>
      <c r="E27" s="5" t="s">
        <v>28</v>
      </c>
      <c r="F27" s="13" t="s">
        <v>127</v>
      </c>
      <c r="G27" s="5">
        <v>1</v>
      </c>
      <c r="H27" s="8">
        <v>11</v>
      </c>
      <c r="I27" s="21">
        <f t="shared" si="2"/>
        <v>652.0190561775183</v>
      </c>
      <c r="J27" s="21">
        <f t="shared" si="3"/>
        <v>679.10505538371</v>
      </c>
      <c r="O27" s="14" t="s">
        <v>116</v>
      </c>
      <c r="P27" s="15">
        <f>P26/(P23-P29)+0.07</f>
        <v>0.20360901441005455</v>
      </c>
    </row>
    <row r="28" spans="1:16" ht="15.75">
      <c r="A28" s="5" t="s">
        <v>31</v>
      </c>
      <c r="B28" s="22" t="s">
        <v>30</v>
      </c>
      <c r="C28" s="5" t="s">
        <v>29</v>
      </c>
      <c r="D28" s="29" t="s">
        <v>128</v>
      </c>
      <c r="E28" s="5" t="s">
        <v>28</v>
      </c>
      <c r="F28" s="13" t="s">
        <v>66</v>
      </c>
      <c r="G28" s="5">
        <v>1</v>
      </c>
      <c r="H28" s="8">
        <v>11</v>
      </c>
      <c r="I28" s="21">
        <f t="shared" si="2"/>
        <v>652.0190561775183</v>
      </c>
      <c r="J28" s="21">
        <f t="shared" si="3"/>
        <v>679.10505538371</v>
      </c>
      <c r="O28" s="14" t="s">
        <v>116</v>
      </c>
      <c r="P28" s="15">
        <f>P26/(P23-P29)+0.12</f>
        <v>0.25360901441005457</v>
      </c>
    </row>
    <row r="29" spans="1:16" ht="15.75">
      <c r="A29" s="5" t="s">
        <v>31</v>
      </c>
      <c r="B29" s="22" t="s">
        <v>30</v>
      </c>
      <c r="C29" s="5" t="s">
        <v>29</v>
      </c>
      <c r="D29" s="29" t="s">
        <v>128</v>
      </c>
      <c r="E29" s="5" t="s">
        <v>28</v>
      </c>
      <c r="F29" s="13" t="s">
        <v>129</v>
      </c>
      <c r="G29" s="5">
        <v>1</v>
      </c>
      <c r="H29" s="8">
        <v>11</v>
      </c>
      <c r="I29" s="21">
        <f t="shared" si="2"/>
        <v>652.0190561775183</v>
      </c>
      <c r="J29" s="21">
        <f t="shared" si="3"/>
        <v>679.10505538371</v>
      </c>
      <c r="O29" s="14" t="s">
        <v>194</v>
      </c>
      <c r="P29" s="14">
        <v>55</v>
      </c>
    </row>
    <row r="30" spans="1:16" ht="15.75">
      <c r="A30" s="19" t="s">
        <v>31</v>
      </c>
      <c r="B30" s="33" t="s">
        <v>130</v>
      </c>
      <c r="C30" s="19"/>
      <c r="D30" s="29" t="s">
        <v>131</v>
      </c>
      <c r="E30" s="5" t="s">
        <v>28</v>
      </c>
      <c r="F30" s="13" t="s">
        <v>132</v>
      </c>
      <c r="G30" s="19">
        <v>1</v>
      </c>
      <c r="H30" s="20">
        <v>11</v>
      </c>
      <c r="I30" s="21">
        <f t="shared" si="2"/>
        <v>652.0190561775183</v>
      </c>
      <c r="J30" s="21">
        <f t="shared" si="3"/>
        <v>679.10505538371</v>
      </c>
      <c r="K30" s="28" t="s">
        <v>133</v>
      </c>
      <c r="O30" s="14" t="s">
        <v>195</v>
      </c>
      <c r="P30" s="14">
        <f>P29/P24</f>
        <v>0.21829728120658862</v>
      </c>
    </row>
    <row r="31" spans="1:10" ht="15.75">
      <c r="A31" s="30" t="s">
        <v>54</v>
      </c>
      <c r="B31" s="33" t="s">
        <v>134</v>
      </c>
      <c r="C31" s="19"/>
      <c r="D31" s="29" t="s">
        <v>135</v>
      </c>
      <c r="E31" s="6" t="s">
        <v>7</v>
      </c>
      <c r="F31" s="13" t="s">
        <v>136</v>
      </c>
      <c r="G31" s="19">
        <v>1</v>
      </c>
      <c r="H31" s="9">
        <f>27/5</f>
        <v>5.4</v>
      </c>
      <c r="I31" s="21">
        <f t="shared" si="2"/>
        <v>320.08208212350905</v>
      </c>
      <c r="J31" s="21">
        <f t="shared" si="3"/>
        <v>333.37884537018493</v>
      </c>
    </row>
    <row r="32" spans="1:15" ht="15.75">
      <c r="A32" s="30" t="s">
        <v>54</v>
      </c>
      <c r="B32" s="33" t="s">
        <v>134</v>
      </c>
      <c r="C32" s="19"/>
      <c r="D32" s="29" t="s">
        <v>135</v>
      </c>
      <c r="E32" s="6" t="s">
        <v>7</v>
      </c>
      <c r="F32" s="13" t="s">
        <v>137</v>
      </c>
      <c r="G32" s="19">
        <v>1</v>
      </c>
      <c r="H32" s="9">
        <f>27/5</f>
        <v>5.4</v>
      </c>
      <c r="I32" s="21">
        <f t="shared" si="2"/>
        <v>320.08208212350905</v>
      </c>
      <c r="J32" s="21">
        <f t="shared" si="3"/>
        <v>333.37884537018493</v>
      </c>
      <c r="O32" s="38" t="s">
        <v>192</v>
      </c>
    </row>
    <row r="33" spans="1:16" ht="15.75">
      <c r="A33" s="19" t="s">
        <v>77</v>
      </c>
      <c r="B33" s="33" t="s">
        <v>138</v>
      </c>
      <c r="C33" s="19"/>
      <c r="D33" s="29" t="s">
        <v>139</v>
      </c>
      <c r="E33" s="6" t="s">
        <v>28</v>
      </c>
      <c r="F33" s="13" t="s">
        <v>140</v>
      </c>
      <c r="G33" s="19">
        <v>1</v>
      </c>
      <c r="H33" s="9">
        <f>27/5</f>
        <v>5.4</v>
      </c>
      <c r="I33" s="21">
        <f t="shared" si="2"/>
        <v>320.08208212350905</v>
      </c>
      <c r="J33" s="21">
        <f t="shared" si="3"/>
        <v>333.37884537018493</v>
      </c>
      <c r="O33" s="14" t="s">
        <v>111</v>
      </c>
      <c r="P33" s="39">
        <f>(1-P30)*(1+P27)</f>
        <v>0.940864438928598</v>
      </c>
    </row>
    <row r="34" spans="1:16" ht="15.75">
      <c r="A34" s="19" t="s">
        <v>77</v>
      </c>
      <c r="B34" s="33" t="s">
        <v>138</v>
      </c>
      <c r="C34" s="19"/>
      <c r="D34" s="29" t="s">
        <v>141</v>
      </c>
      <c r="E34" s="19" t="s">
        <v>28</v>
      </c>
      <c r="F34" s="13" t="s">
        <v>142</v>
      </c>
      <c r="G34" s="19">
        <v>1</v>
      </c>
      <c r="H34" s="9">
        <f>27/5</f>
        <v>5.4</v>
      </c>
      <c r="I34" s="21">
        <f t="shared" si="2"/>
        <v>320.08208212350905</v>
      </c>
      <c r="J34" s="21">
        <f t="shared" si="3"/>
        <v>333.37884537018493</v>
      </c>
      <c r="O34" s="14" t="s">
        <v>112</v>
      </c>
      <c r="P34" s="39">
        <f>(1-P30)*(1+P28)</f>
        <v>0.9799495748682684</v>
      </c>
    </row>
    <row r="35" spans="1:16" ht="15.75">
      <c r="A35" s="19" t="s">
        <v>31</v>
      </c>
      <c r="B35" s="15" t="s">
        <v>143</v>
      </c>
      <c r="C35" s="19"/>
      <c r="D35" s="40" t="s">
        <v>144</v>
      </c>
      <c r="E35" s="14" t="s">
        <v>7</v>
      </c>
      <c r="F35" s="13" t="s">
        <v>145</v>
      </c>
      <c r="G35" s="19">
        <v>1</v>
      </c>
      <c r="H35" s="9">
        <f>27/5</f>
        <v>5.4</v>
      </c>
      <c r="I35" s="21">
        <f t="shared" si="2"/>
        <v>320.08208212350905</v>
      </c>
      <c r="J35" s="21">
        <f t="shared" si="3"/>
        <v>333.37884537018493</v>
      </c>
      <c r="O35" s="14"/>
      <c r="P35" s="14"/>
    </row>
    <row r="36" spans="1:10" ht="15.75">
      <c r="A36" s="19" t="s">
        <v>31</v>
      </c>
      <c r="B36" s="33" t="s">
        <v>146</v>
      </c>
      <c r="C36" s="19"/>
      <c r="D36" s="40" t="s">
        <v>147</v>
      </c>
      <c r="E36" s="14" t="s">
        <v>7</v>
      </c>
      <c r="F36" s="13" t="s">
        <v>148</v>
      </c>
      <c r="G36" s="19">
        <v>1</v>
      </c>
      <c r="H36" s="20">
        <v>49.95</v>
      </c>
      <c r="I36" s="21">
        <f t="shared" si="2"/>
        <v>2960.759259642459</v>
      </c>
      <c r="J36" s="21">
        <f t="shared" si="3"/>
        <v>3083.754319674211</v>
      </c>
    </row>
    <row r="37" spans="1:19" ht="15.75">
      <c r="A37" s="30" t="s">
        <v>54</v>
      </c>
      <c r="B37" s="25" t="s">
        <v>61</v>
      </c>
      <c r="C37" s="14"/>
      <c r="D37" s="29" t="s">
        <v>149</v>
      </c>
      <c r="E37" s="14" t="s">
        <v>7</v>
      </c>
      <c r="F37" s="16" t="s">
        <v>63</v>
      </c>
      <c r="G37" s="14">
        <v>1</v>
      </c>
      <c r="H37" s="10">
        <v>16</v>
      </c>
      <c r="I37" s="21">
        <f t="shared" si="2"/>
        <v>948.3913544400267</v>
      </c>
      <c r="J37" s="21">
        <f t="shared" si="3"/>
        <v>987.7891714672145</v>
      </c>
      <c r="K37" s="24"/>
      <c r="L37" s="24"/>
      <c r="M37" s="24"/>
      <c r="N37" s="24"/>
      <c r="O37" s="38" t="s">
        <v>193</v>
      </c>
      <c r="P37" s="14"/>
      <c r="Q37" s="24"/>
      <c r="R37" s="24"/>
      <c r="S37" s="24"/>
    </row>
    <row r="38" spans="1:16" ht="15.75">
      <c r="A38" s="5" t="s">
        <v>31</v>
      </c>
      <c r="B38" s="22" t="s">
        <v>22</v>
      </c>
      <c r="C38" s="5" t="s">
        <v>21</v>
      </c>
      <c r="D38" s="29" t="s">
        <v>150</v>
      </c>
      <c r="E38" s="5" t="s">
        <v>23</v>
      </c>
      <c r="F38" s="13" t="s">
        <v>151</v>
      </c>
      <c r="G38" s="5">
        <v>1</v>
      </c>
      <c r="H38" s="8">
        <v>19.99</v>
      </c>
      <c r="I38" s="21">
        <f aca="true" t="shared" si="4" ref="I38:I53">H38*G38*$P$41*$P$38</f>
        <v>1515.7890844775904</v>
      </c>
      <c r="J38" s="21">
        <f aca="true" t="shared" si="5" ref="J38:J53">H38*G38*$P$41*$P$39</f>
        <v>1578.7575844775902</v>
      </c>
      <c r="O38" s="14" t="s">
        <v>111</v>
      </c>
      <c r="P38" s="38">
        <f>1+P27</f>
        <v>1.2036090144100546</v>
      </c>
    </row>
    <row r="39" spans="1:16" ht="15">
      <c r="A39" s="6" t="s">
        <v>37</v>
      </c>
      <c r="B39" s="22" t="s">
        <v>41</v>
      </c>
      <c r="C39" s="5"/>
      <c r="D39" s="5" t="s">
        <v>43</v>
      </c>
      <c r="E39" s="5" t="s">
        <v>39</v>
      </c>
      <c r="F39" s="5" t="s">
        <v>42</v>
      </c>
      <c r="G39" s="5">
        <v>1</v>
      </c>
      <c r="H39" s="8">
        <v>9.99</v>
      </c>
      <c r="I39" s="21">
        <f t="shared" si="4"/>
        <v>757.5154053992561</v>
      </c>
      <c r="J39" s="21">
        <f t="shared" si="5"/>
        <v>788.983905399256</v>
      </c>
      <c r="O39" s="14" t="s">
        <v>112</v>
      </c>
      <c r="P39" s="38">
        <f>1+P28</f>
        <v>1.2536090144100545</v>
      </c>
    </row>
    <row r="40" spans="1:10" ht="15.75">
      <c r="A40" s="6" t="s">
        <v>37</v>
      </c>
      <c r="B40" s="22" t="s">
        <v>152</v>
      </c>
      <c r="C40" s="5"/>
      <c r="D40" s="29" t="s">
        <v>153</v>
      </c>
      <c r="E40" s="13" t="s">
        <v>154</v>
      </c>
      <c r="F40" s="13" t="s">
        <v>155</v>
      </c>
      <c r="G40" s="5">
        <v>1</v>
      </c>
      <c r="H40" s="8">
        <v>39.99</v>
      </c>
      <c r="I40" s="21">
        <f t="shared" si="4"/>
        <v>3032.3364426342596</v>
      </c>
      <c r="J40" s="21">
        <f t="shared" si="5"/>
        <v>3158.3049426342595</v>
      </c>
    </row>
    <row r="41" spans="1:16" ht="15.75">
      <c r="A41" s="30" t="s">
        <v>54</v>
      </c>
      <c r="B41" s="33" t="s">
        <v>108</v>
      </c>
      <c r="C41" s="19"/>
      <c r="D41" s="29" t="s">
        <v>107</v>
      </c>
      <c r="E41" s="19">
        <v>0</v>
      </c>
      <c r="F41" s="13" t="s">
        <v>109</v>
      </c>
      <c r="G41" s="19">
        <v>1</v>
      </c>
      <c r="H41" s="20">
        <v>9.99</v>
      </c>
      <c r="I41" s="21">
        <f t="shared" si="4"/>
        <v>757.5154053992561</v>
      </c>
      <c r="J41" s="21">
        <f t="shared" si="5"/>
        <v>788.983905399256</v>
      </c>
      <c r="O41" s="14" t="s">
        <v>118</v>
      </c>
      <c r="P41" s="15">
        <v>63</v>
      </c>
    </row>
    <row r="42" spans="1:10" ht="15.75">
      <c r="A42" s="5" t="s">
        <v>54</v>
      </c>
      <c r="B42" s="22" t="s">
        <v>53</v>
      </c>
      <c r="C42" s="5"/>
      <c r="D42" s="26" t="s">
        <v>56</v>
      </c>
      <c r="E42" s="5" t="s">
        <v>156</v>
      </c>
      <c r="F42" s="13" t="s">
        <v>55</v>
      </c>
      <c r="G42" s="5">
        <v>1</v>
      </c>
      <c r="H42" s="8">
        <v>14.99</v>
      </c>
      <c r="I42" s="21">
        <f t="shared" si="4"/>
        <v>1136.6522449384233</v>
      </c>
      <c r="J42" s="21">
        <f t="shared" si="5"/>
        <v>1183.870744938423</v>
      </c>
    </row>
    <row r="43" spans="1:10" ht="15.75">
      <c r="A43" s="5" t="s">
        <v>54</v>
      </c>
      <c r="B43" s="22" t="s">
        <v>58</v>
      </c>
      <c r="C43" s="5"/>
      <c r="D43" s="26" t="s">
        <v>57</v>
      </c>
      <c r="E43" s="5" t="s">
        <v>60</v>
      </c>
      <c r="F43" s="13" t="s">
        <v>59</v>
      </c>
      <c r="G43" s="5">
        <v>1</v>
      </c>
      <c r="H43" s="8">
        <v>16.99</v>
      </c>
      <c r="I43" s="21">
        <f t="shared" si="4"/>
        <v>1288.30698075409</v>
      </c>
      <c r="J43" s="21">
        <f t="shared" si="5"/>
        <v>1341.8254807540898</v>
      </c>
    </row>
    <row r="44" spans="1:10" ht="15.75">
      <c r="A44" s="5" t="s">
        <v>54</v>
      </c>
      <c r="B44" s="25" t="s">
        <v>157</v>
      </c>
      <c r="C44" s="5"/>
      <c r="D44" s="29" t="s">
        <v>158</v>
      </c>
      <c r="E44" s="13" t="s">
        <v>64</v>
      </c>
      <c r="F44" s="13" t="s">
        <v>159</v>
      </c>
      <c r="G44" s="5">
        <v>1</v>
      </c>
      <c r="H44" s="8">
        <v>34.99</v>
      </c>
      <c r="I44" s="21">
        <f t="shared" si="4"/>
        <v>2653.1996030950927</v>
      </c>
      <c r="J44" s="21">
        <f t="shared" si="5"/>
        <v>2763.418103095092</v>
      </c>
    </row>
    <row r="45" spans="1:10" ht="15.75">
      <c r="A45" s="6" t="s">
        <v>160</v>
      </c>
      <c r="B45" s="15" t="s">
        <v>161</v>
      </c>
      <c r="D45" s="26" t="s">
        <v>162</v>
      </c>
      <c r="E45" s="19" t="s">
        <v>60</v>
      </c>
      <c r="F45" s="13" t="s">
        <v>163</v>
      </c>
      <c r="G45" s="6">
        <v>1</v>
      </c>
      <c r="H45" s="9">
        <v>5.99</v>
      </c>
      <c r="I45" s="21">
        <f t="shared" si="4"/>
        <v>454.2059337679223</v>
      </c>
      <c r="J45" s="21">
        <f t="shared" si="5"/>
        <v>473.07443376792224</v>
      </c>
    </row>
    <row r="46" spans="1:10" ht="15.75">
      <c r="A46" s="6" t="s">
        <v>164</v>
      </c>
      <c r="B46" s="15" t="s">
        <v>165</v>
      </c>
      <c r="D46" s="29" t="s">
        <v>166</v>
      </c>
      <c r="E46" s="5" t="s">
        <v>7</v>
      </c>
      <c r="F46" s="13" t="s">
        <v>167</v>
      </c>
      <c r="G46" s="6">
        <v>1</v>
      </c>
      <c r="H46" s="10">
        <v>47.99</v>
      </c>
      <c r="I46" s="21">
        <f t="shared" si="4"/>
        <v>3638.9553858969275</v>
      </c>
      <c r="J46" s="21">
        <f t="shared" si="5"/>
        <v>3790.123885896927</v>
      </c>
    </row>
    <row r="47" spans="1:10" ht="15.75">
      <c r="A47" s="6" t="s">
        <v>164</v>
      </c>
      <c r="B47" s="15" t="s">
        <v>168</v>
      </c>
      <c r="D47" s="29" t="s">
        <v>169</v>
      </c>
      <c r="E47" s="19">
        <v>2</v>
      </c>
      <c r="F47" s="13" t="s">
        <v>170</v>
      </c>
      <c r="G47" s="6">
        <v>1</v>
      </c>
      <c r="H47" s="9">
        <v>17.99</v>
      </c>
      <c r="I47" s="21">
        <f t="shared" si="4"/>
        <v>1364.1343486619235</v>
      </c>
      <c r="J47" s="21">
        <f t="shared" si="5"/>
        <v>1420.8028486619232</v>
      </c>
    </row>
    <row r="48" spans="1:10" ht="15.75">
      <c r="A48" s="6" t="s">
        <v>84</v>
      </c>
      <c r="B48" s="15" t="s">
        <v>171</v>
      </c>
      <c r="D48" s="29" t="s">
        <v>172</v>
      </c>
      <c r="E48" s="5" t="s">
        <v>23</v>
      </c>
      <c r="F48" s="13" t="s">
        <v>173</v>
      </c>
      <c r="G48" s="5">
        <v>1</v>
      </c>
      <c r="H48" s="8">
        <v>19.99</v>
      </c>
      <c r="I48" s="21">
        <f t="shared" si="4"/>
        <v>1515.7890844775904</v>
      </c>
      <c r="J48" s="21">
        <f t="shared" si="5"/>
        <v>1578.7575844775902</v>
      </c>
    </row>
    <row r="49" spans="1:10" ht="15.75">
      <c r="A49" s="6" t="s">
        <v>84</v>
      </c>
      <c r="B49" s="15" t="s">
        <v>174</v>
      </c>
      <c r="D49" s="26" t="s">
        <v>175</v>
      </c>
      <c r="E49" s="5" t="s">
        <v>23</v>
      </c>
      <c r="F49" s="13" t="s">
        <v>176</v>
      </c>
      <c r="G49" s="5">
        <v>1</v>
      </c>
      <c r="H49" s="8">
        <v>19.99</v>
      </c>
      <c r="I49" s="21">
        <f t="shared" si="4"/>
        <v>1515.7890844775904</v>
      </c>
      <c r="J49" s="21">
        <f t="shared" si="5"/>
        <v>1578.7575844775902</v>
      </c>
    </row>
    <row r="50" spans="1:10" ht="15.75">
      <c r="A50" s="19" t="s">
        <v>177</v>
      </c>
      <c r="B50" s="15" t="s">
        <v>178</v>
      </c>
      <c r="D50" s="29"/>
      <c r="E50" s="13" t="s">
        <v>28</v>
      </c>
      <c r="F50" s="13" t="s">
        <v>179</v>
      </c>
      <c r="G50" s="19">
        <v>2</v>
      </c>
      <c r="H50" s="9">
        <v>3.99</v>
      </c>
      <c r="I50" s="21">
        <f t="shared" si="4"/>
        <v>605.1023959045109</v>
      </c>
      <c r="J50" s="21">
        <f t="shared" si="5"/>
        <v>630.2393959045108</v>
      </c>
    </row>
    <row r="51" spans="1:10" ht="15.75">
      <c r="A51" s="5" t="s">
        <v>31</v>
      </c>
      <c r="B51" s="22" t="s">
        <v>16</v>
      </c>
      <c r="C51" s="5" t="s">
        <v>17</v>
      </c>
      <c r="D51" s="29" t="s">
        <v>180</v>
      </c>
      <c r="E51" s="5" t="s">
        <v>35</v>
      </c>
      <c r="F51" s="13" t="s">
        <v>181</v>
      </c>
      <c r="G51" s="5">
        <v>1</v>
      </c>
      <c r="H51" s="8">
        <v>34.99</v>
      </c>
      <c r="I51" s="21">
        <f t="shared" si="4"/>
        <v>2653.1996030950927</v>
      </c>
      <c r="J51" s="21">
        <f t="shared" si="5"/>
        <v>2763.418103095092</v>
      </c>
    </row>
    <row r="52" spans="1:10" ht="15.75">
      <c r="A52" s="5" t="s">
        <v>31</v>
      </c>
      <c r="B52" s="22" t="s">
        <v>16</v>
      </c>
      <c r="C52" s="5" t="s">
        <v>17</v>
      </c>
      <c r="D52" s="29" t="s">
        <v>180</v>
      </c>
      <c r="E52" s="5" t="s">
        <v>35</v>
      </c>
      <c r="F52" s="13" t="s">
        <v>182</v>
      </c>
      <c r="G52" s="5">
        <v>1</v>
      </c>
      <c r="H52" s="8">
        <v>34.99</v>
      </c>
      <c r="I52" s="21">
        <f t="shared" si="4"/>
        <v>2653.1996030950927</v>
      </c>
      <c r="J52" s="21">
        <f t="shared" si="5"/>
        <v>2763.418103095092</v>
      </c>
    </row>
    <row r="53" spans="1:10" ht="15.75">
      <c r="A53" s="5" t="s">
        <v>31</v>
      </c>
      <c r="B53" s="22" t="s">
        <v>20</v>
      </c>
      <c r="C53" s="5" t="s">
        <v>18</v>
      </c>
      <c r="D53" s="26" t="s">
        <v>183</v>
      </c>
      <c r="E53" s="5" t="s">
        <v>19</v>
      </c>
      <c r="F53" s="13" t="s">
        <v>184</v>
      </c>
      <c r="G53" s="5">
        <v>1</v>
      </c>
      <c r="H53" s="8">
        <v>19.99</v>
      </c>
      <c r="I53" s="21">
        <f t="shared" si="4"/>
        <v>1515.7890844775904</v>
      </c>
      <c r="J53" s="21">
        <f t="shared" si="5"/>
        <v>1578.7575844775902</v>
      </c>
    </row>
    <row r="54" spans="1:17" ht="15.75">
      <c r="A54" s="35" t="s">
        <v>77</v>
      </c>
      <c r="B54" s="51" t="s">
        <v>108</v>
      </c>
      <c r="C54" s="28"/>
      <c r="D54" s="53" t="s">
        <v>107</v>
      </c>
      <c r="E54" s="36">
        <v>4</v>
      </c>
      <c r="F54" s="54" t="s">
        <v>186</v>
      </c>
      <c r="G54" s="35">
        <v>1</v>
      </c>
      <c r="H54" s="52">
        <v>9.99</v>
      </c>
      <c r="I54" s="28" t="s">
        <v>187</v>
      </c>
      <c r="J54" s="28"/>
      <c r="K54" s="28"/>
      <c r="L54" s="28"/>
      <c r="M54" s="28"/>
      <c r="N54" s="28"/>
      <c r="O54" s="28"/>
      <c r="P54" s="28"/>
      <c r="Q54" s="28"/>
    </row>
    <row r="55" spans="1:17" ht="15.75">
      <c r="A55" s="37" t="s">
        <v>31</v>
      </c>
      <c r="B55" s="55" t="s">
        <v>71</v>
      </c>
      <c r="C55" s="37" t="s">
        <v>73</v>
      </c>
      <c r="D55" s="56" t="s">
        <v>74</v>
      </c>
      <c r="E55" s="37" t="s">
        <v>28</v>
      </c>
      <c r="F55" s="56" t="s">
        <v>72</v>
      </c>
      <c r="G55" s="37">
        <v>1</v>
      </c>
      <c r="H55" s="57">
        <v>3.99</v>
      </c>
      <c r="I55" s="28" t="s">
        <v>187</v>
      </c>
      <c r="J55" s="58"/>
      <c r="K55" s="28"/>
      <c r="L55" s="28"/>
      <c r="M55" s="28"/>
      <c r="N55" s="28"/>
      <c r="O55" s="28"/>
      <c r="P55" s="28"/>
      <c r="Q55" s="28"/>
    </row>
    <row r="56" spans="1:17" ht="15.75">
      <c r="A56" s="35" t="s">
        <v>84</v>
      </c>
      <c r="B56" s="51" t="s">
        <v>82</v>
      </c>
      <c r="C56" s="28"/>
      <c r="D56" s="53" t="s">
        <v>83</v>
      </c>
      <c r="E56" s="37" t="s">
        <v>188</v>
      </c>
      <c r="F56" s="56" t="s">
        <v>189</v>
      </c>
      <c r="G56" s="35">
        <v>1</v>
      </c>
      <c r="H56" s="52">
        <v>24.99</v>
      </c>
      <c r="I56" s="28" t="s">
        <v>187</v>
      </c>
      <c r="J56" s="28"/>
      <c r="K56" s="28"/>
      <c r="L56" s="28"/>
      <c r="M56" s="28"/>
      <c r="N56" s="28"/>
      <c r="O56" s="28"/>
      <c r="P56" s="28"/>
      <c r="Q56" s="28"/>
    </row>
    <row r="57" spans="1:17" ht="15.75">
      <c r="A57" s="37" t="s">
        <v>31</v>
      </c>
      <c r="B57" s="55" t="s">
        <v>34</v>
      </c>
      <c r="C57" s="37" t="s">
        <v>32</v>
      </c>
      <c r="D57" s="56" t="s">
        <v>190</v>
      </c>
      <c r="E57" s="37" t="s">
        <v>23</v>
      </c>
      <c r="F57" s="37" t="s">
        <v>33</v>
      </c>
      <c r="G57" s="37">
        <v>1</v>
      </c>
      <c r="H57" s="57">
        <v>19.99</v>
      </c>
      <c r="I57" s="28" t="s">
        <v>187</v>
      </c>
      <c r="J57" s="58"/>
      <c r="K57" s="28"/>
      <c r="L57" s="28"/>
      <c r="M57" s="28"/>
      <c r="N57" s="28"/>
      <c r="O57" s="28"/>
      <c r="P57" s="28"/>
      <c r="Q57" s="28"/>
    </row>
    <row r="58" spans="1:17" ht="15.75">
      <c r="A58" s="37" t="s">
        <v>79</v>
      </c>
      <c r="B58" s="55" t="s">
        <v>78</v>
      </c>
      <c r="C58" s="37"/>
      <c r="D58" s="53" t="s">
        <v>81</v>
      </c>
      <c r="E58" s="37" t="s">
        <v>62</v>
      </c>
      <c r="F58" s="37" t="s">
        <v>80</v>
      </c>
      <c r="G58" s="37">
        <v>1</v>
      </c>
      <c r="H58" s="57">
        <v>3.99</v>
      </c>
      <c r="I58" s="28" t="s">
        <v>187</v>
      </c>
      <c r="J58" s="58"/>
      <c r="K58" s="28"/>
      <c r="L58" s="28"/>
      <c r="M58" s="28"/>
      <c r="N58" s="28"/>
      <c r="O58" s="28"/>
      <c r="P58" s="28"/>
      <c r="Q58" s="28"/>
    </row>
    <row r="59" spans="1:17" ht="15.75">
      <c r="A59" s="37"/>
      <c r="B59" s="55"/>
      <c r="C59" s="37"/>
      <c r="D59" s="53"/>
      <c r="E59" s="37"/>
      <c r="F59" s="36"/>
      <c r="G59" s="36"/>
      <c r="H59" s="71"/>
      <c r="I59" s="28"/>
      <c r="J59" s="72"/>
      <c r="K59" s="28"/>
      <c r="L59" s="28"/>
      <c r="M59" s="28"/>
      <c r="N59" s="28"/>
      <c r="O59" s="28"/>
      <c r="P59" s="28"/>
      <c r="Q59" s="28"/>
    </row>
    <row r="60" spans="1:17" ht="15.75">
      <c r="A60" s="37"/>
      <c r="B60" s="55"/>
      <c r="C60" s="37"/>
      <c r="D60" s="53"/>
      <c r="E60" s="37"/>
      <c r="F60" s="36"/>
      <c r="G60" s="36"/>
      <c r="H60" s="71"/>
      <c r="I60" s="28"/>
      <c r="J60" s="72"/>
      <c r="K60" s="28"/>
      <c r="L60" s="28"/>
      <c r="M60" s="28"/>
      <c r="N60" s="28"/>
      <c r="O60" s="28"/>
      <c r="P60" s="28"/>
      <c r="Q60" s="28"/>
    </row>
    <row r="61" spans="1:17" ht="15.75">
      <c r="A61" s="37"/>
      <c r="B61" s="55"/>
      <c r="C61" s="37"/>
      <c r="D61" s="53"/>
      <c r="E61" s="37"/>
      <c r="F61" s="36"/>
      <c r="G61" s="36"/>
      <c r="H61" s="71"/>
      <c r="I61" s="28"/>
      <c r="J61" s="72"/>
      <c r="K61" s="28"/>
      <c r="L61" s="28"/>
      <c r="M61" s="28"/>
      <c r="N61" s="28"/>
      <c r="O61" s="28"/>
      <c r="P61" s="28"/>
      <c r="Q61" s="28"/>
    </row>
    <row r="62" spans="1:8" ht="15.75">
      <c r="A62" s="41" t="s">
        <v>201</v>
      </c>
      <c r="B62" s="42"/>
      <c r="C62" s="42"/>
      <c r="D62" s="43"/>
      <c r="E62" s="44"/>
      <c r="F62" s="18" t="s">
        <v>274</v>
      </c>
      <c r="G62" s="45"/>
      <c r="H62" s="59"/>
    </row>
    <row r="63" spans="1:16" ht="15.75">
      <c r="A63" s="6" t="s">
        <v>164</v>
      </c>
      <c r="B63" s="46" t="s">
        <v>202</v>
      </c>
      <c r="C63" s="11"/>
      <c r="D63" s="27" t="s">
        <v>203</v>
      </c>
      <c r="E63" s="47" t="s">
        <v>7</v>
      </c>
      <c r="F63" s="12" t="s">
        <v>204</v>
      </c>
      <c r="G63" s="5">
        <v>1</v>
      </c>
      <c r="H63" s="9">
        <v>11</v>
      </c>
      <c r="I63" s="66">
        <f>H63*G63*$P$81*$P$73</f>
        <v>669.9394131300456</v>
      </c>
      <c r="J63" s="66">
        <f>H63*G63*$P$81*$P$74</f>
        <v>697.0388980745781</v>
      </c>
      <c r="K63" s="67"/>
      <c r="L63" s="67"/>
      <c r="M63" s="67"/>
      <c r="N63" s="67"/>
      <c r="O63" s="67" t="s">
        <v>191</v>
      </c>
      <c r="P63" s="67">
        <v>440.31</v>
      </c>
    </row>
    <row r="64" spans="1:16" ht="15.75">
      <c r="A64" s="6" t="s">
        <v>164</v>
      </c>
      <c r="B64" s="46" t="s">
        <v>202</v>
      </c>
      <c r="C64" s="11"/>
      <c r="D64" s="27" t="s">
        <v>203</v>
      </c>
      <c r="E64" s="47" t="s">
        <v>7</v>
      </c>
      <c r="F64" s="12" t="s">
        <v>204</v>
      </c>
      <c r="G64" s="5">
        <v>1</v>
      </c>
      <c r="H64" s="9">
        <v>11</v>
      </c>
      <c r="I64" s="66">
        <f aca="true" t="shared" si="6" ref="I64:I82">H64*G64*$P$81*$P$73</f>
        <v>669.9394131300456</v>
      </c>
      <c r="J64" s="66">
        <f aca="true" t="shared" si="7" ref="J64:J82">H64*G64*$P$81*$P$74</f>
        <v>697.0388980745781</v>
      </c>
      <c r="K64" s="67"/>
      <c r="L64" s="67"/>
      <c r="M64" s="67"/>
      <c r="N64" s="67"/>
      <c r="O64" s="68" t="s">
        <v>192</v>
      </c>
      <c r="P64" s="68">
        <v>252.4</v>
      </c>
    </row>
    <row r="65" spans="1:16" ht="15.75">
      <c r="A65" s="6" t="s">
        <v>164</v>
      </c>
      <c r="B65" s="46" t="s">
        <v>202</v>
      </c>
      <c r="C65" s="11"/>
      <c r="D65" s="27" t="s">
        <v>203</v>
      </c>
      <c r="E65" s="47" t="s">
        <v>28</v>
      </c>
      <c r="F65" s="12" t="s">
        <v>204</v>
      </c>
      <c r="G65" s="5">
        <v>1</v>
      </c>
      <c r="H65" s="9">
        <v>11</v>
      </c>
      <c r="I65" s="66">
        <f t="shared" si="6"/>
        <v>669.9394131300456</v>
      </c>
      <c r="J65" s="66">
        <f t="shared" si="7"/>
        <v>697.0388980745781</v>
      </c>
      <c r="K65" s="67"/>
      <c r="L65" s="67"/>
      <c r="M65" s="67"/>
      <c r="N65" s="67"/>
      <c r="O65" s="68" t="s">
        <v>193</v>
      </c>
      <c r="P65" s="68">
        <v>187.91</v>
      </c>
    </row>
    <row r="66" spans="1:16" ht="15.75">
      <c r="A66" s="6" t="s">
        <v>164</v>
      </c>
      <c r="B66" s="46" t="s">
        <v>202</v>
      </c>
      <c r="C66" s="11"/>
      <c r="D66" s="27" t="s">
        <v>203</v>
      </c>
      <c r="E66" s="47" t="s">
        <v>62</v>
      </c>
      <c r="F66" s="12" t="s">
        <v>204</v>
      </c>
      <c r="G66" s="5">
        <v>1</v>
      </c>
      <c r="H66" s="9">
        <v>11</v>
      </c>
      <c r="I66" s="66">
        <f t="shared" si="6"/>
        <v>669.9394131300456</v>
      </c>
      <c r="J66" s="66">
        <f t="shared" si="7"/>
        <v>697.0388980745781</v>
      </c>
      <c r="K66" s="67"/>
      <c r="L66" s="67"/>
      <c r="M66" s="67"/>
      <c r="N66" s="67"/>
      <c r="O66" s="68" t="s">
        <v>110</v>
      </c>
      <c r="P66" s="68">
        <v>63.99</v>
      </c>
    </row>
    <row r="67" spans="1:16" ht="15.75">
      <c r="A67" s="6" t="s">
        <v>164</v>
      </c>
      <c r="B67" s="46" t="s">
        <v>205</v>
      </c>
      <c r="C67" s="11"/>
      <c r="D67" s="27" t="s">
        <v>206</v>
      </c>
      <c r="E67" s="47" t="s">
        <v>7</v>
      </c>
      <c r="F67" s="12" t="s">
        <v>207</v>
      </c>
      <c r="G67" s="5">
        <v>1</v>
      </c>
      <c r="H67" s="9">
        <v>11</v>
      </c>
      <c r="I67" s="66">
        <f t="shared" si="6"/>
        <v>669.9394131300456</v>
      </c>
      <c r="J67" s="66">
        <f t="shared" si="7"/>
        <v>697.0388980745781</v>
      </c>
      <c r="K67" s="67"/>
      <c r="L67" s="67"/>
      <c r="M67" s="67"/>
      <c r="N67" s="67"/>
      <c r="O67" s="68" t="s">
        <v>116</v>
      </c>
      <c r="P67" s="67">
        <f>P66/(P63-P69)+0.07</f>
        <v>0.23607407022916613</v>
      </c>
    </row>
    <row r="68" spans="1:16" ht="15.75">
      <c r="A68" s="6" t="s">
        <v>37</v>
      </c>
      <c r="B68" s="46" t="s">
        <v>208</v>
      </c>
      <c r="C68" s="11"/>
      <c r="D68" s="27" t="s">
        <v>209</v>
      </c>
      <c r="E68" s="47" t="s">
        <v>210</v>
      </c>
      <c r="F68" s="12" t="s">
        <v>211</v>
      </c>
      <c r="G68" s="5">
        <v>1</v>
      </c>
      <c r="H68" s="9">
        <v>36</v>
      </c>
      <c r="I68" s="66">
        <f t="shared" si="6"/>
        <v>2192.5289884256035</v>
      </c>
      <c r="J68" s="66">
        <f t="shared" si="7"/>
        <v>2281.2182118804376</v>
      </c>
      <c r="K68" s="67"/>
      <c r="L68" s="67"/>
      <c r="M68" s="67"/>
      <c r="N68" s="67"/>
      <c r="O68" s="68" t="s">
        <v>116</v>
      </c>
      <c r="P68" s="67">
        <f>P66/(P63-P69)+0.12</f>
        <v>0.2860740702291661</v>
      </c>
    </row>
    <row r="69" spans="1:16" ht="15.75">
      <c r="A69" s="6" t="s">
        <v>31</v>
      </c>
      <c r="B69" s="46" t="s">
        <v>212</v>
      </c>
      <c r="C69" s="11"/>
      <c r="D69" s="27" t="s">
        <v>213</v>
      </c>
      <c r="E69" s="47" t="s">
        <v>214</v>
      </c>
      <c r="F69" s="12" t="s">
        <v>215</v>
      </c>
      <c r="G69" s="5">
        <v>1</v>
      </c>
      <c r="H69" s="9">
        <v>49.5</v>
      </c>
      <c r="I69" s="66">
        <f t="shared" si="6"/>
        <v>3014.727359085205</v>
      </c>
      <c r="J69" s="66">
        <f t="shared" si="7"/>
        <v>3136.6750413356017</v>
      </c>
      <c r="K69" s="67"/>
      <c r="L69" s="67"/>
      <c r="M69" s="67"/>
      <c r="N69" s="67"/>
      <c r="O69" s="68" t="s">
        <v>194</v>
      </c>
      <c r="P69" s="68">
        <v>55</v>
      </c>
    </row>
    <row r="70" spans="1:16" ht="15.75">
      <c r="A70" s="6" t="s">
        <v>37</v>
      </c>
      <c r="B70" s="48" t="s">
        <v>216</v>
      </c>
      <c r="C70" s="11"/>
      <c r="D70" s="60" t="s">
        <v>217</v>
      </c>
      <c r="E70" s="47" t="s">
        <v>218</v>
      </c>
      <c r="F70" s="12" t="s">
        <v>219</v>
      </c>
      <c r="G70" s="5">
        <v>1</v>
      </c>
      <c r="H70" s="9">
        <f>49.5/2</f>
        <v>24.75</v>
      </c>
      <c r="I70" s="66">
        <f t="shared" si="6"/>
        <v>1507.3636795426025</v>
      </c>
      <c r="J70" s="66">
        <f t="shared" si="7"/>
        <v>1568.3375206678008</v>
      </c>
      <c r="K70" s="67"/>
      <c r="L70" s="67"/>
      <c r="M70" s="67"/>
      <c r="N70" s="67"/>
      <c r="O70" s="68" t="s">
        <v>195</v>
      </c>
      <c r="P70" s="68">
        <f>P69/P64</f>
        <v>0.2179080824088748</v>
      </c>
    </row>
    <row r="71" spans="1:16" ht="15.75">
      <c r="A71" s="6" t="s">
        <v>37</v>
      </c>
      <c r="B71" s="48" t="s">
        <v>220</v>
      </c>
      <c r="C71" s="11"/>
      <c r="D71" s="23" t="s">
        <v>221</v>
      </c>
      <c r="E71" s="47" t="s">
        <v>218</v>
      </c>
      <c r="F71" s="12" t="s">
        <v>222</v>
      </c>
      <c r="G71" s="5">
        <v>1</v>
      </c>
      <c r="H71" s="9">
        <f>49.5/2</f>
        <v>24.75</v>
      </c>
      <c r="I71" s="66">
        <f t="shared" si="6"/>
        <v>1507.3636795426025</v>
      </c>
      <c r="J71" s="66">
        <f t="shared" si="7"/>
        <v>1568.3375206678008</v>
      </c>
      <c r="K71" s="67"/>
      <c r="L71" s="67"/>
      <c r="M71" s="67"/>
      <c r="N71" s="67"/>
      <c r="O71" s="67"/>
      <c r="P71" s="67"/>
    </row>
    <row r="72" spans="1:16" ht="15.75">
      <c r="A72" s="61" t="s">
        <v>223</v>
      </c>
      <c r="B72" s="48" t="s">
        <v>224</v>
      </c>
      <c r="C72" s="11"/>
      <c r="D72" s="23" t="s">
        <v>225</v>
      </c>
      <c r="E72" s="47" t="s">
        <v>39</v>
      </c>
      <c r="F72" s="12" t="s">
        <v>226</v>
      </c>
      <c r="G72" s="5">
        <v>1</v>
      </c>
      <c r="H72" s="9">
        <v>5.4</v>
      </c>
      <c r="I72" s="66">
        <f t="shared" si="6"/>
        <v>328.8793482638406</v>
      </c>
      <c r="J72" s="66">
        <f t="shared" si="7"/>
        <v>342.1827317820657</v>
      </c>
      <c r="K72" s="67"/>
      <c r="L72" s="67"/>
      <c r="M72" s="67"/>
      <c r="N72" s="67"/>
      <c r="O72" s="69" t="s">
        <v>192</v>
      </c>
      <c r="P72" s="67"/>
    </row>
    <row r="73" spans="1:16" ht="15.75">
      <c r="A73" s="6" t="s">
        <v>37</v>
      </c>
      <c r="B73" s="48" t="s">
        <v>227</v>
      </c>
      <c r="C73" s="11"/>
      <c r="D73" s="23" t="s">
        <v>228</v>
      </c>
      <c r="E73" s="47" t="s">
        <v>39</v>
      </c>
      <c r="F73" s="12" t="s">
        <v>229</v>
      </c>
      <c r="G73" s="5">
        <v>1</v>
      </c>
      <c r="H73" s="9">
        <v>5.4</v>
      </c>
      <c r="I73" s="66">
        <f t="shared" si="6"/>
        <v>328.8793482638406</v>
      </c>
      <c r="J73" s="66">
        <f t="shared" si="7"/>
        <v>342.1827317820657</v>
      </c>
      <c r="K73" s="67"/>
      <c r="L73" s="67"/>
      <c r="M73" s="67"/>
      <c r="N73" s="67"/>
      <c r="O73" s="68" t="s">
        <v>111</v>
      </c>
      <c r="P73" s="70">
        <f>(1-P70)*(1+P67)</f>
        <v>0.9667235398701957</v>
      </c>
    </row>
    <row r="74" spans="1:16" ht="15.75">
      <c r="A74" s="6" t="s">
        <v>37</v>
      </c>
      <c r="B74" s="48" t="s">
        <v>230</v>
      </c>
      <c r="C74" s="11"/>
      <c r="D74" s="23" t="s">
        <v>231</v>
      </c>
      <c r="E74" s="47" t="s">
        <v>39</v>
      </c>
      <c r="F74" s="12" t="s">
        <v>232</v>
      </c>
      <c r="G74" s="5">
        <v>1</v>
      </c>
      <c r="H74" s="9">
        <v>5.4</v>
      </c>
      <c r="I74" s="66">
        <f t="shared" si="6"/>
        <v>328.8793482638406</v>
      </c>
      <c r="J74" s="66">
        <f t="shared" si="7"/>
        <v>342.1827317820657</v>
      </c>
      <c r="K74" s="67"/>
      <c r="L74" s="67"/>
      <c r="M74" s="67"/>
      <c r="N74" s="67"/>
      <c r="O74" s="68" t="s">
        <v>112</v>
      </c>
      <c r="P74" s="70">
        <f>(1-P70)*(1+P68)</f>
        <v>1.005828135749752</v>
      </c>
    </row>
    <row r="75" spans="1:16" ht="15.75">
      <c r="A75" s="6" t="s">
        <v>37</v>
      </c>
      <c r="B75" s="49" t="s">
        <v>233</v>
      </c>
      <c r="C75" s="11"/>
      <c r="D75" s="23" t="s">
        <v>234</v>
      </c>
      <c r="E75" s="47" t="s">
        <v>39</v>
      </c>
      <c r="F75" s="12" t="s">
        <v>235</v>
      </c>
      <c r="G75" s="5">
        <v>1</v>
      </c>
      <c r="H75" s="9">
        <v>5.4</v>
      </c>
      <c r="I75" s="66">
        <f t="shared" si="6"/>
        <v>328.8793482638406</v>
      </c>
      <c r="J75" s="66">
        <f t="shared" si="7"/>
        <v>342.1827317820657</v>
      </c>
      <c r="K75" s="67"/>
      <c r="L75" s="67"/>
      <c r="M75" s="67"/>
      <c r="N75" s="67"/>
      <c r="O75" s="68"/>
      <c r="P75" s="68"/>
    </row>
    <row r="76" spans="1:16" ht="15.75">
      <c r="A76" s="6" t="s">
        <v>37</v>
      </c>
      <c r="B76" s="49" t="s">
        <v>236</v>
      </c>
      <c r="C76" s="11"/>
      <c r="D76" s="23" t="s">
        <v>237</v>
      </c>
      <c r="E76" s="47" t="s">
        <v>39</v>
      </c>
      <c r="F76" s="12" t="s">
        <v>232</v>
      </c>
      <c r="G76" s="5">
        <v>1</v>
      </c>
      <c r="H76" s="9">
        <v>5.4</v>
      </c>
      <c r="I76" s="66">
        <f t="shared" si="6"/>
        <v>328.8793482638406</v>
      </c>
      <c r="J76" s="66">
        <f t="shared" si="7"/>
        <v>342.1827317820657</v>
      </c>
      <c r="K76" s="67"/>
      <c r="L76" s="67"/>
      <c r="M76" s="67"/>
      <c r="N76" s="67"/>
      <c r="O76" s="67"/>
      <c r="P76" s="67"/>
    </row>
    <row r="77" spans="1:16" ht="15.75">
      <c r="A77" s="6" t="s">
        <v>54</v>
      </c>
      <c r="B77" s="50" t="s">
        <v>238</v>
      </c>
      <c r="C77" s="11"/>
      <c r="D77" s="23" t="s">
        <v>239</v>
      </c>
      <c r="E77" s="47"/>
      <c r="F77" s="12" t="s">
        <v>240</v>
      </c>
      <c r="G77" s="5">
        <v>1</v>
      </c>
      <c r="H77" s="9">
        <v>6</v>
      </c>
      <c r="I77" s="66">
        <f t="shared" si="6"/>
        <v>365.421498070934</v>
      </c>
      <c r="J77" s="66">
        <f t="shared" si="7"/>
        <v>380.2030353134063</v>
      </c>
      <c r="K77" s="67"/>
      <c r="L77" s="67"/>
      <c r="M77" s="67"/>
      <c r="N77" s="67"/>
      <c r="O77" s="69" t="s">
        <v>193</v>
      </c>
      <c r="P77" s="68"/>
    </row>
    <row r="78" spans="1:16" ht="15.75">
      <c r="A78" s="6" t="s">
        <v>54</v>
      </c>
      <c r="B78" s="50" t="s">
        <v>238</v>
      </c>
      <c r="C78" s="11"/>
      <c r="D78" s="23" t="s">
        <v>239</v>
      </c>
      <c r="E78" s="47"/>
      <c r="F78" s="12" t="s">
        <v>240</v>
      </c>
      <c r="G78" s="5">
        <v>1</v>
      </c>
      <c r="H78" s="9">
        <v>6</v>
      </c>
      <c r="I78" s="66">
        <f t="shared" si="6"/>
        <v>365.421498070934</v>
      </c>
      <c r="J78" s="66">
        <f t="shared" si="7"/>
        <v>380.2030353134063</v>
      </c>
      <c r="K78" s="67"/>
      <c r="L78" s="67"/>
      <c r="M78" s="67"/>
      <c r="N78" s="67"/>
      <c r="O78" s="68" t="s">
        <v>111</v>
      </c>
      <c r="P78" s="69">
        <f>1+P67</f>
        <v>1.2360740702291662</v>
      </c>
    </row>
    <row r="79" spans="1:16" ht="15.75">
      <c r="A79" s="6" t="s">
        <v>54</v>
      </c>
      <c r="B79" s="50" t="s">
        <v>241</v>
      </c>
      <c r="C79" s="11"/>
      <c r="D79" s="23" t="s">
        <v>242</v>
      </c>
      <c r="E79" s="47"/>
      <c r="F79" s="12" t="s">
        <v>243</v>
      </c>
      <c r="G79" s="5">
        <v>1</v>
      </c>
      <c r="H79" s="9">
        <v>6</v>
      </c>
      <c r="I79" s="66">
        <f t="shared" si="6"/>
        <v>365.421498070934</v>
      </c>
      <c r="J79" s="66">
        <f t="shared" si="7"/>
        <v>380.2030353134063</v>
      </c>
      <c r="K79" s="67"/>
      <c r="L79" s="67"/>
      <c r="M79" s="67"/>
      <c r="N79" s="67"/>
      <c r="O79" s="68" t="s">
        <v>112</v>
      </c>
      <c r="P79" s="69">
        <f>1+P68</f>
        <v>1.2860740702291662</v>
      </c>
    </row>
    <row r="80" spans="1:16" ht="15.75">
      <c r="A80" s="6" t="s">
        <v>54</v>
      </c>
      <c r="B80" s="50" t="s">
        <v>244</v>
      </c>
      <c r="C80" s="11"/>
      <c r="D80" s="23" t="s">
        <v>245</v>
      </c>
      <c r="E80" s="47"/>
      <c r="F80" s="12" t="s">
        <v>246</v>
      </c>
      <c r="G80" s="5">
        <v>1</v>
      </c>
      <c r="H80" s="9">
        <v>6</v>
      </c>
      <c r="I80" s="66">
        <f t="shared" si="6"/>
        <v>365.421498070934</v>
      </c>
      <c r="J80" s="66">
        <f t="shared" si="7"/>
        <v>380.2030353134063</v>
      </c>
      <c r="K80" s="67"/>
      <c r="L80" s="67"/>
      <c r="M80" s="67"/>
      <c r="N80" s="67"/>
      <c r="O80" s="67"/>
      <c r="P80" s="67"/>
    </row>
    <row r="81" spans="1:16" ht="15.75">
      <c r="A81" s="6" t="s">
        <v>54</v>
      </c>
      <c r="B81" s="50" t="s">
        <v>244</v>
      </c>
      <c r="C81" s="11"/>
      <c r="D81" s="23" t="s">
        <v>245</v>
      </c>
      <c r="E81" s="47"/>
      <c r="F81" s="12" t="s">
        <v>246</v>
      </c>
      <c r="G81" s="5">
        <v>1</v>
      </c>
      <c r="H81" s="9">
        <v>6</v>
      </c>
      <c r="I81" s="66">
        <f t="shared" si="6"/>
        <v>365.421498070934</v>
      </c>
      <c r="J81" s="66">
        <f t="shared" si="7"/>
        <v>380.2030353134063</v>
      </c>
      <c r="K81" s="67"/>
      <c r="L81" s="67"/>
      <c r="M81" s="67"/>
      <c r="N81" s="67"/>
      <c r="O81" s="68" t="s">
        <v>118</v>
      </c>
      <c r="P81" s="67">
        <v>63</v>
      </c>
    </row>
    <row r="82" spans="1:16" ht="15.75">
      <c r="A82" s="32" t="s">
        <v>77</v>
      </c>
      <c r="B82" s="25" t="s">
        <v>247</v>
      </c>
      <c r="D82" s="27" t="s">
        <v>231</v>
      </c>
      <c r="E82" s="47" t="s">
        <v>28</v>
      </c>
      <c r="F82" s="12" t="s">
        <v>248</v>
      </c>
      <c r="G82" s="5">
        <v>1</v>
      </c>
      <c r="H82" s="9">
        <v>5.4</v>
      </c>
      <c r="I82" s="66">
        <f t="shared" si="6"/>
        <v>328.8793482638406</v>
      </c>
      <c r="J82" s="66">
        <f t="shared" si="7"/>
        <v>342.1827317820657</v>
      </c>
      <c r="K82" s="67"/>
      <c r="L82" s="67"/>
      <c r="M82" s="67"/>
      <c r="N82" s="67"/>
      <c r="O82" s="67"/>
      <c r="P82" s="67"/>
    </row>
    <row r="83" spans="1:10" ht="15.75">
      <c r="A83" s="32" t="s">
        <v>200</v>
      </c>
      <c r="B83" s="15" t="s">
        <v>197</v>
      </c>
      <c r="D83" s="23" t="s">
        <v>198</v>
      </c>
      <c r="E83" s="15" t="s">
        <v>12</v>
      </c>
      <c r="F83" s="12" t="s">
        <v>199</v>
      </c>
      <c r="G83" s="32">
        <v>1</v>
      </c>
      <c r="H83" s="9">
        <v>24.99</v>
      </c>
      <c r="I83" s="66">
        <f>H83*G83*$P$81*$P$78</f>
        <v>1946.0379339466922</v>
      </c>
      <c r="J83" s="66">
        <f>H83*G83*$P$81*$P$79</f>
        <v>2024.7564339466921</v>
      </c>
    </row>
    <row r="84" spans="1:10" ht="15.75">
      <c r="A84" s="61" t="s">
        <v>223</v>
      </c>
      <c r="B84" s="15" t="s">
        <v>249</v>
      </c>
      <c r="D84" s="27" t="s">
        <v>250</v>
      </c>
      <c r="E84" s="15" t="s">
        <v>39</v>
      </c>
      <c r="F84" s="12" t="s">
        <v>251</v>
      </c>
      <c r="G84" s="32">
        <v>1</v>
      </c>
      <c r="H84" s="9">
        <v>9.99</v>
      </c>
      <c r="I84" s="66">
        <f aca="true" t="shared" si="8" ref="I84:I101">H84*G84*$P$81*$P$78</f>
        <v>777.9479375801303</v>
      </c>
      <c r="J84" s="66">
        <f aca="true" t="shared" si="9" ref="J84:J101">H84*G84*$P$81*$P$79</f>
        <v>809.4164375801304</v>
      </c>
    </row>
    <row r="85" spans="1:10" ht="15.75">
      <c r="A85" s="61" t="s">
        <v>252</v>
      </c>
      <c r="B85" s="15" t="s">
        <v>253</v>
      </c>
      <c r="D85" s="27" t="s">
        <v>254</v>
      </c>
      <c r="E85" s="15" t="s">
        <v>255</v>
      </c>
      <c r="F85" s="12" t="s">
        <v>256</v>
      </c>
      <c r="G85" s="32">
        <v>1</v>
      </c>
      <c r="H85" s="9">
        <v>24.99</v>
      </c>
      <c r="I85" s="66">
        <f t="shared" si="8"/>
        <v>1946.0379339466922</v>
      </c>
      <c r="J85" s="66">
        <f t="shared" si="9"/>
        <v>2024.7564339466921</v>
      </c>
    </row>
    <row r="86" spans="1:10" ht="15.75">
      <c r="A86" s="61" t="s">
        <v>252</v>
      </c>
      <c r="B86" s="15" t="s">
        <v>257</v>
      </c>
      <c r="D86" s="27" t="s">
        <v>258</v>
      </c>
      <c r="E86" s="15" t="s">
        <v>28</v>
      </c>
      <c r="F86" s="12" t="s">
        <v>256</v>
      </c>
      <c r="G86" s="32">
        <v>1</v>
      </c>
      <c r="H86" s="9">
        <v>12.99</v>
      </c>
      <c r="I86" s="66">
        <f t="shared" si="8"/>
        <v>1011.5659368534427</v>
      </c>
      <c r="J86" s="66">
        <f t="shared" si="9"/>
        <v>1052.4844368534427</v>
      </c>
    </row>
    <row r="87" spans="1:10" ht="15.75">
      <c r="A87" s="32" t="s">
        <v>259</v>
      </c>
      <c r="B87" s="15" t="s">
        <v>260</v>
      </c>
      <c r="D87" s="27" t="s">
        <v>261</v>
      </c>
      <c r="E87" s="15" t="s">
        <v>7</v>
      </c>
      <c r="F87" s="12" t="s">
        <v>262</v>
      </c>
      <c r="G87" s="32">
        <v>1</v>
      </c>
      <c r="H87" s="9">
        <v>19.99</v>
      </c>
      <c r="I87" s="66">
        <f t="shared" si="8"/>
        <v>1556.6746018245049</v>
      </c>
      <c r="J87" s="66">
        <f t="shared" si="9"/>
        <v>1619.6431018245048</v>
      </c>
    </row>
    <row r="88" spans="1:10" ht="15.75">
      <c r="A88" s="32" t="s">
        <v>263</v>
      </c>
      <c r="B88" s="15" t="s">
        <v>264</v>
      </c>
      <c r="D88" s="27" t="s">
        <v>265</v>
      </c>
      <c r="E88" s="15" t="s">
        <v>255</v>
      </c>
      <c r="F88" s="12" t="s">
        <v>266</v>
      </c>
      <c r="G88" s="32">
        <v>1</v>
      </c>
      <c r="H88" s="9">
        <v>19.99</v>
      </c>
      <c r="I88" s="66">
        <f t="shared" si="8"/>
        <v>1556.6746018245049</v>
      </c>
      <c r="J88" s="66">
        <f t="shared" si="9"/>
        <v>1619.6431018245048</v>
      </c>
    </row>
    <row r="89" spans="1:10" ht="15.75">
      <c r="A89" s="32" t="s">
        <v>263</v>
      </c>
      <c r="B89" s="15" t="s">
        <v>264</v>
      </c>
      <c r="D89" s="27" t="s">
        <v>265</v>
      </c>
      <c r="E89" s="15" t="s">
        <v>255</v>
      </c>
      <c r="F89" s="12" t="s">
        <v>267</v>
      </c>
      <c r="G89" s="32">
        <v>1</v>
      </c>
      <c r="H89" s="9">
        <v>19.99</v>
      </c>
      <c r="I89" s="66">
        <f t="shared" si="8"/>
        <v>1556.6746018245049</v>
      </c>
      <c r="J89" s="66">
        <f t="shared" si="9"/>
        <v>1619.6431018245048</v>
      </c>
    </row>
    <row r="90" spans="1:10" ht="15.75">
      <c r="A90" s="6" t="s">
        <v>31</v>
      </c>
      <c r="B90" s="15" t="s">
        <v>268</v>
      </c>
      <c r="D90" s="27" t="s">
        <v>269</v>
      </c>
      <c r="E90" s="15" t="s">
        <v>7</v>
      </c>
      <c r="F90" s="12" t="s">
        <v>270</v>
      </c>
      <c r="G90" s="32">
        <v>1</v>
      </c>
      <c r="H90" s="9">
        <v>29.99</v>
      </c>
      <c r="I90" s="66">
        <f t="shared" si="8"/>
        <v>2335.4012660688795</v>
      </c>
      <c r="J90" s="66">
        <f t="shared" si="9"/>
        <v>2429.8697660688795</v>
      </c>
    </row>
    <row r="91" spans="1:10" ht="15.75">
      <c r="A91" s="32" t="s">
        <v>77</v>
      </c>
      <c r="B91" s="15" t="s">
        <v>271</v>
      </c>
      <c r="D91" s="27" t="s">
        <v>272</v>
      </c>
      <c r="E91" s="15">
        <v>4</v>
      </c>
      <c r="F91" s="12" t="s">
        <v>273</v>
      </c>
      <c r="G91" s="32">
        <v>1</v>
      </c>
      <c r="H91" s="9">
        <v>9.99</v>
      </c>
      <c r="I91" s="66">
        <f t="shared" si="8"/>
        <v>777.9479375801303</v>
      </c>
      <c r="J91" s="66">
        <f t="shared" si="9"/>
        <v>809.4164375801304</v>
      </c>
    </row>
    <row r="92" spans="1:10" ht="15.75">
      <c r="A92" s="32" t="s">
        <v>160</v>
      </c>
      <c r="C92" s="15" t="s">
        <v>306</v>
      </c>
      <c r="D92" s="27" t="s">
        <v>307</v>
      </c>
      <c r="E92" s="15" t="s">
        <v>7</v>
      </c>
      <c r="F92" s="12" t="s">
        <v>308</v>
      </c>
      <c r="G92" s="32">
        <v>1</v>
      </c>
      <c r="H92" s="9">
        <v>3</v>
      </c>
      <c r="I92" s="21">
        <f t="shared" si="8"/>
        <v>233.6179992733124</v>
      </c>
      <c r="J92" s="21">
        <f t="shared" si="9"/>
        <v>243.0679992733124</v>
      </c>
    </row>
    <row r="93" spans="1:10" ht="15.75">
      <c r="A93" s="32" t="s">
        <v>160</v>
      </c>
      <c r="C93" s="15" t="s">
        <v>306</v>
      </c>
      <c r="D93" s="74" t="s">
        <v>289</v>
      </c>
      <c r="E93" s="15" t="s">
        <v>28</v>
      </c>
      <c r="F93" s="12" t="s">
        <v>309</v>
      </c>
      <c r="G93" s="32">
        <v>1</v>
      </c>
      <c r="H93" s="9">
        <v>3</v>
      </c>
      <c r="I93" s="21">
        <f t="shared" si="8"/>
        <v>233.6179992733124</v>
      </c>
      <c r="J93" s="21">
        <f t="shared" si="9"/>
        <v>243.0679992733124</v>
      </c>
    </row>
    <row r="94" spans="1:10" ht="15">
      <c r="A94" s="32" t="s">
        <v>263</v>
      </c>
      <c r="C94" s="15" t="s">
        <v>306</v>
      </c>
      <c r="D94" s="74" t="s">
        <v>277</v>
      </c>
      <c r="E94" s="15" t="s">
        <v>28</v>
      </c>
      <c r="F94" s="74" t="s">
        <v>310</v>
      </c>
      <c r="G94" s="32">
        <v>1</v>
      </c>
      <c r="H94" s="9">
        <v>3</v>
      </c>
      <c r="I94" s="21">
        <f t="shared" si="8"/>
        <v>233.6179992733124</v>
      </c>
      <c r="J94" s="21">
        <f t="shared" si="9"/>
        <v>243.0679992733124</v>
      </c>
    </row>
    <row r="95" spans="1:10" ht="15.75">
      <c r="A95" s="73" t="s">
        <v>311</v>
      </c>
      <c r="C95" s="15" t="s">
        <v>306</v>
      </c>
      <c r="D95" s="27"/>
      <c r="F95" s="12"/>
      <c r="G95" s="32">
        <v>1</v>
      </c>
      <c r="H95" s="9">
        <v>3</v>
      </c>
      <c r="I95" s="21">
        <f t="shared" si="8"/>
        <v>233.6179992733124</v>
      </c>
      <c r="J95" s="21">
        <f t="shared" si="9"/>
        <v>243.0679992733124</v>
      </c>
    </row>
    <row r="96" spans="1:10" ht="15.75">
      <c r="A96" s="73" t="s">
        <v>311</v>
      </c>
      <c r="C96" s="15" t="s">
        <v>306</v>
      </c>
      <c r="D96" s="27"/>
      <c r="F96" s="12"/>
      <c r="G96" s="32">
        <v>1</v>
      </c>
      <c r="H96" s="9">
        <v>3</v>
      </c>
      <c r="I96" s="21">
        <f t="shared" si="8"/>
        <v>233.6179992733124</v>
      </c>
      <c r="J96" s="21">
        <f t="shared" si="9"/>
        <v>243.0679992733124</v>
      </c>
    </row>
    <row r="97" spans="1:16" s="28" customFormat="1" ht="15.75">
      <c r="A97" s="36" t="s">
        <v>275</v>
      </c>
      <c r="B97" s="51" t="s">
        <v>276</v>
      </c>
      <c r="D97" s="62" t="s">
        <v>277</v>
      </c>
      <c r="E97" s="28" t="s">
        <v>28</v>
      </c>
      <c r="F97" s="63" t="s">
        <v>278</v>
      </c>
      <c r="G97" s="36">
        <v>1</v>
      </c>
      <c r="H97" s="52">
        <v>3.99</v>
      </c>
      <c r="I97" s="28" t="s">
        <v>187</v>
      </c>
      <c r="J97" s="66"/>
      <c r="K97" s="15"/>
      <c r="L97" s="15"/>
      <c r="M97" s="15"/>
      <c r="N97" s="15"/>
      <c r="O97" s="15"/>
      <c r="P97" s="15"/>
    </row>
    <row r="98" spans="1:16" s="28" customFormat="1" ht="15.75">
      <c r="A98" s="36" t="s">
        <v>275</v>
      </c>
      <c r="B98" s="51" t="s">
        <v>279</v>
      </c>
      <c r="C98" s="63" t="s">
        <v>280</v>
      </c>
      <c r="D98" s="62" t="s">
        <v>281</v>
      </c>
      <c r="E98" s="28" t="s">
        <v>7</v>
      </c>
      <c r="F98" s="63" t="s">
        <v>282</v>
      </c>
      <c r="G98" s="36">
        <v>1</v>
      </c>
      <c r="H98" s="52">
        <v>3.99</v>
      </c>
      <c r="I98" s="28" t="s">
        <v>187</v>
      </c>
      <c r="J98" s="66"/>
      <c r="K98" s="15"/>
      <c r="L98" s="15"/>
      <c r="M98" s="15"/>
      <c r="N98" s="15"/>
      <c r="O98" s="15"/>
      <c r="P98" s="15"/>
    </row>
    <row r="99" spans="1:16" s="28" customFormat="1" ht="15.75">
      <c r="A99" s="36" t="s">
        <v>275</v>
      </c>
      <c r="B99" s="28" t="s">
        <v>283</v>
      </c>
      <c r="C99" s="63" t="s">
        <v>284</v>
      </c>
      <c r="D99" s="62" t="s">
        <v>285</v>
      </c>
      <c r="E99" s="28" t="s">
        <v>28</v>
      </c>
      <c r="F99" s="63" t="s">
        <v>286</v>
      </c>
      <c r="G99" s="36">
        <v>1</v>
      </c>
      <c r="H99" s="52">
        <v>3.99</v>
      </c>
      <c r="I99" s="28" t="s">
        <v>187</v>
      </c>
      <c r="J99" s="66"/>
      <c r="K99" s="15"/>
      <c r="L99" s="15"/>
      <c r="M99" s="15"/>
      <c r="N99" s="15"/>
      <c r="O99" s="15"/>
      <c r="P99" s="15"/>
    </row>
    <row r="100" spans="1:16" s="28" customFormat="1" ht="15.75">
      <c r="A100" s="36" t="s">
        <v>275</v>
      </c>
      <c r="B100" s="51" t="s">
        <v>287</v>
      </c>
      <c r="C100" s="63" t="s">
        <v>288</v>
      </c>
      <c r="D100" s="62" t="s">
        <v>289</v>
      </c>
      <c r="E100" s="28" t="s">
        <v>28</v>
      </c>
      <c r="F100" s="63" t="s">
        <v>290</v>
      </c>
      <c r="G100" s="36">
        <v>1</v>
      </c>
      <c r="H100" s="52">
        <v>3.99</v>
      </c>
      <c r="I100" s="28" t="s">
        <v>187</v>
      </c>
      <c r="J100" s="66"/>
      <c r="K100" s="15"/>
      <c r="L100" s="15"/>
      <c r="M100" s="15"/>
      <c r="N100" s="15"/>
      <c r="O100" s="15"/>
      <c r="P100" s="15"/>
    </row>
    <row r="101" spans="1:16" s="28" customFormat="1" ht="15.75">
      <c r="A101" s="36" t="s">
        <v>275</v>
      </c>
      <c r="B101" s="28" t="s">
        <v>291</v>
      </c>
      <c r="C101" s="63" t="s">
        <v>292</v>
      </c>
      <c r="D101" s="62" t="s">
        <v>293</v>
      </c>
      <c r="E101" s="28" t="s">
        <v>28</v>
      </c>
      <c r="F101" s="63" t="s">
        <v>294</v>
      </c>
      <c r="G101" s="36">
        <v>1</v>
      </c>
      <c r="H101" s="52">
        <v>3.99</v>
      </c>
      <c r="I101" s="28" t="s">
        <v>187</v>
      </c>
      <c r="J101" s="66"/>
      <c r="K101" s="15"/>
      <c r="L101" s="15"/>
      <c r="M101" s="15"/>
      <c r="N101" s="15"/>
      <c r="O101" s="15"/>
      <c r="P101" s="15"/>
    </row>
    <row r="102" spans="1:9" s="28" customFormat="1" ht="15.75">
      <c r="A102" s="36" t="s">
        <v>77</v>
      </c>
      <c r="B102" s="28" t="s">
        <v>295</v>
      </c>
      <c r="D102" s="64" t="s">
        <v>81</v>
      </c>
      <c r="E102" s="28" t="s">
        <v>28</v>
      </c>
      <c r="F102" s="65" t="s">
        <v>296</v>
      </c>
      <c r="G102" s="36">
        <v>1</v>
      </c>
      <c r="H102" s="52">
        <v>3.99</v>
      </c>
      <c r="I102" s="28" t="s">
        <v>187</v>
      </c>
    </row>
    <row r="103" spans="1:9" s="28" customFormat="1" ht="15.75">
      <c r="A103" s="36" t="s">
        <v>259</v>
      </c>
      <c r="B103" s="28" t="s">
        <v>297</v>
      </c>
      <c r="D103" s="62" t="s">
        <v>298</v>
      </c>
      <c r="E103" s="28" t="s">
        <v>7</v>
      </c>
      <c r="F103" s="63" t="s">
        <v>299</v>
      </c>
      <c r="G103" s="36">
        <v>1</v>
      </c>
      <c r="H103" s="52">
        <v>3.99</v>
      </c>
      <c r="I103" s="28" t="s">
        <v>187</v>
      </c>
    </row>
    <row r="104" spans="1:9" s="28" customFormat="1" ht="15.75">
      <c r="A104" s="36" t="s">
        <v>300</v>
      </c>
      <c r="B104" s="28" t="s">
        <v>295</v>
      </c>
      <c r="D104" s="64" t="s">
        <v>81</v>
      </c>
      <c r="E104" s="28" t="s">
        <v>28</v>
      </c>
      <c r="F104" s="65" t="s">
        <v>296</v>
      </c>
      <c r="G104" s="36">
        <v>1</v>
      </c>
      <c r="H104" s="52">
        <v>3.99</v>
      </c>
      <c r="I104" s="28" t="s">
        <v>187</v>
      </c>
    </row>
    <row r="106" spans="1:8" s="67" customFormat="1" ht="15.75">
      <c r="A106" s="41"/>
      <c r="B106" s="42"/>
      <c r="C106" s="42"/>
      <c r="D106" s="43"/>
      <c r="E106" s="44"/>
      <c r="F106" s="18" t="s">
        <v>196</v>
      </c>
      <c r="H106" s="75"/>
    </row>
    <row r="107" spans="1:8" s="67" customFormat="1" ht="15.75">
      <c r="A107" s="6" t="s">
        <v>31</v>
      </c>
      <c r="B107" s="76" t="s">
        <v>301</v>
      </c>
      <c r="D107" s="77" t="s">
        <v>312</v>
      </c>
      <c r="E107" s="19" t="s">
        <v>23</v>
      </c>
      <c r="F107" s="78" t="s">
        <v>313</v>
      </c>
      <c r="G107" s="19">
        <v>1</v>
      </c>
      <c r="H107" s="75">
        <v>48</v>
      </c>
    </row>
    <row r="108" spans="1:8" s="67" customFormat="1" ht="15.75">
      <c r="A108" s="6" t="s">
        <v>31</v>
      </c>
      <c r="B108" s="76" t="s">
        <v>302</v>
      </c>
      <c r="D108" s="77" t="s">
        <v>93</v>
      </c>
      <c r="E108" s="19" t="s">
        <v>28</v>
      </c>
      <c r="F108" s="78" t="s">
        <v>314</v>
      </c>
      <c r="G108" s="19">
        <v>1</v>
      </c>
      <c r="H108" s="75">
        <v>11</v>
      </c>
    </row>
    <row r="109" spans="1:8" s="67" customFormat="1" ht="15.75">
      <c r="A109" s="6" t="s">
        <v>31</v>
      </c>
      <c r="B109" s="76" t="s">
        <v>303</v>
      </c>
      <c r="D109" s="77" t="s">
        <v>315</v>
      </c>
      <c r="E109" s="19" t="s">
        <v>28</v>
      </c>
      <c r="F109" s="78" t="s">
        <v>316</v>
      </c>
      <c r="G109" s="19">
        <v>1</v>
      </c>
      <c r="H109" s="75">
        <v>5.4</v>
      </c>
    </row>
    <row r="110" spans="1:8" s="67" customFormat="1" ht="15.75">
      <c r="A110" s="6" t="s">
        <v>31</v>
      </c>
      <c r="B110" s="76" t="s">
        <v>304</v>
      </c>
      <c r="D110" s="77" t="s">
        <v>317</v>
      </c>
      <c r="E110" s="19" t="s">
        <v>23</v>
      </c>
      <c r="F110" s="78" t="s">
        <v>318</v>
      </c>
      <c r="G110" s="19">
        <v>1</v>
      </c>
      <c r="H110" s="75">
        <v>36.95</v>
      </c>
    </row>
    <row r="111" spans="1:8" s="67" customFormat="1" ht="15.75">
      <c r="A111" s="19" t="s">
        <v>305</v>
      </c>
      <c r="B111" s="15" t="s">
        <v>319</v>
      </c>
      <c r="C111" s="67" t="s">
        <v>320</v>
      </c>
      <c r="D111" s="77" t="s">
        <v>321</v>
      </c>
      <c r="E111" s="19" t="s">
        <v>322</v>
      </c>
      <c r="F111" s="78" t="s">
        <v>323</v>
      </c>
      <c r="G111" s="19">
        <v>1</v>
      </c>
      <c r="H111" s="75">
        <v>30.5</v>
      </c>
    </row>
    <row r="112" spans="1:8" s="67" customFormat="1" ht="15.75">
      <c r="A112" s="19" t="s">
        <v>305</v>
      </c>
      <c r="B112" s="15" t="s">
        <v>324</v>
      </c>
      <c r="C112" s="67" t="s">
        <v>325</v>
      </c>
      <c r="D112" s="77" t="s">
        <v>326</v>
      </c>
      <c r="E112" s="19" t="s">
        <v>62</v>
      </c>
      <c r="F112" s="78" t="s">
        <v>323</v>
      </c>
      <c r="G112" s="19">
        <v>1</v>
      </c>
      <c r="H112" s="75">
        <v>20.5</v>
      </c>
    </row>
  </sheetData>
  <sheetProtection formatCells="0" formatColumns="0" formatRows="0" insertColumns="0" insertRows="0" deleteColumns="0" deleteRows="0" sort="0"/>
  <hyperlinks>
    <hyperlink ref="B6" r:id="rId1" display="https://www.victoriassecret.com/panties/shop-all-panties/lace-waist-shortie-panty-cotton-lingerie?ProductID=139971&amp;CatalogueType=OLS"/>
    <hyperlink ref="B7" r:id="rId2" display="https://www.victoriassecret.com/panties/shop-all-panties/lace-waist-shortie-panty-cotton-lingerie?ProductID=139971&amp;CatalogueType=OLS"/>
    <hyperlink ref="B8" r:id="rId3" display="https://www.victoriassecret.com/panties/shop-all-panties/lace-waist-shortie-panty-cotton-lingerie?ProductID=139971&amp;CatalogueType=OLS"/>
    <hyperlink ref="B9" r:id="rId4" display="https://www.victoriassecret.com/panties/shop-all-panties/lace-waist-shortie-panty-cotton-lingerie?ProductID=139971&amp;CatalogueType=OLS"/>
    <hyperlink ref="B10" r:id="rId5" display="https://www.victoriassecret.com/panties/shop-all-panties/lace-waist-shortie-panty-cotton-lingerie?ProductID=139971&amp;CatalogueType=OLS"/>
    <hyperlink ref="B14" r:id="rId6" display="https://www.victoriassecret.com/panties/shop-all-panties/lace-waist-shortie-panty-cotton-lingerie?ProductID=139971&amp;CatalogueType=OLS"/>
    <hyperlink ref="B3" r:id="rId7" display="https://www.victoriassecret.com/panties/3-for-33-styles/ultra-low-rise-cheeky-panty-the-lacie?ProductID=220542&amp;CatalogueType=OLS"/>
    <hyperlink ref="B17" r:id="rId8" display="https://www.victoriassecret.com/clothing/sale-on-fleece/the-hoodie?ProductID=201530&amp;CatalogueType=OLS."/>
    <hyperlink ref="B4" r:id="rId9" display="https://www.victoriassecret.com/panties/3-for-33-styles/hiphugger-panty-body-by-victoria?ProductID=226292&amp;CatalogueType=OLS"/>
    <hyperlink ref="B11" r:id="rId10" display="https://www.victoriassecret.com/panties/5-for-27-styles/high-leg-brief-panty-allover-lace-from-cotton-lingerie?ProductID=225098&amp;CatalogueType=OLS"/>
    <hyperlink ref="B15" r:id="rId11" display="https://www.victoriassecret.com/sale/swim/paisley-banded-low-rise-bottom-beach-sexy?ProductID=91203&amp;CatalogueType=OLS"/>
    <hyperlink ref="B57" r:id="rId12" display="https://www.victoriassecret.com/sale/clearancebras/multi-way-bra-dream-angels?ProductID=220040&amp;CatalogueType=OLS"/>
    <hyperlink ref="B56" r:id="rId13" display="https://www.victoriassecret.com/sale/clearancebras/lace-strappy-back-push-up-bra-very-sexy?ProductID=220695&amp;CatalogueType=OLS"/>
    <hyperlink ref="B58" r:id="rId14" display="https://www.victoriassecret.com/sale/clearancepanties/lace-waist-cheeky-panty-cotton-lingerie?ProductID=159103&amp;CatalogueType=OLS"/>
    <hyperlink ref="B55" r:id="rId15" display="https://www.victoriassecret.com/sale/clearancepanties/lace-cheeky-panty-very-sexy?ProductID=57694&amp;CatalogueType=OLS"/>
    <hyperlink ref="B54" r:id="rId16" display="https://www.victoriassecret.com/clothing/all-sale-and-specials/vs-slim-boyfriend-short?ProductID=213475&amp;CatalogueType=OLS"/>
    <hyperlink ref="B26" r:id="rId17" display="https://www.victoriassecret.com/panties/shop-all-panties/lace-trim-cheeky-panty-very-sexy?ProductID=220568&amp;CatalogueType=OLS"/>
    <hyperlink ref="B51" r:id="rId18" display="https://www.victoriassecret.com/sleepwear/pajamas/the-dreamer-henley-pajama?ProductID=199647&amp;CatalogueType=OLS"/>
    <hyperlink ref="B52" r:id="rId19" display="https://www.victoriassecret.com/sleepwear/pajamas/the-dreamer-henley-pajama?ProductID=199647&amp;CatalogueType=OLS"/>
    <hyperlink ref="B53" r:id="rId20" display="https://www.victoriassecret.com/sale/clearancebras/demi-bra-dream-angels?ProductID=220626&amp;CatalogueType=OLS"/>
    <hyperlink ref="B38" r:id="rId21" display="https://www.victoriassecret.com/sale/clearancebras/scandalous-balconet-push-up-bra-very-sexy?ProductID=223838&amp;CatalogueType=OLS"/>
    <hyperlink ref="B24" r:id="rId22" display="https://www.victoriassecret.com/sleepwear/pajamas/the-mayfair-tee-jama?ProductID=221987&amp;CatalogueType=OLS"/>
    <hyperlink ref="B27" r:id="rId23" display="https://www.victoriassecret.com/panties/3-for-33-styles/ultra-low-rise-cheeky-panty-the-lacie?ProductID=220542&amp;CatalogueType=OLS"/>
    <hyperlink ref="B28" r:id="rId24" display="https://www.victoriassecret.com/panties/3-for-33-styles/chantilly-lace-cheeky-panty-very-sexy?ProductID=215622&amp;CatalogueType=OLS"/>
    <hyperlink ref="B29" r:id="rId25" display="https://www.victoriassecret.com/panties/3-for-33-styles/chantilly-lace-cheeky-panty-very-sexy?ProductID=215622&amp;CatalogueType=OLS"/>
    <hyperlink ref="B25" r:id="rId26" display="https://www.victoriassecret.com/sleepwear/shop-all-sleep/lace-side-satin-slip-very-sexy?ProductID=198927&amp;CatalogueType=OLS"/>
    <hyperlink ref="B37" r:id="rId27" display="https://www.victoriassecret.com/sale/swim/paisley-banded-low-rise-bottom-beach-sexy?ProductID=91203&amp;CatalogueType=OLS"/>
    <hyperlink ref="B43" r:id="rId28" display="https://www.victoriassecret.com/pink/dorm-category-pillows/pillowcase-set?ProductID=224485&amp;CatalogueType=OLS"/>
    <hyperlink ref="B42" r:id="rId29" display="https://www.victoriassecret.com/sale/clearancebras/perfect-lace-strapless-bra-pink?ProductID=193602&amp;CatalogueType=OLS"/>
    <hyperlink ref="B41" r:id="rId30" display="https://www.victoriassecret.com/clothing/all-sale-and-specials/vs-slim-boyfriend-short?ProductID=213475&amp;CatalogueType=OLS"/>
    <hyperlink ref="B39" r:id="rId31" display="https://www.victoriassecret.com/victorias-secret-sport/all-tops/high-neck-tank-vs-sport?ProductID=199891&amp;CatalogueType=OLS"/>
    <hyperlink ref="B72" r:id="rId32" display="https://www.victoriassecret.com//sleepwear/color-cotton-and-lace-shop/lace-waist-hiphugger-panty-cotton-lingerie?ProductID=227332&amp;CatalogueType=OLS&amp;search=true"/>
    <hyperlink ref="B70" r:id="rId33" display="https://www.victoriassecret.com//pink/bras/personal-bra-boutique/demi-bra-cotton-lingerie?ProductID=224594&amp;CatalogueType=OLS&amp;search=true"/>
    <hyperlink ref="B71" r:id="rId34" display="https://www.victoriassecret.com/bras/buy-more-and-save-bras/perfect-coverage-bra-cotton-lingerie?ProductID=227701&amp;CatalogueType=OLS"/>
    <hyperlink ref="B73" r:id="rId35" display="https://www.victoriassecret.com//panties/new-arrivals/hiphugger-panty-cotton-lingerie?ProductID=227834&amp;CatalogueType=OLS&amp;search=true"/>
    <hyperlink ref="B74" r:id="rId36" display="https://www.victoriassecret.com/panties/5-for-27-styles/lace-waist-thong-panty-cotton-lingerie?ProductID=228100&amp;CatalogueType=OLS"/>
    <hyperlink ref="B75" r:id="rId37" display="https://www.victoriassecret.com/panties/5-for-27-styles/string-bikini-panty-cotton-lingerie?ProductID=228099&amp;CatalogueType=OLS"/>
    <hyperlink ref="B76" r:id="rId38" display="https://www.victoriassecret.com/panties/5-for-27-styles/v-string-panty-cotton-lingerie?ProductID=228074&amp;CatalogueType=OLS"/>
    <hyperlink ref="B82" r:id="rId39" display="https://www.victoriassecret.com/panties/5-for-27-styles/lace-waist-thong-panty-cotton-lingerie?ProductID=228100&amp;CatalogueType=OLS,"/>
    <hyperlink ref="B97" r:id="rId40" display="https://www.victoriassecret.com/sale/clearancepanties/fishnet-lace-up-cheeky-panty-very-sexy?ProductID=212187&amp;CatalogueType=OLS"/>
    <hyperlink ref="B98" r:id="rId41" display="https://www.victoriassecret.com/sale/clearancepanties/lace-trim-mini-bikini-pink?ProductID=223314&amp;CatalogueType=OLS"/>
    <hyperlink ref="B100" r:id="rId42" display="https://www.victoriassecret.com/sale/clearancepanties/lace-trim-cheekini-panty-dream-angels?ProductID=224990&amp;CatalogueType=OLS"/>
    <hyperlink ref="B110" r:id="rId43" display="https://www.victoriassecret.com/valentines-day/50-and-under-gifts/the-date-push-up-bra-pink?ProductID=176709&amp;CatalogueType=OLS"/>
    <hyperlink ref="B109" r:id="rId44" display="https://www.victoriassecret.com/valentines-day/50-and-under-gifts/the-date-no-show-cheekster-panty-pink?ProductID=228281&amp;CatalogueType=OLS"/>
    <hyperlink ref="B108" r:id="rId45" display="https://www.victoriassecret.com/bras/push-up/lace-trim-cheeky-panty-very-sexy?ProductID=228150&amp;CatalogueType=OLS"/>
    <hyperlink ref="B107" r:id="rId46" display="https://www.victoriassecret.com/bras/push-up/add-2-cups-push-up-bra-bombshell?ProductID=211852&amp;CatalogueType=OLS"/>
  </hyperlinks>
  <printOptions/>
  <pageMargins left="0.7" right="0.7" top="0.75" bottom="0.75" header="0.3" footer="0.3"/>
  <pageSetup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2015-01-15T14:29:46Z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