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<sst xmlns="http://schemas.openxmlformats.org/spreadsheetml/2006/main" count="57" uniqueCount="57">
  <si>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Площадь жилых помещений</t>
  </si>
  <si>
    <t>Площадь нежилых помещений</t>
  </si>
  <si>
    <t>Наименование статьи</t>
  </si>
  <si>
    <t>Председатель</t>
  </si>
  <si>
    <t>Управдом</t>
  </si>
  <si>
    <t>Гл.бухгалтер</t>
  </si>
  <si>
    <t>Дворник</t>
  </si>
  <si>
    <t>Уборщицы</t>
  </si>
  <si>
    <t>Сантехник</t>
  </si>
  <si>
    <t>Электрик  0,5 ставки</t>
  </si>
  <si>
    <t>Обслуживание лифтов</t>
  </si>
  <si>
    <t>Техническое обслуживание в т.ч.</t>
  </si>
  <si>
    <t>вывоз мусора</t>
  </si>
  <si>
    <t>уборка снега</t>
  </si>
  <si>
    <t>ТО узлов учета</t>
  </si>
  <si>
    <t>Материалы и инструменты</t>
  </si>
  <si>
    <t>Услуги связи в т.ч</t>
  </si>
  <si>
    <t>Канцтовары</t>
  </si>
  <si>
    <t>Банковские расходы</t>
  </si>
  <si>
    <t>Юридические услуги</t>
  </si>
  <si>
    <t>Ремонт подъездов</t>
  </si>
  <si>
    <t>ИТОГО</t>
  </si>
  <si>
    <t>Паспортист 0,25 ставки</t>
  </si>
  <si>
    <t>Аттестация и обучение персонала</t>
  </si>
  <si>
    <t xml:space="preserve">моб. телефоны сотрудников тсж </t>
  </si>
  <si>
    <t>Налоги с ЗП 20,2 %</t>
  </si>
  <si>
    <t>Обслуживание сайта</t>
  </si>
  <si>
    <t>Услуги банка</t>
  </si>
  <si>
    <t>Комиссионный сбор</t>
  </si>
  <si>
    <t>Страхование лифтов</t>
  </si>
  <si>
    <t>Годовое освидетельствование лифтов</t>
  </si>
  <si>
    <t>Содержание лифтов</t>
  </si>
  <si>
    <t>Годовая сумма</t>
  </si>
  <si>
    <t>Сумма месяц</t>
  </si>
  <si>
    <t>Замер сопротивления изоляции эл-го кабеля</t>
  </si>
  <si>
    <t>Приборист 0,25 ставки</t>
  </si>
  <si>
    <t>Программы, обслуживание оргтехники</t>
  </si>
  <si>
    <t>Договора подряда на единичные работы.</t>
  </si>
  <si>
    <t>Заработная плата( с учетом НДФЛ 13%)</t>
  </si>
  <si>
    <t>Обслуживание системы пожарной сигнал-ии</t>
  </si>
  <si>
    <t>Благоустройство придомовой территории</t>
  </si>
  <si>
    <t>Договор на ежегодную проверку вент каналов</t>
  </si>
  <si>
    <t>Промывка, опрессовка ГВС и отопления</t>
  </si>
  <si>
    <t>Замена труб и оборудование</t>
  </si>
  <si>
    <t>Отпускной фонд</t>
  </si>
  <si>
    <t>2013 год</t>
  </si>
  <si>
    <t>2014 год руб.</t>
  </si>
  <si>
    <t>на 1 кв.м 2014 год</t>
  </si>
  <si>
    <t>ОДН Электроэнергия,ХВС,ГВС</t>
  </si>
  <si>
    <t>Сдача в аренду общего имущества</t>
  </si>
  <si>
    <t>Сдача в аренду рекламных мест(лифты, вход)</t>
  </si>
  <si>
    <t>Зарплата</t>
  </si>
  <si>
    <t>Договор на аварийные работы.</t>
  </si>
  <si>
    <t>Закупка материаловов  для пожарной проверки в 2014г.</t>
  </si>
  <si>
    <t>Отчуждение городских коммуникаций</t>
  </si>
  <si>
    <t>Контролер 9 месяцев</t>
  </si>
  <si>
    <t xml:space="preserve">                                   СМЕТА расходов по содержанию помещений на 2014 г.  (Приложение №1 к голосованию от 10.02.2014)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</si>
</sst>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9" fillId="0" borderId="15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8" xfId="0" applyFont="1" applyBorder="1" applyAlignment="1">
      <alignment/>
    </xf>
    <xf numFmtId="2" fontId="29" fillId="0" borderId="18" xfId="0" applyNumberFormat="1" applyFont="1" applyBorder="1" applyAlignment="1">
      <alignment/>
    </xf>
    <xf numFmtId="0" fontId="29" fillId="0" borderId="19" xfId="0" applyFont="1" applyBorder="1" applyAlignment="1">
      <alignment/>
    </xf>
    <xf numFmtId="2" fontId="29" fillId="0" borderId="19" xfId="0" applyNumberFormat="1" applyFont="1" applyBorder="1" applyAlignment="1">
      <alignment/>
    </xf>
    <xf numFmtId="2" fontId="29" fillId="0" borderId="20" xfId="0" applyNumberFormat="1" applyFont="1" applyBorder="1" applyAlignment="1">
      <alignment/>
    </xf>
    <xf numFmtId="0" fontId="29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29" fillId="0" borderId="21" xfId="0" applyNumberFormat="1" applyFont="1" applyBorder="1" applyAlignment="1">
      <alignment/>
    </xf>
    <xf numFmtId="2" fontId="0" fillId="0" borderId="22" xfId="0" applyNumberForma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2" fontId="29" fillId="0" borderId="22" xfId="0" applyNumberFormat="1" applyFont="1" applyFill="1" applyBorder="1" applyAlignment="1">
      <alignment/>
    </xf>
    <xf numFmtId="2" fontId="29" fillId="0" borderId="22" xfId="0" applyNumberFormat="1" applyFont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29" fillId="0" borderId="23" xfId="0" applyFont="1" applyBorder="1" applyAlignment="1">
      <alignment/>
    </xf>
    <xf numFmtId="2" fontId="0" fillId="0" borderId="24" xfId="0" applyNumberFormat="1" applyBorder="1" applyAlignment="1">
      <alignment/>
    </xf>
    <xf numFmtId="2" fontId="29" fillId="0" borderId="23" xfId="0" applyNumberFormat="1" applyFont="1" applyBorder="1" applyAlignment="1">
      <alignment/>
    </xf>
    <xf numFmtId="0" fontId="29" fillId="0" borderId="25" xfId="0" applyFont="1" applyFill="1" applyBorder="1" applyAlignment="1">
      <alignment/>
    </xf>
    <xf numFmtId="0" fontId="29" fillId="0" borderId="20" xfId="0" applyFont="1" applyBorder="1" applyAlignment="1">
      <alignment/>
    </xf>
    <xf numFmtId="0" fontId="29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6" xfId="0" applyFill="1" applyBorder="1" applyAlignment="1">
      <alignment/>
    </xf>
    <xf numFmtId="0" fontId="29" fillId="0" borderId="22" xfId="0" applyFont="1" applyBorder="1" applyAlignment="1">
      <alignment/>
    </xf>
    <xf numFmtId="0" fontId="0" fillId="0" borderId="26" xfId="0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29" fillId="0" borderId="27" xfId="0" applyFont="1" applyFill="1" applyBorder="1" applyAlignment="1">
      <alignment/>
    </xf>
    <xf numFmtId="0" fontId="29" fillId="0" borderId="28" xfId="0" applyFont="1" applyBorder="1" applyAlignment="1">
      <alignment/>
    </xf>
    <xf numFmtId="0" fontId="0" fillId="0" borderId="28" xfId="0" applyBorder="1" applyAlignment="1">
      <alignment/>
    </xf>
    <xf numFmtId="0" fontId="29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29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26" xfId="0" applyFont="1" applyFill="1" applyBorder="1" applyAlignment="1">
      <alignment/>
    </xf>
    <xf numFmtId="0" fontId="0" fillId="0" borderId="22" xfId="0" applyBorder="1" applyAlignment="1">
      <alignment/>
    </xf>
    <xf numFmtId="0" fontId="29" fillId="0" borderId="31" xfId="0" applyFont="1" applyBorder="1" applyAlignment="1">
      <alignment vertical="center" wrapText="1"/>
    </xf>
    <xf numFmtId="0" fontId="0" fillId="0" borderId="30" xfId="0" applyBorder="1" applyAlignment="1">
      <alignment wrapText="1"/>
    </xf>
    <xf numFmtId="0" fontId="29" fillId="0" borderId="31" xfId="0" applyFont="1" applyBorder="1" applyAlignment="1">
      <alignment wrapText="1"/>
    </xf>
    <xf numFmtId="0" fontId="29" fillId="0" borderId="30" xfId="0" applyFont="1" applyBorder="1" applyAlignment="1">
      <alignment wrapText="1"/>
    </xf>
    <xf numFmtId="0" fontId="29" fillId="0" borderId="26" xfId="0" applyFont="1" applyFill="1" applyBorder="1" applyAlignment="1">
      <alignment wrapText="1"/>
    </xf>
    <xf numFmtId="0" fontId="0" fillId="0" borderId="2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4">
      <selection activeCell="A1" sqref="A1:J1"/>
    </sheetView>
  </sheetViews>
  <sheetFormatPr defaultColWidth="9.140625" defaultRowHeight="15"/>
  <cols>
    <col min="4" max="4" width="5.421875" style="0" customWidth="1"/>
    <col min="5" max="5" width="20.140625" style="0" customWidth="1"/>
    <col min="6" max="6" width="0.13671875" style="0" hidden="1" customWidth="1"/>
    <col min="7" max="7" width="8.57421875" style="0" customWidth="1"/>
    <col min="8" max="8" width="12.140625" style="0" customWidth="1"/>
    <col min="9" max="9" width="10.421875" style="0" customWidth="1"/>
    <col min="10" max="10" width="11.421875" style="0" customWidth="1"/>
    <col min="11" max="11" width="14.140625" style="0" customWidth="1"/>
    <col min="12" max="12" width="13.421875" style="0" customWidth="1"/>
  </cols>
  <sheetData>
    <row r="1" spans="1:10" ht="15" customHeight="1" thickBot="1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4.25" customHeight="1" thickBot="1">
      <c r="A2" s="1" t="s">
        <v>0</v>
      </c>
      <c r="B2" s="2"/>
      <c r="C2" s="2"/>
      <c r="D2" s="3"/>
      <c r="E2" s="4">
        <v>11018</v>
      </c>
      <c r="F2" s="4">
        <v>11018</v>
      </c>
      <c r="G2" s="49">
        <v>13407.4</v>
      </c>
      <c r="H2" s="46" t="s">
        <v>46</v>
      </c>
      <c r="I2" s="47"/>
      <c r="J2" s="48"/>
    </row>
    <row r="3" spans="1:10" ht="15.75" thickBot="1">
      <c r="A3" s="5" t="s">
        <v>1</v>
      </c>
      <c r="B3" s="6"/>
      <c r="C3" s="6"/>
      <c r="D3" s="7"/>
      <c r="E3" s="8">
        <v>2389.4</v>
      </c>
      <c r="F3" s="8">
        <v>2389.4</v>
      </c>
      <c r="G3" s="50"/>
      <c r="H3" s="53" t="s">
        <v>32</v>
      </c>
      <c r="I3" s="55" t="s">
        <v>33</v>
      </c>
      <c r="J3" s="55" t="s">
        <v>47</v>
      </c>
    </row>
    <row r="4" spans="1:10" ht="13.5" customHeight="1" thickBot="1">
      <c r="A4" s="9" t="s">
        <v>2</v>
      </c>
      <c r="B4" s="6"/>
      <c r="C4" s="6"/>
      <c r="D4" s="7"/>
      <c r="E4" s="6"/>
      <c r="F4" s="7"/>
      <c r="G4" s="14" t="s">
        <v>45</v>
      </c>
      <c r="H4" s="54"/>
      <c r="I4" s="56"/>
      <c r="J4" s="56"/>
    </row>
    <row r="5" spans="1:10" ht="12.75" customHeight="1">
      <c r="A5" s="31" t="s">
        <v>38</v>
      </c>
      <c r="B5" s="32"/>
      <c r="C5" s="32"/>
      <c r="D5" s="32"/>
      <c r="E5" s="32"/>
      <c r="F5" s="10"/>
      <c r="G5" s="16">
        <v>10.21</v>
      </c>
      <c r="H5" s="17">
        <f>SUM(H7:H19)</f>
        <v>1884293.6639999999</v>
      </c>
      <c r="I5" s="18">
        <f>SUM(I7:I19)</f>
        <v>157024.472</v>
      </c>
      <c r="J5" s="17">
        <f>I5/G2</f>
        <v>11.711776481644465</v>
      </c>
    </row>
    <row r="6" spans="1:10" ht="13.5" customHeight="1">
      <c r="A6" s="33" t="s">
        <v>51</v>
      </c>
      <c r="B6" s="34"/>
      <c r="C6" s="34"/>
      <c r="D6" s="34"/>
      <c r="E6" s="34"/>
      <c r="F6" s="11"/>
      <c r="G6" s="19"/>
      <c r="H6" s="22">
        <f>I6*12</f>
        <v>1567632</v>
      </c>
      <c r="I6" s="26">
        <f>SUM(I7:I18)</f>
        <v>130636</v>
      </c>
      <c r="J6" s="22"/>
    </row>
    <row r="7" spans="1:10" ht="12.75" customHeight="1">
      <c r="A7" s="35" t="s">
        <v>3</v>
      </c>
      <c r="B7" s="34"/>
      <c r="C7" s="34"/>
      <c r="D7" s="34"/>
      <c r="E7" s="34"/>
      <c r="F7" s="11"/>
      <c r="G7" s="19"/>
      <c r="H7" s="20">
        <f>I7*12</f>
        <v>277236</v>
      </c>
      <c r="I7" s="21">
        <v>23103</v>
      </c>
      <c r="J7" s="22"/>
    </row>
    <row r="8" spans="1:10" ht="12.75" customHeight="1">
      <c r="A8" s="35" t="s">
        <v>4</v>
      </c>
      <c r="B8" s="34"/>
      <c r="C8" s="34"/>
      <c r="D8" s="34"/>
      <c r="E8" s="34"/>
      <c r="F8" s="11"/>
      <c r="G8" s="19"/>
      <c r="H8" s="20">
        <f aca="true" t="shared" si="0" ref="H8:H16">I8*12</f>
        <v>231720</v>
      </c>
      <c r="I8" s="21">
        <v>19310</v>
      </c>
      <c r="J8" s="22"/>
    </row>
    <row r="9" spans="1:10" ht="13.5" customHeight="1">
      <c r="A9" s="35" t="s">
        <v>5</v>
      </c>
      <c r="B9" s="34"/>
      <c r="C9" s="34"/>
      <c r="D9" s="34"/>
      <c r="E9" s="34"/>
      <c r="F9" s="11"/>
      <c r="G9" s="19"/>
      <c r="H9" s="20">
        <f t="shared" si="0"/>
        <v>186204</v>
      </c>
      <c r="I9" s="21">
        <v>15517</v>
      </c>
      <c r="J9" s="22"/>
    </row>
    <row r="10" spans="1:10" ht="13.5" customHeight="1">
      <c r="A10" s="35" t="s">
        <v>22</v>
      </c>
      <c r="B10" s="34"/>
      <c r="C10" s="34"/>
      <c r="D10" s="34"/>
      <c r="E10" s="34"/>
      <c r="F10" s="11"/>
      <c r="G10" s="19"/>
      <c r="H10" s="20">
        <f t="shared" si="0"/>
        <v>42756</v>
      </c>
      <c r="I10" s="23">
        <v>3563</v>
      </c>
      <c r="J10" s="22"/>
    </row>
    <row r="11" spans="1:10" ht="15">
      <c r="A11" s="35" t="s">
        <v>6</v>
      </c>
      <c r="B11" s="34"/>
      <c r="C11" s="34"/>
      <c r="D11" s="34"/>
      <c r="E11" s="34"/>
      <c r="F11" s="11"/>
      <c r="G11" s="19"/>
      <c r="H11" s="20">
        <f t="shared" si="0"/>
        <v>184824</v>
      </c>
      <c r="I11" s="24">
        <v>15402</v>
      </c>
      <c r="J11" s="22"/>
    </row>
    <row r="12" spans="1:10" ht="15">
      <c r="A12" s="35" t="s">
        <v>7</v>
      </c>
      <c r="B12" s="34"/>
      <c r="C12" s="34"/>
      <c r="D12" s="34"/>
      <c r="E12" s="34"/>
      <c r="F12" s="11"/>
      <c r="G12" s="19"/>
      <c r="H12" s="20">
        <f t="shared" si="0"/>
        <v>143448</v>
      </c>
      <c r="I12" s="24">
        <v>11954</v>
      </c>
      <c r="J12" s="22"/>
    </row>
    <row r="13" spans="1:10" ht="15">
      <c r="A13" s="35" t="s">
        <v>8</v>
      </c>
      <c r="B13" s="34"/>
      <c r="C13" s="34"/>
      <c r="D13" s="34"/>
      <c r="E13" s="34"/>
      <c r="F13" s="11"/>
      <c r="G13" s="19"/>
      <c r="H13" s="20">
        <f t="shared" si="0"/>
        <v>223452</v>
      </c>
      <c r="I13" s="24">
        <v>18621</v>
      </c>
      <c r="J13" s="22"/>
    </row>
    <row r="14" spans="1:10" ht="15">
      <c r="A14" s="35" t="s">
        <v>35</v>
      </c>
      <c r="B14" s="34"/>
      <c r="C14" s="34"/>
      <c r="D14" s="34"/>
      <c r="E14" s="34"/>
      <c r="F14" s="11"/>
      <c r="G14" s="19"/>
      <c r="H14" s="20">
        <f t="shared" si="0"/>
        <v>38616</v>
      </c>
      <c r="I14" s="23">
        <v>3218</v>
      </c>
      <c r="J14" s="22"/>
    </row>
    <row r="15" spans="1:10" ht="15">
      <c r="A15" s="35" t="s">
        <v>9</v>
      </c>
      <c r="B15" s="34"/>
      <c r="C15" s="34"/>
      <c r="D15" s="34"/>
      <c r="E15" s="34"/>
      <c r="F15" s="11"/>
      <c r="G15" s="19"/>
      <c r="H15" s="20">
        <f>I15*12</f>
        <v>86892</v>
      </c>
      <c r="I15" s="23">
        <v>7241</v>
      </c>
      <c r="J15" s="22"/>
    </row>
    <row r="16" spans="1:10" ht="15">
      <c r="A16" s="35" t="s">
        <v>37</v>
      </c>
      <c r="B16" s="34"/>
      <c r="C16" s="34"/>
      <c r="D16" s="34"/>
      <c r="E16" s="34"/>
      <c r="F16" s="11"/>
      <c r="G16" s="19"/>
      <c r="H16" s="20">
        <f t="shared" si="0"/>
        <v>45516</v>
      </c>
      <c r="I16" s="23">
        <v>3793</v>
      </c>
      <c r="J16" s="22"/>
    </row>
    <row r="17" spans="1:10" ht="15">
      <c r="A17" s="35" t="s">
        <v>55</v>
      </c>
      <c r="B17" s="34"/>
      <c r="C17" s="34"/>
      <c r="D17" s="34"/>
      <c r="E17" s="34"/>
      <c r="F17" s="11"/>
      <c r="G17" s="19"/>
      <c r="H17" s="20">
        <f aca="true" t="shared" si="1" ref="H17:H23">I17*12</f>
        <v>31032</v>
      </c>
      <c r="I17" s="23">
        <v>2586</v>
      </c>
      <c r="J17" s="22"/>
    </row>
    <row r="18" spans="1:10" ht="15">
      <c r="A18" s="35" t="s">
        <v>44</v>
      </c>
      <c r="B18" s="34"/>
      <c r="C18" s="34"/>
      <c r="D18" s="34"/>
      <c r="E18" s="34"/>
      <c r="F18" s="11"/>
      <c r="G18" s="19"/>
      <c r="H18" s="29">
        <f t="shared" si="1"/>
        <v>75936</v>
      </c>
      <c r="I18" s="29">
        <v>6328</v>
      </c>
      <c r="J18" s="22"/>
    </row>
    <row r="19" spans="1:10" ht="15">
      <c r="A19" s="35" t="s">
        <v>25</v>
      </c>
      <c r="B19" s="34"/>
      <c r="C19" s="34"/>
      <c r="D19" s="34"/>
      <c r="E19" s="34"/>
      <c r="F19" s="11"/>
      <c r="G19" s="19"/>
      <c r="H19" s="20">
        <f t="shared" si="1"/>
        <v>316661.664</v>
      </c>
      <c r="I19" s="23">
        <f>SUM(I7:I18)*20.2%</f>
        <v>26388.471999999998</v>
      </c>
      <c r="J19" s="22"/>
    </row>
    <row r="20" spans="1:10" ht="15">
      <c r="A20" s="33" t="s">
        <v>31</v>
      </c>
      <c r="B20" s="36"/>
      <c r="C20" s="36"/>
      <c r="D20" s="34"/>
      <c r="E20" s="34"/>
      <c r="F20" s="11"/>
      <c r="G20" s="19">
        <v>1.76</v>
      </c>
      <c r="H20" s="22">
        <f t="shared" si="1"/>
        <v>297290.04</v>
      </c>
      <c r="I20" s="25">
        <f>SUM(I21:I23)</f>
        <v>24774.17</v>
      </c>
      <c r="J20" s="22">
        <f>I20/G2</f>
        <v>1.8477982308277519</v>
      </c>
    </row>
    <row r="21" spans="1:10" ht="15">
      <c r="A21" s="37" t="s">
        <v>10</v>
      </c>
      <c r="B21" s="36"/>
      <c r="C21" s="36"/>
      <c r="D21" s="34"/>
      <c r="E21" s="34"/>
      <c r="F21" s="11"/>
      <c r="G21" s="19"/>
      <c r="H21" s="20">
        <f t="shared" si="1"/>
        <v>276000</v>
      </c>
      <c r="I21" s="23">
        <v>23000</v>
      </c>
      <c r="J21" s="22"/>
    </row>
    <row r="22" spans="1:10" ht="15">
      <c r="A22" s="35" t="s">
        <v>29</v>
      </c>
      <c r="B22" s="34"/>
      <c r="C22" s="34"/>
      <c r="D22" s="34"/>
      <c r="E22" s="34"/>
      <c r="F22" s="11"/>
      <c r="G22" s="19"/>
      <c r="H22" s="20">
        <f t="shared" si="1"/>
        <v>9000</v>
      </c>
      <c r="I22" s="23">
        <v>750</v>
      </c>
      <c r="J22" s="22"/>
    </row>
    <row r="23" spans="1:10" ht="15">
      <c r="A23" s="35" t="s">
        <v>30</v>
      </c>
      <c r="B23" s="34"/>
      <c r="C23" s="34"/>
      <c r="D23" s="34"/>
      <c r="E23" s="34"/>
      <c r="F23" s="11"/>
      <c r="G23" s="19"/>
      <c r="H23" s="20">
        <f t="shared" si="1"/>
        <v>12290.04</v>
      </c>
      <c r="I23" s="23">
        <v>1024.17</v>
      </c>
      <c r="J23" s="22"/>
    </row>
    <row r="24" spans="1:10" ht="15">
      <c r="A24" s="33" t="s">
        <v>11</v>
      </c>
      <c r="B24" s="36"/>
      <c r="C24" s="36"/>
      <c r="D24" s="36"/>
      <c r="E24" s="34"/>
      <c r="F24" s="11"/>
      <c r="G24" s="19">
        <v>2.27</v>
      </c>
      <c r="H24" s="22">
        <f>SUM(H25:H28)</f>
        <v>429999.96</v>
      </c>
      <c r="I24" s="26">
        <f>SUM(I25:I28)</f>
        <v>35833.33</v>
      </c>
      <c r="J24" s="22">
        <f>I24/G2</f>
        <v>2.6726531616868296</v>
      </c>
    </row>
    <row r="25" spans="1:10" ht="15">
      <c r="A25" s="35" t="s">
        <v>12</v>
      </c>
      <c r="B25" s="34"/>
      <c r="C25" s="34"/>
      <c r="D25" s="34"/>
      <c r="E25" s="34"/>
      <c r="F25" s="11"/>
      <c r="G25" s="19"/>
      <c r="H25" s="20">
        <f>I25*12</f>
        <v>360000</v>
      </c>
      <c r="I25" s="23">
        <v>30000</v>
      </c>
      <c r="J25" s="22"/>
    </row>
    <row r="26" spans="1:10" ht="15">
      <c r="A26" s="35" t="s">
        <v>13</v>
      </c>
      <c r="B26" s="34"/>
      <c r="C26" s="34"/>
      <c r="D26" s="34"/>
      <c r="E26" s="34"/>
      <c r="F26" s="11"/>
      <c r="G26" s="19"/>
      <c r="H26" s="20">
        <f>I26*12</f>
        <v>12000</v>
      </c>
      <c r="I26" s="23">
        <v>1000</v>
      </c>
      <c r="J26" s="22"/>
    </row>
    <row r="27" spans="1:10" ht="15">
      <c r="A27" s="35" t="s">
        <v>14</v>
      </c>
      <c r="B27" s="34"/>
      <c r="C27" s="34"/>
      <c r="D27" s="34"/>
      <c r="E27" s="34"/>
      <c r="F27" s="11"/>
      <c r="G27" s="19"/>
      <c r="H27" s="20">
        <f>I27*12</f>
        <v>18000</v>
      </c>
      <c r="I27" s="23">
        <v>1500</v>
      </c>
      <c r="J27" s="22"/>
    </row>
    <row r="28" spans="1:10" ht="15">
      <c r="A28" s="35" t="s">
        <v>42</v>
      </c>
      <c r="B28" s="34"/>
      <c r="C28" s="34"/>
      <c r="D28" s="34"/>
      <c r="E28" s="34"/>
      <c r="F28" s="11"/>
      <c r="G28" s="19"/>
      <c r="H28" s="20">
        <f>I28*12</f>
        <v>39999.96</v>
      </c>
      <c r="I28" s="27">
        <v>3333.33</v>
      </c>
      <c r="J28" s="22"/>
    </row>
    <row r="29" spans="1:10" ht="15">
      <c r="A29" s="33" t="s">
        <v>41</v>
      </c>
      <c r="B29" s="36"/>
      <c r="C29" s="36"/>
      <c r="D29" s="34"/>
      <c r="E29" s="34"/>
      <c r="F29" s="11"/>
      <c r="G29" s="19">
        <v>0.01</v>
      </c>
      <c r="H29" s="22">
        <v>5300</v>
      </c>
      <c r="I29" s="23">
        <f>H29/12</f>
        <v>441.6666666666667</v>
      </c>
      <c r="J29" s="22">
        <f>I29/G2</f>
        <v>0.03294200715028019</v>
      </c>
    </row>
    <row r="30" spans="1:10" ht="15">
      <c r="A30" s="33" t="s">
        <v>34</v>
      </c>
      <c r="B30" s="36"/>
      <c r="C30" s="36"/>
      <c r="D30" s="34"/>
      <c r="E30" s="34"/>
      <c r="F30" s="11"/>
      <c r="G30" s="19">
        <v>0.02</v>
      </c>
      <c r="H30" s="22">
        <f aca="true" t="shared" si="2" ref="H30:H48">I30*12</f>
        <v>2000.04</v>
      </c>
      <c r="I30" s="23">
        <v>166.67</v>
      </c>
      <c r="J30" s="22">
        <f>I30/G2</f>
        <v>0.012431194713367245</v>
      </c>
    </row>
    <row r="31" spans="1:10" ht="15">
      <c r="A31" s="33" t="s">
        <v>15</v>
      </c>
      <c r="B31" s="36"/>
      <c r="C31" s="36"/>
      <c r="D31" s="34"/>
      <c r="E31" s="34"/>
      <c r="F31" s="11"/>
      <c r="G31" s="19">
        <v>0.37</v>
      </c>
      <c r="H31" s="22">
        <f t="shared" si="2"/>
        <v>60000</v>
      </c>
      <c r="I31" s="23">
        <v>5000</v>
      </c>
      <c r="J31" s="22">
        <f>I31/G2</f>
        <v>0.3729283828333607</v>
      </c>
    </row>
    <row r="32" spans="1:10" ht="15">
      <c r="A32" s="33" t="s">
        <v>48</v>
      </c>
      <c r="B32" s="36"/>
      <c r="C32" s="36"/>
      <c r="D32" s="36"/>
      <c r="E32" s="34"/>
      <c r="F32" s="11"/>
      <c r="G32" s="19">
        <v>0.45</v>
      </c>
      <c r="H32" s="22">
        <f t="shared" si="2"/>
        <v>72000</v>
      </c>
      <c r="I32" s="23">
        <v>6000</v>
      </c>
      <c r="J32" s="22">
        <f>I32/G2</f>
        <v>0.4475140594000328</v>
      </c>
    </row>
    <row r="33" spans="1:10" ht="15">
      <c r="A33" s="33" t="s">
        <v>16</v>
      </c>
      <c r="B33" s="36"/>
      <c r="C33" s="34"/>
      <c r="D33" s="34"/>
      <c r="E33" s="34"/>
      <c r="F33" s="11"/>
      <c r="G33" s="19">
        <v>0.13</v>
      </c>
      <c r="H33" s="22">
        <f t="shared" si="2"/>
        <v>20600.04</v>
      </c>
      <c r="I33" s="21">
        <v>1716.67</v>
      </c>
      <c r="J33" s="22">
        <f>I33/G2</f>
        <v>0.12803899339170907</v>
      </c>
    </row>
    <row r="34" spans="1:10" ht="15">
      <c r="A34" s="37" t="s">
        <v>26</v>
      </c>
      <c r="B34" s="36"/>
      <c r="C34" s="34"/>
      <c r="D34" s="34"/>
      <c r="E34" s="34"/>
      <c r="F34" s="11"/>
      <c r="G34" s="19"/>
      <c r="H34" s="20">
        <f t="shared" si="2"/>
        <v>5000.04</v>
      </c>
      <c r="I34" s="21">
        <v>416.67</v>
      </c>
      <c r="J34" s="22"/>
    </row>
    <row r="35" spans="1:10" ht="15">
      <c r="A35" s="35" t="s">
        <v>24</v>
      </c>
      <c r="B35" s="34"/>
      <c r="C35" s="34"/>
      <c r="D35" s="34"/>
      <c r="E35" s="34"/>
      <c r="F35" s="11"/>
      <c r="G35" s="19"/>
      <c r="H35" s="20">
        <f t="shared" si="2"/>
        <v>15600</v>
      </c>
      <c r="I35" s="23">
        <f>300+300+200+200+150+150</f>
        <v>1300</v>
      </c>
      <c r="J35" s="22"/>
    </row>
    <row r="36" spans="1:10" ht="15">
      <c r="A36" s="33" t="s">
        <v>36</v>
      </c>
      <c r="B36" s="36"/>
      <c r="C36" s="36"/>
      <c r="D36" s="34"/>
      <c r="E36" s="34"/>
      <c r="F36" s="11"/>
      <c r="G36" s="19">
        <v>0.11</v>
      </c>
      <c r="H36" s="22">
        <f>I36*12</f>
        <v>15000</v>
      </c>
      <c r="I36" s="23">
        <v>1250</v>
      </c>
      <c r="J36" s="22">
        <f>I36/G2</f>
        <v>0.09323209570834018</v>
      </c>
    </row>
    <row r="37" spans="1:10" ht="15">
      <c r="A37" s="33" t="s">
        <v>17</v>
      </c>
      <c r="B37" s="34"/>
      <c r="C37" s="34"/>
      <c r="D37" s="34"/>
      <c r="E37" s="34"/>
      <c r="F37" s="11"/>
      <c r="G37" s="19">
        <v>0.04</v>
      </c>
      <c r="H37" s="22">
        <f t="shared" si="2"/>
        <v>6600</v>
      </c>
      <c r="I37" s="23">
        <v>550</v>
      </c>
      <c r="J37" s="22">
        <f>I37/G2</f>
        <v>0.041022122111669675</v>
      </c>
    </row>
    <row r="38" spans="1:10" ht="15">
      <c r="A38" s="33" t="s">
        <v>23</v>
      </c>
      <c r="B38" s="34"/>
      <c r="C38" s="34"/>
      <c r="D38" s="34"/>
      <c r="E38" s="34"/>
      <c r="F38" s="11"/>
      <c r="G38" s="19">
        <v>0.09</v>
      </c>
      <c r="H38" s="22">
        <f t="shared" si="2"/>
        <v>14400</v>
      </c>
      <c r="I38" s="23">
        <v>1200</v>
      </c>
      <c r="J38" s="22">
        <f>I38/G2</f>
        <v>0.08950281188000657</v>
      </c>
    </row>
    <row r="39" spans="1:10" ht="15">
      <c r="A39" s="33" t="s">
        <v>39</v>
      </c>
      <c r="B39" s="36"/>
      <c r="C39" s="36"/>
      <c r="D39" s="36"/>
      <c r="E39" s="34"/>
      <c r="F39" s="11"/>
      <c r="G39" s="19">
        <v>0.6</v>
      </c>
      <c r="H39" s="22">
        <f t="shared" si="2"/>
        <v>96000</v>
      </c>
      <c r="I39" s="23">
        <v>8000</v>
      </c>
      <c r="J39" s="22">
        <f>I39/G2</f>
        <v>0.5966854125333771</v>
      </c>
    </row>
    <row r="40" spans="1:10" ht="15">
      <c r="A40" s="57" t="s">
        <v>53</v>
      </c>
      <c r="B40" s="58"/>
      <c r="C40" s="58"/>
      <c r="D40" s="58"/>
      <c r="E40" s="58"/>
      <c r="F40" s="11"/>
      <c r="G40" s="19">
        <v>0.07</v>
      </c>
      <c r="H40" s="22">
        <f t="shared" si="2"/>
        <v>12000</v>
      </c>
      <c r="I40" s="23">
        <v>1000</v>
      </c>
      <c r="J40" s="22">
        <f>I40/G2</f>
        <v>0.07458567656667214</v>
      </c>
    </row>
    <row r="41" spans="1:10" ht="13.5" customHeight="1">
      <c r="A41" s="33" t="s">
        <v>18</v>
      </c>
      <c r="B41" s="36"/>
      <c r="C41" s="36"/>
      <c r="D41" s="36"/>
      <c r="E41" s="34"/>
      <c r="F41" s="11"/>
      <c r="G41" s="19">
        <v>1.32</v>
      </c>
      <c r="H41" s="22">
        <f t="shared" si="2"/>
        <v>212400</v>
      </c>
      <c r="I41" s="24">
        <f>I42+I43</f>
        <v>17700</v>
      </c>
      <c r="J41" s="22">
        <f>I41/G2</f>
        <v>1.3201664752300968</v>
      </c>
    </row>
    <row r="42" spans="1:10" ht="12.75" customHeight="1">
      <c r="A42" s="35" t="s">
        <v>27</v>
      </c>
      <c r="B42" s="36"/>
      <c r="C42" s="36"/>
      <c r="D42" s="36"/>
      <c r="E42" s="34"/>
      <c r="F42" s="11"/>
      <c r="G42" s="19"/>
      <c r="H42" s="20">
        <f t="shared" si="2"/>
        <v>14400</v>
      </c>
      <c r="I42" s="24">
        <v>1200</v>
      </c>
      <c r="J42" s="22"/>
    </row>
    <row r="43" spans="1:10" ht="13.5" customHeight="1">
      <c r="A43" s="35" t="s">
        <v>28</v>
      </c>
      <c r="B43" s="36"/>
      <c r="C43" s="36"/>
      <c r="D43" s="36"/>
      <c r="E43" s="34"/>
      <c r="F43" s="11"/>
      <c r="G43" s="19"/>
      <c r="H43" s="20">
        <f t="shared" si="2"/>
        <v>198000</v>
      </c>
      <c r="I43" s="24">
        <v>16500</v>
      </c>
      <c r="J43" s="22"/>
    </row>
    <row r="44" spans="1:10" ht="15">
      <c r="A44" s="33" t="s">
        <v>19</v>
      </c>
      <c r="B44" s="36"/>
      <c r="C44" s="36"/>
      <c r="D44" s="36"/>
      <c r="E44" s="34"/>
      <c r="F44" s="11"/>
      <c r="G44" s="19">
        <v>0.07</v>
      </c>
      <c r="H44" s="22">
        <f t="shared" si="2"/>
        <v>12000</v>
      </c>
      <c r="I44" s="23">
        <v>1000</v>
      </c>
      <c r="J44" s="22">
        <f>I44/G2</f>
        <v>0.07458567656667214</v>
      </c>
    </row>
    <row r="45" spans="1:10" ht="15">
      <c r="A45" s="33" t="s">
        <v>54</v>
      </c>
      <c r="B45" s="36"/>
      <c r="C45" s="36"/>
      <c r="D45" s="36"/>
      <c r="E45" s="34"/>
      <c r="F45" s="11"/>
      <c r="G45" s="19">
        <v>0.15</v>
      </c>
      <c r="H45" s="22">
        <f t="shared" si="2"/>
        <v>9999.960000000001</v>
      </c>
      <c r="I45" s="23">
        <v>833.33</v>
      </c>
      <c r="J45" s="22">
        <f>I45/G2</f>
        <v>0.062154481853304896</v>
      </c>
    </row>
    <row r="46" spans="1:10" ht="15">
      <c r="A46" s="33" t="s">
        <v>43</v>
      </c>
      <c r="B46" s="36"/>
      <c r="C46" s="36"/>
      <c r="D46" s="36"/>
      <c r="E46" s="34"/>
      <c r="F46" s="11"/>
      <c r="G46" s="19">
        <v>1.12</v>
      </c>
      <c r="H46" s="22">
        <f t="shared" si="2"/>
        <v>180000</v>
      </c>
      <c r="I46" s="23">
        <v>15000</v>
      </c>
      <c r="J46" s="22">
        <f>I46/G2</f>
        <v>1.1187851485000821</v>
      </c>
    </row>
    <row r="47" spans="1:10" ht="14.25" customHeight="1">
      <c r="A47" s="51" t="s">
        <v>20</v>
      </c>
      <c r="B47" s="52"/>
      <c r="C47" s="52"/>
      <c r="D47" s="52"/>
      <c r="E47" s="52"/>
      <c r="F47" s="11"/>
      <c r="G47" s="19">
        <v>0.32</v>
      </c>
      <c r="H47" s="22">
        <f t="shared" si="2"/>
        <v>51600</v>
      </c>
      <c r="I47" s="23">
        <v>4300</v>
      </c>
      <c r="J47" s="22">
        <f>I47/G2</f>
        <v>0.3207184092366902</v>
      </c>
    </row>
    <row r="48" spans="1:10" ht="12.75" customHeight="1">
      <c r="A48" s="38" t="s">
        <v>52</v>
      </c>
      <c r="B48" s="39"/>
      <c r="C48" s="39"/>
      <c r="D48" s="39"/>
      <c r="E48" s="39"/>
      <c r="F48" s="11"/>
      <c r="G48" s="19">
        <v>0.37</v>
      </c>
      <c r="H48" s="22">
        <f t="shared" si="2"/>
        <v>60000</v>
      </c>
      <c r="I48" s="23">
        <v>5000</v>
      </c>
      <c r="J48" s="22">
        <f>I48/G2</f>
        <v>0.3729283828333607</v>
      </c>
    </row>
    <row r="49" spans="1:10" ht="13.5" customHeight="1" thickBot="1">
      <c r="A49" s="33" t="s">
        <v>40</v>
      </c>
      <c r="B49" s="36"/>
      <c r="C49" s="36"/>
      <c r="D49" s="36"/>
      <c r="E49" s="34"/>
      <c r="F49" s="11"/>
      <c r="G49" s="28">
        <v>0.37</v>
      </c>
      <c r="H49" s="22">
        <f>I49*12</f>
        <v>60000</v>
      </c>
      <c r="I49" s="23">
        <v>5000</v>
      </c>
      <c r="J49" s="30">
        <f>I49/G2</f>
        <v>0.3729283828333607</v>
      </c>
    </row>
    <row r="50" spans="1:10" ht="14.25" customHeight="1" thickBot="1">
      <c r="A50" s="33" t="s">
        <v>49</v>
      </c>
      <c r="B50" s="36"/>
      <c r="C50" s="36"/>
      <c r="D50" s="36"/>
      <c r="E50" s="34"/>
      <c r="F50" s="11"/>
      <c r="G50" s="28"/>
      <c r="H50" s="22">
        <f>I50*12</f>
        <v>-36000</v>
      </c>
      <c r="I50" s="23">
        <v>-3000</v>
      </c>
      <c r="J50" s="30">
        <f>I50/G2</f>
        <v>-0.2237570297000164</v>
      </c>
    </row>
    <row r="51" spans="1:10" ht="14.25" customHeight="1" thickBot="1">
      <c r="A51" s="40" t="s">
        <v>50</v>
      </c>
      <c r="B51" s="41"/>
      <c r="C51" s="41"/>
      <c r="D51" s="41"/>
      <c r="E51" s="42"/>
      <c r="F51" s="11"/>
      <c r="G51" s="28"/>
      <c r="H51" s="22">
        <f>I51*12</f>
        <v>-43440</v>
      </c>
      <c r="I51" s="23">
        <v>-3620</v>
      </c>
      <c r="J51" s="30">
        <f>I51/G2</f>
        <v>-0.2700001491713531</v>
      </c>
    </row>
    <row r="52" spans="1:10" ht="13.5" customHeight="1" thickBot="1">
      <c r="A52" s="12" t="s">
        <v>21</v>
      </c>
      <c r="B52" s="13"/>
      <c r="C52" s="13"/>
      <c r="D52" s="13"/>
      <c r="E52" s="13"/>
      <c r="F52" s="8"/>
      <c r="G52" s="14">
        <v>19.87</v>
      </c>
      <c r="H52" s="15">
        <f>SUM(H5:H51)</f>
        <v>7834259.408</v>
      </c>
      <c r="I52" s="15">
        <f>SUM(I5:I51)</f>
        <v>652854.9506666666</v>
      </c>
      <c r="J52" s="15">
        <f>SUM(J5:J51)</f>
        <v>21.26962040863006</v>
      </c>
    </row>
  </sheetData>
  <sheetProtection/>
  <mergeCells count="8">
    <mergeCell ref="A1:J1"/>
    <mergeCell ref="H2:J2"/>
    <mergeCell ref="G2:G3"/>
    <mergeCell ref="A47:E47"/>
    <mergeCell ref="H3:H4"/>
    <mergeCell ref="I3:I4"/>
    <mergeCell ref="J3:J4"/>
    <mergeCell ref="A40:E40"/>
  </mergeCells>
  <printOptions/>
  <pageMargins left="0.25" right="0.25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2015-12-23T05:40:49Z</dcterms:modified>
  <cp:category/>
  <cp:version/>
  <cp:contentType/>
  <cp:contentStatus/>
</cp:coreProperties>
</file>