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2432" tabRatio="720" activeTab="0"/>
  </bookViews>
  <sheets>
    <sheet name="Стевия, чаи и сладости" sheetId="1" r:id="rId1"/>
  </sheets>
  <definedNames/>
  <calcPr fullCalcOnLoad="1" refMode="R1C1"/>
</workbook>
</file>

<file path=xl/sharedStrings.xml><?xml version="1.0" encoding="utf-8"?>
<sst xmlns="http://schemas.openxmlformats.org/spreadsheetml/2006/main" count="198" uniqueCount="119">
  <si>
    <t xml:space="preserve">Покупатель: </t>
  </si>
  <si>
    <t>Цены и ассортимент по состоянию на 11.03.2014 г.</t>
  </si>
  <si>
    <t>Оптовые цены действительные при покупке от 6000 руб. любой фасованной продукции в ассортименте.                                                                                                                                                                                                                                         Цены на нефасованное сырье обсуждаются индивидуально.                                                                                                                                           Бесплатная доставка по Москве в пределах МКАД при заказе от 12000 руб.                                                                                                                                           При заказе на сумму до 12000 руб. доставка по Москве 600 руб.</t>
  </si>
  <si>
    <t>№</t>
  </si>
  <si>
    <t>Наименование</t>
  </si>
  <si>
    <t>Фото</t>
  </si>
  <si>
    <t>Вес нетто</t>
  </si>
  <si>
    <t>Цена опт, руб.</t>
  </si>
  <si>
    <t>Кол-во в заказе, шт</t>
  </si>
  <si>
    <t>Сумма заказа</t>
  </si>
  <si>
    <r>
      <t xml:space="preserve">Рекомендуемая </t>
    </r>
    <r>
      <rPr>
        <b/>
        <sz val="11"/>
        <color indexed="8"/>
        <rFont val="Calibri"/>
        <family val="2"/>
      </rPr>
      <t xml:space="preserve">розничная цена, руб. </t>
    </r>
  </si>
  <si>
    <t>Штрих-код</t>
  </si>
  <si>
    <t>Кол-во в коробке</t>
  </si>
  <si>
    <t>вес брутто, грамм</t>
  </si>
  <si>
    <t>общий  вес</t>
  </si>
  <si>
    <t>объем, куб. м</t>
  </si>
  <si>
    <t>общий объем</t>
  </si>
  <si>
    <r>
      <rPr>
        <b/>
        <sz val="11"/>
        <color indexed="8"/>
        <rFont val="Calibri"/>
        <family val="2"/>
      </rPr>
      <t>Стевиозид Stevia.ru.</t>
    </r>
    <r>
      <rPr>
        <sz val="10"/>
        <rFont val="Arial Cyr"/>
        <family val="0"/>
      </rPr>
      <t xml:space="preserve"> Экстракт стевии. Коэф. сладости: 250 (Парагвай)</t>
    </r>
  </si>
  <si>
    <t>50 г.</t>
  </si>
  <si>
    <t>540-600</t>
  </si>
  <si>
    <r>
      <rPr>
        <b/>
        <sz val="11"/>
        <color indexed="8"/>
        <rFont val="Calibri"/>
        <family val="2"/>
      </rPr>
      <t>Стевиозид Stevia.ru.</t>
    </r>
    <r>
      <rPr>
        <sz val="10"/>
        <rFont val="Arial Cyr"/>
        <family val="0"/>
      </rPr>
      <t xml:space="preserve"> Экстракт стевии. Коэф. сладости: 125 (Малайзия)</t>
    </r>
  </si>
  <si>
    <t>310-330</t>
  </si>
  <si>
    <r>
      <t xml:space="preserve">Стевиозид Stevia.ru </t>
    </r>
    <r>
      <rPr>
        <sz val="10"/>
        <rFont val="Arial Cyr"/>
        <family val="0"/>
      </rPr>
      <t>в саше по 0,2г</t>
    </r>
  </si>
  <si>
    <t>0,2 г</t>
  </si>
  <si>
    <t>5-6</t>
  </si>
  <si>
    <t>--------------------</t>
  </si>
  <si>
    <t xml:space="preserve">100 саше по 0,2г со стевиозидом Stevia.ru </t>
  </si>
  <si>
    <t>20 г</t>
  </si>
  <si>
    <t>390-500</t>
  </si>
  <si>
    <t>5574037651085</t>
  </si>
  <si>
    <t>150 таблеток экстракта стевии Stevia.ru в диспенсере.</t>
  </si>
  <si>
    <t>9,5 г</t>
  </si>
  <si>
    <t>170-210</t>
  </si>
  <si>
    <t>5574037651092</t>
  </si>
  <si>
    <r>
      <rPr>
        <b/>
        <sz val="11"/>
        <color indexed="8"/>
        <rFont val="Calibri"/>
        <family val="2"/>
      </rPr>
      <t>Стевия парагвайская Stevia.ru.</t>
    </r>
    <r>
      <rPr>
        <sz val="10"/>
        <rFont val="Arial Cyr"/>
        <family val="0"/>
      </rPr>
      <t xml:space="preserve"> Cухой лист. (Zip-lock пакет)</t>
    </r>
  </si>
  <si>
    <t>100 г</t>
  </si>
  <si>
    <t>180-220</t>
  </si>
  <si>
    <r>
      <rPr>
        <b/>
        <sz val="11"/>
        <color indexed="8"/>
        <rFont val="Calibri"/>
        <family val="2"/>
      </rPr>
      <t>Стевия парагвайская в чайных фильтр-пакетиках Stevia.r</t>
    </r>
    <r>
      <rPr>
        <b/>
        <sz val="10"/>
        <rFont val="Arial Cyr"/>
        <family val="0"/>
      </rPr>
      <t>u</t>
    </r>
    <r>
      <rPr>
        <sz val="10"/>
        <rFont val="Arial Cyr"/>
        <family val="0"/>
      </rPr>
      <t>, 20 пакетиков</t>
    </r>
  </si>
  <si>
    <t>20 г.</t>
  </si>
  <si>
    <t>70-85</t>
  </si>
  <si>
    <r>
      <t>Стевия парагвайская</t>
    </r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>Stevia.ru</t>
    </r>
    <r>
      <rPr>
        <sz val="10"/>
        <rFont val="Arial Cyr"/>
        <family val="0"/>
      </rPr>
      <t>., отборный лист в картонной коробке, 50 г</t>
    </r>
  </si>
  <si>
    <t>50 г</t>
  </si>
  <si>
    <t>130-170</t>
  </si>
  <si>
    <r>
      <rPr>
        <b/>
        <sz val="11"/>
        <color indexed="8"/>
        <rFont val="Calibri"/>
        <family val="2"/>
      </rPr>
      <t xml:space="preserve">Лист стевии </t>
    </r>
    <r>
      <rPr>
        <sz val="10"/>
        <rFont val="Arial Cyr"/>
        <family val="0"/>
      </rPr>
      <t>мелкомолотый Stevia.ru</t>
    </r>
  </si>
  <si>
    <r>
      <t xml:space="preserve">Ройбуш и стевия. </t>
    </r>
    <r>
      <rPr>
        <sz val="10"/>
        <rFont val="Arial Cyr"/>
        <family val="0"/>
      </rPr>
      <t>Сладкий чай Stevia.ru</t>
    </r>
  </si>
  <si>
    <t>150-200</t>
  </si>
  <si>
    <t>50 или 12</t>
  </si>
  <si>
    <r>
      <t xml:space="preserve">Мята и стевия. </t>
    </r>
    <r>
      <rPr>
        <sz val="10"/>
        <rFont val="Arial Cyr"/>
        <family val="0"/>
      </rPr>
      <t>Сладкий чай Stevia.ru</t>
    </r>
  </si>
  <si>
    <r>
      <t>Имбирный чай</t>
    </r>
    <r>
      <rPr>
        <sz val="10"/>
        <rFont val="Arial Cyr"/>
        <family val="0"/>
      </rPr>
      <t xml:space="preserve"> и стевия. Сладкий чай Stevia.ru</t>
    </r>
  </si>
  <si>
    <r>
      <t xml:space="preserve">Каркаде и стевия. </t>
    </r>
    <r>
      <rPr>
        <sz val="10"/>
        <rFont val="Arial Cyr"/>
        <family val="0"/>
      </rPr>
      <t>Сладкий чай Stevia.ru</t>
    </r>
  </si>
  <si>
    <r>
      <t>Мате и стевия.</t>
    </r>
    <r>
      <rPr>
        <sz val="10"/>
        <rFont val="Arial Cyr"/>
        <family val="0"/>
      </rPr>
      <t xml:space="preserve"> Сладкий чай Stevia.ru</t>
    </r>
  </si>
  <si>
    <t>Итого:</t>
  </si>
  <si>
    <t>Вес брутто:</t>
  </si>
  <si>
    <t>кг.</t>
  </si>
  <si>
    <t>Объем:</t>
  </si>
  <si>
    <t>куб. м.</t>
  </si>
  <si>
    <t xml:space="preserve">     Вкусное и здоровое питание: "живые" хлебцы, пастилки и халва приготовлены по старорусским рецептам из натуральных ингредиентов. Хлебцы на основе льна изготовлены по оригинальной рецептуре с добавлением натуральных специй, высушены бережным способом при температуре до 40 градусов. Пастилки также имеют простой состав: только фрукты и специи, а также живые какао-бобы и необжаренный кэроб, - что обеспечивает наилучшую усваиваемость сладостей организмом. Живая халва изготавливается из сухофруктов и семян, не обрабатывается термически, ее следует хранить в холодильнике. Без муки, сахара и консервантов. 
</t>
  </si>
  <si>
    <t>Хлебцы льняные "Бородинская свекла", 150 г.</t>
  </si>
  <si>
    <t>150 г.</t>
  </si>
  <si>
    <t>170-200</t>
  </si>
  <si>
    <t>Хлебцы льняные "Луковые"</t>
  </si>
  <si>
    <t>Хлебцы льняные "Томатные"</t>
  </si>
  <si>
    <t>4627093730056</t>
  </si>
  <si>
    <t>Хлебцы льняные "Индийские"</t>
  </si>
  <si>
    <t>4627093730032</t>
  </si>
  <si>
    <t>Хлебцы льняные мягкие "Луковые для сэндвичей"</t>
  </si>
  <si>
    <t>4627093730100</t>
  </si>
  <si>
    <t>Пастилки банановые "Ням-ням" с кэробом</t>
  </si>
  <si>
    <t xml:space="preserve"> 100 г.</t>
  </si>
  <si>
    <t>130-150</t>
  </si>
  <si>
    <t>4627093730650</t>
  </si>
  <si>
    <t>Пастилки банановые "Шоколадные"</t>
  </si>
  <si>
    <t>100 г.</t>
  </si>
  <si>
    <t>Пастилки из кураги "Оранжевое настроение"</t>
  </si>
  <si>
    <t xml:space="preserve">Халва маковая </t>
  </si>
  <si>
    <t>250 г</t>
  </si>
  <si>
    <t>250-290</t>
  </si>
  <si>
    <t>Халва кунжутно-дынная</t>
  </si>
  <si>
    <t>250 г.</t>
  </si>
  <si>
    <t>Халва тыквенная</t>
  </si>
  <si>
    <t xml:space="preserve">                            Филиппинские                   сушеные манго</t>
  </si>
  <si>
    <t>Прекрасная натуральная сладость от одного из признаного лидеров-производителей экзотических сухофруктов. Манго повышает настроение, это природный антидепрессант. Сушеные язычки имеют яркий сладкий вкус с характерной кислинкой. Продукт содежит некоторое количество сахара, однако это лишь обогащает вкус сухофрукта.</t>
  </si>
  <si>
    <t>Манго сушеное "7Days"</t>
  </si>
  <si>
    <t>100 гр.</t>
  </si>
  <si>
    <t>250-270</t>
  </si>
  <si>
    <t>.</t>
  </si>
  <si>
    <t xml:space="preserve">                       Дагестанские                                     урбечи</t>
  </si>
  <si>
    <t xml:space="preserve">Наши урбечи (пасты) изготовлены только из необжаренных орехов и семян по старинному методу - на специальных жерновах. Моно-состав продукта (кроме шоколадно-орехового урбеча) обеспечивает максимальное усвоение организмом. Урбечи богаты жирами, поэтому ими можно заменять масло в салате, а также добавлять в кашу для придания орехового вкуса, делать с ними сытные, питательные овощные сэндвичи или десертные бутерброды с медом или джемом. </t>
  </si>
  <si>
    <t xml:space="preserve">Урбеч из абрикосовых 
косточек </t>
  </si>
  <si>
    <t>230 гр.</t>
  </si>
  <si>
    <t>Урбеч из арахиса</t>
  </si>
  <si>
    <t>Урбеч из грецкого ореха</t>
  </si>
  <si>
    <t>Урбеч из семян  льна 
черного</t>
  </si>
  <si>
    <t>Урбеч из семян льна
белого</t>
  </si>
  <si>
    <t>Урбеч из миндаля</t>
  </si>
  <si>
    <t>Урбеч из орехов кешью</t>
  </si>
  <si>
    <t>Урбеч из семян тыквы</t>
  </si>
  <si>
    <t>Урбеч из семян кунжута
белого</t>
  </si>
  <si>
    <r>
      <t xml:space="preserve">Урбеч из семян кунжута
черного </t>
    </r>
    <r>
      <rPr>
        <b/>
        <i/>
        <sz val="10"/>
        <color indexed="12"/>
        <rFont val="Arial Cyr"/>
        <family val="0"/>
      </rPr>
      <t>(НОВИНКА!)</t>
    </r>
  </si>
  <si>
    <t>Урбеч из семян 
подсолнечника</t>
  </si>
  <si>
    <t>Урбеч из семян мака</t>
  </si>
  <si>
    <t>Урбеч из семян конопли</t>
  </si>
  <si>
    <r>
      <t xml:space="preserve">Урбеч из фундука (лесного ореха) </t>
    </r>
    <r>
      <rPr>
        <b/>
        <i/>
        <sz val="10"/>
        <color indexed="12"/>
        <rFont val="Arial Cyr"/>
        <family val="0"/>
      </rPr>
      <t>(НОВИНКА!)</t>
    </r>
  </si>
  <si>
    <r>
      <t xml:space="preserve">Урбеч шоколадно-ореховый микс </t>
    </r>
    <r>
      <rPr>
        <b/>
        <i/>
        <sz val="10"/>
        <color indexed="12"/>
        <rFont val="Arial Cyr"/>
        <family val="0"/>
      </rPr>
      <t>(НОВИНКА!)</t>
    </r>
  </si>
  <si>
    <t>www.dary-pamira.ru</t>
  </si>
  <si>
    <t>info@dary-pamira.ru</t>
  </si>
  <si>
    <t>+7 903 740 1611</t>
  </si>
  <si>
    <t>Москва, ул. Краснопролетарская, 16</t>
  </si>
  <si>
    <t>Цена ОПТ</t>
  </si>
  <si>
    <t>+7 499 657 6789</t>
  </si>
  <si>
    <t>Продукты с пользой для здоровья</t>
  </si>
  <si>
    <t>Натуральный батончик из ягод Шелковицы с абрикосом</t>
  </si>
  <si>
    <t>20 гр.</t>
  </si>
  <si>
    <t>40-45</t>
  </si>
  <si>
    <t>4612751650258</t>
  </si>
  <si>
    <t>Натуральный батончик из ягод Шелковицы с миндалем</t>
  </si>
  <si>
    <t>Натуральный батончик из ягод Шелковицы 100%</t>
  </si>
  <si>
    <t>Натуральный батончик из ягод Шелковицы с инжиром</t>
  </si>
  <si>
    <t>Шелковица белая или сушеный тутовник – это уже готовая природная сладость, не содержащая ни грамма сахара. Сладкие и слегка кисловатые на вкус ягоды - отличный диетический продукт с низким содержанием калорий.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</si>
</sst>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00"/>
    <numFmt numFmtId="173" formatCode="#,##0&quot;р.&quot;"/>
    <numFmt numFmtId="174" formatCode="0.000000000"/>
    <numFmt numFmtId="175" formatCode="0;[Red]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"/>
  </numFmts>
  <fonts count="56">
    <font>
      <sz val="10"/>
      <name val="Arial Cyr"/>
      <family val="0"/>
    </font>
    <font>
      <u val="single"/>
      <sz val="11"/>
      <color indexed="12"/>
      <name val="Calibri"/>
      <family val="2"/>
    </font>
    <font>
      <sz val="11"/>
      <color indexed="8"/>
      <name val="Calibri"/>
      <family val="2"/>
    </font>
    <font>
      <b/>
      <sz val="13"/>
      <color indexed="8"/>
      <name val="Arial Cyr"/>
      <family val="0"/>
    </font>
    <font>
      <b/>
      <sz val="14"/>
      <color indexed="8"/>
      <name val="Calibri"/>
      <family val="2"/>
    </font>
    <font>
      <i/>
      <sz val="11"/>
      <color indexed="17"/>
      <name val="Arial Cyr"/>
      <family val="0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8"/>
      <color indexed="8"/>
      <name val="Calibri"/>
      <family val="2"/>
    </font>
    <font>
      <i/>
      <sz val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b/>
      <sz val="10"/>
      <color indexed="8"/>
      <name val="Arial Cyr"/>
      <family val="0"/>
    </font>
    <font>
      <i/>
      <sz val="11"/>
      <color indexed="8"/>
      <name val="Calibri"/>
      <family val="2"/>
    </font>
    <font>
      <b/>
      <sz val="11"/>
      <name val="Calibri"/>
      <family val="2"/>
    </font>
    <font>
      <i/>
      <sz val="10"/>
      <color indexed="17"/>
      <name val="Arial Cyr"/>
      <family val="0"/>
    </font>
    <font>
      <b/>
      <i/>
      <sz val="18"/>
      <color indexed="17"/>
      <name val="Arial Cyr"/>
      <family val="0"/>
    </font>
    <font>
      <b/>
      <i/>
      <sz val="17"/>
      <color indexed="17"/>
      <name val="Arial Cyr"/>
      <family val="0"/>
    </font>
    <font>
      <sz val="10"/>
      <color indexed="8"/>
      <name val="Arial Cyr"/>
      <family val="0"/>
    </font>
    <font>
      <b/>
      <i/>
      <sz val="10"/>
      <color indexed="12"/>
      <name val="Arial Cyr"/>
      <family val="0"/>
    </font>
    <font>
      <b/>
      <sz val="11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rgb="FF00A249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/>
    </border>
    <border>
      <left/>
      <right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42" applyFont="1" applyAlignment="1" applyProtection="1">
      <alignment horizontal="left" vertical="center"/>
      <protection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0" xfId="42" applyAlignment="1" applyProtection="1">
      <alignment horizontal="left" vertical="center"/>
      <protection/>
    </xf>
    <xf numFmtId="49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6" fillId="35" borderId="17" xfId="0" applyFont="1" applyFill="1" applyBorder="1" applyAlignment="1">
      <alignment horizontal="center" vertical="center" wrapText="1"/>
    </xf>
    <xf numFmtId="172" fontId="0" fillId="0" borderId="17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3" fontId="12" fillId="0" borderId="19" xfId="0" applyNumberFormat="1" applyFont="1" applyFill="1" applyBorder="1" applyAlignment="1">
      <alignment horizontal="center" vertical="center"/>
    </xf>
    <xf numFmtId="173" fontId="11" fillId="0" borderId="20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" fontId="0" fillId="0" borderId="1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6" fillId="35" borderId="21" xfId="0" applyFont="1" applyFill="1" applyBorder="1" applyAlignment="1">
      <alignment horizontal="center" vertical="center" wrapText="1"/>
    </xf>
    <xf numFmtId="172" fontId="0" fillId="0" borderId="21" xfId="0" applyNumberFormat="1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3" fontId="12" fillId="0" borderId="23" xfId="0" applyNumberFormat="1" applyFont="1" applyFill="1" applyBorder="1" applyAlignment="1">
      <alignment horizontal="center" vertical="center"/>
    </xf>
    <xf numFmtId="173" fontId="11" fillId="0" borderId="24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3" fillId="35" borderId="21" xfId="0" applyFont="1" applyFill="1" applyBorder="1" applyAlignment="1">
      <alignment horizontal="center" vertical="center" wrapText="1"/>
    </xf>
    <xf numFmtId="172" fontId="10" fillId="0" borderId="21" xfId="0" applyNumberFormat="1" applyFont="1" applyFill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center" vertical="center"/>
    </xf>
    <xf numFmtId="174" fontId="0" fillId="0" borderId="0" xfId="0" applyNumberForma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10" fillId="0" borderId="21" xfId="0" applyFont="1" applyBorder="1" applyAlignment="1">
      <alignment vertical="center" wrapText="1"/>
    </xf>
    <xf numFmtId="0" fontId="7" fillId="35" borderId="21" xfId="0" applyFont="1" applyFill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10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3" fontId="12" fillId="0" borderId="27" xfId="0" applyNumberFormat="1" applyFont="1" applyFill="1" applyBorder="1" applyAlignment="1">
      <alignment horizontal="center" vertical="center"/>
    </xf>
    <xf numFmtId="173" fontId="11" fillId="0" borderId="2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10" fillId="0" borderId="29" xfId="0" applyFont="1" applyBorder="1" applyAlignment="1">
      <alignment vertical="center" wrapText="1"/>
    </xf>
    <xf numFmtId="172" fontId="0" fillId="0" borderId="0" xfId="0" applyNumberFormat="1" applyFill="1" applyBorder="1" applyAlignment="1">
      <alignment horizontal="center" vertical="center"/>
    </xf>
    <xf numFmtId="172" fontId="0" fillId="0" borderId="30" xfId="0" applyNumberFormat="1" applyFill="1" applyBorder="1" applyAlignment="1">
      <alignment horizontal="right"/>
    </xf>
    <xf numFmtId="173" fontId="7" fillId="0" borderId="31" xfId="0" applyNumberFormat="1" applyFont="1" applyFill="1" applyBorder="1" applyAlignment="1">
      <alignment horizontal="right"/>
    </xf>
    <xf numFmtId="3" fontId="14" fillId="35" borderId="32" xfId="0" applyNumberFormat="1" applyFont="1" applyFill="1" applyBorder="1" applyAlignment="1">
      <alignment horizontal="center"/>
    </xf>
    <xf numFmtId="173" fontId="7" fillId="35" borderId="33" xfId="0" applyNumberFormat="1" applyFont="1" applyFill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34" xfId="0" applyFont="1" applyBorder="1" applyAlignment="1">
      <alignment horizontal="right" wrapText="1"/>
    </xf>
    <xf numFmtId="2" fontId="10" fillId="0" borderId="35" xfId="0" applyNumberFormat="1" applyFont="1" applyBorder="1" applyAlignment="1">
      <alignment wrapText="1"/>
    </xf>
    <xf numFmtId="0" fontId="10" fillId="0" borderId="36" xfId="0" applyFont="1" applyFill="1" applyBorder="1" applyAlignment="1">
      <alignment wrapText="1"/>
    </xf>
    <xf numFmtId="49" fontId="10" fillId="0" borderId="37" xfId="0" applyNumberFormat="1" applyFont="1" applyBorder="1" applyAlignment="1">
      <alignment horizontal="right" wrapText="1"/>
    </xf>
    <xf numFmtId="172" fontId="10" fillId="0" borderId="38" xfId="0" applyNumberFormat="1" applyFont="1" applyBorder="1" applyAlignment="1">
      <alignment wrapText="1"/>
    </xf>
    <xf numFmtId="0" fontId="10" fillId="0" borderId="39" xfId="0" applyFont="1" applyBorder="1" applyAlignment="1">
      <alignment wrapText="1"/>
    </xf>
    <xf numFmtId="49" fontId="10" fillId="0" borderId="0" xfId="0" applyNumberFormat="1" applyFont="1" applyBorder="1" applyAlignment="1">
      <alignment horizontal="right" wrapText="1"/>
    </xf>
    <xf numFmtId="172" fontId="10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 wrapText="1"/>
    </xf>
    <xf numFmtId="172" fontId="0" fillId="0" borderId="21" xfId="0" applyNumberFormat="1" applyFont="1" applyFill="1" applyBorder="1" applyAlignment="1">
      <alignment horizontal="center" vertical="center"/>
    </xf>
    <xf numFmtId="3" fontId="12" fillId="0" borderId="40" xfId="0" applyNumberFormat="1" applyFont="1" applyFill="1" applyBorder="1" applyAlignment="1">
      <alignment horizontal="center" vertical="center"/>
    </xf>
    <xf numFmtId="172" fontId="0" fillId="0" borderId="17" xfId="0" applyNumberFormat="1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3" fontId="12" fillId="0" borderId="41" xfId="0" applyNumberFormat="1" applyFont="1" applyFill="1" applyBorder="1" applyAlignment="1">
      <alignment horizontal="center" vertical="center"/>
    </xf>
    <xf numFmtId="172" fontId="0" fillId="0" borderId="34" xfId="0" applyNumberFormat="1" applyFill="1" applyBorder="1" applyAlignment="1">
      <alignment horizontal="right"/>
    </xf>
    <xf numFmtId="173" fontId="7" fillId="0" borderId="0" xfId="0" applyNumberFormat="1" applyFont="1" applyFill="1" applyBorder="1" applyAlignment="1">
      <alignment horizontal="right"/>
    </xf>
    <xf numFmtId="3" fontId="14" fillId="35" borderId="42" xfId="0" applyNumberFormat="1" applyFont="1" applyFill="1" applyBorder="1" applyAlignment="1">
      <alignment horizontal="center"/>
    </xf>
    <xf numFmtId="173" fontId="7" fillId="35" borderId="43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 vertical="center"/>
    </xf>
    <xf numFmtId="173" fontId="7" fillId="0" borderId="44" xfId="0" applyNumberFormat="1" applyFont="1" applyFill="1" applyBorder="1" applyAlignment="1">
      <alignment horizontal="right"/>
    </xf>
    <xf numFmtId="0" fontId="17" fillId="0" borderId="0" xfId="0" applyFont="1" applyBorder="1" applyAlignment="1">
      <alignment vertical="center" wrapText="1"/>
    </xf>
    <xf numFmtId="0" fontId="17" fillId="0" borderId="45" xfId="0" applyFont="1" applyBorder="1" applyAlignment="1">
      <alignment vertical="center" wrapText="1"/>
    </xf>
    <xf numFmtId="0" fontId="6" fillId="35" borderId="21" xfId="0" applyFont="1" applyFill="1" applyBorder="1" applyAlignment="1">
      <alignment horizontal="left" vertical="center" wrapText="1"/>
    </xf>
    <xf numFmtId="172" fontId="0" fillId="0" borderId="21" xfId="0" applyNumberFormat="1" applyFill="1" applyBorder="1" applyAlignment="1">
      <alignment horizontal="center" vertical="center"/>
    </xf>
    <xf numFmtId="3" fontId="11" fillId="0" borderId="22" xfId="0" applyNumberFormat="1" applyFont="1" applyFill="1" applyBorder="1" applyAlignment="1">
      <alignment horizontal="center" vertical="center"/>
    </xf>
    <xf numFmtId="173" fontId="11" fillId="0" borderId="24" xfId="0" applyNumberFormat="1" applyFont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0" fillId="0" borderId="36" xfId="0" applyFont="1" applyBorder="1" applyAlignment="1">
      <alignment wrapText="1"/>
    </xf>
    <xf numFmtId="0" fontId="9" fillId="0" borderId="0" xfId="0" applyFont="1" applyAlignment="1">
      <alignment/>
    </xf>
    <xf numFmtId="0" fontId="9" fillId="0" borderId="21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wrapText="1"/>
    </xf>
    <xf numFmtId="0" fontId="9" fillId="35" borderId="21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left" vertical="center" wrapText="1"/>
    </xf>
    <xf numFmtId="0" fontId="10" fillId="0" borderId="22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73" fontId="11" fillId="0" borderId="30" xfId="0" applyNumberFormat="1" applyFont="1" applyFill="1" applyBorder="1" applyAlignment="1">
      <alignment/>
    </xf>
    <xf numFmtId="173" fontId="11" fillId="0" borderId="30" xfId="0" applyNumberFormat="1" applyFont="1" applyFill="1" applyBorder="1" applyAlignment="1">
      <alignment horizontal="right"/>
    </xf>
    <xf numFmtId="173" fontId="18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10" fillId="0" borderId="34" xfId="0" applyFont="1" applyBorder="1" applyAlignment="1">
      <alignment wrapText="1"/>
    </xf>
    <xf numFmtId="49" fontId="10" fillId="0" borderId="37" xfId="0" applyNumberFormat="1" applyFont="1" applyBorder="1" applyAlignment="1">
      <alignment wrapText="1"/>
    </xf>
    <xf numFmtId="0" fontId="0" fillId="0" borderId="0" xfId="0" applyAlignment="1">
      <alignment/>
    </xf>
    <xf numFmtId="0" fontId="9" fillId="35" borderId="21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/>
    </xf>
    <xf numFmtId="173" fontId="11" fillId="0" borderId="28" xfId="0" applyNumberFormat="1" applyFont="1" applyBorder="1" applyAlignment="1">
      <alignment horizontal="center" vertical="center"/>
    </xf>
    <xf numFmtId="3" fontId="10" fillId="35" borderId="42" xfId="0" applyNumberFormat="1" applyFont="1" applyFill="1" applyBorder="1" applyAlignment="1">
      <alignment horizontal="center"/>
    </xf>
    <xf numFmtId="173" fontId="11" fillId="35" borderId="33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wrapText="1"/>
    </xf>
    <xf numFmtId="0" fontId="9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175" fontId="11" fillId="0" borderId="30" xfId="0" applyNumberFormat="1" applyFont="1" applyBorder="1" applyAlignment="1">
      <alignment horizontal="right" wrapText="1"/>
    </xf>
    <xf numFmtId="6" fontId="11" fillId="0" borderId="33" xfId="0" applyNumberFormat="1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175" fontId="10" fillId="0" borderId="34" xfId="0" applyNumberFormat="1" applyFont="1" applyBorder="1" applyAlignment="1">
      <alignment horizontal="right" wrapText="1"/>
    </xf>
    <xf numFmtId="6" fontId="12" fillId="0" borderId="36" xfId="0" applyNumberFormat="1" applyFont="1" applyBorder="1" applyAlignment="1">
      <alignment horizontal="left" wrapText="1"/>
    </xf>
    <xf numFmtId="175" fontId="10" fillId="0" borderId="37" xfId="0" applyNumberFormat="1" applyFont="1" applyBorder="1" applyAlignment="1">
      <alignment horizontal="right" wrapText="1"/>
    </xf>
    <xf numFmtId="6" fontId="12" fillId="0" borderId="39" xfId="0" applyNumberFormat="1" applyFont="1" applyBorder="1" applyAlignment="1">
      <alignment horizontal="left" wrapText="1"/>
    </xf>
    <xf numFmtId="172" fontId="10" fillId="0" borderId="42" xfId="0" applyNumberFormat="1" applyFont="1" applyBorder="1" applyAlignment="1">
      <alignment wrapText="1"/>
    </xf>
    <xf numFmtId="0" fontId="20" fillId="0" borderId="0" xfId="0" applyFont="1" applyAlignment="1">
      <alignment/>
    </xf>
    <xf numFmtId="49" fontId="10" fillId="0" borderId="21" xfId="0" applyNumberFormat="1" applyFont="1" applyBorder="1" applyAlignment="1">
      <alignment horizontal="right" wrapText="1"/>
    </xf>
    <xf numFmtId="181" fontId="11" fillId="0" borderId="21" xfId="0" applyNumberFormat="1" applyFont="1" applyFill="1" applyBorder="1" applyAlignment="1">
      <alignment horizontal="center" vertical="center"/>
    </xf>
    <xf numFmtId="172" fontId="10" fillId="0" borderId="21" xfId="0" applyNumberFormat="1" applyFont="1" applyBorder="1" applyAlignment="1">
      <alignment wrapText="1"/>
    </xf>
    <xf numFmtId="173" fontId="11" fillId="0" borderId="21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10" fillId="0" borderId="34" xfId="0" applyFont="1" applyBorder="1" applyAlignment="1">
      <alignment horizontal="right" wrapText="1"/>
    </xf>
    <xf numFmtId="0" fontId="10" fillId="0" borderId="46" xfId="0" applyFont="1" applyBorder="1" applyAlignment="1">
      <alignment horizontal="right" wrapText="1"/>
    </xf>
    <xf numFmtId="49" fontId="10" fillId="0" borderId="37" xfId="0" applyNumberFormat="1" applyFont="1" applyBorder="1" applyAlignment="1">
      <alignment horizontal="right" wrapText="1"/>
    </xf>
    <xf numFmtId="49" fontId="10" fillId="0" borderId="47" xfId="0" applyNumberFormat="1" applyFont="1" applyBorder="1" applyAlignment="1">
      <alignment horizontal="right" wrapText="1"/>
    </xf>
    <xf numFmtId="49" fontId="55" fillId="0" borderId="45" xfId="0" applyNumberFormat="1" applyFont="1" applyBorder="1" applyAlignment="1">
      <alignment horizontal="left" vertical="top" wrapText="1"/>
    </xf>
    <xf numFmtId="0" fontId="0" fillId="0" borderId="45" xfId="0" applyBorder="1" applyAlignment="1">
      <alignment horizontal="left" vertical="top"/>
    </xf>
    <xf numFmtId="0" fontId="10" fillId="0" borderId="45" xfId="0" applyFont="1" applyBorder="1" applyAlignment="1">
      <alignment vertical="center" wrapText="1"/>
    </xf>
    <xf numFmtId="0" fontId="0" fillId="0" borderId="45" xfId="0" applyBorder="1" applyAlignment="1">
      <alignment/>
    </xf>
    <xf numFmtId="0" fontId="16" fillId="0" borderId="0" xfId="0" applyFont="1" applyAlignment="1">
      <alignment horizontal="right" vertical="center" wrapText="1"/>
    </xf>
    <xf numFmtId="0" fontId="16" fillId="0" borderId="45" xfId="0" applyFont="1" applyBorder="1" applyAlignment="1">
      <alignment horizontal="right" vertical="center" wrapText="1"/>
    </xf>
    <xf numFmtId="0" fontId="15" fillId="0" borderId="0" xfId="0" applyFont="1" applyAlignment="1">
      <alignment horizontal="justify" vertical="top" wrapText="1"/>
    </xf>
    <xf numFmtId="0" fontId="0" fillId="0" borderId="0" xfId="0" applyAlignment="1">
      <alignment/>
    </xf>
    <xf numFmtId="0" fontId="17" fillId="0" borderId="0" xfId="0" applyFont="1" applyBorder="1" applyAlignment="1">
      <alignment horizontal="right" vertical="center" wrapText="1"/>
    </xf>
    <xf numFmtId="0" fontId="17" fillId="0" borderId="45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2" fillId="0" borderId="45" xfId="0" applyFont="1" applyBorder="1" applyAlignment="1">
      <alignment horizontal="center"/>
    </xf>
    <xf numFmtId="0" fontId="3" fillId="36" borderId="22" xfId="0" applyFont="1" applyFill="1" applyBorder="1" applyAlignment="1">
      <alignment horizontal="left"/>
    </xf>
    <xf numFmtId="0" fontId="3" fillId="36" borderId="48" xfId="0" applyFont="1" applyFill="1" applyBorder="1" applyAlignment="1">
      <alignment horizontal="left"/>
    </xf>
    <xf numFmtId="0" fontId="3" fillId="36" borderId="24" xfId="0" applyFont="1" applyFill="1" applyBorder="1" applyAlignment="1">
      <alignment horizontal="left"/>
    </xf>
    <xf numFmtId="0" fontId="5" fillId="0" borderId="2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9" xfId="0" applyFont="1" applyBorder="1" applyAlignment="1">
      <alignment horizontal="left"/>
    </xf>
    <xf numFmtId="0" fontId="0" fillId="0" borderId="0" xfId="0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Relationship Id="rId5" Type="http://schemas.openxmlformats.org/officeDocument/2006/relationships/image" Target="../media/image7.png" /><Relationship Id="rId6" Type="http://schemas.openxmlformats.org/officeDocument/2006/relationships/image" Target="../media/image8.jpeg" /><Relationship Id="rId7" Type="http://schemas.openxmlformats.org/officeDocument/2006/relationships/image" Target="../media/image9.jpeg" /><Relationship Id="rId8" Type="http://schemas.openxmlformats.org/officeDocument/2006/relationships/image" Target="../media/image10.jpeg" /><Relationship Id="rId9" Type="http://schemas.openxmlformats.org/officeDocument/2006/relationships/image" Target="../media/image11.jpeg" /><Relationship Id="rId10" Type="http://schemas.openxmlformats.org/officeDocument/2006/relationships/image" Target="../media/image12.jpeg" /><Relationship Id="rId11" Type="http://schemas.openxmlformats.org/officeDocument/2006/relationships/image" Target="../media/image13.jpeg" /><Relationship Id="rId12" Type="http://schemas.openxmlformats.org/officeDocument/2006/relationships/image" Target="../media/image14.jpeg" /><Relationship Id="rId13" Type="http://schemas.openxmlformats.org/officeDocument/2006/relationships/image" Target="../media/image15.jpeg" /><Relationship Id="rId14" Type="http://schemas.openxmlformats.org/officeDocument/2006/relationships/image" Target="../media/image16.jpeg" /><Relationship Id="rId15" Type="http://schemas.openxmlformats.org/officeDocument/2006/relationships/image" Target="../media/image17.jpeg" /><Relationship Id="rId16" Type="http://schemas.openxmlformats.org/officeDocument/2006/relationships/image" Target="../media/image18.jpeg" /><Relationship Id="rId17" Type="http://schemas.openxmlformats.org/officeDocument/2006/relationships/image" Target="../media/image19.png" /><Relationship Id="rId18" Type="http://schemas.openxmlformats.org/officeDocument/2006/relationships/image" Target="../media/image20.png" /><Relationship Id="rId19" Type="http://schemas.openxmlformats.org/officeDocument/2006/relationships/image" Target="../media/image21.png" /><Relationship Id="rId20" Type="http://schemas.openxmlformats.org/officeDocument/2006/relationships/image" Target="../media/image22.png" /><Relationship Id="rId21" Type="http://schemas.openxmlformats.org/officeDocument/2006/relationships/image" Target="../media/image23.png" /><Relationship Id="rId22" Type="http://schemas.openxmlformats.org/officeDocument/2006/relationships/image" Target="../media/image24.jpeg" /><Relationship Id="rId23" Type="http://schemas.openxmlformats.org/officeDocument/2006/relationships/image" Target="../media/image25.png" /><Relationship Id="rId24" Type="http://schemas.openxmlformats.org/officeDocument/2006/relationships/image" Target="../media/image26.png" /><Relationship Id="rId25" Type="http://schemas.openxmlformats.org/officeDocument/2006/relationships/image" Target="../media/image27.jpeg" /><Relationship Id="rId26" Type="http://schemas.openxmlformats.org/officeDocument/2006/relationships/image" Target="../media/image28.png" /><Relationship Id="rId27" Type="http://schemas.openxmlformats.org/officeDocument/2006/relationships/image" Target="../media/image29.jpeg" /><Relationship Id="rId28" Type="http://schemas.openxmlformats.org/officeDocument/2006/relationships/image" Target="../media/image30.jpeg" /><Relationship Id="rId29" Type="http://schemas.openxmlformats.org/officeDocument/2006/relationships/image" Target="../media/image31.jpeg" /><Relationship Id="rId30" Type="http://schemas.openxmlformats.org/officeDocument/2006/relationships/image" Target="../media/image32.jpeg" /><Relationship Id="rId31" Type="http://schemas.openxmlformats.org/officeDocument/2006/relationships/image" Target="../media/image33.jpeg" /><Relationship Id="rId32" Type="http://schemas.openxmlformats.org/officeDocument/2006/relationships/image" Target="../media/image34.jpeg" /><Relationship Id="rId33" Type="http://schemas.openxmlformats.org/officeDocument/2006/relationships/image" Target="../media/image35.jpeg" /><Relationship Id="rId34" Type="http://schemas.openxmlformats.org/officeDocument/2006/relationships/image" Target="../media/image36.jpeg" /><Relationship Id="rId35" Type="http://schemas.openxmlformats.org/officeDocument/2006/relationships/image" Target="../media/image37.jpeg" /><Relationship Id="rId36" Type="http://schemas.openxmlformats.org/officeDocument/2006/relationships/image" Target="../media/image38.jpeg" /><Relationship Id="rId37" Type="http://schemas.openxmlformats.org/officeDocument/2006/relationships/image" Target="../media/image39.jpeg" /><Relationship Id="rId38" Type="http://schemas.openxmlformats.org/officeDocument/2006/relationships/image" Target="../media/image40.jpeg" /><Relationship Id="rId39" Type="http://schemas.openxmlformats.org/officeDocument/2006/relationships/image" Target="../media/image41.jpeg" /><Relationship Id="rId40" Type="http://schemas.openxmlformats.org/officeDocument/2006/relationships/image" Target="../media/image42.jpeg" /><Relationship Id="rId41" Type="http://schemas.openxmlformats.org/officeDocument/2006/relationships/image" Target="../media/image43.png" /><Relationship Id="rId42" Type="http://schemas.openxmlformats.org/officeDocument/2006/relationships/image" Target="../media/image44.jpeg" /><Relationship Id="rId43" Type="http://schemas.openxmlformats.org/officeDocument/2006/relationships/image" Target="../media/image45.jpeg" /><Relationship Id="rId44" Type="http://schemas.openxmlformats.org/officeDocument/2006/relationships/image" Target="../media/image46.png" /><Relationship Id="rId45" Type="http://schemas.openxmlformats.org/officeDocument/2006/relationships/image" Target="../media/image47.jpeg" /><Relationship Id="rId46" Type="http://schemas.openxmlformats.org/officeDocument/2006/relationships/image" Target="../media/image1.png" /><Relationship Id="rId47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12</xdr:row>
      <xdr:rowOff>47625</xdr:rowOff>
    </xdr:from>
    <xdr:to>
      <xdr:col>2</xdr:col>
      <xdr:colOff>781050</xdr:colOff>
      <xdr:row>12</xdr:row>
      <xdr:rowOff>638175</xdr:rowOff>
    </xdr:to>
    <xdr:pic>
      <xdr:nvPicPr>
        <xdr:cNvPr id="1" name="Рисунок 5" descr="Стевиозид. Экстракт стевии 50г. Коэф. сладости: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3228975"/>
          <a:ext cx="695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13</xdr:row>
      <xdr:rowOff>47625</xdr:rowOff>
    </xdr:from>
    <xdr:to>
      <xdr:col>2</xdr:col>
      <xdr:colOff>809625</xdr:colOff>
      <xdr:row>13</xdr:row>
      <xdr:rowOff>638175</xdr:rowOff>
    </xdr:to>
    <xdr:pic>
      <xdr:nvPicPr>
        <xdr:cNvPr id="2" name="Рисунок 6" descr="Стевиозид. Экстракт стевии 50г. Коэф. сладости: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0" y="3933825"/>
          <a:ext cx="723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14</xdr:row>
      <xdr:rowOff>57150</xdr:rowOff>
    </xdr:from>
    <xdr:to>
      <xdr:col>2</xdr:col>
      <xdr:colOff>723900</xdr:colOff>
      <xdr:row>14</xdr:row>
      <xdr:rowOff>638175</xdr:rowOff>
    </xdr:to>
    <xdr:pic>
      <xdr:nvPicPr>
        <xdr:cNvPr id="3" name="Picture 92" descr="F7W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4648200"/>
          <a:ext cx="619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15</xdr:row>
      <xdr:rowOff>47625</xdr:rowOff>
    </xdr:from>
    <xdr:to>
      <xdr:col>2</xdr:col>
      <xdr:colOff>781050</xdr:colOff>
      <xdr:row>15</xdr:row>
      <xdr:rowOff>666750</xdr:rowOff>
    </xdr:to>
    <xdr:pic>
      <xdr:nvPicPr>
        <xdr:cNvPr id="4" name="Рисунок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0" y="5343525"/>
          <a:ext cx="695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18</xdr:row>
      <xdr:rowOff>38100</xdr:rowOff>
    </xdr:from>
    <xdr:to>
      <xdr:col>2</xdr:col>
      <xdr:colOff>742950</xdr:colOff>
      <xdr:row>18</xdr:row>
      <xdr:rowOff>647700</xdr:rowOff>
    </xdr:to>
    <xdr:pic>
      <xdr:nvPicPr>
        <xdr:cNvPr id="5" name="Рисунок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857500" y="744855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12</xdr:row>
      <xdr:rowOff>47625</xdr:rowOff>
    </xdr:from>
    <xdr:to>
      <xdr:col>2</xdr:col>
      <xdr:colOff>781050</xdr:colOff>
      <xdr:row>12</xdr:row>
      <xdr:rowOff>638175</xdr:rowOff>
    </xdr:to>
    <xdr:pic>
      <xdr:nvPicPr>
        <xdr:cNvPr id="6" name="Рисунок 5" descr="Стевиозид. Экстракт стевии 50г. Коэф. сладости: 2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3228975"/>
          <a:ext cx="695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13</xdr:row>
      <xdr:rowOff>47625</xdr:rowOff>
    </xdr:from>
    <xdr:to>
      <xdr:col>2</xdr:col>
      <xdr:colOff>809625</xdr:colOff>
      <xdr:row>13</xdr:row>
      <xdr:rowOff>638175</xdr:rowOff>
    </xdr:to>
    <xdr:pic>
      <xdr:nvPicPr>
        <xdr:cNvPr id="7" name="Рисунок 6" descr="Стевиозид. Экстракт стевии 50г. Коэф. сладости: 1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0" y="3933825"/>
          <a:ext cx="723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17</xdr:row>
      <xdr:rowOff>28575</xdr:rowOff>
    </xdr:from>
    <xdr:to>
      <xdr:col>2</xdr:col>
      <xdr:colOff>762000</xdr:colOff>
      <xdr:row>17</xdr:row>
      <xdr:rowOff>647700</xdr:rowOff>
    </xdr:to>
    <xdr:pic>
      <xdr:nvPicPr>
        <xdr:cNvPr id="8" name="Рисунок 10" descr="Стевия. Cухой лист 100 г.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38450" y="6734175"/>
          <a:ext cx="695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14</xdr:row>
      <xdr:rowOff>57150</xdr:rowOff>
    </xdr:from>
    <xdr:to>
      <xdr:col>2</xdr:col>
      <xdr:colOff>723900</xdr:colOff>
      <xdr:row>14</xdr:row>
      <xdr:rowOff>638175</xdr:rowOff>
    </xdr:to>
    <xdr:pic>
      <xdr:nvPicPr>
        <xdr:cNvPr id="9" name="Picture 92" descr="F7W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86075" y="4648200"/>
          <a:ext cx="6191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15</xdr:row>
      <xdr:rowOff>47625</xdr:rowOff>
    </xdr:from>
    <xdr:to>
      <xdr:col>2</xdr:col>
      <xdr:colOff>781050</xdr:colOff>
      <xdr:row>15</xdr:row>
      <xdr:rowOff>666750</xdr:rowOff>
    </xdr:to>
    <xdr:pic>
      <xdr:nvPicPr>
        <xdr:cNvPr id="10" name="Рисунок 1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00" y="5343525"/>
          <a:ext cx="695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19</xdr:row>
      <xdr:rowOff>57150</xdr:rowOff>
    </xdr:from>
    <xdr:to>
      <xdr:col>2</xdr:col>
      <xdr:colOff>771525</xdr:colOff>
      <xdr:row>19</xdr:row>
      <xdr:rowOff>676275</xdr:rowOff>
    </xdr:to>
    <xdr:pic>
      <xdr:nvPicPr>
        <xdr:cNvPr id="11" name="Рисунок 2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847975" y="8172450"/>
          <a:ext cx="695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16</xdr:row>
      <xdr:rowOff>57150</xdr:rowOff>
    </xdr:from>
    <xdr:to>
      <xdr:col>2</xdr:col>
      <xdr:colOff>762000</xdr:colOff>
      <xdr:row>16</xdr:row>
      <xdr:rowOff>676275</xdr:rowOff>
    </xdr:to>
    <xdr:pic>
      <xdr:nvPicPr>
        <xdr:cNvPr id="12" name="Picture 109" descr="Купить стевию или стевиозид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2914650" y="6057900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20</xdr:row>
      <xdr:rowOff>47625</xdr:rowOff>
    </xdr:from>
    <xdr:to>
      <xdr:col>2</xdr:col>
      <xdr:colOff>800100</xdr:colOff>
      <xdr:row>20</xdr:row>
      <xdr:rowOff>638175</xdr:rowOff>
    </xdr:to>
    <xdr:pic>
      <xdr:nvPicPr>
        <xdr:cNvPr id="13" name="Рисунок 7" descr="Лист стевии мелкомолотый , 50 г.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76550" y="8867775"/>
          <a:ext cx="695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23</xdr:row>
      <xdr:rowOff>38100</xdr:rowOff>
    </xdr:from>
    <xdr:to>
      <xdr:col>2</xdr:col>
      <xdr:colOff>800100</xdr:colOff>
      <xdr:row>23</xdr:row>
      <xdr:rowOff>657225</xdr:rowOff>
    </xdr:to>
    <xdr:pic>
      <xdr:nvPicPr>
        <xdr:cNvPr id="14" name="Picture 111" descr="Имбирный чай со стевией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876550" y="10972800"/>
          <a:ext cx="695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24</xdr:row>
      <xdr:rowOff>38100</xdr:rowOff>
    </xdr:from>
    <xdr:to>
      <xdr:col>2</xdr:col>
      <xdr:colOff>781050</xdr:colOff>
      <xdr:row>24</xdr:row>
      <xdr:rowOff>657225</xdr:rowOff>
    </xdr:to>
    <xdr:pic>
      <xdr:nvPicPr>
        <xdr:cNvPr id="15" name="Picture 112" descr="Каркаде со стевией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857500" y="11677650"/>
          <a:ext cx="695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21</xdr:row>
      <xdr:rowOff>47625</xdr:rowOff>
    </xdr:from>
    <xdr:to>
      <xdr:col>2</xdr:col>
      <xdr:colOff>762000</xdr:colOff>
      <xdr:row>21</xdr:row>
      <xdr:rowOff>666750</xdr:rowOff>
    </xdr:to>
    <xdr:pic>
      <xdr:nvPicPr>
        <xdr:cNvPr id="16" name="Picture 114" descr="Ройбуш со стевией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38450" y="9572625"/>
          <a:ext cx="695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22</xdr:row>
      <xdr:rowOff>66675</xdr:rowOff>
    </xdr:from>
    <xdr:to>
      <xdr:col>2</xdr:col>
      <xdr:colOff>762000</xdr:colOff>
      <xdr:row>22</xdr:row>
      <xdr:rowOff>657225</xdr:rowOff>
    </xdr:to>
    <xdr:pic>
      <xdr:nvPicPr>
        <xdr:cNvPr id="17" name="Picture 115" descr="Мята со стевией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57500" y="10296525"/>
          <a:ext cx="6762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25</xdr:row>
      <xdr:rowOff>66675</xdr:rowOff>
    </xdr:from>
    <xdr:to>
      <xdr:col>2</xdr:col>
      <xdr:colOff>762000</xdr:colOff>
      <xdr:row>25</xdr:row>
      <xdr:rowOff>638175</xdr:rowOff>
    </xdr:to>
    <xdr:pic>
      <xdr:nvPicPr>
        <xdr:cNvPr id="18" name="Picture 154" descr="mateistevia_thm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86075" y="12411075"/>
          <a:ext cx="6477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</xdr:colOff>
      <xdr:row>59</xdr:row>
      <xdr:rowOff>114300</xdr:rowOff>
    </xdr:from>
    <xdr:to>
      <xdr:col>2</xdr:col>
      <xdr:colOff>685800</xdr:colOff>
      <xdr:row>59</xdr:row>
      <xdr:rowOff>695325</xdr:rowOff>
    </xdr:to>
    <xdr:pic>
      <xdr:nvPicPr>
        <xdr:cNvPr id="19" name="Picture 190" descr="urbech_syroj_chernyj_len_thm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781300" y="25603200"/>
          <a:ext cx="6762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59</xdr:row>
      <xdr:rowOff>47625</xdr:rowOff>
    </xdr:from>
    <xdr:to>
      <xdr:col>2</xdr:col>
      <xdr:colOff>809625</xdr:colOff>
      <xdr:row>59</xdr:row>
      <xdr:rowOff>638175</xdr:rowOff>
    </xdr:to>
    <xdr:pic>
      <xdr:nvPicPr>
        <xdr:cNvPr id="20" name="Picture 191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857500" y="25536525"/>
          <a:ext cx="723900" cy="590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</xdr:col>
      <xdr:colOff>66675</xdr:colOff>
      <xdr:row>45</xdr:row>
      <xdr:rowOff>47625</xdr:rowOff>
    </xdr:from>
    <xdr:to>
      <xdr:col>2</xdr:col>
      <xdr:colOff>828675</xdr:colOff>
      <xdr:row>45</xdr:row>
      <xdr:rowOff>714375</xdr:rowOff>
    </xdr:to>
    <xdr:pic>
      <xdr:nvPicPr>
        <xdr:cNvPr id="21" name="Рисунок 6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838450" y="21021675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46</xdr:row>
      <xdr:rowOff>38100</xdr:rowOff>
    </xdr:from>
    <xdr:to>
      <xdr:col>2</xdr:col>
      <xdr:colOff>790575</xdr:colOff>
      <xdr:row>46</xdr:row>
      <xdr:rowOff>704850</xdr:rowOff>
    </xdr:to>
    <xdr:pic>
      <xdr:nvPicPr>
        <xdr:cNvPr id="22" name="Рисунок 6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00350" y="2173605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47</xdr:row>
      <xdr:rowOff>38100</xdr:rowOff>
    </xdr:from>
    <xdr:to>
      <xdr:col>2</xdr:col>
      <xdr:colOff>809625</xdr:colOff>
      <xdr:row>47</xdr:row>
      <xdr:rowOff>704850</xdr:rowOff>
    </xdr:to>
    <xdr:pic>
      <xdr:nvPicPr>
        <xdr:cNvPr id="23" name="Рисунок 7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19400" y="22507575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43</xdr:row>
      <xdr:rowOff>38100</xdr:rowOff>
    </xdr:from>
    <xdr:to>
      <xdr:col>2</xdr:col>
      <xdr:colOff>809625</xdr:colOff>
      <xdr:row>43</xdr:row>
      <xdr:rowOff>704850</xdr:rowOff>
    </xdr:to>
    <xdr:pic>
      <xdr:nvPicPr>
        <xdr:cNvPr id="24" name="Рисунок 7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819400" y="1956435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44</xdr:row>
      <xdr:rowOff>9525</xdr:rowOff>
    </xdr:from>
    <xdr:to>
      <xdr:col>2</xdr:col>
      <xdr:colOff>809625</xdr:colOff>
      <xdr:row>44</xdr:row>
      <xdr:rowOff>676275</xdr:rowOff>
    </xdr:to>
    <xdr:pic>
      <xdr:nvPicPr>
        <xdr:cNvPr id="25" name="Рисунок 7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2819400" y="20259675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42</xdr:row>
      <xdr:rowOff>47625</xdr:rowOff>
    </xdr:from>
    <xdr:to>
      <xdr:col>2</xdr:col>
      <xdr:colOff>809625</xdr:colOff>
      <xdr:row>42</xdr:row>
      <xdr:rowOff>714375</xdr:rowOff>
    </xdr:to>
    <xdr:pic>
      <xdr:nvPicPr>
        <xdr:cNvPr id="26" name="Рисунок 7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819400" y="18849975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37</xdr:row>
      <xdr:rowOff>28575</xdr:rowOff>
    </xdr:from>
    <xdr:to>
      <xdr:col>2</xdr:col>
      <xdr:colOff>828675</xdr:colOff>
      <xdr:row>37</xdr:row>
      <xdr:rowOff>695325</xdr:rowOff>
    </xdr:to>
    <xdr:pic>
      <xdr:nvPicPr>
        <xdr:cNvPr id="27" name="Рисунок 7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838450" y="15211425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39</xdr:row>
      <xdr:rowOff>38100</xdr:rowOff>
    </xdr:from>
    <xdr:to>
      <xdr:col>2</xdr:col>
      <xdr:colOff>847725</xdr:colOff>
      <xdr:row>39</xdr:row>
      <xdr:rowOff>704850</xdr:rowOff>
    </xdr:to>
    <xdr:pic>
      <xdr:nvPicPr>
        <xdr:cNvPr id="28" name="Рисунок 7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57500" y="1666875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41</xdr:row>
      <xdr:rowOff>28575</xdr:rowOff>
    </xdr:from>
    <xdr:to>
      <xdr:col>2</xdr:col>
      <xdr:colOff>800100</xdr:colOff>
      <xdr:row>41</xdr:row>
      <xdr:rowOff>695325</xdr:rowOff>
    </xdr:to>
    <xdr:pic>
      <xdr:nvPicPr>
        <xdr:cNvPr id="29" name="Рисунок 7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18107025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40</xdr:row>
      <xdr:rowOff>19050</xdr:rowOff>
    </xdr:from>
    <xdr:to>
      <xdr:col>2</xdr:col>
      <xdr:colOff>828675</xdr:colOff>
      <xdr:row>40</xdr:row>
      <xdr:rowOff>685800</xdr:rowOff>
    </xdr:to>
    <xdr:pic>
      <xdr:nvPicPr>
        <xdr:cNvPr id="30" name="Рисунок 7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838450" y="1737360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38</xdr:row>
      <xdr:rowOff>38100</xdr:rowOff>
    </xdr:from>
    <xdr:to>
      <xdr:col>2</xdr:col>
      <xdr:colOff>809625</xdr:colOff>
      <xdr:row>38</xdr:row>
      <xdr:rowOff>704850</xdr:rowOff>
    </xdr:to>
    <xdr:pic>
      <xdr:nvPicPr>
        <xdr:cNvPr id="31" name="Рисунок 7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819400" y="15944850"/>
          <a:ext cx="7620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86</xdr:row>
      <xdr:rowOff>38100</xdr:rowOff>
    </xdr:from>
    <xdr:to>
      <xdr:col>2</xdr:col>
      <xdr:colOff>762000</xdr:colOff>
      <xdr:row>86</xdr:row>
      <xdr:rowOff>657225</xdr:rowOff>
    </xdr:to>
    <xdr:pic>
      <xdr:nvPicPr>
        <xdr:cNvPr id="32" name="Picture 146" descr="urbech_syroj_mindal_thm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38450" y="35328225"/>
          <a:ext cx="695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87</xdr:row>
      <xdr:rowOff>28575</xdr:rowOff>
    </xdr:from>
    <xdr:to>
      <xdr:col>2</xdr:col>
      <xdr:colOff>828675</xdr:colOff>
      <xdr:row>87</xdr:row>
      <xdr:rowOff>666750</xdr:rowOff>
    </xdr:to>
    <xdr:pic>
      <xdr:nvPicPr>
        <xdr:cNvPr id="33" name="Picture 147" descr="urbech_syroj_orehi_cashew_thm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2876550" y="36014025"/>
          <a:ext cx="7239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85725</xdr:colOff>
      <xdr:row>93</xdr:row>
      <xdr:rowOff>76200</xdr:rowOff>
    </xdr:from>
    <xdr:to>
      <xdr:col>2</xdr:col>
      <xdr:colOff>800100</xdr:colOff>
      <xdr:row>93</xdr:row>
      <xdr:rowOff>676275</xdr:rowOff>
    </xdr:to>
    <xdr:pic>
      <xdr:nvPicPr>
        <xdr:cNvPr id="34" name="Picture 148" descr="urbech_syroj_konoplya_thm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857500" y="40233600"/>
          <a:ext cx="7143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89</xdr:row>
      <xdr:rowOff>38100</xdr:rowOff>
    </xdr:from>
    <xdr:to>
      <xdr:col>2</xdr:col>
      <xdr:colOff>790575</xdr:colOff>
      <xdr:row>89</xdr:row>
      <xdr:rowOff>666750</xdr:rowOff>
    </xdr:to>
    <xdr:pic>
      <xdr:nvPicPr>
        <xdr:cNvPr id="35" name="Picture 149" descr="urbech_kunzhut_belyj_thm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847975" y="37414200"/>
          <a:ext cx="7143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85</xdr:row>
      <xdr:rowOff>38100</xdr:rowOff>
    </xdr:from>
    <xdr:to>
      <xdr:col>2</xdr:col>
      <xdr:colOff>762000</xdr:colOff>
      <xdr:row>85</xdr:row>
      <xdr:rowOff>666750</xdr:rowOff>
    </xdr:to>
    <xdr:pic>
      <xdr:nvPicPr>
        <xdr:cNvPr id="36" name="Picture 150" descr="urbech_syroj_belyj_len_thm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838450" y="34632900"/>
          <a:ext cx="695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84</xdr:row>
      <xdr:rowOff>38100</xdr:rowOff>
    </xdr:from>
    <xdr:to>
      <xdr:col>2</xdr:col>
      <xdr:colOff>800100</xdr:colOff>
      <xdr:row>84</xdr:row>
      <xdr:rowOff>676275</xdr:rowOff>
    </xdr:to>
    <xdr:pic>
      <xdr:nvPicPr>
        <xdr:cNvPr id="37" name="Picture 151" descr="urbech_syroj_chernyj_len_thm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838450" y="33937575"/>
          <a:ext cx="7334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91</xdr:row>
      <xdr:rowOff>38100</xdr:rowOff>
    </xdr:from>
    <xdr:to>
      <xdr:col>2</xdr:col>
      <xdr:colOff>790575</xdr:colOff>
      <xdr:row>91</xdr:row>
      <xdr:rowOff>676275</xdr:rowOff>
    </xdr:to>
    <xdr:pic>
      <xdr:nvPicPr>
        <xdr:cNvPr id="38" name="Picture 152" descr="urbech_syroj_podsolnechnik_thm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2838450" y="38804850"/>
          <a:ext cx="7239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88</xdr:row>
      <xdr:rowOff>28575</xdr:rowOff>
    </xdr:from>
    <xdr:to>
      <xdr:col>2</xdr:col>
      <xdr:colOff>838200</xdr:colOff>
      <xdr:row>88</xdr:row>
      <xdr:rowOff>676275</xdr:rowOff>
    </xdr:to>
    <xdr:pic>
      <xdr:nvPicPr>
        <xdr:cNvPr id="39" name="Picture 153" descr="urbech_syroj_tykva_thm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876550" y="3670935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92</xdr:row>
      <xdr:rowOff>85725</xdr:rowOff>
    </xdr:from>
    <xdr:to>
      <xdr:col>2</xdr:col>
      <xdr:colOff>704850</xdr:colOff>
      <xdr:row>92</xdr:row>
      <xdr:rowOff>600075</xdr:rowOff>
    </xdr:to>
    <xdr:pic>
      <xdr:nvPicPr>
        <xdr:cNvPr id="40" name="Picture 1257" descr="mak_osnovnaya_thm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933700" y="39547800"/>
          <a:ext cx="5429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82</xdr:row>
      <xdr:rowOff>28575</xdr:rowOff>
    </xdr:from>
    <xdr:to>
      <xdr:col>2</xdr:col>
      <xdr:colOff>781050</xdr:colOff>
      <xdr:row>82</xdr:row>
      <xdr:rowOff>676275</xdr:rowOff>
    </xdr:to>
    <xdr:pic>
      <xdr:nvPicPr>
        <xdr:cNvPr id="41" name="Picture 144" descr="urbech_arahis_thm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819400" y="32537400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81</xdr:row>
      <xdr:rowOff>57150</xdr:rowOff>
    </xdr:from>
    <xdr:to>
      <xdr:col>2</xdr:col>
      <xdr:colOff>809625</xdr:colOff>
      <xdr:row>81</xdr:row>
      <xdr:rowOff>676275</xdr:rowOff>
    </xdr:to>
    <xdr:pic>
      <xdr:nvPicPr>
        <xdr:cNvPr id="42" name="Picture 143" descr="abrikosovie-kostochki_thm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809875" y="31870650"/>
          <a:ext cx="771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81</xdr:row>
      <xdr:rowOff>38100</xdr:rowOff>
    </xdr:from>
    <xdr:to>
      <xdr:col>2</xdr:col>
      <xdr:colOff>809625</xdr:colOff>
      <xdr:row>81</xdr:row>
      <xdr:rowOff>657225</xdr:rowOff>
    </xdr:to>
    <xdr:pic>
      <xdr:nvPicPr>
        <xdr:cNvPr id="43" name="Picture 143" descr="abrikosovie-kostochki_thm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2809875" y="31851600"/>
          <a:ext cx="771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83</xdr:row>
      <xdr:rowOff>28575</xdr:rowOff>
    </xdr:from>
    <xdr:to>
      <xdr:col>2</xdr:col>
      <xdr:colOff>790575</xdr:colOff>
      <xdr:row>83</xdr:row>
      <xdr:rowOff>666750</xdr:rowOff>
    </xdr:to>
    <xdr:pic>
      <xdr:nvPicPr>
        <xdr:cNvPr id="44" name="Picture 145" descr="urbech_syroj_gretskiij_oreh_thm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838450" y="33232725"/>
          <a:ext cx="7239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90</xdr:row>
      <xdr:rowOff>57150</xdr:rowOff>
    </xdr:from>
    <xdr:to>
      <xdr:col>2</xdr:col>
      <xdr:colOff>790575</xdr:colOff>
      <xdr:row>90</xdr:row>
      <xdr:rowOff>647700</xdr:rowOff>
    </xdr:to>
    <xdr:pic>
      <xdr:nvPicPr>
        <xdr:cNvPr id="45" name="Picture 3003" descr="Урбеч из семян кунжута черного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838450" y="38128575"/>
          <a:ext cx="7239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94</xdr:row>
      <xdr:rowOff>95250</xdr:rowOff>
    </xdr:from>
    <xdr:to>
      <xdr:col>2</xdr:col>
      <xdr:colOff>733425</xdr:colOff>
      <xdr:row>94</xdr:row>
      <xdr:rowOff>638175</xdr:rowOff>
    </xdr:to>
    <xdr:pic>
      <xdr:nvPicPr>
        <xdr:cNvPr id="46" name="Picture 3004" descr="urbech_thm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886075" y="40947975"/>
          <a:ext cx="6191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95</xdr:row>
      <xdr:rowOff>104775</xdr:rowOff>
    </xdr:from>
    <xdr:to>
      <xdr:col>2</xdr:col>
      <xdr:colOff>704850</xdr:colOff>
      <xdr:row>95</xdr:row>
      <xdr:rowOff>638175</xdr:rowOff>
    </xdr:to>
    <xdr:pic>
      <xdr:nvPicPr>
        <xdr:cNvPr id="47" name="Picture 3005" descr="urbech-shokoladno-orexovyj-miks-230-gr-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2914650" y="41652825"/>
          <a:ext cx="5619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9</xdr:row>
      <xdr:rowOff>171450</xdr:rowOff>
    </xdr:from>
    <xdr:to>
      <xdr:col>1</xdr:col>
      <xdr:colOff>2162175</xdr:colOff>
      <xdr:row>10</xdr:row>
      <xdr:rowOff>609600</xdr:rowOff>
    </xdr:to>
    <xdr:pic>
      <xdr:nvPicPr>
        <xdr:cNvPr id="48" name="Picture 1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323850" y="1704975"/>
          <a:ext cx="21336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76</xdr:row>
      <xdr:rowOff>66675</xdr:rowOff>
    </xdr:from>
    <xdr:to>
      <xdr:col>1</xdr:col>
      <xdr:colOff>1485900</xdr:colOff>
      <xdr:row>80</xdr:row>
      <xdr:rowOff>133350</xdr:rowOff>
    </xdr:to>
    <xdr:pic>
      <xdr:nvPicPr>
        <xdr:cNvPr id="49" name="Picture 156" descr="urbech_funduk_etiketka - копия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714375" y="30880050"/>
          <a:ext cx="10668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142875</xdr:colOff>
      <xdr:row>55</xdr:row>
      <xdr:rowOff>38100</xdr:rowOff>
    </xdr:from>
    <xdr:to>
      <xdr:col>1</xdr:col>
      <xdr:colOff>1638300</xdr:colOff>
      <xdr:row>58</xdr:row>
      <xdr:rowOff>114300</xdr:rowOff>
    </xdr:to>
    <xdr:pic>
      <xdr:nvPicPr>
        <xdr:cNvPr id="50" name="Picture 192" descr="ANd9GcSiA5ouZnzO25KWEePfzzAgnd_cDPAu-ZPo9zcqQfWFZ0tKuyt68A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438150" y="24679275"/>
          <a:ext cx="1495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542925</xdr:colOff>
      <xdr:row>31</xdr:row>
      <xdr:rowOff>38100</xdr:rowOff>
    </xdr:from>
    <xdr:to>
      <xdr:col>1</xdr:col>
      <xdr:colOff>1933575</xdr:colOff>
      <xdr:row>36</xdr:row>
      <xdr:rowOff>85725</xdr:rowOff>
    </xdr:to>
    <xdr:pic>
      <xdr:nvPicPr>
        <xdr:cNvPr id="51" name="Рисунок 78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838200" y="14049375"/>
          <a:ext cx="13906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219075</xdr:colOff>
      <xdr:row>0</xdr:row>
      <xdr:rowOff>85725</xdr:rowOff>
    </xdr:from>
    <xdr:to>
      <xdr:col>7</xdr:col>
      <xdr:colOff>676275</xdr:colOff>
      <xdr:row>7</xdr:row>
      <xdr:rowOff>133350</xdr:rowOff>
    </xdr:to>
    <xdr:pic>
      <xdr:nvPicPr>
        <xdr:cNvPr id="52" name="Picture 116" descr="logo-small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5353050" y="85725"/>
          <a:ext cx="136207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64</xdr:row>
      <xdr:rowOff>28575</xdr:rowOff>
    </xdr:from>
    <xdr:to>
      <xdr:col>1</xdr:col>
      <xdr:colOff>1066800</xdr:colOff>
      <xdr:row>66</xdr:row>
      <xdr:rowOff>504825</xdr:rowOff>
    </xdr:to>
    <xdr:pic>
      <xdr:nvPicPr>
        <xdr:cNvPr id="53" name="Рисунок 108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495300" y="27012900"/>
          <a:ext cx="876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67</xdr:row>
      <xdr:rowOff>285750</xdr:rowOff>
    </xdr:from>
    <xdr:to>
      <xdr:col>2</xdr:col>
      <xdr:colOff>866775</xdr:colOff>
      <xdr:row>70</xdr:row>
      <xdr:rowOff>190500</xdr:rowOff>
    </xdr:to>
    <xdr:pic>
      <xdr:nvPicPr>
        <xdr:cNvPr id="54" name="Рисунок 109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2819400" y="28051125"/>
          <a:ext cx="81915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dary-pamira.ru" TargetMode="External" /><Relationship Id="rId2" Type="http://schemas.openxmlformats.org/officeDocument/2006/relationships/hyperlink" Target="http://www.dary-pamira.ru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T107"/>
  <sheetViews>
    <sheetView tabSelected="1" zoomScalePageLayoutView="0" workbookViewId="0" topLeftCell="A50">
      <selection activeCell="F54" sqref="F54"/>
    </sheetView>
  </sheetViews>
  <sheetFormatPr defaultColWidth="9.00390625" defaultRowHeight="12.75"/>
  <cols>
    <col min="1" max="1" width="3.875" style="0" customWidth="1"/>
    <col min="2" max="2" width="32.50390625" style="0" customWidth="1"/>
    <col min="3" max="3" width="11.50390625" style="0" customWidth="1"/>
    <col min="4" max="4" width="7.50390625" style="0" customWidth="1"/>
    <col min="5" max="5" width="8.50390625" style="0" hidden="1" customWidth="1"/>
    <col min="6" max="6" width="12.00390625" style="0" customWidth="1"/>
    <col min="7" max="7" width="11.875" style="0" customWidth="1"/>
    <col min="8" max="8" width="13.375" style="0" customWidth="1"/>
    <col min="9" max="9" width="11.875" style="0" customWidth="1"/>
    <col min="10" max="10" width="17.00390625" style="0" customWidth="1"/>
    <col min="11" max="11" width="9.875" style="0" customWidth="1"/>
    <col min="12" max="12" width="17.875" style="0" hidden="1" customWidth="1"/>
    <col min="13" max="13" width="11.125" style="0" hidden="1" customWidth="1"/>
    <col min="14" max="14" width="14.00390625" style="3" hidden="1" customWidth="1"/>
    <col min="15" max="15" width="7.375" style="0" hidden="1" customWidth="1"/>
    <col min="16" max="16" width="13.125" style="0" customWidth="1"/>
  </cols>
  <sheetData>
    <row r="1" spans="2:13" ht="12.75" customHeight="1">
      <c r="B1" s="1"/>
      <c r="C1" s="155"/>
      <c r="D1" s="155"/>
      <c r="E1" s="155"/>
      <c r="F1" s="155"/>
      <c r="G1" s="155"/>
      <c r="H1" s="155"/>
      <c r="I1" s="155"/>
      <c r="J1" s="155"/>
      <c r="K1" s="155"/>
      <c r="L1" s="2"/>
      <c r="M1" s="2"/>
    </row>
    <row r="2" spans="2:13" ht="12.75" customHeight="1">
      <c r="B2" s="4" t="s">
        <v>104</v>
      </c>
      <c r="C2" s="155"/>
      <c r="D2" s="155"/>
      <c r="E2" s="155"/>
      <c r="F2" s="155"/>
      <c r="G2" s="155"/>
      <c r="H2" s="155"/>
      <c r="I2" s="155"/>
      <c r="J2" s="155"/>
      <c r="K2" s="155"/>
      <c r="L2" s="2"/>
      <c r="M2" s="2"/>
    </row>
    <row r="3" spans="2:13" ht="12.75" customHeight="1">
      <c r="B3" s="4" t="s">
        <v>105</v>
      </c>
      <c r="C3" s="155"/>
      <c r="D3" s="155"/>
      <c r="E3" s="155"/>
      <c r="F3" s="155"/>
      <c r="G3" s="155"/>
      <c r="H3" s="155"/>
      <c r="I3" s="155"/>
      <c r="J3" s="155"/>
      <c r="K3" s="155"/>
      <c r="L3" s="2"/>
      <c r="M3" s="2"/>
    </row>
    <row r="4" spans="2:13" ht="12.75" customHeight="1">
      <c r="B4" s="4"/>
      <c r="C4" s="155"/>
      <c r="D4" s="155"/>
      <c r="E4" s="155"/>
      <c r="F4" s="155"/>
      <c r="G4" s="155"/>
      <c r="H4" s="155"/>
      <c r="I4" s="155"/>
      <c r="J4" s="155"/>
      <c r="K4" s="155"/>
      <c r="L4" s="2"/>
      <c r="M4" s="2"/>
    </row>
    <row r="5" spans="2:13" ht="13.5" customHeight="1">
      <c r="B5" s="5" t="s">
        <v>109</v>
      </c>
      <c r="C5" s="155"/>
      <c r="D5" s="155"/>
      <c r="E5" s="155"/>
      <c r="F5" s="155"/>
      <c r="G5" s="155"/>
      <c r="H5" s="155"/>
      <c r="I5" s="155"/>
      <c r="J5" s="155"/>
      <c r="K5" s="155"/>
      <c r="L5" s="2"/>
      <c r="M5" s="2"/>
    </row>
    <row r="6" spans="2:13" ht="12.75" customHeight="1">
      <c r="B6" s="5" t="s">
        <v>106</v>
      </c>
      <c r="C6" s="155"/>
      <c r="D6" s="155"/>
      <c r="E6" s="155"/>
      <c r="F6" s="155"/>
      <c r="G6" s="155"/>
      <c r="H6" s="155"/>
      <c r="I6" s="155"/>
      <c r="J6" s="155"/>
      <c r="K6" s="155"/>
      <c r="L6" s="2"/>
      <c r="M6" s="2"/>
    </row>
    <row r="7" spans="2:13" ht="12.75" customHeight="1">
      <c r="B7" s="6" t="s">
        <v>107</v>
      </c>
      <c r="C7" s="155"/>
      <c r="D7" s="155"/>
      <c r="E7" s="155"/>
      <c r="F7" s="155"/>
      <c r="G7" s="155"/>
      <c r="H7" s="155"/>
      <c r="I7" s="155"/>
      <c r="J7" s="155"/>
      <c r="K7" s="155"/>
      <c r="L7" s="2"/>
      <c r="M7" s="2"/>
    </row>
    <row r="8" spans="2:13" ht="12.75" customHeight="1">
      <c r="B8" s="6"/>
      <c r="C8" s="156"/>
      <c r="D8" s="156"/>
      <c r="E8" s="156"/>
      <c r="F8" s="156"/>
      <c r="G8" s="156"/>
      <c r="H8" s="156"/>
      <c r="I8" s="156"/>
      <c r="J8" s="156"/>
      <c r="K8" s="156"/>
      <c r="L8" s="2"/>
      <c r="M8" s="2"/>
    </row>
    <row r="9" spans="1:13" ht="18" customHeight="1">
      <c r="A9" s="157" t="s">
        <v>0</v>
      </c>
      <c r="B9" s="158"/>
      <c r="C9" s="158"/>
      <c r="D9" s="158"/>
      <c r="E9" s="158"/>
      <c r="F9" s="158"/>
      <c r="G9" s="158"/>
      <c r="H9" s="158"/>
      <c r="I9" s="158"/>
      <c r="J9" s="158"/>
      <c r="K9" s="159"/>
      <c r="L9" s="7"/>
      <c r="M9" s="7"/>
    </row>
    <row r="10" spans="1:13" ht="15" customHeight="1">
      <c r="A10" s="160"/>
      <c r="B10" s="160"/>
      <c r="C10" s="162" t="s">
        <v>1</v>
      </c>
      <c r="D10" s="162"/>
      <c r="E10" s="162"/>
      <c r="F10" s="162"/>
      <c r="G10" s="162"/>
      <c r="H10" s="162"/>
      <c r="I10" s="162"/>
      <c r="J10" s="162"/>
      <c r="K10" s="162"/>
      <c r="L10" s="2"/>
      <c r="M10" s="2"/>
    </row>
    <row r="11" spans="1:20" ht="59.25" customHeight="1" thickBot="1">
      <c r="A11" s="161"/>
      <c r="B11" s="161"/>
      <c r="C11" s="163" t="s">
        <v>2</v>
      </c>
      <c r="D11" s="163"/>
      <c r="E11" s="163"/>
      <c r="F11" s="163"/>
      <c r="G11" s="163"/>
      <c r="H11" s="163"/>
      <c r="I11" s="163"/>
      <c r="J11" s="163"/>
      <c r="K11" s="163"/>
      <c r="S11" s="8"/>
      <c r="T11" s="8"/>
    </row>
    <row r="12" spans="1:20" ht="55.5" customHeight="1" thickBot="1">
      <c r="A12" s="9" t="s">
        <v>3</v>
      </c>
      <c r="B12" s="10" t="s">
        <v>4</v>
      </c>
      <c r="C12" s="11" t="s">
        <v>5</v>
      </c>
      <c r="D12" s="12" t="s">
        <v>6</v>
      </c>
      <c r="E12" s="12" t="s">
        <v>7</v>
      </c>
      <c r="F12" s="13" t="s">
        <v>108</v>
      </c>
      <c r="G12" s="14" t="s">
        <v>8</v>
      </c>
      <c r="H12" s="15" t="s">
        <v>9</v>
      </c>
      <c r="I12" s="16" t="s">
        <v>10</v>
      </c>
      <c r="J12" s="12" t="s">
        <v>11</v>
      </c>
      <c r="K12" s="17" t="s">
        <v>12</v>
      </c>
      <c r="L12" s="18" t="s">
        <v>13</v>
      </c>
      <c r="M12" s="18" t="s">
        <v>14</v>
      </c>
      <c r="N12" s="18" t="s">
        <v>15</v>
      </c>
      <c r="O12" s="18" t="s">
        <v>16</v>
      </c>
      <c r="Q12">
        <v>1.1</v>
      </c>
      <c r="S12" s="8"/>
      <c r="T12" s="8"/>
    </row>
    <row r="13" spans="1:15" ht="55.5" customHeight="1">
      <c r="A13" s="19">
        <v>1</v>
      </c>
      <c r="B13" s="20" t="s">
        <v>17</v>
      </c>
      <c r="C13" s="21"/>
      <c r="D13" s="22" t="s">
        <v>18</v>
      </c>
      <c r="E13" s="23">
        <v>380</v>
      </c>
      <c r="F13" s="24">
        <v>396</v>
      </c>
      <c r="G13" s="25"/>
      <c r="H13" s="26">
        <f aca="true" t="shared" si="0" ref="H13:H26">F13*G13</f>
        <v>0</v>
      </c>
      <c r="I13" s="27" t="s">
        <v>19</v>
      </c>
      <c r="J13" s="28">
        <v>5574037651009</v>
      </c>
      <c r="K13" s="29">
        <v>15</v>
      </c>
      <c r="L13" s="30">
        <v>78.5</v>
      </c>
      <c r="M13" s="30">
        <f aca="true" t="shared" si="1" ref="M13:M26">G13*L13</f>
        <v>0</v>
      </c>
      <c r="N13" s="3">
        <v>0.0003578181818181818</v>
      </c>
      <c r="O13" s="31">
        <f aca="true" t="shared" si="2" ref="O13:O26">N13*G13</f>
        <v>0</v>
      </c>
    </row>
    <row r="14" spans="1:15" ht="55.5" customHeight="1">
      <c r="A14" s="32">
        <v>2</v>
      </c>
      <c r="B14" s="33" t="s">
        <v>20</v>
      </c>
      <c r="C14" s="34"/>
      <c r="D14" s="35" t="s">
        <v>18</v>
      </c>
      <c r="E14" s="36">
        <v>210</v>
      </c>
      <c r="F14" s="37">
        <v>231</v>
      </c>
      <c r="G14" s="38"/>
      <c r="H14" s="39">
        <f t="shared" si="0"/>
        <v>0</v>
      </c>
      <c r="I14" s="40" t="s">
        <v>21</v>
      </c>
      <c r="J14" s="41">
        <v>5574037651054</v>
      </c>
      <c r="K14" s="42">
        <v>15</v>
      </c>
      <c r="L14" s="30">
        <v>78.5</v>
      </c>
      <c r="M14" s="30">
        <f t="shared" si="1"/>
        <v>0</v>
      </c>
      <c r="N14" s="3">
        <v>0.0003578181818181818</v>
      </c>
      <c r="O14" s="31">
        <f t="shared" si="2"/>
        <v>0</v>
      </c>
    </row>
    <row r="15" spans="1:15" ht="55.5" customHeight="1">
      <c r="A15" s="43">
        <v>3</v>
      </c>
      <c r="B15" s="44" t="s">
        <v>22</v>
      </c>
      <c r="C15" s="34"/>
      <c r="D15" s="35" t="s">
        <v>23</v>
      </c>
      <c r="E15" s="36">
        <v>3.3</v>
      </c>
      <c r="F15" s="37">
        <v>3.3</v>
      </c>
      <c r="G15" s="38"/>
      <c r="H15" s="39">
        <f t="shared" si="0"/>
        <v>0</v>
      </c>
      <c r="I15" s="45" t="s">
        <v>24</v>
      </c>
      <c r="J15" s="45" t="s">
        <v>25</v>
      </c>
      <c r="K15" s="42">
        <v>5000</v>
      </c>
      <c r="L15" s="30">
        <v>0.72</v>
      </c>
      <c r="M15" s="30">
        <f t="shared" si="1"/>
        <v>0</v>
      </c>
      <c r="N15" s="46">
        <v>5.179E-06</v>
      </c>
      <c r="O15" s="31">
        <f t="shared" si="2"/>
        <v>0</v>
      </c>
    </row>
    <row r="16" spans="1:15" ht="55.5" customHeight="1">
      <c r="A16" s="43">
        <v>4</v>
      </c>
      <c r="B16" s="44" t="s">
        <v>26</v>
      </c>
      <c r="C16" s="34"/>
      <c r="D16" s="35" t="s">
        <v>27</v>
      </c>
      <c r="E16" s="36">
        <v>330</v>
      </c>
      <c r="F16" s="37">
        <v>330</v>
      </c>
      <c r="G16" s="38"/>
      <c r="H16" s="39">
        <f t="shared" si="0"/>
        <v>0</v>
      </c>
      <c r="I16" s="40" t="s">
        <v>28</v>
      </c>
      <c r="J16" s="45" t="s">
        <v>29</v>
      </c>
      <c r="K16" s="42">
        <v>30</v>
      </c>
      <c r="L16" s="30">
        <v>72</v>
      </c>
      <c r="M16" s="30">
        <f t="shared" si="1"/>
        <v>0</v>
      </c>
      <c r="N16" s="47">
        <v>0.0005179</v>
      </c>
      <c r="O16" s="31">
        <f t="shared" si="2"/>
        <v>0</v>
      </c>
    </row>
    <row r="17" spans="1:15" ht="55.5" customHeight="1">
      <c r="A17" s="43">
        <v>5</v>
      </c>
      <c r="B17" s="44" t="s">
        <v>30</v>
      </c>
      <c r="D17" s="35" t="s">
        <v>31</v>
      </c>
      <c r="E17" s="36">
        <v>120</v>
      </c>
      <c r="F17" s="37">
        <v>132</v>
      </c>
      <c r="G17" s="38"/>
      <c r="H17" s="39">
        <f t="shared" si="0"/>
        <v>0</v>
      </c>
      <c r="I17" s="40" t="s">
        <v>32</v>
      </c>
      <c r="J17" s="45" t="s">
        <v>33</v>
      </c>
      <c r="K17" s="42">
        <v>20</v>
      </c>
      <c r="L17" s="30">
        <v>21</v>
      </c>
      <c r="M17" s="30">
        <f>G17*L17</f>
        <v>0</v>
      </c>
      <c r="N17" s="47">
        <v>1.5E-05</v>
      </c>
      <c r="O17" s="31">
        <f>N17*G17</f>
        <v>0</v>
      </c>
    </row>
    <row r="18" spans="1:15" ht="55.5" customHeight="1">
      <c r="A18" s="32">
        <v>6</v>
      </c>
      <c r="B18" s="33" t="s">
        <v>34</v>
      </c>
      <c r="C18" s="34"/>
      <c r="D18" s="35" t="s">
        <v>35</v>
      </c>
      <c r="E18" s="36">
        <v>120</v>
      </c>
      <c r="F18" s="37">
        <v>132</v>
      </c>
      <c r="G18" s="38"/>
      <c r="H18" s="39">
        <f t="shared" si="0"/>
        <v>0</v>
      </c>
      <c r="I18" s="40" t="s">
        <v>36</v>
      </c>
      <c r="J18" s="41">
        <v>5574037651016</v>
      </c>
      <c r="K18" s="42">
        <v>50</v>
      </c>
      <c r="L18" s="48">
        <v>123.4</v>
      </c>
      <c r="M18" s="30">
        <f t="shared" si="1"/>
        <v>0</v>
      </c>
      <c r="N18" s="3">
        <v>0.0018368</v>
      </c>
      <c r="O18" s="31">
        <f t="shared" si="2"/>
        <v>0</v>
      </c>
    </row>
    <row r="19" spans="1:15" ht="55.5" customHeight="1">
      <c r="A19" s="32">
        <v>7</v>
      </c>
      <c r="B19" s="33" t="s">
        <v>37</v>
      </c>
      <c r="C19" s="34"/>
      <c r="D19" s="35" t="s">
        <v>38</v>
      </c>
      <c r="E19" s="36">
        <v>45</v>
      </c>
      <c r="F19" s="37">
        <v>50</v>
      </c>
      <c r="G19" s="38"/>
      <c r="H19" s="39">
        <f t="shared" si="0"/>
        <v>0</v>
      </c>
      <c r="I19" s="40" t="s">
        <v>39</v>
      </c>
      <c r="J19" s="41">
        <v>5574037651061</v>
      </c>
      <c r="K19" s="42">
        <v>48</v>
      </c>
      <c r="L19" s="30">
        <v>38</v>
      </c>
      <c r="M19" s="30">
        <f t="shared" si="1"/>
        <v>0</v>
      </c>
      <c r="N19" s="3">
        <v>0.0004592</v>
      </c>
      <c r="O19" s="31">
        <f t="shared" si="2"/>
        <v>0</v>
      </c>
    </row>
    <row r="20" spans="1:15" ht="55.5" customHeight="1">
      <c r="A20" s="32">
        <v>8</v>
      </c>
      <c r="B20" s="49" t="s">
        <v>40</v>
      </c>
      <c r="C20" s="50"/>
      <c r="D20" s="35" t="s">
        <v>41</v>
      </c>
      <c r="E20" s="36">
        <v>88</v>
      </c>
      <c r="F20" s="37">
        <v>99</v>
      </c>
      <c r="G20" s="38"/>
      <c r="H20" s="39">
        <f t="shared" si="0"/>
        <v>0</v>
      </c>
      <c r="I20" s="40" t="s">
        <v>42</v>
      </c>
      <c r="J20" s="41">
        <v>5574037651078</v>
      </c>
      <c r="K20" s="42">
        <v>30</v>
      </c>
      <c r="L20" s="30">
        <v>62</v>
      </c>
      <c r="M20" s="30">
        <f t="shared" si="1"/>
        <v>0</v>
      </c>
      <c r="N20" s="3">
        <v>0.001</v>
      </c>
      <c r="O20" s="31">
        <f t="shared" si="2"/>
        <v>0</v>
      </c>
    </row>
    <row r="21" spans="1:15" ht="55.5" customHeight="1">
      <c r="A21" s="32">
        <v>9</v>
      </c>
      <c r="B21" s="33" t="s">
        <v>43</v>
      </c>
      <c r="C21" s="34"/>
      <c r="D21" s="35" t="s">
        <v>18</v>
      </c>
      <c r="E21" s="36">
        <v>88</v>
      </c>
      <c r="F21" s="37">
        <v>99</v>
      </c>
      <c r="G21" s="38"/>
      <c r="H21" s="39">
        <f t="shared" si="0"/>
        <v>0</v>
      </c>
      <c r="I21" s="40" t="s">
        <v>42</v>
      </c>
      <c r="J21" s="41">
        <v>5574037651023</v>
      </c>
      <c r="K21" s="42">
        <v>15</v>
      </c>
      <c r="L21" s="30">
        <v>78.5</v>
      </c>
      <c r="M21" s="30">
        <f t="shared" si="1"/>
        <v>0</v>
      </c>
      <c r="N21" s="3">
        <v>0.0003578181818181818</v>
      </c>
      <c r="O21" s="31">
        <f t="shared" si="2"/>
        <v>0</v>
      </c>
    </row>
    <row r="22" spans="1:15" ht="55.5" customHeight="1">
      <c r="A22" s="32">
        <v>10</v>
      </c>
      <c r="B22" s="49" t="s">
        <v>44</v>
      </c>
      <c r="C22" s="51"/>
      <c r="D22" s="35" t="s">
        <v>18</v>
      </c>
      <c r="E22" s="36">
        <v>120</v>
      </c>
      <c r="F22" s="37">
        <v>121</v>
      </c>
      <c r="G22" s="38"/>
      <c r="H22" s="39">
        <f t="shared" si="0"/>
        <v>0</v>
      </c>
      <c r="I22" s="40" t="s">
        <v>45</v>
      </c>
      <c r="J22" s="41">
        <v>5574037651108</v>
      </c>
      <c r="K22" s="42" t="s">
        <v>46</v>
      </c>
      <c r="L22" s="30">
        <v>63</v>
      </c>
      <c r="M22" s="30">
        <f t="shared" si="1"/>
        <v>0</v>
      </c>
      <c r="N22" s="3">
        <v>0.0003578181818181818</v>
      </c>
      <c r="O22" s="31">
        <f t="shared" si="2"/>
        <v>0</v>
      </c>
    </row>
    <row r="23" spans="1:15" ht="55.5" customHeight="1">
      <c r="A23" s="32">
        <v>11</v>
      </c>
      <c r="B23" s="49" t="s">
        <v>47</v>
      </c>
      <c r="C23" s="51"/>
      <c r="D23" s="35" t="s">
        <v>18</v>
      </c>
      <c r="E23" s="36">
        <v>120</v>
      </c>
      <c r="F23" s="37">
        <v>121</v>
      </c>
      <c r="G23" s="38"/>
      <c r="H23" s="39">
        <f t="shared" si="0"/>
        <v>0</v>
      </c>
      <c r="I23" s="40" t="s">
        <v>45</v>
      </c>
      <c r="J23" s="41">
        <v>5574037651115</v>
      </c>
      <c r="K23" s="42" t="s">
        <v>46</v>
      </c>
      <c r="L23" s="30">
        <v>63</v>
      </c>
      <c r="M23" s="30">
        <f t="shared" si="1"/>
        <v>0</v>
      </c>
      <c r="N23" s="3">
        <v>0.0003578181818181818</v>
      </c>
      <c r="O23" s="31">
        <f t="shared" si="2"/>
        <v>0</v>
      </c>
    </row>
    <row r="24" spans="1:15" ht="55.5" customHeight="1">
      <c r="A24" s="32">
        <v>12</v>
      </c>
      <c r="B24" s="49" t="s">
        <v>48</v>
      </c>
      <c r="C24" s="51"/>
      <c r="D24" s="35" t="s">
        <v>18</v>
      </c>
      <c r="E24" s="36">
        <v>120</v>
      </c>
      <c r="F24" s="37">
        <v>121</v>
      </c>
      <c r="G24" s="38"/>
      <c r="H24" s="39">
        <f t="shared" si="0"/>
        <v>0</v>
      </c>
      <c r="I24" s="40" t="s">
        <v>45</v>
      </c>
      <c r="J24" s="41">
        <v>5574037651139</v>
      </c>
      <c r="K24" s="42" t="s">
        <v>46</v>
      </c>
      <c r="L24" s="30">
        <v>63</v>
      </c>
      <c r="M24" s="30">
        <f t="shared" si="1"/>
        <v>0</v>
      </c>
      <c r="N24" s="3">
        <v>0.0003578181818181818</v>
      </c>
      <c r="O24" s="31">
        <f t="shared" si="2"/>
        <v>0</v>
      </c>
    </row>
    <row r="25" spans="1:15" ht="55.5" customHeight="1">
      <c r="A25" s="32">
        <v>13</v>
      </c>
      <c r="B25" s="49" t="s">
        <v>49</v>
      </c>
      <c r="C25" s="51"/>
      <c r="D25" s="35" t="s">
        <v>18</v>
      </c>
      <c r="E25" s="36">
        <v>120</v>
      </c>
      <c r="F25" s="37">
        <v>121</v>
      </c>
      <c r="G25" s="38"/>
      <c r="H25" s="39">
        <f t="shared" si="0"/>
        <v>0</v>
      </c>
      <c r="I25" s="40" t="s">
        <v>45</v>
      </c>
      <c r="J25" s="41">
        <v>5574037651146</v>
      </c>
      <c r="K25" s="42" t="s">
        <v>46</v>
      </c>
      <c r="L25" s="30">
        <v>63</v>
      </c>
      <c r="M25" s="30">
        <f t="shared" si="1"/>
        <v>0</v>
      </c>
      <c r="N25" s="3">
        <v>0.0003578181818181818</v>
      </c>
      <c r="O25" s="31">
        <f t="shared" si="2"/>
        <v>0</v>
      </c>
    </row>
    <row r="26" spans="1:17" ht="55.5" customHeight="1" thickBot="1">
      <c r="A26" s="32">
        <v>14</v>
      </c>
      <c r="B26" s="49" t="s">
        <v>50</v>
      </c>
      <c r="C26" s="51"/>
      <c r="D26" s="35" t="s">
        <v>18</v>
      </c>
      <c r="E26" s="52">
        <v>120</v>
      </c>
      <c r="F26" s="53">
        <v>121</v>
      </c>
      <c r="G26" s="54"/>
      <c r="H26" s="55">
        <f t="shared" si="0"/>
        <v>0</v>
      </c>
      <c r="I26" s="40" t="s">
        <v>45</v>
      </c>
      <c r="J26" s="41">
        <v>5574037651122</v>
      </c>
      <c r="K26" s="42" t="s">
        <v>46</v>
      </c>
      <c r="L26" s="30">
        <v>63</v>
      </c>
      <c r="M26" s="30">
        <f t="shared" si="1"/>
        <v>0</v>
      </c>
      <c r="N26" s="3">
        <v>0.0003578181818181818</v>
      </c>
      <c r="O26" s="31">
        <f t="shared" si="2"/>
        <v>0</v>
      </c>
      <c r="Q26" s="56"/>
    </row>
    <row r="27" spans="1:15" ht="13.5" customHeight="1">
      <c r="A27" s="57"/>
      <c r="B27" s="58"/>
      <c r="D27" s="59"/>
      <c r="E27" s="60"/>
      <c r="F27" s="61" t="s">
        <v>51</v>
      </c>
      <c r="G27" s="62"/>
      <c r="H27" s="63">
        <f>SUM(H13:H26)</f>
        <v>0</v>
      </c>
      <c r="I27" s="30"/>
      <c r="J27" s="64"/>
      <c r="K27" s="30"/>
      <c r="L27" s="30"/>
      <c r="M27" s="30"/>
      <c r="O27" s="3"/>
    </row>
    <row r="28" spans="1:15" ht="14.25" customHeight="1">
      <c r="A28" s="57"/>
      <c r="B28" s="65"/>
      <c r="D28" s="59"/>
      <c r="E28" s="139" t="s">
        <v>52</v>
      </c>
      <c r="F28" s="140"/>
      <c r="G28" s="67">
        <f>SUM(M13:M52)/1000</f>
        <v>0</v>
      </c>
      <c r="H28" s="68" t="s">
        <v>53</v>
      </c>
      <c r="I28" s="30"/>
      <c r="J28" s="64"/>
      <c r="K28" s="30"/>
      <c r="L28" s="30"/>
      <c r="M28" s="30"/>
      <c r="O28" s="3"/>
    </row>
    <row r="29" spans="1:15" ht="15.75" customHeight="1" thickBot="1">
      <c r="A29" s="57"/>
      <c r="B29" s="65"/>
      <c r="D29" s="59"/>
      <c r="E29" s="141" t="s">
        <v>54</v>
      </c>
      <c r="F29" s="142"/>
      <c r="G29" s="70">
        <f>SUM(O13:O26)</f>
        <v>0</v>
      </c>
      <c r="H29" s="71" t="s">
        <v>55</v>
      </c>
      <c r="I29" s="30"/>
      <c r="J29" s="64"/>
      <c r="K29" s="30"/>
      <c r="L29" s="30"/>
      <c r="M29" s="30"/>
      <c r="O29" s="3"/>
    </row>
    <row r="30" spans="1:15" ht="15.75" customHeight="1">
      <c r="A30" s="57"/>
      <c r="B30" s="65"/>
      <c r="D30" s="59"/>
      <c r="E30" s="72"/>
      <c r="F30" s="72"/>
      <c r="G30" s="73"/>
      <c r="H30" s="74"/>
      <c r="I30" s="30"/>
      <c r="J30" s="64"/>
      <c r="K30" s="30"/>
      <c r="L30" s="30"/>
      <c r="M30" s="30"/>
      <c r="O30" s="3"/>
    </row>
    <row r="31" spans="1:15" ht="16.5" customHeight="1">
      <c r="A31" s="57"/>
      <c r="B31" s="65"/>
      <c r="D31" s="59"/>
      <c r="E31" s="72"/>
      <c r="F31" s="72"/>
      <c r="G31" s="73"/>
      <c r="H31" s="74"/>
      <c r="I31" s="30"/>
      <c r="J31" s="64"/>
      <c r="K31" s="30"/>
      <c r="L31" s="30"/>
      <c r="M31" s="30"/>
      <c r="O31" s="3"/>
    </row>
    <row r="32" spans="1:15" ht="15.75" customHeight="1">
      <c r="A32" s="57"/>
      <c r="B32" s="153"/>
      <c r="C32" s="149" t="s">
        <v>56</v>
      </c>
      <c r="D32" s="149"/>
      <c r="E32" s="149"/>
      <c r="F32" s="149"/>
      <c r="G32" s="149"/>
      <c r="H32" s="149"/>
      <c r="I32" s="149"/>
      <c r="J32" s="149"/>
      <c r="K32" s="149"/>
      <c r="L32" s="30"/>
      <c r="M32" s="30"/>
      <c r="O32" s="3"/>
    </row>
    <row r="33" spans="1:15" ht="15.75" customHeight="1">
      <c r="A33" s="57"/>
      <c r="B33" s="153"/>
      <c r="C33" s="149"/>
      <c r="D33" s="149"/>
      <c r="E33" s="149"/>
      <c r="F33" s="149"/>
      <c r="G33" s="149"/>
      <c r="H33" s="149"/>
      <c r="I33" s="149"/>
      <c r="J33" s="149"/>
      <c r="K33" s="149"/>
      <c r="L33" s="30"/>
      <c r="M33" s="30"/>
      <c r="O33" s="3"/>
    </row>
    <row r="34" spans="1:15" ht="15.75" customHeight="1">
      <c r="A34" s="57"/>
      <c r="B34" s="153"/>
      <c r="C34" s="149"/>
      <c r="D34" s="149"/>
      <c r="E34" s="149"/>
      <c r="F34" s="149"/>
      <c r="G34" s="149"/>
      <c r="H34" s="149"/>
      <c r="I34" s="149"/>
      <c r="J34" s="149"/>
      <c r="K34" s="149"/>
      <c r="L34" s="30"/>
      <c r="M34" s="30"/>
      <c r="O34" s="3"/>
    </row>
    <row r="35" spans="1:15" ht="15.75" customHeight="1">
      <c r="A35" s="57"/>
      <c r="B35" s="153"/>
      <c r="C35" s="149"/>
      <c r="D35" s="149"/>
      <c r="E35" s="149"/>
      <c r="F35" s="149"/>
      <c r="G35" s="149"/>
      <c r="H35" s="149"/>
      <c r="I35" s="149"/>
      <c r="J35" s="149"/>
      <c r="K35" s="149"/>
      <c r="L35" s="30"/>
      <c r="M35" s="30"/>
      <c r="O35" s="3"/>
    </row>
    <row r="36" spans="1:15" ht="15.75" customHeight="1">
      <c r="A36" s="57"/>
      <c r="B36" s="153"/>
      <c r="C36" s="149"/>
      <c r="D36" s="149"/>
      <c r="E36" s="149"/>
      <c r="F36" s="149"/>
      <c r="G36" s="149"/>
      <c r="H36" s="149"/>
      <c r="I36" s="149"/>
      <c r="J36" s="149"/>
      <c r="K36" s="149"/>
      <c r="L36" s="30"/>
      <c r="M36" s="30"/>
      <c r="O36" s="3"/>
    </row>
    <row r="37" spans="1:15" ht="13.5" customHeight="1" thickBot="1">
      <c r="A37" s="57"/>
      <c r="B37" s="153"/>
      <c r="C37" s="154"/>
      <c r="D37" s="154"/>
      <c r="E37" s="154"/>
      <c r="F37" s="154"/>
      <c r="G37" s="154"/>
      <c r="H37" s="154"/>
      <c r="I37" s="154"/>
      <c r="J37" s="154"/>
      <c r="K37" s="154"/>
      <c r="L37" s="30"/>
      <c r="M37" s="30"/>
      <c r="O37" s="3"/>
    </row>
    <row r="38" spans="1:15" ht="57" customHeight="1">
      <c r="A38" s="32">
        <v>1</v>
      </c>
      <c r="B38" s="49" t="s">
        <v>57</v>
      </c>
      <c r="C38" s="34"/>
      <c r="D38" s="75" t="s">
        <v>58</v>
      </c>
      <c r="E38" s="36">
        <v>105</v>
      </c>
      <c r="F38" s="37">
        <v>121</v>
      </c>
      <c r="G38" s="76"/>
      <c r="H38" s="39">
        <f aca="true" t="shared" si="3" ref="H38:H48">F38*G38</f>
        <v>0</v>
      </c>
      <c r="I38" s="42" t="s">
        <v>59</v>
      </c>
      <c r="J38" s="41">
        <v>4627093730018</v>
      </c>
      <c r="K38" s="42"/>
      <c r="L38" s="30">
        <v>160</v>
      </c>
      <c r="M38" s="30">
        <f aca="true" t="shared" si="4" ref="M38:M48">G38*L38</f>
        <v>0</v>
      </c>
      <c r="N38" s="3">
        <v>0.0018368</v>
      </c>
      <c r="O38" s="31">
        <f aca="true" t="shared" si="5" ref="O38:O48">N38*G38</f>
        <v>0</v>
      </c>
    </row>
    <row r="39" spans="1:15" ht="57" customHeight="1">
      <c r="A39" s="32">
        <v>2</v>
      </c>
      <c r="B39" s="49" t="s">
        <v>60</v>
      </c>
      <c r="C39" s="34"/>
      <c r="D39" s="77" t="s">
        <v>58</v>
      </c>
      <c r="E39" s="23">
        <v>105</v>
      </c>
      <c r="F39" s="24">
        <v>121</v>
      </c>
      <c r="G39" s="38"/>
      <c r="H39" s="39">
        <f t="shared" si="3"/>
        <v>0</v>
      </c>
      <c r="I39" s="42" t="s">
        <v>59</v>
      </c>
      <c r="J39" s="41">
        <v>4627093730049</v>
      </c>
      <c r="K39" s="42"/>
      <c r="L39" s="30">
        <v>160</v>
      </c>
      <c r="M39" s="30">
        <f t="shared" si="4"/>
        <v>0</v>
      </c>
      <c r="N39" s="3">
        <v>0.0018368</v>
      </c>
      <c r="O39" s="31">
        <f t="shared" si="5"/>
        <v>0</v>
      </c>
    </row>
    <row r="40" spans="1:15" ht="57" customHeight="1">
      <c r="A40" s="43">
        <v>3</v>
      </c>
      <c r="B40" s="44" t="s">
        <v>61</v>
      </c>
      <c r="C40" s="34"/>
      <c r="D40" s="77" t="s">
        <v>58</v>
      </c>
      <c r="E40" s="23">
        <v>105</v>
      </c>
      <c r="F40" s="24">
        <v>121</v>
      </c>
      <c r="G40" s="38"/>
      <c r="H40" s="39">
        <f t="shared" si="3"/>
        <v>0</v>
      </c>
      <c r="I40" s="42" t="s">
        <v>59</v>
      </c>
      <c r="J40" s="45" t="s">
        <v>62</v>
      </c>
      <c r="K40" s="42"/>
      <c r="L40" s="30">
        <v>160</v>
      </c>
      <c r="M40" s="30">
        <f t="shared" si="4"/>
        <v>0</v>
      </c>
      <c r="N40" s="3">
        <v>0.0018368</v>
      </c>
      <c r="O40" s="31">
        <f t="shared" si="5"/>
        <v>0</v>
      </c>
    </row>
    <row r="41" spans="1:15" ht="57" customHeight="1">
      <c r="A41" s="43">
        <v>4</v>
      </c>
      <c r="B41" s="44" t="s">
        <v>63</v>
      </c>
      <c r="C41" s="34"/>
      <c r="D41" s="77" t="s">
        <v>58</v>
      </c>
      <c r="E41" s="23">
        <v>105</v>
      </c>
      <c r="F41" s="24">
        <v>121</v>
      </c>
      <c r="G41" s="38"/>
      <c r="H41" s="39">
        <f t="shared" si="3"/>
        <v>0</v>
      </c>
      <c r="I41" s="42" t="s">
        <v>59</v>
      </c>
      <c r="J41" s="45" t="s">
        <v>64</v>
      </c>
      <c r="K41" s="42"/>
      <c r="L41" s="30">
        <v>160</v>
      </c>
      <c r="M41" s="30">
        <f>G41*L41</f>
        <v>0</v>
      </c>
      <c r="N41" s="3">
        <v>0.0018368</v>
      </c>
      <c r="O41" s="31">
        <f>N41*G41</f>
        <v>0</v>
      </c>
    </row>
    <row r="42" spans="1:15" ht="57" customHeight="1">
      <c r="A42" s="43">
        <v>5</v>
      </c>
      <c r="B42" s="44" t="s">
        <v>65</v>
      </c>
      <c r="C42" s="34"/>
      <c r="D42" s="77" t="s">
        <v>58</v>
      </c>
      <c r="E42" s="23">
        <v>105</v>
      </c>
      <c r="F42" s="24">
        <v>121</v>
      </c>
      <c r="G42" s="38"/>
      <c r="H42" s="39">
        <f t="shared" si="3"/>
        <v>0</v>
      </c>
      <c r="I42" s="42" t="s">
        <v>59</v>
      </c>
      <c r="J42" s="45" t="s">
        <v>66</v>
      </c>
      <c r="K42" s="42"/>
      <c r="L42" s="30">
        <v>160</v>
      </c>
      <c r="M42" s="30">
        <f t="shared" si="4"/>
        <v>0</v>
      </c>
      <c r="N42" s="3">
        <v>0.0018368</v>
      </c>
      <c r="O42" s="31">
        <f t="shared" si="5"/>
        <v>0</v>
      </c>
    </row>
    <row r="43" spans="1:15" ht="57" customHeight="1">
      <c r="A43" s="43">
        <v>6</v>
      </c>
      <c r="B43" s="44" t="s">
        <v>67</v>
      </c>
      <c r="C43" s="8"/>
      <c r="D43" s="75" t="s">
        <v>68</v>
      </c>
      <c r="E43" s="36">
        <v>75</v>
      </c>
      <c r="F43" s="37">
        <v>88</v>
      </c>
      <c r="G43" s="38"/>
      <c r="H43" s="39">
        <f t="shared" si="3"/>
        <v>0</v>
      </c>
      <c r="I43" s="29" t="s">
        <v>69</v>
      </c>
      <c r="J43" s="45" t="s">
        <v>70</v>
      </c>
      <c r="K43" s="42"/>
      <c r="L43" s="30">
        <v>110</v>
      </c>
      <c r="M43" s="30">
        <f t="shared" si="4"/>
        <v>0</v>
      </c>
      <c r="N43" s="3">
        <v>0.0004592</v>
      </c>
      <c r="O43" s="31">
        <f t="shared" si="5"/>
        <v>0</v>
      </c>
    </row>
    <row r="44" spans="1:15" ht="57" customHeight="1">
      <c r="A44" s="32">
        <v>7</v>
      </c>
      <c r="B44" s="49" t="s">
        <v>71</v>
      </c>
      <c r="C44" s="34"/>
      <c r="D44" s="75" t="s">
        <v>72</v>
      </c>
      <c r="E44" s="36">
        <v>75</v>
      </c>
      <c r="F44" s="37">
        <v>88</v>
      </c>
      <c r="G44" s="38"/>
      <c r="H44" s="39">
        <f t="shared" si="3"/>
        <v>0</v>
      </c>
      <c r="I44" s="29" t="s">
        <v>69</v>
      </c>
      <c r="J44" s="41">
        <v>4627093730551</v>
      </c>
      <c r="K44" s="42"/>
      <c r="L44" s="30">
        <v>110</v>
      </c>
      <c r="M44" s="30">
        <f t="shared" si="4"/>
        <v>0</v>
      </c>
      <c r="N44" s="3">
        <v>0.0004592</v>
      </c>
      <c r="O44" s="31">
        <f t="shared" si="5"/>
        <v>0</v>
      </c>
    </row>
    <row r="45" spans="1:15" ht="57" customHeight="1">
      <c r="A45" s="32">
        <v>8</v>
      </c>
      <c r="B45" s="49" t="s">
        <v>73</v>
      </c>
      <c r="C45" s="34"/>
      <c r="D45" s="75" t="s">
        <v>72</v>
      </c>
      <c r="E45" s="36">
        <v>75</v>
      </c>
      <c r="F45" s="37">
        <v>88</v>
      </c>
      <c r="G45" s="38"/>
      <c r="H45" s="39">
        <f t="shared" si="3"/>
        <v>0</v>
      </c>
      <c r="I45" s="29" t="s">
        <v>69</v>
      </c>
      <c r="J45" s="41">
        <v>4627093730667</v>
      </c>
      <c r="K45" s="42"/>
      <c r="L45" s="30">
        <v>110</v>
      </c>
      <c r="M45" s="30">
        <f t="shared" si="4"/>
        <v>0</v>
      </c>
      <c r="N45" s="3">
        <v>0.0004592</v>
      </c>
      <c r="O45" s="31">
        <f t="shared" si="5"/>
        <v>0</v>
      </c>
    </row>
    <row r="46" spans="1:15" ht="57" customHeight="1">
      <c r="A46" s="32">
        <v>9</v>
      </c>
      <c r="B46" s="49" t="s">
        <v>74</v>
      </c>
      <c r="C46" s="50"/>
      <c r="D46" s="75" t="s">
        <v>75</v>
      </c>
      <c r="E46" s="36">
        <v>160</v>
      </c>
      <c r="F46" s="37">
        <v>165</v>
      </c>
      <c r="G46" s="38"/>
      <c r="H46" s="39">
        <f t="shared" si="3"/>
        <v>0</v>
      </c>
      <c r="I46" s="42" t="s">
        <v>76</v>
      </c>
      <c r="J46" s="41">
        <v>4627093730674</v>
      </c>
      <c r="K46" s="42"/>
      <c r="L46" s="30">
        <v>250</v>
      </c>
      <c r="M46" s="30">
        <f t="shared" si="4"/>
        <v>0</v>
      </c>
      <c r="N46" s="3">
        <v>0.001</v>
      </c>
      <c r="O46" s="31">
        <f t="shared" si="5"/>
        <v>0</v>
      </c>
    </row>
    <row r="47" spans="1:15" ht="60.75" customHeight="1">
      <c r="A47" s="32">
        <v>10</v>
      </c>
      <c r="B47" s="49" t="s">
        <v>77</v>
      </c>
      <c r="C47" s="34"/>
      <c r="D47" s="75" t="s">
        <v>78</v>
      </c>
      <c r="E47" s="36">
        <v>160</v>
      </c>
      <c r="F47" s="78">
        <v>176</v>
      </c>
      <c r="G47" s="38"/>
      <c r="H47" s="39">
        <f t="shared" si="3"/>
        <v>0</v>
      </c>
      <c r="I47" s="42" t="s">
        <v>76</v>
      </c>
      <c r="J47" s="41">
        <v>4627093730698</v>
      </c>
      <c r="K47" s="42"/>
      <c r="L47" s="30">
        <v>250</v>
      </c>
      <c r="M47" s="30">
        <f t="shared" si="4"/>
        <v>0</v>
      </c>
      <c r="N47" s="3">
        <v>0.001</v>
      </c>
      <c r="O47" s="31">
        <f t="shared" si="5"/>
        <v>0</v>
      </c>
    </row>
    <row r="48" spans="1:15" ht="60.75" customHeight="1" thickBot="1">
      <c r="A48" s="32">
        <v>11</v>
      </c>
      <c r="B48" s="49" t="s">
        <v>79</v>
      </c>
      <c r="C48" s="50"/>
      <c r="D48" s="75" t="s">
        <v>75</v>
      </c>
      <c r="E48" s="36">
        <v>160</v>
      </c>
      <c r="F48" s="37">
        <v>165</v>
      </c>
      <c r="G48" s="79"/>
      <c r="H48" s="39">
        <f t="shared" si="3"/>
        <v>0</v>
      </c>
      <c r="I48" s="42" t="s">
        <v>76</v>
      </c>
      <c r="J48" s="41">
        <v>4627093730681</v>
      </c>
      <c r="K48" s="42"/>
      <c r="L48" s="30">
        <v>250</v>
      </c>
      <c r="M48" s="30">
        <f t="shared" si="4"/>
        <v>0</v>
      </c>
      <c r="N48" s="3">
        <v>0.001</v>
      </c>
      <c r="O48" s="31">
        <f t="shared" si="5"/>
        <v>0</v>
      </c>
    </row>
    <row r="49" spans="1:15" ht="15.75" customHeight="1">
      <c r="A49" s="57"/>
      <c r="B49" s="65"/>
      <c r="D49" s="59"/>
      <c r="E49" s="80"/>
      <c r="F49" s="81" t="s">
        <v>51</v>
      </c>
      <c r="G49" s="82"/>
      <c r="H49" s="83">
        <f>SUM(H38:H48)</f>
        <v>0</v>
      </c>
      <c r="I49" s="30"/>
      <c r="J49" s="64"/>
      <c r="K49" s="30"/>
      <c r="L49" s="30"/>
      <c r="M49" s="30"/>
      <c r="O49" s="3"/>
    </row>
    <row r="50" spans="1:15" ht="15.75" customHeight="1">
      <c r="A50" s="57"/>
      <c r="B50" s="65"/>
      <c r="D50" s="59"/>
      <c r="E50" s="139" t="s">
        <v>52</v>
      </c>
      <c r="F50" s="140"/>
      <c r="G50" s="67">
        <f>SUM(M29:M48)/1000</f>
        <v>0</v>
      </c>
      <c r="H50" s="68" t="s">
        <v>53</v>
      </c>
      <c r="I50" s="30"/>
      <c r="J50" s="64"/>
      <c r="K50" s="30"/>
      <c r="L50" s="30"/>
      <c r="M50" s="30"/>
      <c r="O50" s="3"/>
    </row>
    <row r="51" spans="1:15" ht="15.75" customHeight="1" thickBot="1">
      <c r="A51" s="57"/>
      <c r="B51" s="65"/>
      <c r="D51" s="59"/>
      <c r="E51" s="141" t="s">
        <v>54</v>
      </c>
      <c r="F51" s="142"/>
      <c r="G51" s="70">
        <f>SUM(O38:O48)</f>
        <v>0</v>
      </c>
      <c r="H51" s="71" t="s">
        <v>55</v>
      </c>
      <c r="I51" s="30"/>
      <c r="J51" s="64"/>
      <c r="K51" s="30"/>
      <c r="L51" s="30"/>
      <c r="M51" s="30"/>
      <c r="O51" s="3"/>
    </row>
    <row r="52" spans="1:15" ht="15.75" customHeight="1">
      <c r="A52" s="57"/>
      <c r="B52" s="65"/>
      <c r="D52" s="59"/>
      <c r="E52" s="72"/>
      <c r="F52" s="72"/>
      <c r="G52" s="73"/>
      <c r="H52" s="74"/>
      <c r="I52" s="30"/>
      <c r="J52" s="64"/>
      <c r="K52" s="30"/>
      <c r="L52" s="30"/>
      <c r="M52" s="30"/>
      <c r="O52" s="3"/>
    </row>
    <row r="53" spans="1:15" ht="15.75" customHeight="1">
      <c r="A53" s="57"/>
      <c r="B53" s="65"/>
      <c r="D53" s="59"/>
      <c r="E53" s="72"/>
      <c r="F53" s="72"/>
      <c r="G53" s="73"/>
      <c r="H53" s="74"/>
      <c r="I53" s="30"/>
      <c r="K53" s="30"/>
      <c r="L53" s="30"/>
      <c r="M53" s="30"/>
      <c r="O53" s="3"/>
    </row>
    <row r="54" spans="1:15" ht="15.75" customHeight="1">
      <c r="A54" s="57"/>
      <c r="B54" s="65"/>
      <c r="D54" s="59"/>
      <c r="E54" s="72"/>
      <c r="F54" s="72"/>
      <c r="G54" s="73"/>
      <c r="H54" s="74"/>
      <c r="I54" s="30"/>
      <c r="K54" s="30"/>
      <c r="L54" s="30"/>
      <c r="M54" s="30"/>
      <c r="O54" s="3"/>
    </row>
    <row r="55" spans="1:15" ht="15.75" customHeight="1">
      <c r="A55" s="57"/>
      <c r="B55" s="65"/>
      <c r="D55" s="59"/>
      <c r="E55" s="72"/>
      <c r="F55" s="72"/>
      <c r="G55" s="73"/>
      <c r="H55" s="74"/>
      <c r="I55" s="30"/>
      <c r="K55" s="30"/>
      <c r="L55" s="30"/>
      <c r="M55" s="30"/>
      <c r="O55" s="3"/>
    </row>
    <row r="56" spans="1:15" ht="15.75" customHeight="1">
      <c r="A56" s="57"/>
      <c r="B56" s="151" t="s">
        <v>80</v>
      </c>
      <c r="C56" s="151"/>
      <c r="D56" s="151"/>
      <c r="E56" s="86"/>
      <c r="F56" s="149" t="s">
        <v>81</v>
      </c>
      <c r="G56" s="149"/>
      <c r="H56" s="149"/>
      <c r="I56" s="149"/>
      <c r="J56" s="149"/>
      <c r="K56" s="149"/>
      <c r="L56" s="30"/>
      <c r="M56" s="30"/>
      <c r="O56" s="3"/>
    </row>
    <row r="57" spans="1:15" ht="15.75" customHeight="1">
      <c r="A57" s="57"/>
      <c r="B57" s="151"/>
      <c r="C57" s="151"/>
      <c r="D57" s="151"/>
      <c r="E57" s="86"/>
      <c r="F57" s="149"/>
      <c r="G57" s="149"/>
      <c r="H57" s="149"/>
      <c r="I57" s="149"/>
      <c r="J57" s="149"/>
      <c r="K57" s="149"/>
      <c r="L57" s="30"/>
      <c r="M57" s="30"/>
      <c r="O57" s="3"/>
    </row>
    <row r="58" spans="1:15" ht="15.75" customHeight="1">
      <c r="A58" s="57"/>
      <c r="B58" s="151"/>
      <c r="C58" s="151"/>
      <c r="D58" s="151"/>
      <c r="E58" s="86"/>
      <c r="F58" s="149"/>
      <c r="G58" s="149"/>
      <c r="H58" s="149"/>
      <c r="I58" s="149"/>
      <c r="J58" s="149"/>
      <c r="K58" s="149"/>
      <c r="L58" s="30"/>
      <c r="M58" s="30"/>
      <c r="O58" s="3"/>
    </row>
    <row r="59" spans="1:15" ht="19.5" customHeight="1" thickBot="1">
      <c r="A59" s="57"/>
      <c r="B59" s="152"/>
      <c r="C59" s="152"/>
      <c r="D59" s="152"/>
      <c r="E59" s="87"/>
      <c r="F59" s="149"/>
      <c r="G59" s="149"/>
      <c r="H59" s="149"/>
      <c r="I59" s="149"/>
      <c r="J59" s="149"/>
      <c r="K59" s="149"/>
      <c r="L59" s="30"/>
      <c r="M59" s="30"/>
      <c r="O59" s="3"/>
    </row>
    <row r="60" spans="1:15" ht="54.75" customHeight="1" thickBot="1">
      <c r="A60" s="32">
        <v>1</v>
      </c>
      <c r="B60" s="88" t="s">
        <v>82</v>
      </c>
      <c r="C60" s="89"/>
      <c r="D60" s="40" t="s">
        <v>83</v>
      </c>
      <c r="E60" s="84">
        <v>225</v>
      </c>
      <c r="F60" s="90">
        <v>180</v>
      </c>
      <c r="G60" s="76"/>
      <c r="H60" s="91">
        <f>F60*G60</f>
        <v>0</v>
      </c>
      <c r="I60" s="41" t="s">
        <v>84</v>
      </c>
      <c r="J60" s="92">
        <v>4809010272010</v>
      </c>
      <c r="K60" s="93">
        <v>25</v>
      </c>
      <c r="L60" s="30">
        <v>108</v>
      </c>
      <c r="M60" s="30">
        <f>SUM(G60*L60)</f>
        <v>0</v>
      </c>
      <c r="N60" s="3">
        <v>0.00042432</v>
      </c>
      <c r="O60" s="3">
        <f>SUM(G60*N60)</f>
        <v>0</v>
      </c>
    </row>
    <row r="61" spans="1:15" ht="15.75" customHeight="1">
      <c r="A61" s="57"/>
      <c r="B61" s="65"/>
      <c r="D61" s="59"/>
      <c r="E61" s="60"/>
      <c r="F61" s="85" t="s">
        <v>51</v>
      </c>
      <c r="G61" s="62"/>
      <c r="H61" s="63">
        <f>SUM(H60)</f>
        <v>0</v>
      </c>
      <c r="I61" s="30"/>
      <c r="J61" s="64"/>
      <c r="K61" s="30"/>
      <c r="L61" s="30"/>
      <c r="M61" s="30"/>
      <c r="O61" s="3"/>
    </row>
    <row r="62" spans="1:15" ht="15.75" customHeight="1">
      <c r="A62" s="57"/>
      <c r="B62" s="65"/>
      <c r="D62" s="59"/>
      <c r="E62" s="139" t="s">
        <v>52</v>
      </c>
      <c r="F62" s="140"/>
      <c r="G62" s="67">
        <f>SUM(G60*M60)/1000</f>
        <v>0</v>
      </c>
      <c r="H62" s="94" t="s">
        <v>53</v>
      </c>
      <c r="I62" s="30"/>
      <c r="J62" s="64"/>
      <c r="K62" s="30"/>
      <c r="L62" s="30"/>
      <c r="M62" s="30"/>
      <c r="O62" s="3"/>
    </row>
    <row r="63" spans="1:15" ht="15.75" customHeight="1" thickBot="1">
      <c r="A63" s="57"/>
      <c r="B63" s="65"/>
      <c r="D63" s="59"/>
      <c r="E63" s="141" t="s">
        <v>54</v>
      </c>
      <c r="F63" s="142"/>
      <c r="G63" s="70">
        <f>SUM(G60*O60)</f>
        <v>0</v>
      </c>
      <c r="H63" s="71" t="s">
        <v>55</v>
      </c>
      <c r="I63" s="30"/>
      <c r="J63" s="64"/>
      <c r="K63" s="30"/>
      <c r="L63" s="30"/>
      <c r="M63" s="30"/>
      <c r="O63" s="3"/>
    </row>
    <row r="64" spans="1:15" ht="15.75" customHeight="1">
      <c r="A64" s="57"/>
      <c r="B64" s="65"/>
      <c r="D64" s="59"/>
      <c r="E64" s="72"/>
      <c r="F64" s="72"/>
      <c r="G64" s="73"/>
      <c r="H64" s="74"/>
      <c r="I64" s="30"/>
      <c r="K64" s="30"/>
      <c r="L64" s="30"/>
      <c r="M64" s="30"/>
      <c r="O64" s="3"/>
    </row>
    <row r="65" spans="1:15" ht="15.75" customHeight="1">
      <c r="A65" s="57"/>
      <c r="B65" s="65"/>
      <c r="D65" s="59"/>
      <c r="E65" s="72"/>
      <c r="F65" s="72"/>
      <c r="G65" s="73"/>
      <c r="H65" s="74"/>
      <c r="I65" s="30"/>
      <c r="K65" s="30"/>
      <c r="L65" s="30"/>
      <c r="M65" s="30"/>
      <c r="O65" s="3"/>
    </row>
    <row r="66" spans="1:15" ht="2.25" customHeight="1">
      <c r="A66" s="57"/>
      <c r="B66" s="65"/>
      <c r="D66" s="59"/>
      <c r="E66" s="72"/>
      <c r="F66" s="72"/>
      <c r="G66" s="73"/>
      <c r="H66" s="74"/>
      <c r="I66" s="30"/>
      <c r="K66" s="30"/>
      <c r="L66" s="30"/>
      <c r="M66" s="30"/>
      <c r="O66" s="3"/>
    </row>
    <row r="67" spans="1:15" ht="43.5" customHeight="1">
      <c r="A67" s="57"/>
      <c r="B67" s="145"/>
      <c r="C67" s="146"/>
      <c r="D67" s="146"/>
      <c r="E67" s="72"/>
      <c r="F67" s="143" t="s">
        <v>118</v>
      </c>
      <c r="G67" s="144"/>
      <c r="H67" s="144"/>
      <c r="I67" s="144"/>
      <c r="J67" s="144"/>
      <c r="K67" s="144"/>
      <c r="L67" s="30"/>
      <c r="M67" s="30"/>
      <c r="O67" s="3"/>
    </row>
    <row r="68" spans="1:15" ht="43.5" customHeight="1">
      <c r="A68" s="32">
        <v>1</v>
      </c>
      <c r="B68" s="49" t="s">
        <v>116</v>
      </c>
      <c r="C68" s="51"/>
      <c r="D68" s="89" t="s">
        <v>112</v>
      </c>
      <c r="E68" s="134"/>
      <c r="F68" s="135">
        <v>23.5</v>
      </c>
      <c r="G68" s="136"/>
      <c r="H68" s="137">
        <f>F68*G68</f>
        <v>0</v>
      </c>
      <c r="I68" s="42" t="s">
        <v>113</v>
      </c>
      <c r="J68" s="138" t="s">
        <v>114</v>
      </c>
      <c r="K68" s="42">
        <v>44</v>
      </c>
      <c r="L68" s="30"/>
      <c r="M68" s="30"/>
      <c r="O68" s="3"/>
    </row>
    <row r="69" spans="1:15" ht="31.5" customHeight="1">
      <c r="A69" s="32">
        <v>2</v>
      </c>
      <c r="B69" s="49" t="s">
        <v>111</v>
      </c>
      <c r="C69" s="51"/>
      <c r="D69" s="89" t="s">
        <v>112</v>
      </c>
      <c r="E69" s="134"/>
      <c r="F69" s="135">
        <v>23.5</v>
      </c>
      <c r="G69" s="136"/>
      <c r="H69" s="137">
        <f>F69*G69</f>
        <v>0</v>
      </c>
      <c r="I69" s="42" t="s">
        <v>113</v>
      </c>
      <c r="J69" s="138" t="s">
        <v>114</v>
      </c>
      <c r="K69" s="42">
        <v>44</v>
      </c>
      <c r="L69" s="30"/>
      <c r="M69" s="30"/>
      <c r="O69" s="3"/>
    </row>
    <row r="70" spans="1:15" ht="45" customHeight="1">
      <c r="A70" s="32">
        <v>3</v>
      </c>
      <c r="B70" s="49" t="s">
        <v>115</v>
      </c>
      <c r="C70" s="51"/>
      <c r="D70" s="89" t="s">
        <v>112</v>
      </c>
      <c r="E70" s="134"/>
      <c r="F70" s="135">
        <v>23.5</v>
      </c>
      <c r="G70" s="136"/>
      <c r="H70" s="137">
        <f>F70*G70</f>
        <v>0</v>
      </c>
      <c r="I70" s="42" t="s">
        <v>113</v>
      </c>
      <c r="J70" s="138" t="s">
        <v>114</v>
      </c>
      <c r="K70" s="42">
        <v>44</v>
      </c>
      <c r="L70" s="30"/>
      <c r="M70" s="30"/>
      <c r="O70" s="3"/>
    </row>
    <row r="71" spans="1:11" ht="44.25" customHeight="1" thickBot="1">
      <c r="A71" s="32">
        <v>3</v>
      </c>
      <c r="B71" s="49" t="s">
        <v>117</v>
      </c>
      <c r="C71" s="51"/>
      <c r="D71" s="89" t="s">
        <v>112</v>
      </c>
      <c r="E71" s="134"/>
      <c r="F71" s="135">
        <v>23.5</v>
      </c>
      <c r="G71" s="136"/>
      <c r="H71" s="137">
        <f>F71*G71</f>
        <v>0</v>
      </c>
      <c r="I71" s="42" t="s">
        <v>113</v>
      </c>
      <c r="J71" s="138" t="s">
        <v>114</v>
      </c>
      <c r="K71" s="42">
        <v>44</v>
      </c>
    </row>
    <row r="72" spans="1:9" ht="15" customHeight="1">
      <c r="A72" s="95"/>
      <c r="B72" s="98"/>
      <c r="C72" s="98"/>
      <c r="D72" s="98"/>
      <c r="E72" s="72"/>
      <c r="F72" s="60"/>
      <c r="G72" s="85" t="s">
        <v>51</v>
      </c>
      <c r="H72" s="62"/>
      <c r="I72" s="63">
        <f>SUM(I71)</f>
        <v>0</v>
      </c>
    </row>
    <row r="73" spans="1:9" ht="15" customHeight="1">
      <c r="A73" s="95"/>
      <c r="B73" s="98"/>
      <c r="C73" s="98"/>
      <c r="D73" s="98"/>
      <c r="E73" s="72"/>
      <c r="F73" s="139" t="s">
        <v>52</v>
      </c>
      <c r="G73" s="140"/>
      <c r="H73" s="67">
        <f>SUM(H71*N71)/1000</f>
        <v>0</v>
      </c>
      <c r="I73" s="94" t="s">
        <v>53</v>
      </c>
    </row>
    <row r="74" spans="1:9" ht="15" customHeight="1" thickBot="1">
      <c r="A74" s="95"/>
      <c r="B74" s="98"/>
      <c r="C74" s="98"/>
      <c r="D74" s="98"/>
      <c r="E74" s="72"/>
      <c r="F74" s="141" t="s">
        <v>54</v>
      </c>
      <c r="G74" s="142"/>
      <c r="H74" s="70">
        <f>SUM(H71*P71)</f>
        <v>0</v>
      </c>
      <c r="I74" s="71" t="s">
        <v>55</v>
      </c>
    </row>
    <row r="75" spans="1:9" ht="15" customHeight="1">
      <c r="A75" s="95"/>
      <c r="B75" s="98"/>
      <c r="C75" s="98"/>
      <c r="D75" s="98"/>
      <c r="E75" s="72"/>
      <c r="F75" s="72"/>
      <c r="G75" s="73"/>
      <c r="H75" s="74"/>
      <c r="I75" s="98"/>
    </row>
    <row r="76" spans="1:9" ht="15.75" customHeight="1">
      <c r="A76" s="95"/>
      <c r="B76" s="98"/>
      <c r="C76" s="98"/>
      <c r="D76" s="98"/>
      <c r="E76" s="72"/>
      <c r="F76" s="72"/>
      <c r="G76" s="73"/>
      <c r="H76" s="74"/>
      <c r="I76" s="98"/>
    </row>
    <row r="77" spans="1:17" ht="15.75" customHeight="1">
      <c r="A77" s="95"/>
      <c r="B77" s="147" t="s">
        <v>86</v>
      </c>
      <c r="C77" s="147"/>
      <c r="D77" s="147"/>
      <c r="E77" s="72"/>
      <c r="F77" s="149" t="s">
        <v>87</v>
      </c>
      <c r="G77" s="150"/>
      <c r="H77" s="150"/>
      <c r="I77" s="150"/>
      <c r="J77" s="150"/>
      <c r="K77" s="150"/>
      <c r="P77" s="114"/>
      <c r="Q77" s="114"/>
    </row>
    <row r="78" spans="1:17" ht="15.75" customHeight="1">
      <c r="A78" s="95"/>
      <c r="B78" s="147"/>
      <c r="C78" s="147"/>
      <c r="D78" s="147"/>
      <c r="E78" s="72"/>
      <c r="F78" s="150"/>
      <c r="G78" s="150"/>
      <c r="H78" s="150"/>
      <c r="I78" s="150"/>
      <c r="J78" s="150"/>
      <c r="K78" s="150"/>
      <c r="P78" s="114"/>
      <c r="Q78" s="114"/>
    </row>
    <row r="79" spans="1:17" ht="15.75" customHeight="1">
      <c r="A79" s="95"/>
      <c r="B79" s="147"/>
      <c r="C79" s="147"/>
      <c r="D79" s="147"/>
      <c r="E79" s="72"/>
      <c r="F79" s="150"/>
      <c r="G79" s="150"/>
      <c r="H79" s="150"/>
      <c r="I79" s="150"/>
      <c r="J79" s="150"/>
      <c r="K79" s="150"/>
      <c r="P79" s="114"/>
      <c r="Q79" s="114"/>
    </row>
    <row r="80" spans="1:17" ht="15.75" customHeight="1">
      <c r="A80" s="95"/>
      <c r="B80" s="147"/>
      <c r="C80" s="147"/>
      <c r="D80" s="147"/>
      <c r="E80" s="72"/>
      <c r="F80" s="150"/>
      <c r="G80" s="150"/>
      <c r="H80" s="150"/>
      <c r="I80" s="150"/>
      <c r="J80" s="150"/>
      <c r="K80" s="150"/>
      <c r="P80" s="114"/>
      <c r="Q80" s="114"/>
    </row>
    <row r="81" spans="1:17" ht="15.75" customHeight="1" thickBot="1">
      <c r="A81" s="95"/>
      <c r="B81" s="148"/>
      <c r="C81" s="148"/>
      <c r="D81" s="148"/>
      <c r="E81" s="72"/>
      <c r="F81" s="150"/>
      <c r="G81" s="150"/>
      <c r="H81" s="150"/>
      <c r="I81" s="150"/>
      <c r="J81" s="150"/>
      <c r="K81" s="150"/>
      <c r="P81" s="114"/>
      <c r="Q81" s="114"/>
    </row>
    <row r="82" spans="1:17" ht="54.75" customHeight="1">
      <c r="A82" s="99">
        <v>1</v>
      </c>
      <c r="B82" s="100" t="s">
        <v>88</v>
      </c>
      <c r="C82" s="89"/>
      <c r="D82" s="40" t="s">
        <v>89</v>
      </c>
      <c r="E82" s="36">
        <v>175</v>
      </c>
      <c r="F82" s="101">
        <v>171</v>
      </c>
      <c r="G82" s="76"/>
      <c r="H82" s="91">
        <f aca="true" t="shared" si="6" ref="H82:H93">F82*G82</f>
        <v>0</v>
      </c>
      <c r="I82" s="41">
        <v>250</v>
      </c>
      <c r="J82" s="92">
        <v>4612751650258</v>
      </c>
      <c r="K82" s="93">
        <v>12</v>
      </c>
      <c r="L82" s="97">
        <v>397</v>
      </c>
      <c r="M82" s="102">
        <f aca="true" t="shared" si="7" ref="M82:M96">MIN(G82*L82)</f>
        <v>0</v>
      </c>
      <c r="N82" s="103">
        <v>0.0004335</v>
      </c>
      <c r="O82" s="102">
        <f aca="true" t="shared" si="8" ref="O82:O96">MIN(G82*N82)</f>
        <v>0</v>
      </c>
      <c r="P82" s="114"/>
      <c r="Q82" s="114"/>
    </row>
    <row r="83" spans="1:17" ht="54.75" customHeight="1">
      <c r="A83" s="99">
        <v>2</v>
      </c>
      <c r="B83" s="88" t="s">
        <v>90</v>
      </c>
      <c r="C83" s="89" t="s">
        <v>85</v>
      </c>
      <c r="D83" s="40" t="s">
        <v>89</v>
      </c>
      <c r="E83" s="36">
        <v>167</v>
      </c>
      <c r="F83" s="101">
        <v>165</v>
      </c>
      <c r="G83" s="38"/>
      <c r="H83" s="91">
        <f t="shared" si="6"/>
        <v>0</v>
      </c>
      <c r="I83" s="41">
        <v>250</v>
      </c>
      <c r="J83" s="92">
        <v>4612751650357</v>
      </c>
      <c r="K83" s="93">
        <v>12</v>
      </c>
      <c r="L83" s="97">
        <v>397</v>
      </c>
      <c r="M83" s="102">
        <f t="shared" si="7"/>
        <v>0</v>
      </c>
      <c r="N83" s="103">
        <v>0.0004335</v>
      </c>
      <c r="O83" s="102">
        <f t="shared" si="8"/>
        <v>0</v>
      </c>
      <c r="P83" s="114"/>
      <c r="Q83" s="114"/>
    </row>
    <row r="84" spans="1:17" ht="54.75" customHeight="1">
      <c r="A84" s="99">
        <v>3</v>
      </c>
      <c r="B84" s="100" t="s">
        <v>91</v>
      </c>
      <c r="C84" s="89" t="s">
        <v>85</v>
      </c>
      <c r="D84" s="40" t="s">
        <v>89</v>
      </c>
      <c r="E84" s="36">
        <v>330</v>
      </c>
      <c r="F84" s="101">
        <v>286</v>
      </c>
      <c r="G84" s="38"/>
      <c r="H84" s="91">
        <f t="shared" si="6"/>
        <v>0</v>
      </c>
      <c r="I84" s="41">
        <v>380</v>
      </c>
      <c r="J84" s="92">
        <v>4612751650302</v>
      </c>
      <c r="K84" s="93">
        <v>12</v>
      </c>
      <c r="L84" s="97">
        <v>397</v>
      </c>
      <c r="M84" s="102">
        <f t="shared" si="7"/>
        <v>0</v>
      </c>
      <c r="N84" s="103">
        <v>0.0004335</v>
      </c>
      <c r="O84" s="102">
        <f t="shared" si="8"/>
        <v>0</v>
      </c>
      <c r="P84" s="114"/>
      <c r="Q84" s="114"/>
    </row>
    <row r="85" spans="1:17" ht="54.75" customHeight="1">
      <c r="A85" s="96">
        <v>4</v>
      </c>
      <c r="B85" s="88" t="s">
        <v>92</v>
      </c>
      <c r="C85" s="89"/>
      <c r="D85" s="40" t="s">
        <v>89</v>
      </c>
      <c r="E85" s="36">
        <v>160</v>
      </c>
      <c r="F85" s="101">
        <v>160</v>
      </c>
      <c r="G85" s="38"/>
      <c r="H85" s="91">
        <f t="shared" si="6"/>
        <v>0</v>
      </c>
      <c r="I85" s="41">
        <v>250</v>
      </c>
      <c r="J85" s="92">
        <v>4612751650289</v>
      </c>
      <c r="K85" s="93">
        <v>12</v>
      </c>
      <c r="L85" s="97">
        <v>397</v>
      </c>
      <c r="M85" s="97">
        <f t="shared" si="7"/>
        <v>0</v>
      </c>
      <c r="N85" s="103">
        <v>0.0004335</v>
      </c>
      <c r="O85" s="102">
        <f t="shared" si="8"/>
        <v>0</v>
      </c>
      <c r="P85" s="114"/>
      <c r="Q85" s="114"/>
    </row>
    <row r="86" spans="1:17" ht="54.75" customHeight="1">
      <c r="A86" s="96">
        <v>5</v>
      </c>
      <c r="B86" s="100" t="s">
        <v>93</v>
      </c>
      <c r="C86" s="89"/>
      <c r="D86" s="40" t="s">
        <v>89</v>
      </c>
      <c r="E86" s="36">
        <v>165</v>
      </c>
      <c r="F86" s="101">
        <v>187</v>
      </c>
      <c r="G86" s="38"/>
      <c r="H86" s="91">
        <f t="shared" si="6"/>
        <v>0</v>
      </c>
      <c r="I86" s="41">
        <v>250</v>
      </c>
      <c r="J86" s="92">
        <v>4612751650272</v>
      </c>
      <c r="K86" s="93">
        <v>12</v>
      </c>
      <c r="L86" s="97">
        <v>397</v>
      </c>
      <c r="M86" s="102">
        <f t="shared" si="7"/>
        <v>0</v>
      </c>
      <c r="N86" s="103">
        <v>0.0004335</v>
      </c>
      <c r="O86" s="102">
        <f t="shared" si="8"/>
        <v>0</v>
      </c>
      <c r="P86" s="114"/>
      <c r="Q86" s="114"/>
    </row>
    <row r="87" spans="1:17" ht="54.75" customHeight="1">
      <c r="A87" s="96">
        <v>6</v>
      </c>
      <c r="B87" s="88" t="s">
        <v>94</v>
      </c>
      <c r="C87" s="89"/>
      <c r="D87" s="40" t="s">
        <v>89</v>
      </c>
      <c r="E87" s="36">
        <v>245</v>
      </c>
      <c r="F87" s="101">
        <v>286</v>
      </c>
      <c r="G87" s="38"/>
      <c r="H87" s="91">
        <f t="shared" si="6"/>
        <v>0</v>
      </c>
      <c r="I87" s="41">
        <v>350</v>
      </c>
      <c r="J87" s="92">
        <v>4612751650265</v>
      </c>
      <c r="K87" s="93">
        <v>12</v>
      </c>
      <c r="L87" s="97">
        <v>397</v>
      </c>
      <c r="M87" s="102">
        <f t="shared" si="7"/>
        <v>0</v>
      </c>
      <c r="N87" s="103">
        <v>0.0004335</v>
      </c>
      <c r="O87" s="102">
        <f t="shared" si="8"/>
        <v>0</v>
      </c>
      <c r="P87" s="114"/>
      <c r="Q87" s="114"/>
    </row>
    <row r="88" spans="1:17" ht="54.75" customHeight="1">
      <c r="A88" s="96">
        <v>7</v>
      </c>
      <c r="B88" s="100" t="s">
        <v>95</v>
      </c>
      <c r="C88" s="89"/>
      <c r="D88" s="40" t="s">
        <v>89</v>
      </c>
      <c r="E88" s="36">
        <v>265</v>
      </c>
      <c r="F88" s="101">
        <v>270</v>
      </c>
      <c r="G88" s="38"/>
      <c r="H88" s="91">
        <f t="shared" si="6"/>
        <v>0</v>
      </c>
      <c r="I88" s="41">
        <v>330</v>
      </c>
      <c r="J88" s="92">
        <v>4612751650296</v>
      </c>
      <c r="K88" s="93">
        <v>12</v>
      </c>
      <c r="L88" s="97">
        <v>397</v>
      </c>
      <c r="M88" s="102">
        <f t="shared" si="7"/>
        <v>0</v>
      </c>
      <c r="N88" s="103">
        <v>0.0004335</v>
      </c>
      <c r="O88" s="102">
        <f t="shared" si="8"/>
        <v>0</v>
      </c>
      <c r="P88" s="114"/>
      <c r="Q88" s="114"/>
    </row>
    <row r="89" spans="1:17" ht="54.75" customHeight="1">
      <c r="A89" s="96">
        <v>8</v>
      </c>
      <c r="B89" s="88" t="s">
        <v>96</v>
      </c>
      <c r="C89" s="89"/>
      <c r="D89" s="40" t="s">
        <v>89</v>
      </c>
      <c r="E89" s="36">
        <v>195</v>
      </c>
      <c r="F89" s="101">
        <v>218</v>
      </c>
      <c r="G89" s="38"/>
      <c r="H89" s="91">
        <f t="shared" si="6"/>
        <v>0</v>
      </c>
      <c r="I89" s="41">
        <v>330</v>
      </c>
      <c r="J89" s="92">
        <v>4612751650319</v>
      </c>
      <c r="K89" s="93">
        <v>12</v>
      </c>
      <c r="L89" s="97">
        <v>397</v>
      </c>
      <c r="M89" s="102">
        <f t="shared" si="7"/>
        <v>0</v>
      </c>
      <c r="N89" s="103">
        <v>0.0004335</v>
      </c>
      <c r="O89" s="102">
        <f t="shared" si="8"/>
        <v>0</v>
      </c>
      <c r="P89" s="114"/>
      <c r="Q89" s="114"/>
    </row>
    <row r="90" spans="1:17" ht="54.75" customHeight="1">
      <c r="A90" s="96">
        <v>9</v>
      </c>
      <c r="B90" s="100" t="s">
        <v>97</v>
      </c>
      <c r="C90" s="89"/>
      <c r="D90" s="40" t="s">
        <v>89</v>
      </c>
      <c r="E90" s="36">
        <v>175</v>
      </c>
      <c r="F90" s="101">
        <v>176</v>
      </c>
      <c r="G90" s="38"/>
      <c r="H90" s="91">
        <f t="shared" si="6"/>
        <v>0</v>
      </c>
      <c r="I90" s="41">
        <v>250</v>
      </c>
      <c r="J90" s="92">
        <v>4612751650326</v>
      </c>
      <c r="K90" s="93">
        <v>12</v>
      </c>
      <c r="L90" s="97">
        <v>397</v>
      </c>
      <c r="M90" s="102">
        <f t="shared" si="7"/>
        <v>0</v>
      </c>
      <c r="N90" s="103">
        <v>0.0004335</v>
      </c>
      <c r="O90" s="102">
        <f t="shared" si="8"/>
        <v>0</v>
      </c>
      <c r="P90" s="114"/>
      <c r="Q90" s="114"/>
    </row>
    <row r="91" spans="1:17" ht="54.75" customHeight="1">
      <c r="A91" s="115">
        <v>10</v>
      </c>
      <c r="B91" s="100" t="s">
        <v>98</v>
      </c>
      <c r="D91" s="40" t="s">
        <v>89</v>
      </c>
      <c r="E91" s="36">
        <v>175</v>
      </c>
      <c r="F91" s="101">
        <v>215</v>
      </c>
      <c r="G91" s="38"/>
      <c r="H91" s="91">
        <f t="shared" si="6"/>
        <v>0</v>
      </c>
      <c r="I91" s="41">
        <v>330</v>
      </c>
      <c r="J91" s="92">
        <v>4612751650333</v>
      </c>
      <c r="K91" s="93">
        <v>12</v>
      </c>
      <c r="L91" s="97">
        <v>397</v>
      </c>
      <c r="M91" s="102">
        <f t="shared" si="7"/>
        <v>0</v>
      </c>
      <c r="N91" s="103">
        <v>0.0004335</v>
      </c>
      <c r="O91" s="102">
        <f t="shared" si="8"/>
        <v>0</v>
      </c>
      <c r="P91" s="114"/>
      <c r="Q91" s="114"/>
    </row>
    <row r="92" spans="1:17" ht="54.75" customHeight="1">
      <c r="A92" s="96">
        <v>11</v>
      </c>
      <c r="B92" s="100" t="s">
        <v>99</v>
      </c>
      <c r="C92" s="89"/>
      <c r="D92" s="40" t="s">
        <v>89</v>
      </c>
      <c r="E92" s="36">
        <v>160</v>
      </c>
      <c r="F92" s="101">
        <v>160</v>
      </c>
      <c r="G92" s="38"/>
      <c r="H92" s="91">
        <f t="shared" si="6"/>
        <v>0</v>
      </c>
      <c r="I92" s="41">
        <v>250</v>
      </c>
      <c r="J92" s="92">
        <v>4612751650340</v>
      </c>
      <c r="K92" s="93">
        <v>12</v>
      </c>
      <c r="L92" s="97">
        <v>397</v>
      </c>
      <c r="M92" s="102">
        <f t="shared" si="7"/>
        <v>0</v>
      </c>
      <c r="N92" s="103">
        <v>0.0004335</v>
      </c>
      <c r="O92" s="102">
        <f t="shared" si="8"/>
        <v>0</v>
      </c>
      <c r="P92" s="114"/>
      <c r="Q92" s="114"/>
    </row>
    <row r="93" spans="1:17" ht="54.75" customHeight="1">
      <c r="A93" s="96">
        <v>12</v>
      </c>
      <c r="B93" s="88" t="s">
        <v>100</v>
      </c>
      <c r="C93" s="51"/>
      <c r="D93" s="40" t="s">
        <v>89</v>
      </c>
      <c r="E93" s="84">
        <v>180</v>
      </c>
      <c r="F93" s="101">
        <v>220</v>
      </c>
      <c r="G93" s="38"/>
      <c r="H93" s="91">
        <f t="shared" si="6"/>
        <v>0</v>
      </c>
      <c r="I93" s="41">
        <v>310</v>
      </c>
      <c r="J93" s="92">
        <v>4612751650432</v>
      </c>
      <c r="K93" s="93">
        <v>12</v>
      </c>
      <c r="L93" s="97">
        <v>397</v>
      </c>
      <c r="M93" s="102">
        <f t="shared" si="7"/>
        <v>0</v>
      </c>
      <c r="N93" s="103">
        <v>0.0004335</v>
      </c>
      <c r="O93" s="102">
        <v>0</v>
      </c>
      <c r="P93" s="114"/>
      <c r="Q93" s="114"/>
    </row>
    <row r="94" spans="1:17" ht="54.75" customHeight="1">
      <c r="A94" s="96">
        <v>13</v>
      </c>
      <c r="B94" s="100" t="s">
        <v>101</v>
      </c>
      <c r="C94" s="89"/>
      <c r="D94" s="40" t="s">
        <v>89</v>
      </c>
      <c r="E94" s="52">
        <v>210</v>
      </c>
      <c r="F94" s="116">
        <v>270</v>
      </c>
      <c r="G94" s="38"/>
      <c r="H94" s="117">
        <f>SUM(F94*G94)</f>
        <v>0</v>
      </c>
      <c r="I94" s="41">
        <v>330</v>
      </c>
      <c r="J94" s="92">
        <v>4612751650234</v>
      </c>
      <c r="K94" s="93">
        <v>12</v>
      </c>
      <c r="L94" s="97">
        <v>397</v>
      </c>
      <c r="M94" s="102">
        <f t="shared" si="7"/>
        <v>0</v>
      </c>
      <c r="N94" s="103">
        <v>0.0004335</v>
      </c>
      <c r="O94" s="102">
        <f t="shared" si="8"/>
        <v>0</v>
      </c>
      <c r="P94" s="114"/>
      <c r="Q94" s="114"/>
    </row>
    <row r="95" spans="1:17" ht="54.75" customHeight="1">
      <c r="A95" s="96">
        <v>14</v>
      </c>
      <c r="B95" s="100" t="s">
        <v>102</v>
      </c>
      <c r="C95" s="89"/>
      <c r="D95" s="40" t="s">
        <v>89</v>
      </c>
      <c r="E95" s="52">
        <v>210</v>
      </c>
      <c r="F95" s="116">
        <v>215</v>
      </c>
      <c r="G95" s="38"/>
      <c r="H95" s="117">
        <f>SUM(F95*G95)</f>
        <v>0</v>
      </c>
      <c r="I95" s="41">
        <v>310</v>
      </c>
      <c r="J95" s="92">
        <v>4612751650364</v>
      </c>
      <c r="K95" s="93">
        <v>12</v>
      </c>
      <c r="L95" s="97">
        <v>397</v>
      </c>
      <c r="M95" s="102">
        <f t="shared" si="7"/>
        <v>0</v>
      </c>
      <c r="N95" s="103">
        <v>0.0004335</v>
      </c>
      <c r="O95" s="102">
        <f t="shared" si="8"/>
        <v>0</v>
      </c>
      <c r="P95" s="114"/>
      <c r="Q95" s="114"/>
    </row>
    <row r="96" spans="1:17" ht="54.75" customHeight="1" thickBot="1">
      <c r="A96" s="96">
        <v>15</v>
      </c>
      <c r="B96" s="100" t="s">
        <v>103</v>
      </c>
      <c r="C96" s="51"/>
      <c r="D96" s="40" t="s">
        <v>89</v>
      </c>
      <c r="E96" s="52">
        <v>210</v>
      </c>
      <c r="F96" s="116">
        <v>292</v>
      </c>
      <c r="G96" s="79"/>
      <c r="H96" s="117">
        <f>SUM(F96*G96)</f>
        <v>0</v>
      </c>
      <c r="I96" s="41">
        <v>350</v>
      </c>
      <c r="J96" s="92">
        <v>4612751650449</v>
      </c>
      <c r="K96" s="93">
        <v>12</v>
      </c>
      <c r="L96" s="97">
        <v>397</v>
      </c>
      <c r="M96" s="102">
        <f t="shared" si="7"/>
        <v>0</v>
      </c>
      <c r="N96" s="103">
        <v>0.0004335</v>
      </c>
      <c r="O96" s="102">
        <f t="shared" si="8"/>
        <v>0</v>
      </c>
      <c r="P96" s="114"/>
      <c r="Q96" s="114"/>
    </row>
    <row r="97" spans="1:17" ht="15.75" customHeight="1">
      <c r="A97" s="104"/>
      <c r="B97" s="105"/>
      <c r="C97" s="105"/>
      <c r="D97" s="106"/>
      <c r="E97" s="107"/>
      <c r="F97" s="108" t="s">
        <v>51</v>
      </c>
      <c r="G97" s="118"/>
      <c r="H97" s="119">
        <f>SUM(H82:H96)</f>
        <v>0</v>
      </c>
      <c r="I97" s="109"/>
      <c r="J97" s="110"/>
      <c r="P97" s="114"/>
      <c r="Q97" s="114"/>
    </row>
    <row r="98" spans="1:17" ht="15.75" customHeight="1">
      <c r="A98" s="95"/>
      <c r="B98" s="98"/>
      <c r="C98" s="98"/>
      <c r="D98" s="111"/>
      <c r="E98" s="112"/>
      <c r="F98" s="66" t="s">
        <v>52</v>
      </c>
      <c r="G98" s="67">
        <f>SUM(M82+M83+M84+M85+M86+M87+M88+M89+M90+M91+M92+M93+M94+M95+M96)/1000</f>
        <v>0</v>
      </c>
      <c r="H98" s="94" t="s">
        <v>53</v>
      </c>
      <c r="I98" s="111"/>
      <c r="J98" s="110"/>
      <c r="P98" s="114"/>
      <c r="Q98" s="114"/>
    </row>
    <row r="99" spans="1:17" ht="15.75" customHeight="1" thickBot="1">
      <c r="A99" s="95"/>
      <c r="B99" s="98"/>
      <c r="C99" s="98"/>
      <c r="D99" s="111"/>
      <c r="E99" s="113"/>
      <c r="F99" s="69" t="s">
        <v>54</v>
      </c>
      <c r="G99" s="70">
        <f>SUM(O82+O83+O84+O85+O86+O87+O88+O89+O90+O91+O92+O93+O94+O95+O96)</f>
        <v>0</v>
      </c>
      <c r="H99" s="71" t="s">
        <v>55</v>
      </c>
      <c r="I99" s="111"/>
      <c r="J99" s="110"/>
      <c r="P99" s="114"/>
      <c r="Q99" s="114"/>
    </row>
    <row r="100" spans="1:17" ht="15.75" customHeight="1">
      <c r="A100" s="95"/>
      <c r="B100" s="98"/>
      <c r="C100" s="98"/>
      <c r="D100" s="111"/>
      <c r="E100" s="120"/>
      <c r="F100" s="72"/>
      <c r="G100" s="73"/>
      <c r="H100" s="74"/>
      <c r="I100" s="111"/>
      <c r="J100" s="110"/>
      <c r="P100" s="114"/>
      <c r="Q100" s="114"/>
    </row>
    <row r="101" spans="1:17" ht="15.75" customHeight="1">
      <c r="A101" s="95"/>
      <c r="B101" s="98"/>
      <c r="C101" s="98"/>
      <c r="D101" s="111"/>
      <c r="E101" s="120"/>
      <c r="F101" s="72"/>
      <c r="G101" s="73"/>
      <c r="H101" s="74"/>
      <c r="I101" s="111"/>
      <c r="J101" s="110"/>
      <c r="P101" s="114"/>
      <c r="Q101" s="114"/>
    </row>
    <row r="102" spans="1:17" ht="15.75" customHeight="1" thickBot="1">
      <c r="A102" s="95"/>
      <c r="B102" s="98"/>
      <c r="C102" s="98"/>
      <c r="D102" s="111"/>
      <c r="E102" s="120"/>
      <c r="F102" s="72"/>
      <c r="G102" s="73"/>
      <c r="H102" s="74"/>
      <c r="I102" s="111"/>
      <c r="J102" s="110"/>
      <c r="P102" s="114"/>
      <c r="Q102" s="114"/>
    </row>
    <row r="103" spans="1:17" ht="15.75" customHeight="1">
      <c r="A103" s="121"/>
      <c r="B103" s="74"/>
      <c r="C103" s="122"/>
      <c r="D103" s="123"/>
      <c r="E103" s="120"/>
      <c r="F103" s="124" t="s">
        <v>51</v>
      </c>
      <c r="G103" s="132"/>
      <c r="H103" s="125" t="e">
        <f>SUM(#REF!)</f>
        <v>#REF!</v>
      </c>
      <c r="I103" s="123"/>
      <c r="J103" s="126"/>
      <c r="K103" s="8"/>
      <c r="L103" s="8"/>
      <c r="M103" s="8"/>
      <c r="N103" s="127"/>
      <c r="O103" s="8"/>
      <c r="P103" s="114"/>
      <c r="Q103" s="114"/>
    </row>
    <row r="104" spans="1:17" ht="15.75" customHeight="1">
      <c r="A104" s="121"/>
      <c r="B104" s="74"/>
      <c r="C104" s="122"/>
      <c r="D104" s="123"/>
      <c r="E104" s="120"/>
      <c r="F104" s="128" t="s">
        <v>52</v>
      </c>
      <c r="G104" s="67" t="e">
        <f>SUM(#REF!)/1000</f>
        <v>#REF!</v>
      </c>
      <c r="H104" s="129" t="s">
        <v>53</v>
      </c>
      <c r="I104" s="123"/>
      <c r="J104" s="126"/>
      <c r="K104" s="8"/>
      <c r="L104" s="8"/>
      <c r="M104" s="8"/>
      <c r="N104" s="127"/>
      <c r="O104" s="8"/>
      <c r="P104" s="114"/>
      <c r="Q104" s="114"/>
    </row>
    <row r="105" spans="1:17" ht="15.75" customHeight="1" thickBot="1">
      <c r="A105" s="121"/>
      <c r="B105" s="74"/>
      <c r="C105" s="122"/>
      <c r="D105" s="123"/>
      <c r="E105" s="120"/>
      <c r="F105" s="130" t="s">
        <v>54</v>
      </c>
      <c r="G105" s="70" t="e">
        <f>SUM(#REF!)</f>
        <v>#REF!</v>
      </c>
      <c r="H105" s="131" t="s">
        <v>55</v>
      </c>
      <c r="I105" s="123"/>
      <c r="J105" s="126"/>
      <c r="K105" s="8"/>
      <c r="L105" s="8"/>
      <c r="M105" s="8"/>
      <c r="N105" s="127"/>
      <c r="O105" s="8"/>
      <c r="P105" s="114"/>
      <c r="Q105" s="114"/>
    </row>
    <row r="106" ht="12.75">
      <c r="A106" s="95"/>
    </row>
    <row r="107" ht="13.5">
      <c r="B107" s="133" t="s">
        <v>110</v>
      </c>
    </row>
  </sheetData>
  <sheetProtection/>
  <mergeCells count="21">
    <mergeCell ref="E28:F28"/>
    <mergeCell ref="E29:F29"/>
    <mergeCell ref="B32:B37"/>
    <mergeCell ref="C32:K37"/>
    <mergeCell ref="C1:K8"/>
    <mergeCell ref="A9:K9"/>
    <mergeCell ref="A10:B11"/>
    <mergeCell ref="C10:K10"/>
    <mergeCell ref="C11:K11"/>
    <mergeCell ref="E62:F62"/>
    <mergeCell ref="E63:F63"/>
    <mergeCell ref="B56:D59"/>
    <mergeCell ref="F56:K59"/>
    <mergeCell ref="E50:F50"/>
    <mergeCell ref="E51:F51"/>
    <mergeCell ref="F73:G73"/>
    <mergeCell ref="F74:G74"/>
    <mergeCell ref="F67:K67"/>
    <mergeCell ref="B67:D67"/>
    <mergeCell ref="B77:D81"/>
    <mergeCell ref="F77:K81"/>
  </mergeCells>
  <hyperlinks>
    <hyperlink ref="B3" r:id="rId1" display="info@dary-pamira.ru"/>
    <hyperlink ref="B2" r:id="rId2" display="www.dary-pamira.ru"/>
  </hyperlinks>
  <printOptions/>
  <pageMargins left="0.75" right="0.75" top="1" bottom="1" header="0.5" footer="0.5"/>
  <pageSetup horizontalDpi="600" verticalDpi="600" orientation="portrait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MINKO</dc:creator>
  <cp:keywords/>
  <dc:description/>
  <cp:lastModifiedBy>Катерина</cp:lastModifiedBy>
  <dcterms:created xsi:type="dcterms:W3CDTF">2014-03-15T04:28:18Z</dcterms:created>
  <dcterms:modified xsi:type="dcterms:W3CDTF">2014-05-30T19:49:56Z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