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M23" i="1" l="1"/>
  <c r="M93" i="1"/>
  <c r="M28" i="1"/>
  <c r="M74" i="1"/>
  <c r="M66" i="1"/>
  <c r="M33" i="1"/>
  <c r="M81" i="1"/>
  <c r="M17" i="1"/>
  <c r="M96" i="1"/>
  <c r="M34" i="1"/>
  <c r="M77" i="1"/>
  <c r="M47" i="1"/>
  <c r="M104" i="1"/>
  <c r="M86" i="1"/>
  <c r="M89" i="1"/>
  <c r="M55" i="1"/>
  <c r="M71" i="1"/>
  <c r="M22" i="1"/>
  <c r="M61" i="1"/>
  <c r="M31" i="1"/>
  <c r="M29" i="1"/>
  <c r="M45" i="1"/>
  <c r="M62" i="1"/>
  <c r="M37" i="1"/>
  <c r="M13" i="1"/>
  <c r="M11" i="1"/>
  <c r="M79" i="1"/>
  <c r="M67" i="1"/>
  <c r="M57" i="1"/>
  <c r="M64" i="1"/>
  <c r="M27" i="1"/>
  <c r="M44" i="1"/>
  <c r="M94" i="1"/>
  <c r="M41" i="1"/>
  <c r="M6" i="1"/>
  <c r="M105" i="1"/>
  <c r="M76" i="1"/>
  <c r="M72" i="1"/>
  <c r="M51" i="1"/>
  <c r="M4" i="1"/>
  <c r="M10" i="1"/>
  <c r="M83" i="1"/>
  <c r="M43" i="1"/>
  <c r="M54" i="1"/>
  <c r="M106" i="1"/>
  <c r="M56" i="1"/>
  <c r="M88" i="1"/>
  <c r="M87" i="1"/>
  <c r="M25" i="1"/>
  <c r="M35" i="1"/>
  <c r="M73" i="1"/>
  <c r="M69" i="1"/>
  <c r="M36" i="1"/>
  <c r="M24" i="1"/>
  <c r="M95" i="1"/>
  <c r="M85" i="1"/>
  <c r="M21" i="1"/>
  <c r="M12" i="1"/>
  <c r="M70" i="1"/>
  <c r="M15" i="1"/>
  <c r="M68" i="1"/>
  <c r="M38" i="1"/>
  <c r="M9" i="1"/>
  <c r="M19" i="1"/>
  <c r="M32" i="1"/>
  <c r="M90" i="1"/>
  <c r="M42" i="1"/>
  <c r="M5" i="1"/>
  <c r="M26" i="1"/>
  <c r="M20" i="1"/>
  <c r="M3" i="1"/>
  <c r="M30" i="1"/>
  <c r="M2" i="1"/>
  <c r="M48" i="1"/>
  <c r="M52" i="1"/>
  <c r="M60" i="1"/>
  <c r="M78" i="1"/>
  <c r="M84" i="1"/>
  <c r="M39" i="1"/>
  <c r="M40" i="1"/>
  <c r="M14" i="1"/>
  <c r="M18" i="1"/>
  <c r="M16" i="1"/>
  <c r="M82" i="1"/>
  <c r="M75" i="1"/>
  <c r="M97" i="1"/>
  <c r="M58" i="1"/>
  <c r="M80" i="1"/>
  <c r="M7" i="1"/>
  <c r="E80" i="1" l="1"/>
  <c r="E97" i="1"/>
  <c r="E75" i="1"/>
  <c r="E16" i="1"/>
  <c r="E18" i="1"/>
  <c r="E14" i="1"/>
  <c r="E46" i="1"/>
  <c r="E40" i="1"/>
  <c r="E39" i="1"/>
  <c r="E84" i="1"/>
  <c r="E49" i="1"/>
  <c r="E78" i="1"/>
  <c r="E60" i="1"/>
  <c r="E52" i="1"/>
  <c r="E48" i="1"/>
  <c r="E2" i="1"/>
  <c r="E30" i="1"/>
  <c r="E3" i="1"/>
  <c r="E20" i="1"/>
  <c r="E26" i="1"/>
  <c r="E5" i="1"/>
  <c r="E42" i="1"/>
  <c r="E90" i="1"/>
  <c r="E32" i="1"/>
  <c r="E19" i="1"/>
  <c r="E59" i="1"/>
  <c r="E9" i="1"/>
  <c r="E38" i="1"/>
  <c r="E68" i="1"/>
  <c r="E15" i="1"/>
  <c r="E70" i="1"/>
  <c r="E12" i="1"/>
  <c r="E98" i="1"/>
  <c r="E21" i="1"/>
  <c r="E85" i="1"/>
  <c r="E95" i="1"/>
  <c r="E24" i="1"/>
  <c r="E36" i="1"/>
  <c r="E69" i="1"/>
  <c r="E73" i="1"/>
  <c r="E35" i="1"/>
  <c r="E25" i="1"/>
  <c r="E87" i="1"/>
  <c r="E91" i="1"/>
  <c r="E88" i="1"/>
  <c r="E56" i="1"/>
  <c r="E106" i="1"/>
  <c r="E8" i="1"/>
  <c r="E54" i="1"/>
  <c r="E43" i="1"/>
  <c r="E92" i="1"/>
  <c r="E83" i="1"/>
  <c r="E10" i="1"/>
  <c r="E4" i="1"/>
  <c r="E51" i="1"/>
  <c r="E72" i="1"/>
  <c r="E76" i="1"/>
  <c r="E99" i="1"/>
  <c r="E105" i="1"/>
  <c r="E6" i="1"/>
  <c r="E41" i="1"/>
  <c r="E94" i="1"/>
  <c r="E44" i="1"/>
  <c r="E27" i="1"/>
  <c r="E64" i="1"/>
  <c r="E57" i="1"/>
  <c r="E67" i="1"/>
  <c r="E79" i="1"/>
  <c r="E11" i="1"/>
  <c r="E13" i="1"/>
  <c r="E37" i="1"/>
  <c r="E62" i="1"/>
  <c r="E65" i="1"/>
  <c r="E45" i="1"/>
  <c r="E53" i="1"/>
  <c r="E29" i="1"/>
  <c r="E100" i="1"/>
  <c r="E31" i="1"/>
  <c r="E61" i="1"/>
  <c r="E22" i="1"/>
  <c r="E63" i="1"/>
  <c r="E71" i="1"/>
  <c r="E55" i="1"/>
  <c r="E102" i="1"/>
  <c r="E103" i="1"/>
  <c r="E89" i="1"/>
  <c r="E86" i="1"/>
  <c r="E104" i="1"/>
  <c r="E47" i="1"/>
  <c r="E77" i="1"/>
  <c r="E34" i="1"/>
  <c r="E96" i="1"/>
  <c r="E101" i="1"/>
  <c r="E17" i="1"/>
  <c r="E81" i="1"/>
  <c r="E33" i="1"/>
  <c r="E66" i="1"/>
  <c r="E74" i="1"/>
  <c r="E28" i="1"/>
  <c r="E93" i="1"/>
  <c r="E50" i="1"/>
  <c r="E23" i="1"/>
  <c r="E7" i="1"/>
</calcChain>
</file>

<file path=xl/sharedStrings.xml><?xml version="1.0" encoding="utf-8"?>
<sst xmlns="http://schemas.openxmlformats.org/spreadsheetml/2006/main" count="325" uniqueCount="155">
  <si>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</si>
  <si>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</si>
  <si>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</si>
  <si>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</si>
  <si>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</si>
  <si>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</si>
  <si>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</si>
  <si>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</si>
  <si>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</si>
  <si>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Нет Фото</t>
  </si>
  <si>
    <t>91-010-ф115/h110 "Кашпо" проз.крш.св.зел./С</t>
  </si>
  <si>
    <t>Светло-зеленый</t>
  </si>
  <si>
    <t>91-012-ф170/h160 "Кашпо" проз.крш.св.зел./С</t>
  </si>
  <si>
    <t>93-024 Горшок №1 алеб.крш.фиол., D10xH10.5см</t>
  </si>
  <si>
    <t>Фиолетовый</t>
  </si>
  <si>
    <t>93-027 Горшок №4 алеб.лзр., D15.5xH18см</t>
  </si>
  <si>
    <t>алеб.лзр.</t>
  </si>
  <si>
    <t>91-013-ф110/h150 "Кашпо" проз.крш.мятный./С</t>
  </si>
  <si>
    <t>Мятный</t>
  </si>
  <si>
    <t>93-026 Горшок №3 алеб.крш.террак., D14.5хH15см</t>
  </si>
  <si>
    <t>Терракот</t>
  </si>
  <si>
    <t>93-026 Горшок №3 алеб.бел., D14.5хH15см</t>
  </si>
  <si>
    <t>Белый</t>
  </si>
  <si>
    <t>91-013-ф110/h150 "Кашпо" проз.крш.св.роз../С</t>
  </si>
  <si>
    <t>Светло-розовый</t>
  </si>
  <si>
    <t>93-026 Кашпо №3 алеб.гол., D14.5xH15см</t>
  </si>
  <si>
    <t>Голубой</t>
  </si>
  <si>
    <t>91-011-ф145/h125 "Кашпо" проз.крш.св.фиол./С</t>
  </si>
  <si>
    <t>Светло-фиолетовый</t>
  </si>
  <si>
    <t>93-028 Горшок №5 алеб.крш.роз.-фиолет., D19.5xH19.5см</t>
  </si>
  <si>
    <t>алеб.крш.роз.-фиолет.</t>
  </si>
  <si>
    <t>93-027 Кашпо №4 алеб.бел., D15.5xH18см</t>
  </si>
  <si>
    <t>91-013-ф110/h150 "Кашпо" проз.крш.св.фиол../С</t>
  </si>
  <si>
    <t>93-026 Горшок №3 алеб.роз., D14.5xH15см</t>
  </si>
  <si>
    <t>Розовый</t>
  </si>
  <si>
    <t>93-024 Горшок №1 алеб.гол., D10xH10.5см</t>
  </si>
  <si>
    <t>93-028 Горшок №5 алеб.роз., D19.5xH19.5см</t>
  </si>
  <si>
    <t>93-027 Горшок №4 алеб.крш.жел.-зел., D15.5хH18см</t>
  </si>
  <si>
    <t>Желто-зеленый</t>
  </si>
  <si>
    <t>93-027 Горшок №4 алеб.крш.роз.-фиолет., D15.5xH18см</t>
  </si>
  <si>
    <t>93-028 Горшок №5 алеб.крш.террак., D19.5xH19.5см</t>
  </si>
  <si>
    <t>алеб.крш.террак.</t>
  </si>
  <si>
    <t>93-028 Горшок №5 алеб.крш.рубин, D19.5xH19.5см</t>
  </si>
  <si>
    <t>алеб.крш.рубин</t>
  </si>
  <si>
    <t>93-025 Горшок №2 алеб.крш.жел.-зел., D13xH12см</t>
  </si>
  <si>
    <t>алеб.крш.жел.-зел.</t>
  </si>
  <si>
    <t>93-026 Горшок №3 алеб.крш.лилов., D14.5хH15см</t>
  </si>
  <si>
    <t>Лиловый</t>
  </si>
  <si>
    <t>93-025 Горшок №2 алеб.крш.фиол., D13xH12см</t>
  </si>
  <si>
    <t>алеб.крш.фиол.</t>
  </si>
  <si>
    <t>91-012-ф170/h160 "Кашпо" проз.крш.св.желт./С</t>
  </si>
  <si>
    <t>Светло-желтый</t>
  </si>
  <si>
    <t>93-025 Горшок №2 алеб.крш.рубин, D13xH12см</t>
  </si>
  <si>
    <t>91-013-ф110/h150 "Кашпо" проз.крш.св.желт./С</t>
  </si>
  <si>
    <t>93-028 Горшок №5 алеб.крш.жел.-фиолет., D19.5xH19.5см</t>
  </si>
  <si>
    <t>алеб.крш.жел.-фиолет.</t>
  </si>
  <si>
    <t>91-013-ф110/h150 "Кашпо" проз.крш.неж.перс./С</t>
  </si>
  <si>
    <t>Персиковый</t>
  </si>
  <si>
    <t>93-025 Горшок №2 алеб.бир., D13xH12см</t>
  </si>
  <si>
    <t>алеб.бир.</t>
  </si>
  <si>
    <t>93-024 "Кашпо №4" проз.мат "Одуванчик" деколь/С</t>
  </si>
  <si>
    <t>93-026 Горшок №3 алеб.беж., D14.5xH15см</t>
  </si>
  <si>
    <t>алеб.беж.</t>
  </si>
  <si>
    <t>93-025 Горшок №2 алеб.крш.террак., D13xH12см</t>
  </si>
  <si>
    <t>91-014-ф140/h210 "Кашпо" проз.крш.крс./С</t>
  </si>
  <si>
    <t>Красный</t>
  </si>
  <si>
    <t>91-011-ф145/h125 "Кашпо" проз.крш.неж.фиол../С</t>
  </si>
  <si>
    <t>91-011-ф145/h125 "Кашпо" проз.крш.мятн./С</t>
  </si>
  <si>
    <t>93-026 Кашпо №3 алеб.бел., D14.5xH15см</t>
  </si>
  <si>
    <t>93-026 Горшок №3 алеб.гол., D14.5xH15см</t>
  </si>
  <si>
    <t>93-025 Горшок №2 алеб.крш.жел.-фиолет., D13xH12см</t>
  </si>
  <si>
    <t>93-025 Горшок №2 алеб.роз., D13xH12см</t>
  </si>
  <si>
    <t>91-013-ф110/h150 "Кашпо" проз.крш.бел./С</t>
  </si>
  <si>
    <t>91-014-ф140/h210 "Кашпо" проз.мятн./С</t>
  </si>
  <si>
    <t>93-027 Горшок №4 алеб.роз., D15.5xH18см</t>
  </si>
  <si>
    <t>91-014-ф140/h210 "Кашпо" проз.крш.св.зел./С</t>
  </si>
  <si>
    <t>91-010-ф115/h110 "Кашпо" проз.крш.св.желт./С</t>
  </si>
  <si>
    <t>93-847 Кашпо Бальзамин алеб.роз.мат., D13.8xH15см</t>
  </si>
  <si>
    <t>розовый матовый</t>
  </si>
  <si>
    <t>93-028 Горшок №5 алеб.крш.жел.-орж., D19.5xH19.5см</t>
  </si>
  <si>
    <t>алеб.крш.жел.-орж.</t>
  </si>
  <si>
    <t>93-026 Горшок №3 алеб.лзр., D14.5хH15см</t>
  </si>
  <si>
    <t>лазурный матовый</t>
  </si>
  <si>
    <t>93-026 Горшок №3 алеб.крш.роз.-фиолет., D14.5xH15см</t>
  </si>
  <si>
    <t>Розово-фиолетовый</t>
  </si>
  <si>
    <t>93-025 Горшок №2 алеб.беж., D13xH12см</t>
  </si>
  <si>
    <t>91-010-ф115/h110 "Кашпо" проз.крш.неж.-перс./С</t>
  </si>
  <si>
    <t>91-011-ф145/h125 "Кашпо" проз.крш.бел./С</t>
  </si>
  <si>
    <t>93-027 Горшок №4 алеб.бел., D15.5хH18см</t>
  </si>
  <si>
    <t>93-027 Горшок №4 алеб.крш.фиол., D15.5хH18см</t>
  </si>
  <si>
    <t>91-014-ф140/h210 "Кашпо" проз.крш.св.фиол./С</t>
  </si>
  <si>
    <t>93-025 Горшок №2 алеб.гол., D13xH12см</t>
  </si>
  <si>
    <t>91-010-ф115/h110 "Кашпо" проз.крш.св.роз./С</t>
  </si>
  <si>
    <t>Кашпо "Коннер" (стекло), D13хН21 см, светло-зеленый</t>
  </si>
  <si>
    <t>светло зеленый</t>
  </si>
  <si>
    <t>93-025 Горшок №2 алеб.крш.жел.-орж., D13xH12см</t>
  </si>
  <si>
    <t>Желто-оранжевый</t>
  </si>
  <si>
    <t>93-027 Горшок №4 алеб.крш.орж., D15.5xH18см</t>
  </si>
  <si>
    <t>алеб.крш.орж.</t>
  </si>
  <si>
    <t>93-027 Горшок №4 алеб.крш.террак., D15.5xH18см</t>
  </si>
  <si>
    <t>93-027 Горшок №4 алеб.крш.жел.-орж., D15.5xH18см</t>
  </si>
  <si>
    <t>91-012-ф170/h160 "Кашпо" проз.крш.св.фиол./С</t>
  </si>
  <si>
    <t>91-014-ф140/h210 "Кашпо" проз./С</t>
  </si>
  <si>
    <t>Прозрачный</t>
  </si>
  <si>
    <t>93-026 Горшок №3 алеб.крш.син., D14.5хH15см</t>
  </si>
  <si>
    <t>алеб.крш.син.</t>
  </si>
  <si>
    <t>93-026 Горшок №3 алеб.крш.жел.-зел., D14.5хH15см</t>
  </si>
  <si>
    <t>91-014-ф140/h210 "Кашпо" проз.крш.бел./С</t>
  </si>
  <si>
    <t>91-012-ф170/h160 "Кашпо" проз.крш.св.роз./С</t>
  </si>
  <si>
    <t>93-027 Горшок №4 алеб.чрн., D15.5xH18см</t>
  </si>
  <si>
    <t>алеб.чрн.</t>
  </si>
  <si>
    <t>93-027 Горшок №4 алеб.зел., D15.5хH18см</t>
  </si>
  <si>
    <t>алеб.зел.</t>
  </si>
  <si>
    <t>91-012-ф170/h160 "Кашпо" проз.крш.неж.фиол./С</t>
  </si>
  <si>
    <t>93-028 Горшок №5 алеб.крш.жел.-зел., D19.5xH19.5см</t>
  </si>
  <si>
    <t>91-011-ф145/h125 "Кашпо" проз.крш.неж.перс../С</t>
  </si>
  <si>
    <t>93-026 Горшок №3 алеб.крш.жел.-орж., D14.5хH15см</t>
  </si>
  <si>
    <t>91-011-ф145/h125 "Кашпо" проз.крш.св.зел./С</t>
  </si>
  <si>
    <t>93-026 Горшок №3 алеб.зел., D14.5хH15см</t>
  </si>
  <si>
    <t>91-014-ф140/h210 "Кашпо" проз.крш.неж.перс../С</t>
  </si>
  <si>
    <t>91-010-ф115/h110 "Кашпо" проз.крш.св.фиол./С</t>
  </si>
  <si>
    <t>93-025 Горшок №2 алеб.крш.орж., D13xH12см</t>
  </si>
  <si>
    <t>91-012-ф170/h160 "Кашпо" проз.крш.мятн./С</t>
  </si>
  <si>
    <t>91-013-ф110/h150 "Кашпо" проз.крш.св.зел../С</t>
  </si>
  <si>
    <t>93-027 Горшок №4 алеб.крш.рубин, D15.5xH18см</t>
  </si>
  <si>
    <t>91-014-ф140/h210 "Кашпо" проз.крш.св.роз./С</t>
  </si>
  <si>
    <t>91-010-ф115/h110 "Кашпо" проз.крш.неж.фиол./С</t>
  </si>
  <si>
    <t>91-013-ф110/h150 "Кашпо" проз./С</t>
  </si>
  <si>
    <t>91-012-ф170/h160 "Кашпо" проз.крш.неж.перс./С</t>
  </si>
  <si>
    <t>91-010-ф115/h110 "Кашпо" проз.крш.мятн./С</t>
  </si>
  <si>
    <t>91-013-ф110/h150 "Кашпо" проз.крш.неж.фиол../С</t>
  </si>
  <si>
    <t>91-010-ф115/h110 "Кашпо" проз.крш.бел./С</t>
  </si>
  <si>
    <t>93-024 Горшок №1 алеб.крш.жел.-зел., D10xH10.5см</t>
  </si>
  <si>
    <t>93-025 Горшок №2 алеб.бел., D13xH12см</t>
  </si>
  <si>
    <t>алеб.бел.</t>
  </si>
  <si>
    <t>93-025 Горшок №2 алеб.крш.роз.-фиолет., D13xH12см</t>
  </si>
  <si>
    <t>93-026 Кашпо №3 алеб.беж., D14.5xH15см</t>
  </si>
  <si>
    <t>Бежевый</t>
  </si>
  <si>
    <t>93-024 Горшок №1 алеб.крш.роз.-фиолет., D10xH10.5см</t>
  </si>
  <si>
    <t>93-027 Горшок №4 алеб.гол., D15.5хH18см</t>
  </si>
  <si>
    <t>алеб.гол.</t>
  </si>
  <si>
    <t>91-014-ф140/h210 "Кашпо" проз.крш.неж.фиол./С</t>
  </si>
  <si>
    <t>91-014-ф140/h210 "Кашпо" проз.крш.св.желт./С</t>
  </si>
  <si>
    <t>93-024 Горшок №1 алеб.беж., D10xH10см</t>
  </si>
  <si>
    <t>91-011-ф145/h125 "Кашпо" проз.крш.св.желт./С</t>
  </si>
  <si>
    <t>91-012-ф170/h160 "Кашпо" проз.крш.бел./С</t>
  </si>
  <si>
    <t>91-011-ф145/h125 "Кашпо" проз.крш.св.роз./С</t>
  </si>
  <si>
    <t>93-027 Горшок №4 алеб.беж., D15.5xH18см</t>
  </si>
  <si>
    <t>93-026 Горшок №3 алеб.крш.фиол., D14.5хH15см</t>
  </si>
  <si>
    <t>93-028 Горшок №5 алеб.бел., D19.5xH19.5см</t>
  </si>
  <si>
    <t>93-025 Горшок №2 алеб.крш.лилов., D13xH12см</t>
  </si>
  <si>
    <t>93-026 Кашпо №3 алеб.бир., D14.5xH15см</t>
  </si>
  <si>
    <t>Бирюзовый</t>
  </si>
  <si>
    <t>заказ</t>
  </si>
  <si>
    <t>ваша цена со скидкой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</si>
</sst>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</font>
    <font>
      <sz val="8"/>
      <name val="Arial"/>
      <family val="2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73025</xdr:rowOff>
    </xdr:from>
    <xdr:to>
      <xdr:col>3</xdr:col>
      <xdr:colOff>1400175</xdr:colOff>
      <xdr:row>6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22</xdr:row>
      <xdr:rowOff>73025</xdr:rowOff>
    </xdr:from>
    <xdr:to>
      <xdr:col>3</xdr:col>
      <xdr:colOff>1400175</xdr:colOff>
      <xdr:row>22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49</xdr:row>
      <xdr:rowOff>73025</xdr:rowOff>
    </xdr:from>
    <xdr:to>
      <xdr:col>3</xdr:col>
      <xdr:colOff>1400175</xdr:colOff>
      <xdr:row>49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92</xdr:row>
      <xdr:rowOff>73025</xdr:rowOff>
    </xdr:from>
    <xdr:to>
      <xdr:col>3</xdr:col>
      <xdr:colOff>1400175</xdr:colOff>
      <xdr:row>92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27</xdr:row>
      <xdr:rowOff>73025</xdr:rowOff>
    </xdr:from>
    <xdr:to>
      <xdr:col>3</xdr:col>
      <xdr:colOff>1400175</xdr:colOff>
      <xdr:row>27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73</xdr:row>
      <xdr:rowOff>73025</xdr:rowOff>
    </xdr:from>
    <xdr:to>
      <xdr:col>3</xdr:col>
      <xdr:colOff>1400175</xdr:colOff>
      <xdr:row>73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65</xdr:row>
      <xdr:rowOff>73025</xdr:rowOff>
    </xdr:from>
    <xdr:to>
      <xdr:col>3</xdr:col>
      <xdr:colOff>1400175</xdr:colOff>
      <xdr:row>65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32</xdr:row>
      <xdr:rowOff>73025</xdr:rowOff>
    </xdr:from>
    <xdr:to>
      <xdr:col>3</xdr:col>
      <xdr:colOff>1400175</xdr:colOff>
      <xdr:row>32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80</xdr:row>
      <xdr:rowOff>73025</xdr:rowOff>
    </xdr:from>
    <xdr:to>
      <xdr:col>3</xdr:col>
      <xdr:colOff>1400175</xdr:colOff>
      <xdr:row>80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16</xdr:row>
      <xdr:rowOff>73025</xdr:rowOff>
    </xdr:from>
    <xdr:to>
      <xdr:col>3</xdr:col>
      <xdr:colOff>1400175</xdr:colOff>
      <xdr:row>16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100</xdr:row>
      <xdr:rowOff>73025</xdr:rowOff>
    </xdr:from>
    <xdr:to>
      <xdr:col>3</xdr:col>
      <xdr:colOff>1400175</xdr:colOff>
      <xdr:row>100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95</xdr:row>
      <xdr:rowOff>73025</xdr:rowOff>
    </xdr:from>
    <xdr:to>
      <xdr:col>3</xdr:col>
      <xdr:colOff>1400175</xdr:colOff>
      <xdr:row>95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33</xdr:row>
      <xdr:rowOff>73025</xdr:rowOff>
    </xdr:from>
    <xdr:to>
      <xdr:col>3</xdr:col>
      <xdr:colOff>1400175</xdr:colOff>
      <xdr:row>33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76</xdr:row>
      <xdr:rowOff>73025</xdr:rowOff>
    </xdr:from>
    <xdr:to>
      <xdr:col>3</xdr:col>
      <xdr:colOff>1400175</xdr:colOff>
      <xdr:row>76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46</xdr:row>
      <xdr:rowOff>73025</xdr:rowOff>
    </xdr:from>
    <xdr:to>
      <xdr:col>3</xdr:col>
      <xdr:colOff>1400175</xdr:colOff>
      <xdr:row>46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103</xdr:row>
      <xdr:rowOff>73025</xdr:rowOff>
    </xdr:from>
    <xdr:to>
      <xdr:col>3</xdr:col>
      <xdr:colOff>1400175</xdr:colOff>
      <xdr:row>103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85</xdr:row>
      <xdr:rowOff>73025</xdr:rowOff>
    </xdr:from>
    <xdr:to>
      <xdr:col>3</xdr:col>
      <xdr:colOff>1400175</xdr:colOff>
      <xdr:row>85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88</xdr:row>
      <xdr:rowOff>73025</xdr:rowOff>
    </xdr:from>
    <xdr:to>
      <xdr:col>3</xdr:col>
      <xdr:colOff>1400175</xdr:colOff>
      <xdr:row>88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102</xdr:row>
      <xdr:rowOff>73025</xdr:rowOff>
    </xdr:from>
    <xdr:to>
      <xdr:col>3</xdr:col>
      <xdr:colOff>1400175</xdr:colOff>
      <xdr:row>102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101</xdr:row>
      <xdr:rowOff>73025</xdr:rowOff>
    </xdr:from>
    <xdr:to>
      <xdr:col>3</xdr:col>
      <xdr:colOff>1400175</xdr:colOff>
      <xdr:row>101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54</xdr:row>
      <xdr:rowOff>73025</xdr:rowOff>
    </xdr:from>
    <xdr:to>
      <xdr:col>3</xdr:col>
      <xdr:colOff>1400175</xdr:colOff>
      <xdr:row>54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70</xdr:row>
      <xdr:rowOff>73025</xdr:rowOff>
    </xdr:from>
    <xdr:to>
      <xdr:col>3</xdr:col>
      <xdr:colOff>1400175</xdr:colOff>
      <xdr:row>70</xdr:row>
      <xdr:rowOff>1873250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62</xdr:row>
      <xdr:rowOff>73025</xdr:rowOff>
    </xdr:from>
    <xdr:to>
      <xdr:col>3</xdr:col>
      <xdr:colOff>1400175</xdr:colOff>
      <xdr:row>62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21</xdr:row>
      <xdr:rowOff>73025</xdr:rowOff>
    </xdr:from>
    <xdr:to>
      <xdr:col>3</xdr:col>
      <xdr:colOff>1400175</xdr:colOff>
      <xdr:row>21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60</xdr:row>
      <xdr:rowOff>73025</xdr:rowOff>
    </xdr:from>
    <xdr:to>
      <xdr:col>3</xdr:col>
      <xdr:colOff>1400175</xdr:colOff>
      <xdr:row>60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30</xdr:row>
      <xdr:rowOff>73025</xdr:rowOff>
    </xdr:from>
    <xdr:to>
      <xdr:col>3</xdr:col>
      <xdr:colOff>1400175</xdr:colOff>
      <xdr:row>30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99</xdr:row>
      <xdr:rowOff>73025</xdr:rowOff>
    </xdr:from>
    <xdr:to>
      <xdr:col>3</xdr:col>
      <xdr:colOff>1400175</xdr:colOff>
      <xdr:row>99</xdr:row>
      <xdr:rowOff>1873250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28</xdr:row>
      <xdr:rowOff>73025</xdr:rowOff>
    </xdr:from>
    <xdr:to>
      <xdr:col>3</xdr:col>
      <xdr:colOff>1400175</xdr:colOff>
      <xdr:row>28</xdr:row>
      <xdr:rowOff>1873250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52</xdr:row>
      <xdr:rowOff>73025</xdr:rowOff>
    </xdr:from>
    <xdr:to>
      <xdr:col>3</xdr:col>
      <xdr:colOff>1400175</xdr:colOff>
      <xdr:row>52</xdr:row>
      <xdr:rowOff>1873250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44</xdr:row>
      <xdr:rowOff>73025</xdr:rowOff>
    </xdr:from>
    <xdr:to>
      <xdr:col>3</xdr:col>
      <xdr:colOff>1400175</xdr:colOff>
      <xdr:row>44</xdr:row>
      <xdr:rowOff>1873250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64</xdr:row>
      <xdr:rowOff>73025</xdr:rowOff>
    </xdr:from>
    <xdr:to>
      <xdr:col>3</xdr:col>
      <xdr:colOff>1400175</xdr:colOff>
      <xdr:row>64</xdr:row>
      <xdr:rowOff>1873250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61</xdr:row>
      <xdr:rowOff>73025</xdr:rowOff>
    </xdr:from>
    <xdr:to>
      <xdr:col>3</xdr:col>
      <xdr:colOff>1400175</xdr:colOff>
      <xdr:row>61</xdr:row>
      <xdr:rowOff>1873250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36</xdr:row>
      <xdr:rowOff>73025</xdr:rowOff>
    </xdr:from>
    <xdr:to>
      <xdr:col>3</xdr:col>
      <xdr:colOff>1400175</xdr:colOff>
      <xdr:row>36</xdr:row>
      <xdr:rowOff>1873250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73025</xdr:rowOff>
    </xdr:from>
    <xdr:to>
      <xdr:col>3</xdr:col>
      <xdr:colOff>1400175</xdr:colOff>
      <xdr:row>12</xdr:row>
      <xdr:rowOff>1873250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</xdr:row>
      <xdr:rowOff>73025</xdr:rowOff>
    </xdr:from>
    <xdr:to>
      <xdr:col>3</xdr:col>
      <xdr:colOff>1400175</xdr:colOff>
      <xdr:row>10</xdr:row>
      <xdr:rowOff>1873250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78</xdr:row>
      <xdr:rowOff>73025</xdr:rowOff>
    </xdr:from>
    <xdr:to>
      <xdr:col>3</xdr:col>
      <xdr:colOff>1400175</xdr:colOff>
      <xdr:row>78</xdr:row>
      <xdr:rowOff>1873250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66</xdr:row>
      <xdr:rowOff>73025</xdr:rowOff>
    </xdr:from>
    <xdr:to>
      <xdr:col>3</xdr:col>
      <xdr:colOff>1400175</xdr:colOff>
      <xdr:row>66</xdr:row>
      <xdr:rowOff>1873250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56</xdr:row>
      <xdr:rowOff>73025</xdr:rowOff>
    </xdr:from>
    <xdr:to>
      <xdr:col>3</xdr:col>
      <xdr:colOff>1400175</xdr:colOff>
      <xdr:row>56</xdr:row>
      <xdr:rowOff>1873250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63</xdr:row>
      <xdr:rowOff>73025</xdr:rowOff>
    </xdr:from>
    <xdr:to>
      <xdr:col>3</xdr:col>
      <xdr:colOff>1400175</xdr:colOff>
      <xdr:row>63</xdr:row>
      <xdr:rowOff>1873250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26</xdr:row>
      <xdr:rowOff>73025</xdr:rowOff>
    </xdr:from>
    <xdr:to>
      <xdr:col>3</xdr:col>
      <xdr:colOff>1400175</xdr:colOff>
      <xdr:row>26</xdr:row>
      <xdr:rowOff>1873250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43</xdr:row>
      <xdr:rowOff>73025</xdr:rowOff>
    </xdr:from>
    <xdr:to>
      <xdr:col>3</xdr:col>
      <xdr:colOff>1400175</xdr:colOff>
      <xdr:row>43</xdr:row>
      <xdr:rowOff>1873250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93</xdr:row>
      <xdr:rowOff>73025</xdr:rowOff>
    </xdr:from>
    <xdr:to>
      <xdr:col>3</xdr:col>
      <xdr:colOff>1400175</xdr:colOff>
      <xdr:row>93</xdr:row>
      <xdr:rowOff>1873250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40</xdr:row>
      <xdr:rowOff>73025</xdr:rowOff>
    </xdr:from>
    <xdr:to>
      <xdr:col>3</xdr:col>
      <xdr:colOff>1400175</xdr:colOff>
      <xdr:row>40</xdr:row>
      <xdr:rowOff>1873250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</xdr:row>
      <xdr:rowOff>73025</xdr:rowOff>
    </xdr:from>
    <xdr:to>
      <xdr:col>3</xdr:col>
      <xdr:colOff>1400175</xdr:colOff>
      <xdr:row>5</xdr:row>
      <xdr:rowOff>1873250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104</xdr:row>
      <xdr:rowOff>73025</xdr:rowOff>
    </xdr:from>
    <xdr:to>
      <xdr:col>3</xdr:col>
      <xdr:colOff>1400175</xdr:colOff>
      <xdr:row>104</xdr:row>
      <xdr:rowOff>1873250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98</xdr:row>
      <xdr:rowOff>73025</xdr:rowOff>
    </xdr:from>
    <xdr:to>
      <xdr:col>3</xdr:col>
      <xdr:colOff>1400175</xdr:colOff>
      <xdr:row>98</xdr:row>
      <xdr:rowOff>1873250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75</xdr:row>
      <xdr:rowOff>73025</xdr:rowOff>
    </xdr:from>
    <xdr:to>
      <xdr:col>3</xdr:col>
      <xdr:colOff>1400175</xdr:colOff>
      <xdr:row>75</xdr:row>
      <xdr:rowOff>1873250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71</xdr:row>
      <xdr:rowOff>73025</xdr:rowOff>
    </xdr:from>
    <xdr:to>
      <xdr:col>3</xdr:col>
      <xdr:colOff>1400175</xdr:colOff>
      <xdr:row>71</xdr:row>
      <xdr:rowOff>1873250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50</xdr:row>
      <xdr:rowOff>73025</xdr:rowOff>
    </xdr:from>
    <xdr:to>
      <xdr:col>3</xdr:col>
      <xdr:colOff>1400175</xdr:colOff>
      <xdr:row>50</xdr:row>
      <xdr:rowOff>1873250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</xdr:row>
      <xdr:rowOff>73025</xdr:rowOff>
    </xdr:from>
    <xdr:to>
      <xdr:col>3</xdr:col>
      <xdr:colOff>1400175</xdr:colOff>
      <xdr:row>3</xdr:row>
      <xdr:rowOff>1873250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</xdr:row>
      <xdr:rowOff>73025</xdr:rowOff>
    </xdr:from>
    <xdr:to>
      <xdr:col>3</xdr:col>
      <xdr:colOff>1400175</xdr:colOff>
      <xdr:row>9</xdr:row>
      <xdr:rowOff>1873250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82</xdr:row>
      <xdr:rowOff>73025</xdr:rowOff>
    </xdr:from>
    <xdr:to>
      <xdr:col>3</xdr:col>
      <xdr:colOff>1400175</xdr:colOff>
      <xdr:row>82</xdr:row>
      <xdr:rowOff>1873250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91</xdr:row>
      <xdr:rowOff>73025</xdr:rowOff>
    </xdr:from>
    <xdr:to>
      <xdr:col>3</xdr:col>
      <xdr:colOff>1400175</xdr:colOff>
      <xdr:row>91</xdr:row>
      <xdr:rowOff>1873250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42</xdr:row>
      <xdr:rowOff>73025</xdr:rowOff>
    </xdr:from>
    <xdr:to>
      <xdr:col>3</xdr:col>
      <xdr:colOff>1400175</xdr:colOff>
      <xdr:row>42</xdr:row>
      <xdr:rowOff>1873250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53</xdr:row>
      <xdr:rowOff>73025</xdr:rowOff>
    </xdr:from>
    <xdr:to>
      <xdr:col>3</xdr:col>
      <xdr:colOff>1400175</xdr:colOff>
      <xdr:row>53</xdr:row>
      <xdr:rowOff>1873250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</xdr:row>
      <xdr:rowOff>73025</xdr:rowOff>
    </xdr:from>
    <xdr:to>
      <xdr:col>3</xdr:col>
      <xdr:colOff>1400175</xdr:colOff>
      <xdr:row>7</xdr:row>
      <xdr:rowOff>1873250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105</xdr:row>
      <xdr:rowOff>73025</xdr:rowOff>
    </xdr:from>
    <xdr:to>
      <xdr:col>3</xdr:col>
      <xdr:colOff>1400175</xdr:colOff>
      <xdr:row>105</xdr:row>
      <xdr:rowOff>1873250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55</xdr:row>
      <xdr:rowOff>73025</xdr:rowOff>
    </xdr:from>
    <xdr:to>
      <xdr:col>3</xdr:col>
      <xdr:colOff>1400175</xdr:colOff>
      <xdr:row>55</xdr:row>
      <xdr:rowOff>1873250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87</xdr:row>
      <xdr:rowOff>73025</xdr:rowOff>
    </xdr:from>
    <xdr:to>
      <xdr:col>3</xdr:col>
      <xdr:colOff>1400175</xdr:colOff>
      <xdr:row>87</xdr:row>
      <xdr:rowOff>1873250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90</xdr:row>
      <xdr:rowOff>73025</xdr:rowOff>
    </xdr:from>
    <xdr:to>
      <xdr:col>3</xdr:col>
      <xdr:colOff>1400175</xdr:colOff>
      <xdr:row>90</xdr:row>
      <xdr:rowOff>1873250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86</xdr:row>
      <xdr:rowOff>73025</xdr:rowOff>
    </xdr:from>
    <xdr:to>
      <xdr:col>3</xdr:col>
      <xdr:colOff>1400175</xdr:colOff>
      <xdr:row>86</xdr:row>
      <xdr:rowOff>1873250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24</xdr:row>
      <xdr:rowOff>73025</xdr:rowOff>
    </xdr:from>
    <xdr:to>
      <xdr:col>3</xdr:col>
      <xdr:colOff>1400175</xdr:colOff>
      <xdr:row>24</xdr:row>
      <xdr:rowOff>1873250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34</xdr:row>
      <xdr:rowOff>73025</xdr:rowOff>
    </xdr:from>
    <xdr:to>
      <xdr:col>3</xdr:col>
      <xdr:colOff>1400175</xdr:colOff>
      <xdr:row>34</xdr:row>
      <xdr:rowOff>1873250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72</xdr:row>
      <xdr:rowOff>73025</xdr:rowOff>
    </xdr:from>
    <xdr:to>
      <xdr:col>3</xdr:col>
      <xdr:colOff>1400175</xdr:colOff>
      <xdr:row>72</xdr:row>
      <xdr:rowOff>1873250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68</xdr:row>
      <xdr:rowOff>73025</xdr:rowOff>
    </xdr:from>
    <xdr:to>
      <xdr:col>3</xdr:col>
      <xdr:colOff>1400175</xdr:colOff>
      <xdr:row>68</xdr:row>
      <xdr:rowOff>1873250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35</xdr:row>
      <xdr:rowOff>73025</xdr:rowOff>
    </xdr:from>
    <xdr:to>
      <xdr:col>3</xdr:col>
      <xdr:colOff>1400175</xdr:colOff>
      <xdr:row>35</xdr:row>
      <xdr:rowOff>1873250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23</xdr:row>
      <xdr:rowOff>73025</xdr:rowOff>
    </xdr:from>
    <xdr:to>
      <xdr:col>3</xdr:col>
      <xdr:colOff>1400175</xdr:colOff>
      <xdr:row>23</xdr:row>
      <xdr:rowOff>1873250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94</xdr:row>
      <xdr:rowOff>73025</xdr:rowOff>
    </xdr:from>
    <xdr:to>
      <xdr:col>3</xdr:col>
      <xdr:colOff>1400175</xdr:colOff>
      <xdr:row>94</xdr:row>
      <xdr:rowOff>1873250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84</xdr:row>
      <xdr:rowOff>73025</xdr:rowOff>
    </xdr:from>
    <xdr:to>
      <xdr:col>3</xdr:col>
      <xdr:colOff>1400175</xdr:colOff>
      <xdr:row>84</xdr:row>
      <xdr:rowOff>1873250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20</xdr:row>
      <xdr:rowOff>73025</xdr:rowOff>
    </xdr:from>
    <xdr:to>
      <xdr:col>3</xdr:col>
      <xdr:colOff>1400175</xdr:colOff>
      <xdr:row>20</xdr:row>
      <xdr:rowOff>1873250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97</xdr:row>
      <xdr:rowOff>73025</xdr:rowOff>
    </xdr:from>
    <xdr:to>
      <xdr:col>3</xdr:col>
      <xdr:colOff>1400175</xdr:colOff>
      <xdr:row>97</xdr:row>
      <xdr:rowOff>1873250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73025</xdr:rowOff>
    </xdr:from>
    <xdr:to>
      <xdr:col>3</xdr:col>
      <xdr:colOff>1400175</xdr:colOff>
      <xdr:row>11</xdr:row>
      <xdr:rowOff>1873250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69</xdr:row>
      <xdr:rowOff>73025</xdr:rowOff>
    </xdr:from>
    <xdr:to>
      <xdr:col>3</xdr:col>
      <xdr:colOff>1400175</xdr:colOff>
      <xdr:row>69</xdr:row>
      <xdr:rowOff>1873250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</xdr:row>
      <xdr:rowOff>73025</xdr:rowOff>
    </xdr:from>
    <xdr:to>
      <xdr:col>3</xdr:col>
      <xdr:colOff>1400175</xdr:colOff>
      <xdr:row>14</xdr:row>
      <xdr:rowOff>1873250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67</xdr:row>
      <xdr:rowOff>73025</xdr:rowOff>
    </xdr:from>
    <xdr:to>
      <xdr:col>3</xdr:col>
      <xdr:colOff>1400175</xdr:colOff>
      <xdr:row>67</xdr:row>
      <xdr:rowOff>1873250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37</xdr:row>
      <xdr:rowOff>73025</xdr:rowOff>
    </xdr:from>
    <xdr:to>
      <xdr:col>3</xdr:col>
      <xdr:colOff>1400175</xdr:colOff>
      <xdr:row>37</xdr:row>
      <xdr:rowOff>1873250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</xdr:row>
      <xdr:rowOff>73025</xdr:rowOff>
    </xdr:from>
    <xdr:to>
      <xdr:col>3</xdr:col>
      <xdr:colOff>1400175</xdr:colOff>
      <xdr:row>8</xdr:row>
      <xdr:rowOff>1873250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58</xdr:row>
      <xdr:rowOff>73025</xdr:rowOff>
    </xdr:from>
    <xdr:to>
      <xdr:col>3</xdr:col>
      <xdr:colOff>1400175</xdr:colOff>
      <xdr:row>58</xdr:row>
      <xdr:rowOff>1873250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18</xdr:row>
      <xdr:rowOff>73025</xdr:rowOff>
    </xdr:from>
    <xdr:to>
      <xdr:col>3</xdr:col>
      <xdr:colOff>1400175</xdr:colOff>
      <xdr:row>18</xdr:row>
      <xdr:rowOff>1873250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31</xdr:row>
      <xdr:rowOff>73025</xdr:rowOff>
    </xdr:from>
    <xdr:to>
      <xdr:col>3</xdr:col>
      <xdr:colOff>1400175</xdr:colOff>
      <xdr:row>31</xdr:row>
      <xdr:rowOff>1873250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89</xdr:row>
      <xdr:rowOff>73025</xdr:rowOff>
    </xdr:from>
    <xdr:to>
      <xdr:col>3</xdr:col>
      <xdr:colOff>1400175</xdr:colOff>
      <xdr:row>89</xdr:row>
      <xdr:rowOff>1873250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41</xdr:row>
      <xdr:rowOff>73025</xdr:rowOff>
    </xdr:from>
    <xdr:to>
      <xdr:col>3</xdr:col>
      <xdr:colOff>1400175</xdr:colOff>
      <xdr:row>41</xdr:row>
      <xdr:rowOff>1873250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</xdr:row>
      <xdr:rowOff>73025</xdr:rowOff>
    </xdr:from>
    <xdr:to>
      <xdr:col>3</xdr:col>
      <xdr:colOff>1400175</xdr:colOff>
      <xdr:row>4</xdr:row>
      <xdr:rowOff>1873250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25</xdr:row>
      <xdr:rowOff>73025</xdr:rowOff>
    </xdr:from>
    <xdr:to>
      <xdr:col>3</xdr:col>
      <xdr:colOff>1400175</xdr:colOff>
      <xdr:row>25</xdr:row>
      <xdr:rowOff>1873250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19</xdr:row>
      <xdr:rowOff>73025</xdr:rowOff>
    </xdr:from>
    <xdr:to>
      <xdr:col>3</xdr:col>
      <xdr:colOff>1400175</xdr:colOff>
      <xdr:row>19</xdr:row>
      <xdr:rowOff>1873250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</xdr:row>
      <xdr:rowOff>73025</xdr:rowOff>
    </xdr:from>
    <xdr:to>
      <xdr:col>3</xdr:col>
      <xdr:colOff>1400175</xdr:colOff>
      <xdr:row>2</xdr:row>
      <xdr:rowOff>1873250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29</xdr:row>
      <xdr:rowOff>73025</xdr:rowOff>
    </xdr:from>
    <xdr:to>
      <xdr:col>3</xdr:col>
      <xdr:colOff>1400175</xdr:colOff>
      <xdr:row>29</xdr:row>
      <xdr:rowOff>1873250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</xdr:row>
      <xdr:rowOff>73025</xdr:rowOff>
    </xdr:from>
    <xdr:to>
      <xdr:col>3</xdr:col>
      <xdr:colOff>1400175</xdr:colOff>
      <xdr:row>1</xdr:row>
      <xdr:rowOff>1873250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47</xdr:row>
      <xdr:rowOff>73025</xdr:rowOff>
    </xdr:from>
    <xdr:to>
      <xdr:col>3</xdr:col>
      <xdr:colOff>1400175</xdr:colOff>
      <xdr:row>47</xdr:row>
      <xdr:rowOff>1873250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51</xdr:row>
      <xdr:rowOff>73025</xdr:rowOff>
    </xdr:from>
    <xdr:to>
      <xdr:col>3</xdr:col>
      <xdr:colOff>1400175</xdr:colOff>
      <xdr:row>51</xdr:row>
      <xdr:rowOff>1873250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59</xdr:row>
      <xdr:rowOff>73025</xdr:rowOff>
    </xdr:from>
    <xdr:to>
      <xdr:col>3</xdr:col>
      <xdr:colOff>1400175</xdr:colOff>
      <xdr:row>59</xdr:row>
      <xdr:rowOff>1873250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77</xdr:row>
      <xdr:rowOff>73025</xdr:rowOff>
    </xdr:from>
    <xdr:to>
      <xdr:col>3</xdr:col>
      <xdr:colOff>1400175</xdr:colOff>
      <xdr:row>77</xdr:row>
      <xdr:rowOff>1873250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48</xdr:row>
      <xdr:rowOff>73025</xdr:rowOff>
    </xdr:from>
    <xdr:to>
      <xdr:col>3</xdr:col>
      <xdr:colOff>1400175</xdr:colOff>
      <xdr:row>48</xdr:row>
      <xdr:rowOff>1873250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83</xdr:row>
      <xdr:rowOff>73025</xdr:rowOff>
    </xdr:from>
    <xdr:to>
      <xdr:col>3</xdr:col>
      <xdr:colOff>1400175</xdr:colOff>
      <xdr:row>83</xdr:row>
      <xdr:rowOff>1873250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38</xdr:row>
      <xdr:rowOff>73025</xdr:rowOff>
    </xdr:from>
    <xdr:to>
      <xdr:col>3</xdr:col>
      <xdr:colOff>1400175</xdr:colOff>
      <xdr:row>38</xdr:row>
      <xdr:rowOff>1873250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39</xdr:row>
      <xdr:rowOff>73025</xdr:rowOff>
    </xdr:from>
    <xdr:to>
      <xdr:col>3</xdr:col>
      <xdr:colOff>1400175</xdr:colOff>
      <xdr:row>39</xdr:row>
      <xdr:rowOff>1873250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45</xdr:row>
      <xdr:rowOff>73025</xdr:rowOff>
    </xdr:from>
    <xdr:to>
      <xdr:col>3</xdr:col>
      <xdr:colOff>1400175</xdr:colOff>
      <xdr:row>45</xdr:row>
      <xdr:rowOff>1873250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</xdr:row>
      <xdr:rowOff>73025</xdr:rowOff>
    </xdr:from>
    <xdr:to>
      <xdr:col>3</xdr:col>
      <xdr:colOff>1400175</xdr:colOff>
      <xdr:row>13</xdr:row>
      <xdr:rowOff>1873250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17</xdr:row>
      <xdr:rowOff>73025</xdr:rowOff>
    </xdr:from>
    <xdr:to>
      <xdr:col>3</xdr:col>
      <xdr:colOff>1400175</xdr:colOff>
      <xdr:row>17</xdr:row>
      <xdr:rowOff>1873250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15</xdr:row>
      <xdr:rowOff>73025</xdr:rowOff>
    </xdr:from>
    <xdr:to>
      <xdr:col>3</xdr:col>
      <xdr:colOff>1400175</xdr:colOff>
      <xdr:row>15</xdr:row>
      <xdr:rowOff>1873250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74</xdr:row>
      <xdr:rowOff>73025</xdr:rowOff>
    </xdr:from>
    <xdr:to>
      <xdr:col>3</xdr:col>
      <xdr:colOff>1400175</xdr:colOff>
      <xdr:row>74</xdr:row>
      <xdr:rowOff>1873250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96</xdr:row>
      <xdr:rowOff>73025</xdr:rowOff>
    </xdr:from>
    <xdr:to>
      <xdr:col>3</xdr:col>
      <xdr:colOff>1400175</xdr:colOff>
      <xdr:row>96</xdr:row>
      <xdr:rowOff>1873250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79</xdr:row>
      <xdr:rowOff>73025</xdr:rowOff>
    </xdr:from>
    <xdr:to>
      <xdr:col>3</xdr:col>
      <xdr:colOff>1400175</xdr:colOff>
      <xdr:row>79</xdr:row>
      <xdr:rowOff>1873250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06"/>
  <sheetViews>
    <sheetView tabSelected="1" workbookViewId="0">
      <selection activeCell="G2" sqref="G2"/>
    </sheetView>
  </sheetViews>
  <sheetFormatPr defaultColWidth="10.1640625" defaultRowHeight="11.45" customHeight="1" x14ac:dyDescent="0.2"/>
  <cols>
    <col min="1" max="1" width="2" style="1" customWidth="1"/>
    <col min="2" max="3" width="7.6640625" style="1" customWidth="1"/>
    <col min="4" max="4" width="27" style="1" customWidth="1"/>
    <col min="5" max="5" width="6.33203125" style="1" customWidth="1"/>
    <col min="6" max="6" width="16.33203125" style="1" customWidth="1"/>
    <col min="7" max="7" width="38.33203125" style="1" customWidth="1"/>
    <col min="8" max="8" width="11.33203125" style="1" hidden="1" customWidth="1"/>
    <col min="9" max="9" width="19" style="1" customWidth="1"/>
    <col min="10" max="10" width="12.6640625" style="1" customWidth="1"/>
    <col min="11" max="11" width="12.5" style="1" customWidth="1"/>
    <col min="12" max="12" width="12.5" style="8" hidden="1" customWidth="1"/>
    <col min="13" max="13" width="14" style="14" customWidth="1"/>
    <col min="14" max="14" width="12.6640625" style="1" customWidth="1"/>
    <col min="15" max="16" width="12.1640625" style="1" customWidth="1"/>
    <col min="17" max="18" width="10.1640625" style="1" customWidth="1"/>
  </cols>
  <sheetData>
    <row r="1" spans="2:14" ht="38.1" customHeight="1" x14ac:dyDescent="0.2">
      <c r="B1" s="9" t="s">
        <v>0</v>
      </c>
      <c r="C1" s="15" t="s">
        <v>1</v>
      </c>
      <c r="D1" s="16"/>
      <c r="E1" s="17"/>
      <c r="F1" s="9" t="s">
        <v>2</v>
      </c>
      <c r="G1" s="9" t="s">
        <v>3</v>
      </c>
      <c r="H1" s="9" t="s">
        <v>4</v>
      </c>
      <c r="I1" s="9" t="s">
        <v>5</v>
      </c>
      <c r="J1" s="10" t="s">
        <v>6</v>
      </c>
      <c r="K1" s="10" t="s">
        <v>7</v>
      </c>
      <c r="L1" s="11" t="s">
        <v>8</v>
      </c>
      <c r="M1" s="12" t="s">
        <v>154</v>
      </c>
      <c r="N1" s="10" t="s">
        <v>153</v>
      </c>
    </row>
    <row r="2" spans="2:14" s="1" customFormat="1" ht="165.95" customHeight="1" x14ac:dyDescent="0.2">
      <c r="B2" s="2">
        <v>88</v>
      </c>
      <c r="C2" s="18" t="s">
        <v>9</v>
      </c>
      <c r="D2" s="19"/>
      <c r="E2" s="6" t="str">
        <f>HYPERLINK("http://7flowers-decor.ru/upload/1c_catalog/import_files/4627084914502.jpg")</f>
        <v>http://7flowers-decor.ru/upload/1c_catalog/import_files/4627084914502.jpg</v>
      </c>
      <c r="F2" s="2">
        <v>4627084914502</v>
      </c>
      <c r="G2" s="3" t="s">
        <v>131</v>
      </c>
      <c r="H2" s="2">
        <v>4840156398</v>
      </c>
      <c r="I2" s="4" t="s">
        <v>22</v>
      </c>
      <c r="J2" s="2">
        <v>1</v>
      </c>
      <c r="K2" s="2">
        <v>9</v>
      </c>
      <c r="L2" s="7">
        <v>100</v>
      </c>
      <c r="M2" s="13">
        <f>L2*0.85</f>
        <v>85</v>
      </c>
      <c r="N2" s="2"/>
    </row>
    <row r="3" spans="2:14" s="1" customFormat="1" ht="165.95" customHeight="1" x14ac:dyDescent="0.2">
      <c r="B3" s="2">
        <v>86</v>
      </c>
      <c r="C3" s="18" t="s">
        <v>9</v>
      </c>
      <c r="D3" s="19"/>
      <c r="E3" s="6" t="str">
        <f>HYPERLINK("http://7flowers-decor.ru/upload/1c_catalog/import_files/4627090565323.jpg")</f>
        <v>http://7flowers-decor.ru/upload/1c_catalog/import_files/4627090565323.jpg</v>
      </c>
      <c r="F3" s="2">
        <v>4627090565323</v>
      </c>
      <c r="G3" s="3" t="s">
        <v>129</v>
      </c>
      <c r="H3" s="2">
        <v>4840156996</v>
      </c>
      <c r="I3" s="4" t="s">
        <v>18</v>
      </c>
      <c r="J3" s="2">
        <v>1</v>
      </c>
      <c r="K3" s="2">
        <v>9</v>
      </c>
      <c r="L3" s="7">
        <v>100</v>
      </c>
      <c r="M3" s="13">
        <f>L3*0.85</f>
        <v>85</v>
      </c>
      <c r="N3" s="2"/>
    </row>
    <row r="4" spans="2:14" s="1" customFormat="1" ht="165.95" customHeight="1" x14ac:dyDescent="0.2">
      <c r="B4" s="2">
        <v>50</v>
      </c>
      <c r="C4" s="18" t="s">
        <v>9</v>
      </c>
      <c r="D4" s="19"/>
      <c r="E4" s="6" t="str">
        <f>HYPERLINK("http://7flowers-decor.ru/upload/1c_catalog/import_files/4627090565330.jpg")</f>
        <v>http://7flowers-decor.ru/upload/1c_catalog/import_files/4627090565330.jpg</v>
      </c>
      <c r="F4" s="2">
        <v>4627090565330</v>
      </c>
      <c r="G4" s="3" t="s">
        <v>86</v>
      </c>
      <c r="H4" s="2">
        <v>4840156998</v>
      </c>
      <c r="I4" s="4" t="s">
        <v>57</v>
      </c>
      <c r="J4" s="2">
        <v>1</v>
      </c>
      <c r="K4" s="2">
        <v>9</v>
      </c>
      <c r="L4" s="7">
        <v>100</v>
      </c>
      <c r="M4" s="13">
        <f>L4*0.85</f>
        <v>85</v>
      </c>
      <c r="N4" s="2"/>
    </row>
    <row r="5" spans="2:14" s="1" customFormat="1" ht="165.95" customHeight="1" x14ac:dyDescent="0.2">
      <c r="B5" s="2">
        <v>83</v>
      </c>
      <c r="C5" s="18" t="s">
        <v>9</v>
      </c>
      <c r="D5" s="19"/>
      <c r="E5" s="6" t="str">
        <f>HYPERLINK("http://7flowers-decor.ru/upload/1c_catalog/import_files/4627090565347.jpg")</f>
        <v>http://7flowers-decor.ru/upload/1c_catalog/import_files/4627090565347.jpg</v>
      </c>
      <c r="F5" s="2">
        <v>4627090565347</v>
      </c>
      <c r="G5" s="3" t="s">
        <v>126</v>
      </c>
      <c r="H5" s="2">
        <v>4840156997</v>
      </c>
      <c r="I5" s="4" t="s">
        <v>28</v>
      </c>
      <c r="J5" s="2">
        <v>1</v>
      </c>
      <c r="K5" s="2">
        <v>9</v>
      </c>
      <c r="L5" s="7">
        <v>100</v>
      </c>
      <c r="M5" s="13">
        <f>L5*0.85</f>
        <v>85</v>
      </c>
      <c r="N5" s="2"/>
    </row>
    <row r="6" spans="2:14" s="1" customFormat="1" ht="165.95" customHeight="1" x14ac:dyDescent="0.2">
      <c r="B6" s="2">
        <v>44</v>
      </c>
      <c r="C6" s="18" t="s">
        <v>9</v>
      </c>
      <c r="D6" s="19"/>
      <c r="E6" s="6" t="str">
        <f>HYPERLINK("http://7flowers-decor.ru/upload/1c_catalog/import_files/4627090565316.jpg")</f>
        <v>http://7flowers-decor.ru/upload/1c_catalog/import_files/4627090565316.jpg</v>
      </c>
      <c r="F6" s="2">
        <v>4627090565316</v>
      </c>
      <c r="G6" s="3" t="s">
        <v>76</v>
      </c>
      <c r="H6" s="2">
        <v>4840156999</v>
      </c>
      <c r="I6" s="4" t="s">
        <v>51</v>
      </c>
      <c r="J6" s="2">
        <v>1</v>
      </c>
      <c r="K6" s="2">
        <v>9</v>
      </c>
      <c r="L6" s="7">
        <v>100</v>
      </c>
      <c r="M6" s="13">
        <f>L6*0.85</f>
        <v>85</v>
      </c>
      <c r="N6" s="2"/>
    </row>
    <row r="7" spans="2:14" s="1" customFormat="1" ht="165.95" customHeight="1" x14ac:dyDescent="0.2">
      <c r="B7" s="2">
        <v>1</v>
      </c>
      <c r="C7" s="18" t="s">
        <v>9</v>
      </c>
      <c r="D7" s="19"/>
      <c r="E7" s="6" t="str">
        <f>HYPERLINK("http://7flowers-decor.ru/upload/1c_catalog/import_files/4627084914519.jpg")</f>
        <v>http://7flowers-decor.ru/upload/1c_catalog/import_files/4627084914519.jpg</v>
      </c>
      <c r="F7" s="2">
        <v>4627084914519</v>
      </c>
      <c r="G7" s="3" t="s">
        <v>10</v>
      </c>
      <c r="H7" s="2">
        <v>4840156399</v>
      </c>
      <c r="I7" s="4" t="s">
        <v>11</v>
      </c>
      <c r="J7" s="2">
        <v>1</v>
      </c>
      <c r="K7" s="2">
        <v>9</v>
      </c>
      <c r="L7" s="7">
        <v>100</v>
      </c>
      <c r="M7" s="13">
        <f>L7*0.85</f>
        <v>85</v>
      </c>
      <c r="N7" s="2"/>
    </row>
    <row r="8" spans="2:14" s="1" customFormat="1" ht="165.95" customHeight="1" x14ac:dyDescent="0.2">
      <c r="B8" s="2">
        <v>56</v>
      </c>
      <c r="C8" s="18" t="s">
        <v>9</v>
      </c>
      <c r="D8" s="19"/>
      <c r="E8" s="6" t="str">
        <f>HYPERLINK("http://7flowers-decor.ru/upload/1c_catalog/import_files/4627084914472.jpg")</f>
        <v>http://7flowers-decor.ru/upload/1c_catalog/import_files/4627084914472.jpg</v>
      </c>
      <c r="F8" s="2">
        <v>4627084914472</v>
      </c>
      <c r="G8" s="3" t="s">
        <v>92</v>
      </c>
      <c r="H8" s="2">
        <v>4840156395</v>
      </c>
      <c r="I8" s="4" t="s">
        <v>24</v>
      </c>
      <c r="J8" s="2">
        <v>1</v>
      </c>
      <c r="K8" s="2">
        <v>9</v>
      </c>
      <c r="L8" s="7">
        <v>106</v>
      </c>
      <c r="M8" s="13">
        <v>106</v>
      </c>
      <c r="N8" s="2"/>
    </row>
    <row r="9" spans="2:14" s="1" customFormat="1" ht="165.95" customHeight="1" x14ac:dyDescent="0.2">
      <c r="B9" s="2">
        <v>77</v>
      </c>
      <c r="C9" s="18" t="s">
        <v>9</v>
      </c>
      <c r="D9" s="19"/>
      <c r="E9" s="6" t="str">
        <f>HYPERLINK("http://7flowers-decor.ru/upload/1c_catalog/import_files/4627084914489.jpg")</f>
        <v>http://7flowers-decor.ru/upload/1c_catalog/import_files/4627084914489.jpg</v>
      </c>
      <c r="F9" s="2">
        <v>4627084914489</v>
      </c>
      <c r="G9" s="3" t="s">
        <v>120</v>
      </c>
      <c r="H9" s="2">
        <v>4840156396</v>
      </c>
      <c r="I9" s="4" t="s">
        <v>28</v>
      </c>
      <c r="J9" s="2">
        <v>1</v>
      </c>
      <c r="K9" s="2">
        <v>9</v>
      </c>
      <c r="L9" s="7">
        <v>100</v>
      </c>
      <c r="M9" s="13">
        <f>L9*0.85</f>
        <v>85</v>
      </c>
      <c r="N9" s="2"/>
    </row>
    <row r="10" spans="2:14" s="1" customFormat="1" ht="165.95" customHeight="1" x14ac:dyDescent="0.2">
      <c r="B10" s="2">
        <v>51</v>
      </c>
      <c r="C10" s="18" t="s">
        <v>9</v>
      </c>
      <c r="D10" s="19"/>
      <c r="E10" s="6" t="str">
        <f>HYPERLINK("http://7flowers-decor.ru/upload/1c_catalog/import_files/4627084914564.jpg")</f>
        <v>http://7flowers-decor.ru/upload/1c_catalog/import_files/4627084914564.jpg</v>
      </c>
      <c r="F10" s="2">
        <v>4627084914564</v>
      </c>
      <c r="G10" s="3" t="s">
        <v>87</v>
      </c>
      <c r="H10" s="2">
        <v>4840156404</v>
      </c>
      <c r="I10" s="4" t="s">
        <v>22</v>
      </c>
      <c r="J10" s="2">
        <v>1</v>
      </c>
      <c r="K10" s="2">
        <v>6</v>
      </c>
      <c r="L10" s="7">
        <v>125</v>
      </c>
      <c r="M10" s="13">
        <f>L10*0.85</f>
        <v>106.25</v>
      </c>
      <c r="N10" s="2"/>
    </row>
    <row r="11" spans="2:14" s="1" customFormat="1" ht="165.95" customHeight="1" x14ac:dyDescent="0.2">
      <c r="B11" s="2">
        <v>35</v>
      </c>
      <c r="C11" s="18" t="s">
        <v>9</v>
      </c>
      <c r="D11" s="19"/>
      <c r="E11" s="6" t="str">
        <f>HYPERLINK("http://7flowers-decor.ru/upload/1c_catalog/import_files/4627090565361.jpg")</f>
        <v>http://7flowers-decor.ru/upload/1c_catalog/import_files/4627090565361.jpg</v>
      </c>
      <c r="F11" s="2">
        <v>4627090565361</v>
      </c>
      <c r="G11" s="3" t="s">
        <v>67</v>
      </c>
      <c r="H11" s="2">
        <v>4840157000</v>
      </c>
      <c r="I11" s="4" t="s">
        <v>18</v>
      </c>
      <c r="J11" s="2">
        <v>1</v>
      </c>
      <c r="K11" s="2">
        <v>6</v>
      </c>
      <c r="L11" s="7">
        <v>125</v>
      </c>
      <c r="M11" s="13">
        <f>L11*0.85</f>
        <v>106.25</v>
      </c>
      <c r="N11" s="2"/>
    </row>
    <row r="12" spans="2:14" s="1" customFormat="1" ht="165.95" customHeight="1" x14ac:dyDescent="0.2">
      <c r="B12" s="2">
        <v>72</v>
      </c>
      <c r="C12" s="18" t="s">
        <v>9</v>
      </c>
      <c r="D12" s="19"/>
      <c r="E12" s="6" t="str">
        <f>HYPERLINK("http://7flowers-decor.ru/upload/1c_catalog/import_files/4627090565378.jpg")</f>
        <v>http://7flowers-decor.ru/upload/1c_catalog/import_files/4627090565378.jpg</v>
      </c>
      <c r="F12" s="2">
        <v>4627090565378</v>
      </c>
      <c r="G12" s="3" t="s">
        <v>115</v>
      </c>
      <c r="H12" s="2">
        <v>4840157008</v>
      </c>
      <c r="I12" s="4" t="s">
        <v>57</v>
      </c>
      <c r="J12" s="2">
        <v>1</v>
      </c>
      <c r="K12" s="2">
        <v>6</v>
      </c>
      <c r="L12" s="7">
        <v>125</v>
      </c>
      <c r="M12" s="13">
        <f>L12*0.85</f>
        <v>106.25</v>
      </c>
      <c r="N12" s="2"/>
    </row>
    <row r="13" spans="2:14" s="1" customFormat="1" ht="165.95" customHeight="1" x14ac:dyDescent="0.2">
      <c r="B13" s="2">
        <v>34</v>
      </c>
      <c r="C13" s="18" t="s">
        <v>9</v>
      </c>
      <c r="D13" s="19"/>
      <c r="E13" s="6" t="str">
        <f>HYPERLINK("http://7flowers-decor.ru/upload/1c_catalog/import_files/4627090565385.jpg")</f>
        <v>http://7flowers-decor.ru/upload/1c_catalog/import_files/4627090565385.jpg</v>
      </c>
      <c r="F13" s="2">
        <v>4627090565385</v>
      </c>
      <c r="G13" s="3" t="s">
        <v>66</v>
      </c>
      <c r="H13" s="2">
        <v>4840157004</v>
      </c>
      <c r="I13" s="4" t="s">
        <v>28</v>
      </c>
      <c r="J13" s="2">
        <v>1</v>
      </c>
      <c r="K13" s="2">
        <v>6</v>
      </c>
      <c r="L13" s="7">
        <v>125</v>
      </c>
      <c r="M13" s="13">
        <f>L13*0.85</f>
        <v>106.25</v>
      </c>
      <c r="N13" s="2"/>
    </row>
    <row r="14" spans="2:14" s="1" customFormat="1" ht="165.95" customHeight="1" x14ac:dyDescent="0.2">
      <c r="B14" s="2">
        <v>98</v>
      </c>
      <c r="C14" s="18" t="s">
        <v>9</v>
      </c>
      <c r="D14" s="19"/>
      <c r="E14" s="6" t="str">
        <f>HYPERLINK("http://7flowers-decor.ru/upload/1c_catalog/import_files/4627090565354.jpg")</f>
        <v>http://7flowers-decor.ru/upload/1c_catalog/import_files/4627090565354.jpg</v>
      </c>
      <c r="F14" s="2">
        <v>4627090565354</v>
      </c>
      <c r="G14" s="3" t="s">
        <v>144</v>
      </c>
      <c r="H14" s="2">
        <v>4840157012</v>
      </c>
      <c r="I14" s="4" t="s">
        <v>51</v>
      </c>
      <c r="J14" s="2">
        <v>1</v>
      </c>
      <c r="K14" s="2">
        <v>6</v>
      </c>
      <c r="L14" s="7">
        <v>125</v>
      </c>
      <c r="M14" s="13">
        <f>L14*0.85</f>
        <v>106.25</v>
      </c>
      <c r="N14" s="2"/>
    </row>
    <row r="15" spans="2:14" s="1" customFormat="1" ht="165.95" customHeight="1" x14ac:dyDescent="0.2">
      <c r="B15" s="2">
        <v>74</v>
      </c>
      <c r="C15" s="18" t="s">
        <v>9</v>
      </c>
      <c r="D15" s="19"/>
      <c r="E15" s="6" t="str">
        <f>HYPERLINK("http://7flowers-decor.ru/upload/1c_catalog/import_files/4627084914540.jpg")</f>
        <v>http://7flowers-decor.ru/upload/1c_catalog/import_files/4627084914540.jpg</v>
      </c>
      <c r="F15" s="2">
        <v>4627084914540</v>
      </c>
      <c r="G15" s="3" t="s">
        <v>117</v>
      </c>
      <c r="H15" s="2">
        <v>4840156402</v>
      </c>
      <c r="I15" s="4" t="s">
        <v>11</v>
      </c>
      <c r="J15" s="2">
        <v>1</v>
      </c>
      <c r="K15" s="2">
        <v>6</v>
      </c>
      <c r="L15" s="7">
        <v>125</v>
      </c>
      <c r="M15" s="13">
        <f>L15*0.85</f>
        <v>106.25</v>
      </c>
      <c r="N15" s="2"/>
    </row>
    <row r="16" spans="2:14" s="1" customFormat="1" ht="165.95" customHeight="1" x14ac:dyDescent="0.2">
      <c r="B16" s="2">
        <v>100</v>
      </c>
      <c r="C16" s="18" t="s">
        <v>9</v>
      </c>
      <c r="D16" s="19"/>
      <c r="E16" s="6" t="str">
        <f>HYPERLINK("http://7flowers-decor.ru/upload/1c_catalog/import_files/4627084914526.jpg")</f>
        <v>http://7flowers-decor.ru/upload/1c_catalog/import_files/4627084914526.jpg</v>
      </c>
      <c r="F16" s="2">
        <v>4627084914526</v>
      </c>
      <c r="G16" s="3" t="s">
        <v>146</v>
      </c>
      <c r="H16" s="2">
        <v>4840156400</v>
      </c>
      <c r="I16" s="4" t="s">
        <v>24</v>
      </c>
      <c r="J16" s="2">
        <v>1</v>
      </c>
      <c r="K16" s="2">
        <v>6</v>
      </c>
      <c r="L16" s="7">
        <v>125</v>
      </c>
      <c r="M16" s="13">
        <f>L16*0.85</f>
        <v>106.25</v>
      </c>
      <c r="N16" s="2"/>
    </row>
    <row r="17" spans="2:14" s="1" customFormat="1" ht="165.95" customHeight="1" x14ac:dyDescent="0.2">
      <c r="B17" s="2">
        <v>10</v>
      </c>
      <c r="C17" s="18" t="s">
        <v>9</v>
      </c>
      <c r="D17" s="19"/>
      <c r="E17" s="6" t="str">
        <f>HYPERLINK("http://7flowers-decor.ru/upload/1c_catalog/import_files/4627084914533.jpg")</f>
        <v>http://7flowers-decor.ru/upload/1c_catalog/import_files/4627084914533.jpg</v>
      </c>
      <c r="F17" s="2">
        <v>4627084914533</v>
      </c>
      <c r="G17" s="3" t="s">
        <v>27</v>
      </c>
      <c r="H17" s="2">
        <v>4840156401</v>
      </c>
      <c r="I17" s="4" t="s">
        <v>28</v>
      </c>
      <c r="J17" s="2">
        <v>1</v>
      </c>
      <c r="K17" s="2">
        <v>6</v>
      </c>
      <c r="L17" s="7">
        <v>125</v>
      </c>
      <c r="M17" s="13">
        <f>L17*0.85</f>
        <v>106.25</v>
      </c>
      <c r="N17" s="2"/>
    </row>
    <row r="18" spans="2:14" s="1" customFormat="1" ht="165.95" customHeight="1" x14ac:dyDescent="0.2">
      <c r="B18" s="2">
        <v>99</v>
      </c>
      <c r="C18" s="18" t="s">
        <v>9</v>
      </c>
      <c r="D18" s="19"/>
      <c r="E18" s="6" t="str">
        <f>HYPERLINK("http://7flowers-decor.ru/upload/1c_catalog/import_files/4627084914588.jpg")</f>
        <v>http://7flowers-decor.ru/upload/1c_catalog/import_files/4627084914588.jpg</v>
      </c>
      <c r="F18" s="2">
        <v>4627084914588</v>
      </c>
      <c r="G18" s="3" t="s">
        <v>145</v>
      </c>
      <c r="H18" s="2">
        <v>4840156406</v>
      </c>
      <c r="I18" s="4" t="s">
        <v>22</v>
      </c>
      <c r="J18" s="2">
        <v>1</v>
      </c>
      <c r="K18" s="2">
        <v>4</v>
      </c>
      <c r="L18" s="7">
        <v>180</v>
      </c>
      <c r="M18" s="13">
        <f>L18*0.85</f>
        <v>153</v>
      </c>
      <c r="N18" s="2"/>
    </row>
    <row r="19" spans="2:14" s="1" customFormat="1" ht="165.95" customHeight="1" x14ac:dyDescent="0.2">
      <c r="B19" s="2">
        <v>79</v>
      </c>
      <c r="C19" s="18" t="s">
        <v>9</v>
      </c>
      <c r="D19" s="19"/>
      <c r="E19" s="6" t="str">
        <f>HYPERLINK("http://7flowers-decor.ru/upload/1c_catalog/import_files/4627090565408.jpg")</f>
        <v>http://7flowers-decor.ru/upload/1c_catalog/import_files/4627090565408.jpg</v>
      </c>
      <c r="F19" s="2">
        <v>4627090565408</v>
      </c>
      <c r="G19" s="3" t="s">
        <v>122</v>
      </c>
      <c r="H19" s="2">
        <v>4840157001</v>
      </c>
      <c r="I19" s="4" t="s">
        <v>18</v>
      </c>
      <c r="J19" s="2">
        <v>1</v>
      </c>
      <c r="K19" s="2">
        <v>4</v>
      </c>
      <c r="L19" s="7">
        <v>180</v>
      </c>
      <c r="M19" s="13">
        <f>L19*0.85</f>
        <v>153</v>
      </c>
      <c r="N19" s="2"/>
    </row>
    <row r="20" spans="2:14" s="1" customFormat="1" ht="165.95" customHeight="1" x14ac:dyDescent="0.2">
      <c r="B20" s="2">
        <v>85</v>
      </c>
      <c r="C20" s="18" t="s">
        <v>9</v>
      </c>
      <c r="D20" s="19"/>
      <c r="E20" s="6" t="str">
        <f>HYPERLINK("http://7flowers-decor.ru/upload/1c_catalog/import_files/4627090565415.jpg")</f>
        <v>http://7flowers-decor.ru/upload/1c_catalog/import_files/4627090565415.jpg</v>
      </c>
      <c r="F20" s="2">
        <v>4627090565415</v>
      </c>
      <c r="G20" s="3" t="s">
        <v>128</v>
      </c>
      <c r="H20" s="2">
        <v>4840157009</v>
      </c>
      <c r="I20" s="4" t="s">
        <v>57</v>
      </c>
      <c r="J20" s="2">
        <v>1</v>
      </c>
      <c r="K20" s="2">
        <v>4</v>
      </c>
      <c r="L20" s="7">
        <v>180</v>
      </c>
      <c r="M20" s="13">
        <f>L20*0.85</f>
        <v>153</v>
      </c>
      <c r="N20" s="2"/>
    </row>
    <row r="21" spans="2:14" s="1" customFormat="1" ht="165.95" customHeight="1" x14ac:dyDescent="0.2">
      <c r="B21" s="2">
        <v>70</v>
      </c>
      <c r="C21" s="18" t="s">
        <v>9</v>
      </c>
      <c r="D21" s="19"/>
      <c r="E21" s="6" t="str">
        <f>HYPERLINK("http://7flowers-decor.ru/upload/1c_catalog/import_files/4627090565422.jpg")</f>
        <v>http://7flowers-decor.ru/upload/1c_catalog/import_files/4627090565422.jpg</v>
      </c>
      <c r="F21" s="2">
        <v>4627090565422</v>
      </c>
      <c r="G21" s="3" t="s">
        <v>113</v>
      </c>
      <c r="H21" s="2">
        <v>4840157005</v>
      </c>
      <c r="I21" s="4" t="s">
        <v>28</v>
      </c>
      <c r="J21" s="2">
        <v>1</v>
      </c>
      <c r="K21" s="2">
        <v>4</v>
      </c>
      <c r="L21" s="7">
        <v>180</v>
      </c>
      <c r="M21" s="13">
        <f>L21*0.85</f>
        <v>153</v>
      </c>
      <c r="N21" s="2"/>
    </row>
    <row r="22" spans="2:14" s="1" customFormat="1" ht="165.95" customHeight="1" x14ac:dyDescent="0.2">
      <c r="B22" s="2">
        <v>24</v>
      </c>
      <c r="C22" s="18" t="s">
        <v>9</v>
      </c>
      <c r="D22" s="19"/>
      <c r="E22" s="6" t="str">
        <f>HYPERLINK("http://7flowers-decor.ru/upload/1c_catalog/import_files/4627090565392.jpg")</f>
        <v>http://7flowers-decor.ru/upload/1c_catalog/import_files/4627090565392.jpg</v>
      </c>
      <c r="F22" s="2">
        <v>4627090565392</v>
      </c>
      <c r="G22" s="3" t="s">
        <v>50</v>
      </c>
      <c r="H22" s="2">
        <v>4840157013</v>
      </c>
      <c r="I22" s="4" t="s">
        <v>51</v>
      </c>
      <c r="J22" s="2">
        <v>1</v>
      </c>
      <c r="K22" s="2">
        <v>4</v>
      </c>
      <c r="L22" s="7">
        <v>180</v>
      </c>
      <c r="M22" s="13">
        <f>L22*0.85</f>
        <v>153</v>
      </c>
      <c r="N22" s="2"/>
    </row>
    <row r="23" spans="2:14" s="1" customFormat="1" ht="165.95" customHeight="1" x14ac:dyDescent="0.2">
      <c r="B23" s="2">
        <v>2</v>
      </c>
      <c r="C23" s="18" t="s">
        <v>9</v>
      </c>
      <c r="D23" s="19"/>
      <c r="E23" s="6" t="str">
        <f>HYPERLINK("http://7flowers-decor.ru/upload/1c_catalog/import_files/4627084914595.jpg")</f>
        <v>http://7flowers-decor.ru/upload/1c_catalog/import_files/4627084914595.jpg</v>
      </c>
      <c r="F23" s="2">
        <v>4627084914595</v>
      </c>
      <c r="G23" s="3" t="s">
        <v>12</v>
      </c>
      <c r="H23" s="2">
        <v>4840156407</v>
      </c>
      <c r="I23" s="4" t="s">
        <v>11</v>
      </c>
      <c r="J23" s="2">
        <v>1</v>
      </c>
      <c r="K23" s="2">
        <v>4</v>
      </c>
      <c r="L23" s="7">
        <v>180</v>
      </c>
      <c r="M23" s="13">
        <f>L23*0.85</f>
        <v>153</v>
      </c>
      <c r="N23" s="2"/>
    </row>
    <row r="24" spans="2:14" s="1" customFormat="1" ht="165.95" customHeight="1" x14ac:dyDescent="0.2">
      <c r="B24" s="2">
        <v>67</v>
      </c>
      <c r="C24" s="18" t="s">
        <v>9</v>
      </c>
      <c r="D24" s="19"/>
      <c r="E24" s="6" t="str">
        <f>HYPERLINK("http://7flowers-decor.ru/upload/1c_catalog/import_files/4627084914601.jpg")</f>
        <v>http://7flowers-decor.ru/upload/1c_catalog/import_files/4627084914601.jpg</v>
      </c>
      <c r="F24" s="2">
        <v>4627084914601</v>
      </c>
      <c r="G24" s="3" t="s">
        <v>108</v>
      </c>
      <c r="H24" s="2">
        <v>4840156408</v>
      </c>
      <c r="I24" s="4" t="s">
        <v>24</v>
      </c>
      <c r="J24" s="2">
        <v>1</v>
      </c>
      <c r="K24" s="2">
        <v>4</v>
      </c>
      <c r="L24" s="7">
        <v>180</v>
      </c>
      <c r="M24" s="13">
        <f>L24*0.85</f>
        <v>153</v>
      </c>
      <c r="N24" s="2"/>
    </row>
    <row r="25" spans="2:14" s="1" customFormat="1" ht="165.95" customHeight="1" x14ac:dyDescent="0.2">
      <c r="B25" s="2">
        <v>62</v>
      </c>
      <c r="C25" s="18" t="s">
        <v>9</v>
      </c>
      <c r="D25" s="19"/>
      <c r="E25" s="6" t="str">
        <f>HYPERLINK("http://7flowers-decor.ru/upload/1c_catalog/import_files/4627084914618.jpg")</f>
        <v>http://7flowers-decor.ru/upload/1c_catalog/import_files/4627084914618.jpg</v>
      </c>
      <c r="F25" s="2">
        <v>4627084914618</v>
      </c>
      <c r="G25" s="3" t="s">
        <v>101</v>
      </c>
      <c r="H25" s="2">
        <v>4840156409</v>
      </c>
      <c r="I25" s="4" t="s">
        <v>28</v>
      </c>
      <c r="J25" s="2">
        <v>1</v>
      </c>
      <c r="K25" s="2">
        <v>4</v>
      </c>
      <c r="L25" s="7">
        <v>180</v>
      </c>
      <c r="M25" s="13">
        <f>L25*0.85</f>
        <v>153</v>
      </c>
      <c r="N25" s="2"/>
    </row>
    <row r="26" spans="2:14" s="1" customFormat="1" ht="165.95" customHeight="1" x14ac:dyDescent="0.2">
      <c r="B26" s="2">
        <v>84</v>
      </c>
      <c r="C26" s="18" t="s">
        <v>9</v>
      </c>
      <c r="D26" s="19"/>
      <c r="E26" s="6" t="str">
        <f>HYPERLINK("http://7flowers-decor.ru/upload/1c_catalog/import_files/4627084914403.jpg")</f>
        <v>http://7flowers-decor.ru/upload/1c_catalog/import_files/4627084914403.jpg</v>
      </c>
      <c r="F26" s="2">
        <v>4627084914403</v>
      </c>
      <c r="G26" s="3" t="s">
        <v>127</v>
      </c>
      <c r="H26" s="2">
        <v>4840156362</v>
      </c>
      <c r="I26" s="4" t="s">
        <v>103</v>
      </c>
      <c r="J26" s="2">
        <v>1</v>
      </c>
      <c r="K26" s="2">
        <v>6</v>
      </c>
      <c r="L26" s="7">
        <v>76</v>
      </c>
      <c r="M26" s="13">
        <f>L26*0.85</f>
        <v>64.599999999999994</v>
      </c>
      <c r="N26" s="2"/>
    </row>
    <row r="27" spans="2:14" s="1" customFormat="1" ht="165.95" customHeight="1" x14ac:dyDescent="0.2">
      <c r="B27" s="2">
        <v>40</v>
      </c>
      <c r="C27" s="18" t="s">
        <v>9</v>
      </c>
      <c r="D27" s="19"/>
      <c r="E27" s="6" t="str">
        <f>HYPERLINK("http://7flowers-decor.ru/upload/1c_catalog/import_files/4627084914632.jpg")</f>
        <v>http://7flowers-decor.ru/upload/1c_catalog/import_files/4627084914632.jpg</v>
      </c>
      <c r="F27" s="2">
        <v>4627084914632</v>
      </c>
      <c r="G27" s="3" t="s">
        <v>72</v>
      </c>
      <c r="H27" s="2">
        <v>4840156411</v>
      </c>
      <c r="I27" s="4" t="s">
        <v>22</v>
      </c>
      <c r="J27" s="2">
        <v>1</v>
      </c>
      <c r="K27" s="2">
        <v>6</v>
      </c>
      <c r="L27" s="7">
        <v>108</v>
      </c>
      <c r="M27" s="13">
        <f>L27*0.85</f>
        <v>91.8</v>
      </c>
      <c r="N27" s="2"/>
    </row>
    <row r="28" spans="2:14" s="1" customFormat="1" ht="165.95" customHeight="1" x14ac:dyDescent="0.2">
      <c r="B28" s="2">
        <v>5</v>
      </c>
      <c r="C28" s="18" t="s">
        <v>9</v>
      </c>
      <c r="D28" s="19"/>
      <c r="E28" s="6" t="str">
        <f>HYPERLINK("http://7flowers-decor.ru/upload/1c_catalog/import_files/4627090565446.jpg")</f>
        <v>http://7flowers-decor.ru/upload/1c_catalog/import_files/4627090565446.jpg</v>
      </c>
      <c r="F28" s="2">
        <v>4627090565446</v>
      </c>
      <c r="G28" s="3" t="s">
        <v>17</v>
      </c>
      <c r="H28" s="2">
        <v>4840157002</v>
      </c>
      <c r="I28" s="4" t="s">
        <v>18</v>
      </c>
      <c r="J28" s="2">
        <v>1</v>
      </c>
      <c r="K28" s="2">
        <v>6</v>
      </c>
      <c r="L28" s="7">
        <v>108</v>
      </c>
      <c r="M28" s="13">
        <f>L28*0.85</f>
        <v>91.8</v>
      </c>
      <c r="N28" s="2"/>
    </row>
    <row r="29" spans="2:14" s="1" customFormat="1" ht="165.95" customHeight="1" x14ac:dyDescent="0.2">
      <c r="B29" s="2">
        <v>28</v>
      </c>
      <c r="C29" s="18" t="s">
        <v>9</v>
      </c>
      <c r="D29" s="19"/>
      <c r="E29" s="6" t="str">
        <f>HYPERLINK("http://7flowers-decor.ru/upload/1c_catalog/import_files/4627090565453.jpg")</f>
        <v>http://7flowers-decor.ru/upload/1c_catalog/import_files/4627090565453.jpg</v>
      </c>
      <c r="F29" s="2">
        <v>4627090565453</v>
      </c>
      <c r="G29" s="3" t="s">
        <v>56</v>
      </c>
      <c r="H29" s="2">
        <v>4840157010</v>
      </c>
      <c r="I29" s="4" t="s">
        <v>57</v>
      </c>
      <c r="J29" s="2">
        <v>1</v>
      </c>
      <c r="K29" s="2">
        <v>6</v>
      </c>
      <c r="L29" s="7">
        <v>108</v>
      </c>
      <c r="M29" s="13">
        <f>L29*0.85</f>
        <v>91.8</v>
      </c>
      <c r="N29" s="2"/>
    </row>
    <row r="30" spans="2:14" s="1" customFormat="1" ht="165.95" customHeight="1" x14ac:dyDescent="0.2">
      <c r="B30" s="2">
        <v>87</v>
      </c>
      <c r="C30" s="18" t="s">
        <v>9</v>
      </c>
      <c r="D30" s="19"/>
      <c r="E30" s="6" t="str">
        <f>HYPERLINK("http://7flowers-decor.ru/upload/1c_catalog/import_files/4627090565460.jpg")</f>
        <v>http://7flowers-decor.ru/upload/1c_catalog/import_files/4627090565460.jpg</v>
      </c>
      <c r="F30" s="2">
        <v>4627090565460</v>
      </c>
      <c r="G30" s="3" t="s">
        <v>130</v>
      </c>
      <c r="H30" s="2">
        <v>4840157006</v>
      </c>
      <c r="I30" s="4" t="s">
        <v>28</v>
      </c>
      <c r="J30" s="2">
        <v>1</v>
      </c>
      <c r="K30" s="2">
        <v>6</v>
      </c>
      <c r="L30" s="7">
        <v>108</v>
      </c>
      <c r="M30" s="13">
        <f>L30*0.85</f>
        <v>91.8</v>
      </c>
      <c r="N30" s="2"/>
    </row>
    <row r="31" spans="2:14" s="1" customFormat="1" ht="165.95" customHeight="1" x14ac:dyDescent="0.2">
      <c r="B31" s="2">
        <v>26</v>
      </c>
      <c r="C31" s="18" t="s">
        <v>9</v>
      </c>
      <c r="D31" s="19"/>
      <c r="E31" s="6" t="str">
        <f>HYPERLINK("http://7flowers-decor.ru/upload/1c_catalog/import_files/4627090565439.jpg")</f>
        <v>http://7flowers-decor.ru/upload/1c_catalog/import_files/4627090565439.jpg</v>
      </c>
      <c r="F31" s="2">
        <v>4627090565439</v>
      </c>
      <c r="G31" s="3" t="s">
        <v>53</v>
      </c>
      <c r="H31" s="2">
        <v>4840157014</v>
      </c>
      <c r="I31" s="4" t="s">
        <v>51</v>
      </c>
      <c r="J31" s="2">
        <v>1</v>
      </c>
      <c r="K31" s="2">
        <v>6</v>
      </c>
      <c r="L31" s="7">
        <v>108</v>
      </c>
      <c r="M31" s="13">
        <f>L31*0.85</f>
        <v>91.8</v>
      </c>
      <c r="N31" s="2"/>
    </row>
    <row r="32" spans="2:14" s="1" customFormat="1" ht="165.95" customHeight="1" x14ac:dyDescent="0.2">
      <c r="B32" s="2">
        <v>80</v>
      </c>
      <c r="C32" s="18" t="s">
        <v>9</v>
      </c>
      <c r="D32" s="19"/>
      <c r="E32" s="6" t="str">
        <f>HYPERLINK("http://7flowers-decor.ru/upload/1c_catalog/import_files/4627084914649.jpg")</f>
        <v>http://7flowers-decor.ru/upload/1c_catalog/import_files/4627084914649.jpg</v>
      </c>
      <c r="F32" s="2">
        <v>4627084914649</v>
      </c>
      <c r="G32" s="3" t="s">
        <v>123</v>
      </c>
      <c r="H32" s="2">
        <v>4840156412</v>
      </c>
      <c r="I32" s="4" t="s">
        <v>11</v>
      </c>
      <c r="J32" s="2">
        <v>1</v>
      </c>
      <c r="K32" s="2">
        <v>6</v>
      </c>
      <c r="L32" s="7">
        <v>108</v>
      </c>
      <c r="M32" s="13">
        <f>L32*0.85</f>
        <v>91.8</v>
      </c>
      <c r="N32" s="2"/>
    </row>
    <row r="33" spans="2:14" s="1" customFormat="1" ht="165.95" customHeight="1" x14ac:dyDescent="0.2">
      <c r="B33" s="2">
        <v>8</v>
      </c>
      <c r="C33" s="18" t="s">
        <v>9</v>
      </c>
      <c r="D33" s="19"/>
      <c r="E33" s="6" t="str">
        <f>HYPERLINK("http://7flowers-decor.ru/upload/1c_catalog/import_files/4627084914656.jpg")</f>
        <v>http://7flowers-decor.ru/upload/1c_catalog/import_files/4627084914656.jpg</v>
      </c>
      <c r="F33" s="2">
        <v>4627084914656</v>
      </c>
      <c r="G33" s="3" t="s">
        <v>23</v>
      </c>
      <c r="H33" s="2">
        <v>4840156413</v>
      </c>
      <c r="I33" s="4" t="s">
        <v>24</v>
      </c>
      <c r="J33" s="2">
        <v>1</v>
      </c>
      <c r="K33" s="2">
        <v>6</v>
      </c>
      <c r="L33" s="7">
        <v>108</v>
      </c>
      <c r="M33" s="13">
        <f>L33*0.85</f>
        <v>91.8</v>
      </c>
      <c r="N33" s="2"/>
    </row>
    <row r="34" spans="2:14" s="1" customFormat="1" ht="165.95" customHeight="1" x14ac:dyDescent="0.2">
      <c r="B34" s="2">
        <v>13</v>
      </c>
      <c r="C34" s="18" t="s">
        <v>9</v>
      </c>
      <c r="D34" s="19"/>
      <c r="E34" s="6" t="str">
        <f>HYPERLINK("http://7flowers-decor.ru/upload/1c_catalog/import_files/4627084914663.jpg")</f>
        <v>http://7flowers-decor.ru/upload/1c_catalog/import_files/4627084914663.jpg</v>
      </c>
      <c r="F34" s="2">
        <v>4627084914663</v>
      </c>
      <c r="G34" s="3" t="s">
        <v>32</v>
      </c>
      <c r="H34" s="2">
        <v>4840156414</v>
      </c>
      <c r="I34" s="4" t="s">
        <v>28</v>
      </c>
      <c r="J34" s="2">
        <v>1</v>
      </c>
      <c r="K34" s="2">
        <v>6</v>
      </c>
      <c r="L34" s="7">
        <v>108</v>
      </c>
      <c r="M34" s="13">
        <f>L34*0.85</f>
        <v>91.8</v>
      </c>
      <c r="N34" s="2"/>
    </row>
    <row r="35" spans="2:14" s="1" customFormat="1" ht="165.95" customHeight="1" x14ac:dyDescent="0.2">
      <c r="B35" s="2">
        <v>63</v>
      </c>
      <c r="C35" s="18" t="s">
        <v>9</v>
      </c>
      <c r="D35" s="19"/>
      <c r="E35" s="6" t="str">
        <f>HYPERLINK("http://7flowers-decor.ru/upload/1c_catalog/import_files/4627084914410.jpg")</f>
        <v>http://7flowers-decor.ru/upload/1c_catalog/import_files/4627084914410.jpg</v>
      </c>
      <c r="F35" s="2">
        <v>4627084914410</v>
      </c>
      <c r="G35" s="3" t="s">
        <v>102</v>
      </c>
      <c r="H35" s="2">
        <v>4840156392</v>
      </c>
      <c r="I35" s="4" t="s">
        <v>103</v>
      </c>
      <c r="J35" s="2">
        <v>1</v>
      </c>
      <c r="K35" s="2">
        <v>4</v>
      </c>
      <c r="L35" s="7">
        <v>125</v>
      </c>
      <c r="M35" s="13">
        <f>L35*0.85</f>
        <v>106.25</v>
      </c>
      <c r="N35" s="2"/>
    </row>
    <row r="36" spans="2:14" s="1" customFormat="1" ht="165.95" customHeight="1" x14ac:dyDescent="0.2">
      <c r="B36" s="2">
        <v>66</v>
      </c>
      <c r="C36" s="18" t="s">
        <v>9</v>
      </c>
      <c r="D36" s="19"/>
      <c r="E36" s="6" t="str">
        <f>HYPERLINK("http://7flowers-decor.ru/upload/1c_catalog/import_files/4627084914717.jpg")</f>
        <v>http://7flowers-decor.ru/upload/1c_catalog/import_files/4627084914717.jpg</v>
      </c>
      <c r="F36" s="2">
        <v>4627084914717</v>
      </c>
      <c r="G36" s="3" t="s">
        <v>107</v>
      </c>
      <c r="H36" s="2">
        <v>4840156419</v>
      </c>
      <c r="I36" s="4" t="s">
        <v>22</v>
      </c>
      <c r="J36" s="2">
        <v>1</v>
      </c>
      <c r="K36" s="2">
        <v>4</v>
      </c>
      <c r="L36" s="7">
        <v>180</v>
      </c>
      <c r="M36" s="13">
        <f>L36*0.85</f>
        <v>153</v>
      </c>
      <c r="N36" s="2"/>
    </row>
    <row r="37" spans="2:14" s="1" customFormat="1" ht="165.95" customHeight="1" x14ac:dyDescent="0.2">
      <c r="B37" s="2">
        <v>33</v>
      </c>
      <c r="C37" s="18" t="s">
        <v>9</v>
      </c>
      <c r="D37" s="19"/>
      <c r="E37" s="6" t="str">
        <f>HYPERLINK("http://7flowers-decor.ru/upload/1c_catalog/import_files/4627084914700.jpg")</f>
        <v>http://7flowers-decor.ru/upload/1c_catalog/import_files/4627084914700.jpg</v>
      </c>
      <c r="F37" s="2">
        <v>4627084914700</v>
      </c>
      <c r="G37" s="3" t="s">
        <v>64</v>
      </c>
      <c r="H37" s="2">
        <v>4840156418</v>
      </c>
      <c r="I37" s="4" t="s">
        <v>65</v>
      </c>
      <c r="J37" s="2">
        <v>1</v>
      </c>
      <c r="K37" s="2">
        <v>4</v>
      </c>
      <c r="L37" s="7">
        <v>180</v>
      </c>
      <c r="M37" s="13">
        <f>L37*0.85</f>
        <v>153</v>
      </c>
      <c r="N37" s="2"/>
    </row>
    <row r="38" spans="2:14" s="1" customFormat="1" ht="165.95" customHeight="1" x14ac:dyDescent="0.2">
      <c r="B38" s="2">
        <v>76</v>
      </c>
      <c r="C38" s="18" t="s">
        <v>9</v>
      </c>
      <c r="D38" s="19"/>
      <c r="E38" s="6" t="str">
        <f>HYPERLINK("http://7flowers-decor.ru/upload/1c_catalog/import_files/4627090565491.jpg")</f>
        <v>http://7flowers-decor.ru/upload/1c_catalog/import_files/4627090565491.jpg</v>
      </c>
      <c r="F38" s="2">
        <v>4627090565491</v>
      </c>
      <c r="G38" s="3" t="s">
        <v>119</v>
      </c>
      <c r="H38" s="2">
        <v>4840157011</v>
      </c>
      <c r="I38" s="4" t="s">
        <v>57</v>
      </c>
      <c r="J38" s="2">
        <v>1</v>
      </c>
      <c r="K38" s="2">
        <v>4</v>
      </c>
      <c r="L38" s="7">
        <v>180</v>
      </c>
      <c r="M38" s="13">
        <f>L38*0.85</f>
        <v>153</v>
      </c>
      <c r="N38" s="2"/>
    </row>
    <row r="39" spans="2:14" s="1" customFormat="1" ht="165.95" customHeight="1" x14ac:dyDescent="0.2">
      <c r="B39" s="2">
        <v>95</v>
      </c>
      <c r="C39" s="18" t="s">
        <v>9</v>
      </c>
      <c r="D39" s="19"/>
      <c r="E39" s="6" t="str">
        <f>HYPERLINK("http://7flowers-decor.ru/upload/1c_catalog/import_files/4627090565507.jpg")</f>
        <v>http://7flowers-decor.ru/upload/1c_catalog/import_files/4627090565507.jpg</v>
      </c>
      <c r="F39" s="2">
        <v>4627090565507</v>
      </c>
      <c r="G39" s="3" t="s">
        <v>141</v>
      </c>
      <c r="H39" s="2">
        <v>4840157007</v>
      </c>
      <c r="I39" s="4" t="s">
        <v>28</v>
      </c>
      <c r="J39" s="2">
        <v>1</v>
      </c>
      <c r="K39" s="2">
        <v>4</v>
      </c>
      <c r="L39" s="7">
        <v>180</v>
      </c>
      <c r="M39" s="13">
        <f>L39*0.85</f>
        <v>153</v>
      </c>
      <c r="N39" s="2"/>
    </row>
    <row r="40" spans="2:14" s="1" customFormat="1" ht="165.95" customHeight="1" x14ac:dyDescent="0.2">
      <c r="B40" s="2">
        <v>96</v>
      </c>
      <c r="C40" s="18" t="s">
        <v>9</v>
      </c>
      <c r="D40" s="19"/>
      <c r="E40" s="6" t="str">
        <f>HYPERLINK("http://7flowers-decor.ru/upload/1c_catalog/import_files/4627090565477.jpg")</f>
        <v>http://7flowers-decor.ru/upload/1c_catalog/import_files/4627090565477.jpg</v>
      </c>
      <c r="F40" s="2">
        <v>4627090565477</v>
      </c>
      <c r="G40" s="3" t="s">
        <v>142</v>
      </c>
      <c r="H40" s="2">
        <v>4840157015</v>
      </c>
      <c r="I40" s="4" t="s">
        <v>51</v>
      </c>
      <c r="J40" s="2">
        <v>1</v>
      </c>
      <c r="K40" s="2">
        <v>4</v>
      </c>
      <c r="L40" s="7">
        <v>180</v>
      </c>
      <c r="M40" s="13">
        <f>L40*0.85</f>
        <v>153</v>
      </c>
      <c r="N40" s="2"/>
    </row>
    <row r="41" spans="2:14" s="1" customFormat="1" ht="165.95" customHeight="1" x14ac:dyDescent="0.2">
      <c r="B41" s="2">
        <v>43</v>
      </c>
      <c r="C41" s="18" t="s">
        <v>9</v>
      </c>
      <c r="D41" s="19"/>
      <c r="E41" s="6" t="str">
        <f>HYPERLINK("http://7flowers-decor.ru/upload/1c_catalog/import_files/4627084914694.jpg")</f>
        <v>http://7flowers-decor.ru/upload/1c_catalog/import_files/4627084914694.jpg</v>
      </c>
      <c r="F41" s="2">
        <v>4627084914694</v>
      </c>
      <c r="G41" s="3" t="s">
        <v>75</v>
      </c>
      <c r="H41" s="2">
        <v>4840156417</v>
      </c>
      <c r="I41" s="4" t="s">
        <v>11</v>
      </c>
      <c r="J41" s="2">
        <v>1</v>
      </c>
      <c r="K41" s="2">
        <v>4</v>
      </c>
      <c r="L41" s="7">
        <v>180</v>
      </c>
      <c r="M41" s="13">
        <f>L41*0.85</f>
        <v>153</v>
      </c>
      <c r="N41" s="2"/>
    </row>
    <row r="42" spans="2:14" s="1" customFormat="1" ht="165.95" customHeight="1" x14ac:dyDescent="0.2">
      <c r="B42" s="2">
        <v>82</v>
      </c>
      <c r="C42" s="18" t="s">
        <v>9</v>
      </c>
      <c r="D42" s="19"/>
      <c r="E42" s="6" t="str">
        <f>HYPERLINK("http://7flowers-decor.ru/upload/1c_catalog/import_files/4627084914670.jpg")</f>
        <v>http://7flowers-decor.ru/upload/1c_catalog/import_files/4627084914670.jpg</v>
      </c>
      <c r="F42" s="2">
        <v>4627084914670</v>
      </c>
      <c r="G42" s="3" t="s">
        <v>125</v>
      </c>
      <c r="H42" s="2">
        <v>4840156415</v>
      </c>
      <c r="I42" s="4" t="s">
        <v>24</v>
      </c>
      <c r="J42" s="2">
        <v>1</v>
      </c>
      <c r="K42" s="2">
        <v>4</v>
      </c>
      <c r="L42" s="7">
        <v>180</v>
      </c>
      <c r="M42" s="13">
        <f>L42*0.85</f>
        <v>153</v>
      </c>
      <c r="N42" s="2"/>
    </row>
    <row r="43" spans="2:14" s="1" customFormat="1" ht="165.95" customHeight="1" x14ac:dyDescent="0.2">
      <c r="B43" s="2">
        <v>54</v>
      </c>
      <c r="C43" s="18" t="s">
        <v>9</v>
      </c>
      <c r="D43" s="19"/>
      <c r="E43" s="6" t="str">
        <f>HYPERLINK("http://7flowers-decor.ru/upload/1c_catalog/import_files/4627084914687.jpg")</f>
        <v>http://7flowers-decor.ru/upload/1c_catalog/import_files/4627084914687.jpg</v>
      </c>
      <c r="F43" s="2">
        <v>4627084914687</v>
      </c>
      <c r="G43" s="3" t="s">
        <v>90</v>
      </c>
      <c r="H43" s="2">
        <v>4840156416</v>
      </c>
      <c r="I43" s="4" t="s">
        <v>28</v>
      </c>
      <c r="J43" s="2">
        <v>1</v>
      </c>
      <c r="K43" s="2">
        <v>4</v>
      </c>
      <c r="L43" s="7">
        <v>180</v>
      </c>
      <c r="M43" s="13">
        <f>L43*0.85</f>
        <v>153</v>
      </c>
      <c r="N43" s="2"/>
    </row>
    <row r="44" spans="2:14" s="1" customFormat="1" ht="165.95" customHeight="1" x14ac:dyDescent="0.2">
      <c r="B44" s="2">
        <v>41</v>
      </c>
      <c r="C44" s="18" t="s">
        <v>9</v>
      </c>
      <c r="D44" s="19"/>
      <c r="E44" s="6" t="str">
        <f>HYPERLINK("http://7flowers-decor.ru/upload/1c_catalog/import_files/4627090565484.jpg")</f>
        <v>http://7flowers-decor.ru/upload/1c_catalog/import_files/4627090565484.jpg</v>
      </c>
      <c r="F44" s="2">
        <v>4627090565484</v>
      </c>
      <c r="G44" s="3" t="s">
        <v>73</v>
      </c>
      <c r="H44" s="2">
        <v>4840157003</v>
      </c>
      <c r="I44" s="4" t="s">
        <v>18</v>
      </c>
      <c r="J44" s="2">
        <v>1</v>
      </c>
      <c r="K44" s="2">
        <v>4</v>
      </c>
      <c r="L44" s="7">
        <v>180</v>
      </c>
      <c r="M44" s="13">
        <f>L44*0.85</f>
        <v>153</v>
      </c>
      <c r="N44" s="2"/>
    </row>
    <row r="45" spans="2:14" s="1" customFormat="1" ht="165.95" customHeight="1" x14ac:dyDescent="0.2">
      <c r="B45" s="2">
        <v>30</v>
      </c>
      <c r="C45" s="18" t="s">
        <v>9</v>
      </c>
      <c r="D45" s="19"/>
      <c r="E45" s="6" t="str">
        <f>HYPERLINK("http://7flowers-decor.ru/upload/1c_catalog/import_files/4627090562810.jpg")</f>
        <v>http://7flowers-decor.ru/upload/1c_catalog/import_files/4627090562810.jpg</v>
      </c>
      <c r="F45" s="2">
        <v>4627090562810</v>
      </c>
      <c r="G45" s="3" t="s">
        <v>60</v>
      </c>
      <c r="H45" s="2">
        <v>4840156854</v>
      </c>
      <c r="I45" s="4"/>
      <c r="J45" s="2">
        <v>1</v>
      </c>
      <c r="K45" s="2">
        <v>6</v>
      </c>
      <c r="L45" s="7">
        <v>228</v>
      </c>
      <c r="M45" s="13">
        <f>L45*0.85</f>
        <v>193.79999999999998</v>
      </c>
      <c r="N45" s="2"/>
    </row>
    <row r="46" spans="2:14" s="1" customFormat="1" ht="165.95" customHeight="1" x14ac:dyDescent="0.2">
      <c r="B46" s="2">
        <v>97</v>
      </c>
      <c r="C46" s="18" t="s">
        <v>9</v>
      </c>
      <c r="D46" s="19"/>
      <c r="E46" s="6" t="str">
        <f>HYPERLINK("http://7flowers-decor.ru/upload/1c_catalog/import_files/4620754518178.jpg")</f>
        <v>http://7flowers-decor.ru/upload/1c_catalog/import_files/4620754518178.jpg</v>
      </c>
      <c r="F46" s="2">
        <v>4620754518178</v>
      </c>
      <c r="G46" s="3" t="s">
        <v>143</v>
      </c>
      <c r="H46" s="2">
        <v>4840154220</v>
      </c>
      <c r="I46" s="4" t="s">
        <v>137</v>
      </c>
      <c r="J46" s="2">
        <v>1</v>
      </c>
      <c r="K46" s="2">
        <v>8</v>
      </c>
      <c r="L46" s="7">
        <v>79</v>
      </c>
      <c r="M46" s="13">
        <v>79</v>
      </c>
      <c r="N46" s="2"/>
    </row>
    <row r="47" spans="2:14" s="1" customFormat="1" ht="165.95" customHeight="1" x14ac:dyDescent="0.2">
      <c r="B47" s="2">
        <v>15</v>
      </c>
      <c r="C47" s="18" t="s">
        <v>9</v>
      </c>
      <c r="D47" s="19"/>
      <c r="E47" s="6" t="str">
        <f>HYPERLINK("http://7flowers-decor.ru/upload/1c_catalog/import_files/4620754518185.jpg")</f>
        <v>http://7flowers-decor.ru/upload/1c_catalog/import_files/4620754518185.jpg</v>
      </c>
      <c r="F47" s="2">
        <v>4620754518185</v>
      </c>
      <c r="G47" s="3" t="s">
        <v>35</v>
      </c>
      <c r="H47" s="2">
        <v>4840154223</v>
      </c>
      <c r="I47" s="4" t="s">
        <v>26</v>
      </c>
      <c r="J47" s="2">
        <v>1</v>
      </c>
      <c r="K47" s="2">
        <v>8</v>
      </c>
      <c r="L47" s="7">
        <v>102</v>
      </c>
      <c r="M47" s="13">
        <f>L47*0.85</f>
        <v>86.7</v>
      </c>
      <c r="N47" s="2"/>
    </row>
    <row r="48" spans="2:14" s="1" customFormat="1" ht="165.95" customHeight="1" x14ac:dyDescent="0.2">
      <c r="B48" s="2">
        <v>89</v>
      </c>
      <c r="C48" s="18" t="s">
        <v>9</v>
      </c>
      <c r="D48" s="19"/>
      <c r="E48" s="6" t="str">
        <f>HYPERLINK("http://7flowers-decor.ru/upload/1c_catalog/import_files/4620754513135.jpg")</f>
        <v>http://7flowers-decor.ru/upload/1c_catalog/import_files/4620754513135.jpg</v>
      </c>
      <c r="F48" s="2">
        <v>4620754513135</v>
      </c>
      <c r="G48" s="3" t="s">
        <v>132</v>
      </c>
      <c r="H48" s="2">
        <v>4840154275</v>
      </c>
      <c r="I48" s="4" t="s">
        <v>38</v>
      </c>
      <c r="J48" s="2">
        <v>1</v>
      </c>
      <c r="K48" s="2">
        <v>8</v>
      </c>
      <c r="L48" s="7">
        <v>136</v>
      </c>
      <c r="M48" s="13">
        <f>L48*0.85</f>
        <v>115.6</v>
      </c>
      <c r="N48" s="2"/>
    </row>
    <row r="49" spans="2:14" s="1" customFormat="1" ht="165.95" customHeight="1" x14ac:dyDescent="0.2">
      <c r="B49" s="2">
        <v>93</v>
      </c>
      <c r="C49" s="18" t="s">
        <v>9</v>
      </c>
      <c r="D49" s="19"/>
      <c r="E49" s="6" t="str">
        <f>HYPERLINK("http://7flowers-decor.ru/upload/1c_catalog/import_files/4620755358599.jpg")</f>
        <v>http://7flowers-decor.ru/upload/1c_catalog/import_files/4620755358599.jpg</v>
      </c>
      <c r="F49" s="2">
        <v>4620755358599</v>
      </c>
      <c r="G49" s="3" t="s">
        <v>138</v>
      </c>
      <c r="H49" s="2">
        <v>4840155092</v>
      </c>
      <c r="I49" s="4" t="s">
        <v>84</v>
      </c>
      <c r="J49" s="2">
        <v>1</v>
      </c>
      <c r="K49" s="2">
        <v>8</v>
      </c>
      <c r="L49" s="7">
        <v>95</v>
      </c>
      <c r="M49" s="13">
        <v>95</v>
      </c>
      <c r="N49" s="2"/>
    </row>
    <row r="50" spans="2:14" s="1" customFormat="1" ht="165.95" customHeight="1" x14ac:dyDescent="0.2">
      <c r="B50" s="2">
        <v>3</v>
      </c>
      <c r="C50" s="18" t="s">
        <v>9</v>
      </c>
      <c r="D50" s="19"/>
      <c r="E50" s="6" t="str">
        <f>HYPERLINK("http://7flowers-decor.ru/upload/1c_catalog/import_files/4620754513197.jpg")</f>
        <v>http://7flowers-decor.ru/upload/1c_catalog/import_files/4620754513197.jpg</v>
      </c>
      <c r="F50" s="2">
        <v>4620754513197</v>
      </c>
      <c r="G50" s="3" t="s">
        <v>13</v>
      </c>
      <c r="H50" s="2">
        <v>4840154687</v>
      </c>
      <c r="I50" s="4" t="s">
        <v>14</v>
      </c>
      <c r="J50" s="2">
        <v>1</v>
      </c>
      <c r="K50" s="2">
        <v>8</v>
      </c>
      <c r="L50" s="7">
        <v>105</v>
      </c>
      <c r="M50" s="13">
        <v>105</v>
      </c>
      <c r="N50" s="2"/>
    </row>
    <row r="51" spans="2:14" s="1" customFormat="1" ht="165.95" customHeight="1" x14ac:dyDescent="0.2">
      <c r="B51" s="2">
        <v>49</v>
      </c>
      <c r="C51" s="18" t="s">
        <v>9</v>
      </c>
      <c r="D51" s="19"/>
      <c r="E51" s="6" t="str">
        <f>HYPERLINK("http://7flowers-decor.ru/upload/1c_catalog/import_files/4620754518215.jpg")</f>
        <v>http://7flowers-decor.ru/upload/1c_catalog/import_files/4620754518215.jpg</v>
      </c>
      <c r="F51" s="2">
        <v>4620754518215</v>
      </c>
      <c r="G51" s="3" t="s">
        <v>85</v>
      </c>
      <c r="H51" s="2">
        <v>4840154230</v>
      </c>
      <c r="I51" s="4" t="s">
        <v>62</v>
      </c>
      <c r="J51" s="2">
        <v>1</v>
      </c>
      <c r="K51" s="2">
        <v>6</v>
      </c>
      <c r="L51" s="7">
        <v>118</v>
      </c>
      <c r="M51" s="13">
        <f>L51*0.85</f>
        <v>100.3</v>
      </c>
      <c r="N51" s="2"/>
    </row>
    <row r="52" spans="2:14" s="1" customFormat="1" ht="165.95" customHeight="1" x14ac:dyDescent="0.2">
      <c r="B52" s="2">
        <v>90</v>
      </c>
      <c r="C52" s="18" t="s">
        <v>9</v>
      </c>
      <c r="D52" s="19"/>
      <c r="E52" s="6" t="str">
        <f>HYPERLINK("http://7flowers-decor.ru/upload/1c_catalog/import_files/4620754513562.jpg")</f>
        <v>http://7flowers-decor.ru/upload/1c_catalog/import_files/4620754513562.jpg</v>
      </c>
      <c r="F52" s="2">
        <v>4620754513562</v>
      </c>
      <c r="G52" s="3" t="s">
        <v>133</v>
      </c>
      <c r="H52" s="2">
        <v>4840154231</v>
      </c>
      <c r="I52" s="4" t="s">
        <v>134</v>
      </c>
      <c r="J52" s="2">
        <v>1</v>
      </c>
      <c r="K52" s="2">
        <v>6</v>
      </c>
      <c r="L52" s="7">
        <v>118</v>
      </c>
      <c r="M52" s="13">
        <f>L52*0.85</f>
        <v>100.3</v>
      </c>
      <c r="N52" s="2"/>
    </row>
    <row r="53" spans="2:14" s="1" customFormat="1" ht="165.95" customHeight="1" x14ac:dyDescent="0.2">
      <c r="B53" s="2">
        <v>29</v>
      </c>
      <c r="C53" s="18" t="s">
        <v>9</v>
      </c>
      <c r="D53" s="19"/>
      <c r="E53" s="6" t="str">
        <f>HYPERLINK("http://7flowers-decor.ru/upload/1c_catalog/import_files/4620754513586.jpg")</f>
        <v>http://7flowers-decor.ru/upload/1c_catalog/import_files/4620754513586.jpg</v>
      </c>
      <c r="F53" s="2">
        <v>4620754513586</v>
      </c>
      <c r="G53" s="3" t="s">
        <v>58</v>
      </c>
      <c r="H53" s="2">
        <v>4840154232</v>
      </c>
      <c r="I53" s="4" t="s">
        <v>59</v>
      </c>
      <c r="J53" s="2">
        <v>1</v>
      </c>
      <c r="K53" s="2">
        <v>6</v>
      </c>
      <c r="L53" s="7">
        <v>85</v>
      </c>
      <c r="M53" s="13">
        <v>85</v>
      </c>
      <c r="N53" s="2"/>
    </row>
    <row r="54" spans="2:14" s="1" customFormat="1" ht="165.95" customHeight="1" x14ac:dyDescent="0.2">
      <c r="B54" s="2">
        <v>55</v>
      </c>
      <c r="C54" s="18" t="s">
        <v>9</v>
      </c>
      <c r="D54" s="19"/>
      <c r="E54" s="6" t="str">
        <f>HYPERLINK("http://7flowers-decor.ru/upload/1c_catalog/import_files/4620754513593.jpg")</f>
        <v>http://7flowers-decor.ru/upload/1c_catalog/import_files/4620754513593.jpg</v>
      </c>
      <c r="F54" s="2">
        <v>4620754513593</v>
      </c>
      <c r="G54" s="3" t="s">
        <v>91</v>
      </c>
      <c r="H54" s="2">
        <v>4840154233</v>
      </c>
      <c r="I54" s="4" t="s">
        <v>26</v>
      </c>
      <c r="J54" s="2">
        <v>1</v>
      </c>
      <c r="K54" s="2">
        <v>6</v>
      </c>
      <c r="L54" s="7">
        <v>118</v>
      </c>
      <c r="M54" s="13">
        <f>L54*0.85</f>
        <v>100.3</v>
      </c>
      <c r="N54" s="2"/>
    </row>
    <row r="55" spans="2:14" s="1" customFormat="1" ht="165.95" customHeight="1" x14ac:dyDescent="0.2">
      <c r="B55" s="2">
        <v>21</v>
      </c>
      <c r="C55" s="18" t="s">
        <v>9</v>
      </c>
      <c r="D55" s="19"/>
      <c r="E55" s="6" t="str">
        <f>HYPERLINK("http://7flowers-decor.ru/upload/1c_catalog/import_files/4620754513654.jpg")</f>
        <v>http://7flowers-decor.ru/upload/1c_catalog/import_files/4620754513654.jpg</v>
      </c>
      <c r="F55" s="2">
        <v>4620754513654</v>
      </c>
      <c r="G55" s="3" t="s">
        <v>44</v>
      </c>
      <c r="H55" s="2">
        <v>4840154304</v>
      </c>
      <c r="I55" s="4" t="s">
        <v>45</v>
      </c>
      <c r="J55" s="2">
        <v>1</v>
      </c>
      <c r="K55" s="2">
        <v>6</v>
      </c>
      <c r="L55" s="7">
        <v>158</v>
      </c>
      <c r="M55" s="13">
        <f>L55*0.85</f>
        <v>134.29999999999998</v>
      </c>
      <c r="N55" s="2"/>
    </row>
    <row r="56" spans="2:14" s="1" customFormat="1" ht="165.95" customHeight="1" x14ac:dyDescent="0.2">
      <c r="B56" s="2">
        <v>58</v>
      </c>
      <c r="C56" s="18" t="s">
        <v>9</v>
      </c>
      <c r="D56" s="19"/>
      <c r="E56" s="6" t="str">
        <f>HYPERLINK("http://7flowers-decor.ru/upload/1c_catalog/import_files/4620754513661.jpg")</f>
        <v>http://7flowers-decor.ru/upload/1c_catalog/import_files/4620754513661.jpg</v>
      </c>
      <c r="F56" s="2">
        <v>4620754513661</v>
      </c>
      <c r="G56" s="3" t="s">
        <v>95</v>
      </c>
      <c r="H56" s="2">
        <v>4840154305</v>
      </c>
      <c r="I56" s="4" t="s">
        <v>96</v>
      </c>
      <c r="J56" s="2">
        <v>1</v>
      </c>
      <c r="K56" s="2">
        <v>6</v>
      </c>
      <c r="L56" s="7">
        <v>158</v>
      </c>
      <c r="M56" s="13">
        <f>L56*0.85</f>
        <v>134.29999999999998</v>
      </c>
      <c r="N56" s="2"/>
    </row>
    <row r="57" spans="2:14" s="1" customFormat="1" ht="165.95" customHeight="1" x14ac:dyDescent="0.2">
      <c r="B57" s="2">
        <v>38</v>
      </c>
      <c r="C57" s="18" t="s">
        <v>9</v>
      </c>
      <c r="D57" s="19"/>
      <c r="E57" s="6" t="str">
        <f>HYPERLINK("http://7flowers-decor.ru/upload/1c_catalog/import_files/4620755358636.jpg")</f>
        <v>http://7flowers-decor.ru/upload/1c_catalog/import_files/4620755358636.jpg</v>
      </c>
      <c r="F57" s="2">
        <v>4620755358636</v>
      </c>
      <c r="G57" s="3" t="s">
        <v>70</v>
      </c>
      <c r="H57" s="2">
        <v>4840155095</v>
      </c>
      <c r="I57" s="4" t="s">
        <v>55</v>
      </c>
      <c r="J57" s="2">
        <v>1</v>
      </c>
      <c r="K57" s="2">
        <v>6</v>
      </c>
      <c r="L57" s="7">
        <v>158</v>
      </c>
      <c r="M57" s="13">
        <f>L57*0.85</f>
        <v>134.29999999999998</v>
      </c>
      <c r="N57" s="2"/>
    </row>
    <row r="58" spans="2:14" s="1" customFormat="1" ht="165.95" customHeight="1" x14ac:dyDescent="0.2">
      <c r="B58" s="2">
        <v>104</v>
      </c>
      <c r="C58" s="18" t="s">
        <v>9</v>
      </c>
      <c r="D58" s="19"/>
      <c r="E58" s="5"/>
      <c r="F58" s="2">
        <v>4620754513678</v>
      </c>
      <c r="G58" s="3" t="s">
        <v>150</v>
      </c>
      <c r="H58" s="2">
        <v>4840154697</v>
      </c>
      <c r="I58" s="4" t="s">
        <v>47</v>
      </c>
      <c r="J58" s="2">
        <v>1</v>
      </c>
      <c r="K58" s="2">
        <v>6</v>
      </c>
      <c r="L58" s="7">
        <v>158</v>
      </c>
      <c r="M58" s="13">
        <f>L58*0.85</f>
        <v>134.29999999999998</v>
      </c>
      <c r="N58" s="2"/>
    </row>
    <row r="59" spans="2:14" s="1" customFormat="1" ht="165.95" customHeight="1" x14ac:dyDescent="0.2">
      <c r="B59" s="2">
        <v>78</v>
      </c>
      <c r="C59" s="18" t="s">
        <v>9</v>
      </c>
      <c r="D59" s="19"/>
      <c r="E59" s="6" t="str">
        <f>HYPERLINK("http://7flowers-decor.ru/upload/1c_catalog/import_files/4620754513685.jpg")</f>
        <v>http://7flowers-decor.ru/upload/1c_catalog/import_files/4620754513685.jpg</v>
      </c>
      <c r="F59" s="2">
        <v>4620754513685</v>
      </c>
      <c r="G59" s="3" t="s">
        <v>121</v>
      </c>
      <c r="H59" s="2">
        <v>4840154306</v>
      </c>
      <c r="I59" s="4" t="s">
        <v>98</v>
      </c>
      <c r="J59" s="2">
        <v>1</v>
      </c>
      <c r="K59" s="2">
        <v>6</v>
      </c>
      <c r="L59" s="7">
        <v>117</v>
      </c>
      <c r="M59" s="13">
        <v>117</v>
      </c>
      <c r="N59" s="2"/>
    </row>
    <row r="60" spans="2:14" s="1" customFormat="1" ht="165.95" customHeight="1" x14ac:dyDescent="0.2">
      <c r="B60" s="2">
        <v>91</v>
      </c>
      <c r="C60" s="18" t="s">
        <v>9</v>
      </c>
      <c r="D60" s="19"/>
      <c r="E60" s="6" t="str">
        <f>HYPERLINK("http://7flowers-decor.ru/upload/1c_catalog/import_files/4620755358643.jpg")</f>
        <v>http://7flowers-decor.ru/upload/1c_catalog/import_files/4620755358643.jpg</v>
      </c>
      <c r="F60" s="2">
        <v>4620755358643</v>
      </c>
      <c r="G60" s="3" t="s">
        <v>135</v>
      </c>
      <c r="H60" s="2">
        <v>4840155094</v>
      </c>
      <c r="I60" s="4" t="s">
        <v>30</v>
      </c>
      <c r="J60" s="2">
        <v>1</v>
      </c>
      <c r="K60" s="2">
        <v>6</v>
      </c>
      <c r="L60" s="7">
        <v>158</v>
      </c>
      <c r="M60" s="13">
        <f>L60*0.85</f>
        <v>134.29999999999998</v>
      </c>
      <c r="N60" s="2"/>
    </row>
    <row r="61" spans="2:14" s="1" customFormat="1" ht="165.95" customHeight="1" x14ac:dyDescent="0.2">
      <c r="B61" s="2">
        <v>25</v>
      </c>
      <c r="C61" s="18" t="s">
        <v>9</v>
      </c>
      <c r="D61" s="19"/>
      <c r="E61" s="6" t="str">
        <f>HYPERLINK("http://7flowers-decor.ru/upload/1c_catalog/import_files/4620754513760.jpg")</f>
        <v>http://7flowers-decor.ru/upload/1c_catalog/import_files/4620754513760.jpg</v>
      </c>
      <c r="F61" s="2">
        <v>4620754513760</v>
      </c>
      <c r="G61" s="3" t="s">
        <v>52</v>
      </c>
      <c r="H61" s="2">
        <v>4840154307</v>
      </c>
      <c r="I61" s="4" t="s">
        <v>43</v>
      </c>
      <c r="J61" s="2">
        <v>1</v>
      </c>
      <c r="K61" s="2">
        <v>6</v>
      </c>
      <c r="L61" s="7">
        <v>158</v>
      </c>
      <c r="M61" s="13">
        <f>L61*0.85</f>
        <v>134.29999999999998</v>
      </c>
      <c r="N61" s="2"/>
    </row>
    <row r="62" spans="2:14" s="1" customFormat="1" ht="165.95" customHeight="1" x14ac:dyDescent="0.2">
      <c r="B62" s="2">
        <v>32</v>
      </c>
      <c r="C62" s="18" t="s">
        <v>9</v>
      </c>
      <c r="D62" s="19"/>
      <c r="E62" s="6" t="str">
        <f>HYPERLINK("http://7flowers-decor.ru/upload/1c_catalog/import_files/4620755356168.jpg")</f>
        <v>http://7flowers-decor.ru/upload/1c_catalog/import_files/4620755356168.jpg</v>
      </c>
      <c r="F62" s="2">
        <v>4620755356168</v>
      </c>
      <c r="G62" s="3" t="s">
        <v>63</v>
      </c>
      <c r="H62" s="2">
        <v>4840154708</v>
      </c>
      <c r="I62" s="4" t="s">
        <v>41</v>
      </c>
      <c r="J62" s="2">
        <v>1</v>
      </c>
      <c r="K62" s="2">
        <v>6</v>
      </c>
      <c r="L62" s="7">
        <v>158</v>
      </c>
      <c r="M62" s="13">
        <f>L62*0.85</f>
        <v>134.29999999999998</v>
      </c>
      <c r="N62" s="2"/>
    </row>
    <row r="63" spans="2:14" s="1" customFormat="1" ht="165.95" customHeight="1" x14ac:dyDescent="0.2">
      <c r="B63" s="2">
        <v>23</v>
      </c>
      <c r="C63" s="18" t="s">
        <v>9</v>
      </c>
      <c r="D63" s="19"/>
      <c r="E63" s="6" t="str">
        <f>HYPERLINK("http://7flowers-decor.ru/upload/1c_catalog/import_files/4620754513784.jpg")</f>
        <v>http://7flowers-decor.ru/upload/1c_catalog/import_files/4620754513784.jpg</v>
      </c>
      <c r="F63" s="2">
        <v>4620754513784</v>
      </c>
      <c r="G63" s="3" t="s">
        <v>48</v>
      </c>
      <c r="H63" s="2">
        <v>4840154707</v>
      </c>
      <c r="I63" s="4" t="s">
        <v>49</v>
      </c>
      <c r="J63" s="2">
        <v>1</v>
      </c>
      <c r="K63" s="2">
        <v>6</v>
      </c>
      <c r="L63" s="7">
        <v>117</v>
      </c>
      <c r="M63" s="13">
        <v>117</v>
      </c>
      <c r="N63" s="2"/>
    </row>
    <row r="64" spans="2:14" s="1" customFormat="1" ht="165.95" customHeight="1" x14ac:dyDescent="0.2">
      <c r="B64" s="2">
        <v>39</v>
      </c>
      <c r="C64" s="18" t="s">
        <v>9</v>
      </c>
      <c r="D64" s="19"/>
      <c r="E64" s="6" t="str">
        <f>HYPERLINK("http://7flowers-decor.ru/upload/1c_catalog/import_files/4620754513814.jpg")</f>
        <v>http://7flowers-decor.ru/upload/1c_catalog/import_files/4620754513814.jpg</v>
      </c>
      <c r="F64" s="2">
        <v>4620754513814</v>
      </c>
      <c r="G64" s="3" t="s">
        <v>71</v>
      </c>
      <c r="H64" s="2">
        <v>4840154237</v>
      </c>
      <c r="I64" s="4" t="s">
        <v>34</v>
      </c>
      <c r="J64" s="2">
        <v>1</v>
      </c>
      <c r="K64" s="2">
        <v>6</v>
      </c>
      <c r="L64" s="7">
        <v>118</v>
      </c>
      <c r="M64" s="13">
        <f>L64*0.85</f>
        <v>100.3</v>
      </c>
      <c r="N64" s="2"/>
    </row>
    <row r="65" spans="2:14" s="1" customFormat="1" ht="165.95" customHeight="1" x14ac:dyDescent="0.2">
      <c r="B65" s="2">
        <v>31</v>
      </c>
      <c r="C65" s="18" t="s">
        <v>9</v>
      </c>
      <c r="D65" s="19"/>
      <c r="E65" s="6" t="str">
        <f>HYPERLINK("http://7flowers-decor.ru/upload/1c_catalog/import_files/4620754514156.jpg")</f>
        <v>http://7flowers-decor.ru/upload/1c_catalog/import_files/4620754514156.jpg</v>
      </c>
      <c r="F65" s="2">
        <v>4620754514156</v>
      </c>
      <c r="G65" s="3" t="s">
        <v>61</v>
      </c>
      <c r="H65" s="2">
        <v>4840154240</v>
      </c>
      <c r="I65" s="4" t="s">
        <v>62</v>
      </c>
      <c r="J65" s="2">
        <v>1</v>
      </c>
      <c r="K65" s="2">
        <v>6</v>
      </c>
      <c r="L65" s="7">
        <v>96</v>
      </c>
      <c r="M65" s="13">
        <v>96</v>
      </c>
      <c r="N65" s="2"/>
    </row>
    <row r="66" spans="2:14" s="1" customFormat="1" ht="165.95" customHeight="1" x14ac:dyDescent="0.2">
      <c r="B66" s="2">
        <v>7</v>
      </c>
      <c r="C66" s="18" t="s">
        <v>9</v>
      </c>
      <c r="D66" s="19"/>
      <c r="E66" s="6" t="str">
        <f>HYPERLINK("http://7flowers-decor.ru/upload/1c_catalog/import_files/4620754514170.jpg")</f>
        <v>http://7flowers-decor.ru/upload/1c_catalog/import_files/4620754514170.jpg</v>
      </c>
      <c r="F66" s="2">
        <v>4620754514170</v>
      </c>
      <c r="G66" s="3" t="s">
        <v>21</v>
      </c>
      <c r="H66" s="2">
        <v>4840154241</v>
      </c>
      <c r="I66" s="4" t="s">
        <v>22</v>
      </c>
      <c r="J66" s="2">
        <v>1</v>
      </c>
      <c r="K66" s="2">
        <v>6</v>
      </c>
      <c r="L66" s="7">
        <v>134</v>
      </c>
      <c r="M66" s="13">
        <f>L66*0.85</f>
        <v>113.89999999999999</v>
      </c>
      <c r="N66" s="2"/>
    </row>
    <row r="67" spans="2:14" s="1" customFormat="1" ht="165.95" customHeight="1" x14ac:dyDescent="0.2">
      <c r="B67" s="2">
        <v>37</v>
      </c>
      <c r="C67" s="18" t="s">
        <v>9</v>
      </c>
      <c r="D67" s="19"/>
      <c r="E67" s="6" t="str">
        <f>HYPERLINK("http://7flowers-decor.ru/upload/1c_catalog/import_files/4620754514200.jpg")</f>
        <v>http://7flowers-decor.ru/upload/1c_catalog/import_files/4620754514200.jpg</v>
      </c>
      <c r="F67" s="2">
        <v>4620754514200</v>
      </c>
      <c r="G67" s="3" t="s">
        <v>69</v>
      </c>
      <c r="H67" s="2">
        <v>4840154243</v>
      </c>
      <c r="I67" s="4" t="s">
        <v>26</v>
      </c>
      <c r="J67" s="2">
        <v>1</v>
      </c>
      <c r="K67" s="2">
        <v>6</v>
      </c>
      <c r="L67" s="7">
        <v>134</v>
      </c>
      <c r="M67" s="13">
        <f>L67*0.85</f>
        <v>113.89999999999999</v>
      </c>
      <c r="N67" s="2"/>
    </row>
    <row r="68" spans="2:14" s="1" customFormat="1" ht="165.95" customHeight="1" x14ac:dyDescent="0.2">
      <c r="B68" s="2">
        <v>75</v>
      </c>
      <c r="C68" s="18" t="s">
        <v>9</v>
      </c>
      <c r="D68" s="19"/>
      <c r="E68" s="6" t="str">
        <f>HYPERLINK("http://7flowers-decor.ru/upload/1c_catalog/import_files/4620754514224.jpg")</f>
        <v>http://7flowers-decor.ru/upload/1c_catalog/import_files/4620754514224.jpg</v>
      </c>
      <c r="F68" s="2">
        <v>4620754514224</v>
      </c>
      <c r="G68" s="3" t="s">
        <v>118</v>
      </c>
      <c r="H68" s="2">
        <v>4840154244</v>
      </c>
      <c r="I68" s="4" t="s">
        <v>112</v>
      </c>
      <c r="J68" s="2">
        <v>1</v>
      </c>
      <c r="K68" s="2">
        <v>6</v>
      </c>
      <c r="L68" s="7">
        <v>134</v>
      </c>
      <c r="M68" s="13">
        <f>L68*0.85</f>
        <v>113.89999999999999</v>
      </c>
      <c r="N68" s="2"/>
    </row>
    <row r="69" spans="2:14" s="1" customFormat="1" ht="165.95" customHeight="1" x14ac:dyDescent="0.2">
      <c r="B69" s="2">
        <v>65</v>
      </c>
      <c r="C69" s="18" t="s">
        <v>9</v>
      </c>
      <c r="D69" s="19"/>
      <c r="E69" s="6" t="str">
        <f>HYPERLINK("http://7flowers-decor.ru/upload/1c_catalog/import_files/4620754514262.jpg")</f>
        <v>http://7flowers-decor.ru/upload/1c_catalog/import_files/4620754514262.jpg</v>
      </c>
      <c r="F69" s="2">
        <v>4620754514262</v>
      </c>
      <c r="G69" s="3" t="s">
        <v>106</v>
      </c>
      <c r="H69" s="2">
        <v>4840154324</v>
      </c>
      <c r="I69" s="4" t="s">
        <v>38</v>
      </c>
      <c r="J69" s="2">
        <v>1</v>
      </c>
      <c r="K69" s="2">
        <v>6</v>
      </c>
      <c r="L69" s="7">
        <v>182</v>
      </c>
      <c r="M69" s="13">
        <f>L69*0.85</f>
        <v>154.69999999999999</v>
      </c>
      <c r="N69" s="2"/>
    </row>
    <row r="70" spans="2:14" s="1" customFormat="1" ht="165.95" customHeight="1" x14ac:dyDescent="0.2">
      <c r="B70" s="2">
        <v>73</v>
      </c>
      <c r="C70" s="18" t="s">
        <v>9</v>
      </c>
      <c r="D70" s="19"/>
      <c r="E70" s="6" t="str">
        <f>HYPERLINK("http://7flowers-decor.ru/upload/1c_catalog/import_files/4620754514279.jpg")</f>
        <v>http://7flowers-decor.ru/upload/1c_catalog/import_files/4620754514279.jpg</v>
      </c>
      <c r="F70" s="2">
        <v>4620754514279</v>
      </c>
      <c r="G70" s="3" t="s">
        <v>116</v>
      </c>
      <c r="H70" s="2">
        <v>4840154325</v>
      </c>
      <c r="I70" s="4" t="s">
        <v>80</v>
      </c>
      <c r="J70" s="2">
        <v>1</v>
      </c>
      <c r="K70" s="2">
        <v>6</v>
      </c>
      <c r="L70" s="7">
        <v>182</v>
      </c>
      <c r="M70" s="13">
        <f>L70*0.85</f>
        <v>154.69999999999999</v>
      </c>
      <c r="N70" s="2"/>
    </row>
    <row r="71" spans="2:14" s="1" customFormat="1" ht="165.95" customHeight="1" x14ac:dyDescent="0.2">
      <c r="B71" s="2">
        <v>22</v>
      </c>
      <c r="C71" s="18" t="s">
        <v>9</v>
      </c>
      <c r="D71" s="19"/>
      <c r="E71" s="6" t="str">
        <f>HYPERLINK("http://7flowers-decor.ru/upload/1c_catalog/import_files/4620754514286.jpg")</f>
        <v>http://7flowers-decor.ru/upload/1c_catalog/import_files/4620754514286.jpg</v>
      </c>
      <c r="F71" s="2">
        <v>4620754514286</v>
      </c>
      <c r="G71" s="3" t="s">
        <v>46</v>
      </c>
      <c r="H71" s="2">
        <v>4840154720</v>
      </c>
      <c r="I71" s="4" t="s">
        <v>47</v>
      </c>
      <c r="J71" s="2">
        <v>1</v>
      </c>
      <c r="K71" s="2">
        <v>6</v>
      </c>
      <c r="L71" s="7">
        <v>182</v>
      </c>
      <c r="M71" s="13">
        <f>L71*0.85</f>
        <v>154.69999999999999</v>
      </c>
      <c r="N71" s="2"/>
    </row>
    <row r="72" spans="2:14" s="1" customFormat="1" ht="165.95" customHeight="1" x14ac:dyDescent="0.2">
      <c r="B72" s="2">
        <v>48</v>
      </c>
      <c r="C72" s="18" t="s">
        <v>9</v>
      </c>
      <c r="D72" s="19"/>
      <c r="E72" s="6" t="str">
        <f>HYPERLINK("http://7flowers-decor.ru/upload/1c_catalog/import_files/4620755358940.jpg")</f>
        <v>http://7flowers-decor.ru/upload/1c_catalog/import_files/4620755358940.jpg</v>
      </c>
      <c r="F72" s="2">
        <v>4620755358940</v>
      </c>
      <c r="G72" s="3" t="s">
        <v>83</v>
      </c>
      <c r="H72" s="2">
        <v>4840155096</v>
      </c>
      <c r="I72" s="4" t="s">
        <v>84</v>
      </c>
      <c r="J72" s="2">
        <v>1</v>
      </c>
      <c r="K72" s="2">
        <v>6</v>
      </c>
      <c r="L72" s="7">
        <v>182</v>
      </c>
      <c r="M72" s="13">
        <f>L72*0.85</f>
        <v>154.69999999999999</v>
      </c>
      <c r="N72" s="2"/>
    </row>
    <row r="73" spans="2:14" s="1" customFormat="1" ht="165.95" customHeight="1" x14ac:dyDescent="0.2">
      <c r="B73" s="2">
        <v>64</v>
      </c>
      <c r="C73" s="18" t="s">
        <v>9</v>
      </c>
      <c r="D73" s="19"/>
      <c r="E73" s="6" t="str">
        <f>HYPERLINK("http://7flowers-decor.ru/upload/1c_catalog/import_files/4620754514316.jpg")</f>
        <v>http://7flowers-decor.ru/upload/1c_catalog/import_files/4620754514316.jpg</v>
      </c>
      <c r="F73" s="2">
        <v>4620754514316</v>
      </c>
      <c r="G73" s="3" t="s">
        <v>104</v>
      </c>
      <c r="H73" s="2">
        <v>4840154717</v>
      </c>
      <c r="I73" s="4" t="s">
        <v>105</v>
      </c>
      <c r="J73" s="2">
        <v>1</v>
      </c>
      <c r="K73" s="2">
        <v>6</v>
      </c>
      <c r="L73" s="7">
        <v>182</v>
      </c>
      <c r="M73" s="13">
        <f>L73*0.85</f>
        <v>154.69999999999999</v>
      </c>
      <c r="N73" s="2"/>
    </row>
    <row r="74" spans="2:14" s="1" customFormat="1" ht="165.95" customHeight="1" x14ac:dyDescent="0.2">
      <c r="B74" s="2">
        <v>6</v>
      </c>
      <c r="C74" s="18" t="s">
        <v>9</v>
      </c>
      <c r="D74" s="19"/>
      <c r="E74" s="6" t="str">
        <f>HYPERLINK("http://7flowers-decor.ru/upload/1c_catalog/import_files/4620755350241.jpg")</f>
        <v>http://7flowers-decor.ru/upload/1c_catalog/import_files/4620755350241.jpg</v>
      </c>
      <c r="F74" s="2">
        <v>4620755350241</v>
      </c>
      <c r="G74" s="3" t="s">
        <v>19</v>
      </c>
      <c r="H74" s="2">
        <v>4840154719</v>
      </c>
      <c r="I74" s="4" t="s">
        <v>20</v>
      </c>
      <c r="J74" s="2">
        <v>1</v>
      </c>
      <c r="K74" s="2">
        <v>6</v>
      </c>
      <c r="L74" s="7">
        <v>182</v>
      </c>
      <c r="M74" s="13">
        <f>L74*0.85</f>
        <v>154.69999999999999</v>
      </c>
      <c r="N74" s="2"/>
    </row>
    <row r="75" spans="2:14" s="1" customFormat="1" ht="165.95" customHeight="1" x14ac:dyDescent="0.2">
      <c r="B75" s="2">
        <v>102</v>
      </c>
      <c r="C75" s="18" t="s">
        <v>9</v>
      </c>
      <c r="D75" s="19"/>
      <c r="E75" s="6" t="str">
        <f>HYPERLINK("http://7flowers-decor.ru/upload/1c_catalog/import_files/4620754514323.jpg")</f>
        <v>http://7flowers-decor.ru/upload/1c_catalog/import_files/4620754514323.jpg</v>
      </c>
      <c r="F75" s="2">
        <v>4620754514323</v>
      </c>
      <c r="G75" s="3" t="s">
        <v>148</v>
      </c>
      <c r="H75" s="2">
        <v>4840154718</v>
      </c>
      <c r="I75" s="4" t="s">
        <v>49</v>
      </c>
      <c r="J75" s="2">
        <v>1</v>
      </c>
      <c r="K75" s="2">
        <v>6</v>
      </c>
      <c r="L75" s="7">
        <v>182</v>
      </c>
      <c r="M75" s="13">
        <f>L75*0.85</f>
        <v>154.69999999999999</v>
      </c>
      <c r="N75" s="2"/>
    </row>
    <row r="76" spans="2:14" s="1" customFormat="1" ht="165.95" customHeight="1" x14ac:dyDescent="0.2">
      <c r="B76" s="2">
        <v>47</v>
      </c>
      <c r="C76" s="18" t="s">
        <v>9</v>
      </c>
      <c r="D76" s="19"/>
      <c r="E76" s="6" t="str">
        <f>HYPERLINK("http://7flowers-decor.ru/upload/1c_catalog/import_files/4620754514330.jpg")</f>
        <v>http://7flowers-decor.ru/upload/1c_catalog/import_files/4620754514330.jpg</v>
      </c>
      <c r="F76" s="2">
        <v>4620754514330</v>
      </c>
      <c r="G76" s="3" t="s">
        <v>81</v>
      </c>
      <c r="H76" s="2">
        <v>4840154246</v>
      </c>
      <c r="I76" s="4" t="s">
        <v>82</v>
      </c>
      <c r="J76" s="2">
        <v>1</v>
      </c>
      <c r="K76" s="2">
        <v>6</v>
      </c>
      <c r="L76" s="7">
        <v>134</v>
      </c>
      <c r="M76" s="13">
        <f>L76*0.85</f>
        <v>113.89999999999999</v>
      </c>
      <c r="N76" s="2"/>
    </row>
    <row r="77" spans="2:14" s="1" customFormat="1" ht="165.95" customHeight="1" x14ac:dyDescent="0.2">
      <c r="B77" s="2">
        <v>14</v>
      </c>
      <c r="C77" s="18" t="s">
        <v>9</v>
      </c>
      <c r="D77" s="19"/>
      <c r="E77" s="6" t="str">
        <f>HYPERLINK("http://7flowers-decor.ru/upload/1c_catalog/import_files/4620754514354.jpg")</f>
        <v>http://7flowers-decor.ru/upload/1c_catalog/import_files/4620754514354.jpg</v>
      </c>
      <c r="F77" s="2">
        <v>4620754514354</v>
      </c>
      <c r="G77" s="3" t="s">
        <v>33</v>
      </c>
      <c r="H77" s="2">
        <v>4840154247</v>
      </c>
      <c r="I77" s="4" t="s">
        <v>34</v>
      </c>
      <c r="J77" s="2">
        <v>1</v>
      </c>
      <c r="K77" s="2">
        <v>6</v>
      </c>
      <c r="L77" s="7">
        <v>134</v>
      </c>
      <c r="M77" s="13">
        <f>L77*0.85</f>
        <v>113.89999999999999</v>
      </c>
      <c r="N77" s="2"/>
    </row>
    <row r="78" spans="2:14" s="1" customFormat="1" ht="165.95" customHeight="1" x14ac:dyDescent="0.2">
      <c r="B78" s="2">
        <v>92</v>
      </c>
      <c r="C78" s="18" t="s">
        <v>9</v>
      </c>
      <c r="D78" s="19"/>
      <c r="E78" s="6" t="str">
        <f>HYPERLINK("http://7flowers-decor.ru/upload/1c_catalog/import_files/4620755356212.jpg")</f>
        <v>http://7flowers-decor.ru/upload/1c_catalog/import_files/4620755356212.jpg</v>
      </c>
      <c r="F78" s="2">
        <v>4620755356212</v>
      </c>
      <c r="G78" s="3" t="s">
        <v>136</v>
      </c>
      <c r="H78" s="2">
        <v>4840151608</v>
      </c>
      <c r="I78" s="4" t="s">
        <v>137</v>
      </c>
      <c r="J78" s="2">
        <v>1</v>
      </c>
      <c r="K78" s="2">
        <v>6</v>
      </c>
      <c r="L78" s="7">
        <v>82</v>
      </c>
      <c r="M78" s="13">
        <f>L78*0.85</f>
        <v>69.7</v>
      </c>
      <c r="N78" s="2"/>
    </row>
    <row r="79" spans="2:14" s="1" customFormat="1" ht="165.95" customHeight="1" x14ac:dyDescent="0.2">
      <c r="B79" s="2">
        <v>36</v>
      </c>
      <c r="C79" s="18" t="s">
        <v>9</v>
      </c>
      <c r="D79" s="19"/>
      <c r="E79" s="6" t="str">
        <f>HYPERLINK("http://7flowers-decor.ru/upload/1c_catalog/import_files/4620755356229.jpg")</f>
        <v>http://7flowers-decor.ru/upload/1c_catalog/import_files/4620755356229.jpg</v>
      </c>
      <c r="F79" s="2">
        <v>4620755356229</v>
      </c>
      <c r="G79" s="3" t="s">
        <v>68</v>
      </c>
      <c r="H79" s="2">
        <v>4840151606</v>
      </c>
      <c r="I79" s="4" t="s">
        <v>22</v>
      </c>
      <c r="J79" s="2">
        <v>1</v>
      </c>
      <c r="K79" s="2">
        <v>6</v>
      </c>
      <c r="L79" s="7">
        <v>82</v>
      </c>
      <c r="M79" s="13">
        <f>L79*0.85</f>
        <v>69.7</v>
      </c>
      <c r="N79" s="2"/>
    </row>
    <row r="80" spans="2:14" s="1" customFormat="1" ht="165.95" customHeight="1" x14ac:dyDescent="0.2">
      <c r="B80" s="2">
        <v>105</v>
      </c>
      <c r="C80" s="18" t="s">
        <v>9</v>
      </c>
      <c r="D80" s="19"/>
      <c r="E80" s="6" t="str">
        <f>HYPERLINK("http://7flowers-decor.ru/upload/1c_catalog/import_files/4620755357660.jpg")</f>
        <v>http://7flowers-decor.ru/upload/1c_catalog/import_files/4620755357660.jpg</v>
      </c>
      <c r="F80" s="2">
        <v>4620755357660</v>
      </c>
      <c r="G80" s="3" t="s">
        <v>151</v>
      </c>
      <c r="H80" s="2">
        <v>4840151770</v>
      </c>
      <c r="I80" s="4" t="s">
        <v>152</v>
      </c>
      <c r="J80" s="2">
        <v>1</v>
      </c>
      <c r="K80" s="2">
        <v>6</v>
      </c>
      <c r="L80" s="7">
        <v>82</v>
      </c>
      <c r="M80" s="13">
        <f>L80*0.85</f>
        <v>69.7</v>
      </c>
      <c r="N80" s="2"/>
    </row>
    <row r="81" spans="2:14" s="1" customFormat="1" ht="165.95" customHeight="1" x14ac:dyDescent="0.2">
      <c r="B81" s="2">
        <v>9</v>
      </c>
      <c r="C81" s="18" t="s">
        <v>9</v>
      </c>
      <c r="D81" s="19"/>
      <c r="E81" s="6" t="str">
        <f>HYPERLINK("http://7flowers-decor.ru/upload/1c_catalog/import_files/4620755350425.jpg")</f>
        <v>http://7flowers-decor.ru/upload/1c_catalog/import_files/4620755350425.jpg</v>
      </c>
      <c r="F81" s="2">
        <v>4620755350425</v>
      </c>
      <c r="G81" s="3" t="s">
        <v>25</v>
      </c>
      <c r="H81" s="2">
        <v>4840151743</v>
      </c>
      <c r="I81" s="4" t="s">
        <v>26</v>
      </c>
      <c r="J81" s="2">
        <v>1</v>
      </c>
      <c r="K81" s="2">
        <v>6</v>
      </c>
      <c r="L81" s="7">
        <v>82</v>
      </c>
      <c r="M81" s="13">
        <f>L81*0.85</f>
        <v>69.7</v>
      </c>
      <c r="N81" s="2"/>
    </row>
    <row r="82" spans="2:14" s="1" customFormat="1" ht="165.95" customHeight="1" x14ac:dyDescent="0.2">
      <c r="B82" s="2">
        <v>101</v>
      </c>
      <c r="C82" s="18" t="s">
        <v>9</v>
      </c>
      <c r="D82" s="19"/>
      <c r="E82" s="5"/>
      <c r="F82" s="2">
        <v>4620754514705</v>
      </c>
      <c r="G82" s="3" t="s">
        <v>147</v>
      </c>
      <c r="H82" s="2">
        <v>4840154250</v>
      </c>
      <c r="I82" s="4" t="s">
        <v>137</v>
      </c>
      <c r="J82" s="2">
        <v>1</v>
      </c>
      <c r="K82" s="2">
        <v>6</v>
      </c>
      <c r="L82" s="7">
        <v>160</v>
      </c>
      <c r="M82" s="13">
        <f>L82*0.85</f>
        <v>136</v>
      </c>
      <c r="N82" s="2"/>
    </row>
    <row r="83" spans="2:14" s="1" customFormat="1" ht="165.95" customHeight="1" x14ac:dyDescent="0.2">
      <c r="B83" s="2">
        <v>52</v>
      </c>
      <c r="C83" s="18" t="s">
        <v>9</v>
      </c>
      <c r="D83" s="19"/>
      <c r="E83" s="6" t="str">
        <f>HYPERLINK("http://7flowers-decor.ru/upload/1c_catalog/import_files/4620754514729.jpg")</f>
        <v>http://7flowers-decor.ru/upload/1c_catalog/import_files/4620754514729.jpg</v>
      </c>
      <c r="F83" s="2">
        <v>4620754514729</v>
      </c>
      <c r="G83" s="3" t="s">
        <v>88</v>
      </c>
      <c r="H83" s="2">
        <v>4840154251</v>
      </c>
      <c r="I83" s="4" t="s">
        <v>22</v>
      </c>
      <c r="J83" s="2">
        <v>1</v>
      </c>
      <c r="K83" s="2">
        <v>6</v>
      </c>
      <c r="L83" s="7">
        <v>160</v>
      </c>
      <c r="M83" s="13">
        <f>L83*0.85</f>
        <v>136</v>
      </c>
      <c r="N83" s="2"/>
    </row>
    <row r="84" spans="2:14" s="1" customFormat="1" ht="165.95" customHeight="1" x14ac:dyDescent="0.2">
      <c r="B84" s="2">
        <v>94</v>
      </c>
      <c r="C84" s="18" t="s">
        <v>9</v>
      </c>
      <c r="D84" s="19"/>
      <c r="E84" s="6" t="str">
        <f>HYPERLINK("http://7flowers-decor.ru/upload/1c_catalog/import_files/4620754514750.jpg")</f>
        <v>http://7flowers-decor.ru/upload/1c_catalog/import_files/4620754514750.jpg</v>
      </c>
      <c r="F84" s="2">
        <v>4620754514750</v>
      </c>
      <c r="G84" s="3" t="s">
        <v>139</v>
      </c>
      <c r="H84" s="2">
        <v>4840154253</v>
      </c>
      <c r="I84" s="4" t="s">
        <v>140</v>
      </c>
      <c r="J84" s="2">
        <v>1</v>
      </c>
      <c r="K84" s="2">
        <v>6</v>
      </c>
      <c r="L84" s="7">
        <v>160</v>
      </c>
      <c r="M84" s="13">
        <f>L84*0.85</f>
        <v>136</v>
      </c>
      <c r="N84" s="2"/>
    </row>
    <row r="85" spans="2:14" s="1" customFormat="1" ht="165.95" customHeight="1" x14ac:dyDescent="0.2">
      <c r="B85" s="2">
        <v>69</v>
      </c>
      <c r="C85" s="18" t="s">
        <v>9</v>
      </c>
      <c r="D85" s="19"/>
      <c r="E85" s="6" t="str">
        <f>HYPERLINK("http://7flowers-decor.ru/upload/1c_catalog/import_files/4620754514774.jpg")</f>
        <v>http://7flowers-decor.ru/upload/1c_catalog/import_files/4620754514774.jpg</v>
      </c>
      <c r="F85" s="2">
        <v>4620754514774</v>
      </c>
      <c r="G85" s="3" t="s">
        <v>111</v>
      </c>
      <c r="H85" s="2">
        <v>4840154254</v>
      </c>
      <c r="I85" s="4" t="s">
        <v>112</v>
      </c>
      <c r="J85" s="2">
        <v>1</v>
      </c>
      <c r="K85" s="2">
        <v>6</v>
      </c>
      <c r="L85" s="7">
        <v>160</v>
      </c>
      <c r="M85" s="13">
        <f>L85*0.85</f>
        <v>136</v>
      </c>
      <c r="N85" s="2"/>
    </row>
    <row r="86" spans="2:14" s="1" customFormat="1" ht="165.95" customHeight="1" x14ac:dyDescent="0.2">
      <c r="B86" s="2">
        <v>17</v>
      </c>
      <c r="C86" s="18" t="s">
        <v>9</v>
      </c>
      <c r="D86" s="19"/>
      <c r="E86" s="6" t="str">
        <f>HYPERLINK("http://7flowers-decor.ru/upload/1c_catalog/import_files/4620754514804.jpg")</f>
        <v>http://7flowers-decor.ru/upload/1c_catalog/import_files/4620754514804.jpg</v>
      </c>
      <c r="F86" s="2">
        <v>4620754514804</v>
      </c>
      <c r="G86" s="3" t="s">
        <v>37</v>
      </c>
      <c r="H86" s="2">
        <v>4840154344</v>
      </c>
      <c r="I86" s="4" t="s">
        <v>38</v>
      </c>
      <c r="J86" s="2">
        <v>1</v>
      </c>
      <c r="K86" s="2">
        <v>6</v>
      </c>
      <c r="L86" s="7">
        <v>218</v>
      </c>
      <c r="M86" s="13">
        <f>L86*0.85</f>
        <v>185.29999999999998</v>
      </c>
      <c r="N86" s="2"/>
    </row>
    <row r="87" spans="2:14" s="1" customFormat="1" ht="165.95" customHeight="1" x14ac:dyDescent="0.2">
      <c r="B87" s="2">
        <v>61</v>
      </c>
      <c r="C87" s="18" t="s">
        <v>9</v>
      </c>
      <c r="D87" s="19"/>
      <c r="E87" s="6" t="str">
        <f>HYPERLINK("http://7flowers-decor.ru/upload/1c_catalog/import_files/4620754514811.jpg")</f>
        <v>http://7flowers-decor.ru/upload/1c_catalog/import_files/4620754514811.jpg</v>
      </c>
      <c r="F87" s="2">
        <v>4620754514811</v>
      </c>
      <c r="G87" s="3" t="s">
        <v>100</v>
      </c>
      <c r="H87" s="2">
        <v>4840154345</v>
      </c>
      <c r="I87" s="4" t="s">
        <v>80</v>
      </c>
      <c r="J87" s="2">
        <v>1</v>
      </c>
      <c r="K87" s="2">
        <v>6</v>
      </c>
      <c r="L87" s="7">
        <v>218</v>
      </c>
      <c r="M87" s="13">
        <f>L87*0.85</f>
        <v>185.29999999999998</v>
      </c>
      <c r="N87" s="2"/>
    </row>
    <row r="88" spans="2:14" s="1" customFormat="1" ht="165.95" customHeight="1" x14ac:dyDescent="0.2">
      <c r="B88" s="2">
        <v>59</v>
      </c>
      <c r="C88" s="18" t="s">
        <v>9</v>
      </c>
      <c r="D88" s="19"/>
      <c r="E88" s="6" t="str">
        <f>HYPERLINK("http://7flowers-decor.ru/upload/1c_catalog/import_files/4620754514835.jpg")</f>
        <v>http://7flowers-decor.ru/upload/1c_catalog/import_files/4620754514835.jpg</v>
      </c>
      <c r="F88" s="2">
        <v>4620754514835</v>
      </c>
      <c r="G88" s="3" t="s">
        <v>97</v>
      </c>
      <c r="H88" s="2">
        <v>4840154346</v>
      </c>
      <c r="I88" s="4" t="s">
        <v>98</v>
      </c>
      <c r="J88" s="2">
        <v>1</v>
      </c>
      <c r="K88" s="2">
        <v>6</v>
      </c>
      <c r="L88" s="7">
        <v>218</v>
      </c>
      <c r="M88" s="13">
        <f>L88*0.85</f>
        <v>185.29999999999998</v>
      </c>
      <c r="N88" s="2"/>
    </row>
    <row r="89" spans="2:14" s="1" customFormat="1" ht="165.95" customHeight="1" x14ac:dyDescent="0.2">
      <c r="B89" s="2">
        <v>18</v>
      </c>
      <c r="C89" s="18" t="s">
        <v>9</v>
      </c>
      <c r="D89" s="19"/>
      <c r="E89" s="6" t="str">
        <f>HYPERLINK("http://7flowers-decor.ru/upload/1c_catalog/import_files/4620755358964.jpg")</f>
        <v>http://7flowers-decor.ru/upload/1c_catalog/import_files/4620755358964.jpg</v>
      </c>
      <c r="F89" s="2">
        <v>4620755358964</v>
      </c>
      <c r="G89" s="3" t="s">
        <v>39</v>
      </c>
      <c r="H89" s="2">
        <v>4840155098</v>
      </c>
      <c r="I89" s="4" t="s">
        <v>30</v>
      </c>
      <c r="J89" s="2">
        <v>1</v>
      </c>
      <c r="K89" s="2">
        <v>6</v>
      </c>
      <c r="L89" s="7">
        <v>218</v>
      </c>
      <c r="M89" s="13">
        <f>L89*0.85</f>
        <v>185.29999999999998</v>
      </c>
      <c r="N89" s="2"/>
    </row>
    <row r="90" spans="2:14" s="1" customFormat="1" ht="165.95" customHeight="1" x14ac:dyDescent="0.2">
      <c r="B90" s="2">
        <v>81</v>
      </c>
      <c r="C90" s="18" t="s">
        <v>9</v>
      </c>
      <c r="D90" s="19"/>
      <c r="E90" s="6" t="str">
        <f>HYPERLINK("http://7flowers-decor.ru/upload/1c_catalog/import_files/4620754514842.jpg")</f>
        <v>http://7flowers-decor.ru/upload/1c_catalog/import_files/4620754514842.jpg</v>
      </c>
      <c r="F90" s="2">
        <v>4620754514842</v>
      </c>
      <c r="G90" s="3" t="s">
        <v>124</v>
      </c>
      <c r="H90" s="2">
        <v>4840154347</v>
      </c>
      <c r="I90" s="4" t="s">
        <v>43</v>
      </c>
      <c r="J90" s="2">
        <v>1</v>
      </c>
      <c r="K90" s="2">
        <v>6</v>
      </c>
      <c r="L90" s="7">
        <v>218</v>
      </c>
      <c r="M90" s="13">
        <f>L90*0.85</f>
        <v>185.29999999999998</v>
      </c>
      <c r="N90" s="2"/>
    </row>
    <row r="91" spans="2:14" s="1" customFormat="1" ht="165.95" customHeight="1" x14ac:dyDescent="0.2">
      <c r="B91" s="2">
        <v>60</v>
      </c>
      <c r="C91" s="18" t="s">
        <v>9</v>
      </c>
      <c r="D91" s="19"/>
      <c r="E91" s="6" t="str">
        <f>HYPERLINK("http://7flowers-decor.ru/upload/1c_catalog/import_files/4620754514866.jpg")</f>
        <v>http://7flowers-decor.ru/upload/1c_catalog/import_files/4620754514866.jpg</v>
      </c>
      <c r="F91" s="2">
        <v>4620754514866</v>
      </c>
      <c r="G91" s="3" t="s">
        <v>99</v>
      </c>
      <c r="H91" s="2">
        <v>4840154731</v>
      </c>
      <c r="I91" s="4" t="s">
        <v>20</v>
      </c>
      <c r="J91" s="2">
        <v>1</v>
      </c>
      <c r="K91" s="2">
        <v>6</v>
      </c>
      <c r="L91" s="7">
        <v>149</v>
      </c>
      <c r="M91" s="13">
        <v>149</v>
      </c>
      <c r="N91" s="2"/>
    </row>
    <row r="92" spans="2:14" s="1" customFormat="1" ht="165.95" customHeight="1" x14ac:dyDescent="0.2">
      <c r="B92" s="2">
        <v>53</v>
      </c>
      <c r="C92" s="18" t="s">
        <v>9</v>
      </c>
      <c r="D92" s="19"/>
      <c r="E92" s="6" t="str">
        <f>HYPERLINK("http://7flowers-decor.ru/upload/1c_catalog/import_files/4620754514873.jpg")</f>
        <v>http://7flowers-decor.ru/upload/1c_catalog/import_files/4620754514873.jpg</v>
      </c>
      <c r="F92" s="2">
        <v>4620754514873</v>
      </c>
      <c r="G92" s="3" t="s">
        <v>89</v>
      </c>
      <c r="H92" s="2">
        <v>4840154730</v>
      </c>
      <c r="I92" s="4" t="s">
        <v>14</v>
      </c>
      <c r="J92" s="2">
        <v>1</v>
      </c>
      <c r="K92" s="2">
        <v>6</v>
      </c>
      <c r="L92" s="7">
        <v>150</v>
      </c>
      <c r="M92" s="13">
        <v>150</v>
      </c>
      <c r="N92" s="2"/>
    </row>
    <row r="93" spans="2:14" s="1" customFormat="1" ht="165.95" customHeight="1" x14ac:dyDescent="0.2">
      <c r="B93" s="2">
        <v>4</v>
      </c>
      <c r="C93" s="18" t="s">
        <v>9</v>
      </c>
      <c r="D93" s="19"/>
      <c r="E93" s="6" t="str">
        <f>HYPERLINK("http://7flowers-decor.ru/upload/1c_catalog/import_files/4620754514880.jpg")</f>
        <v>http://7flowers-decor.ru/upload/1c_catalog/import_files/4620754514880.jpg</v>
      </c>
      <c r="F93" s="2">
        <v>4620754514880</v>
      </c>
      <c r="G93" s="3" t="s">
        <v>15</v>
      </c>
      <c r="H93" s="2">
        <v>4840154256</v>
      </c>
      <c r="I93" s="4" t="s">
        <v>16</v>
      </c>
      <c r="J93" s="2">
        <v>1</v>
      </c>
      <c r="K93" s="2">
        <v>6</v>
      </c>
      <c r="L93" s="7">
        <v>160</v>
      </c>
      <c r="M93" s="13">
        <f>L93*0.85</f>
        <v>136</v>
      </c>
      <c r="N93" s="2"/>
    </row>
    <row r="94" spans="2:14" s="1" customFormat="1" ht="165.95" customHeight="1" x14ac:dyDescent="0.2">
      <c r="B94" s="2">
        <v>42</v>
      </c>
      <c r="C94" s="18" t="s">
        <v>9</v>
      </c>
      <c r="D94" s="19"/>
      <c r="E94" s="6" t="str">
        <f>HYPERLINK("http://7flowers-decor.ru/upload/1c_catalog/import_files/4620754514903.jpg")</f>
        <v>http://7flowers-decor.ru/upload/1c_catalog/import_files/4620754514903.jpg</v>
      </c>
      <c r="F94" s="2">
        <v>4620754514903</v>
      </c>
      <c r="G94" s="3" t="s">
        <v>74</v>
      </c>
      <c r="H94" s="2">
        <v>4840154257</v>
      </c>
      <c r="I94" s="4" t="s">
        <v>34</v>
      </c>
      <c r="J94" s="2">
        <v>1</v>
      </c>
      <c r="K94" s="2">
        <v>6</v>
      </c>
      <c r="L94" s="7">
        <v>160</v>
      </c>
      <c r="M94" s="13">
        <f>L94*0.85</f>
        <v>136</v>
      </c>
      <c r="N94" s="2"/>
    </row>
    <row r="95" spans="2:14" s="1" customFormat="1" ht="165.95" customHeight="1" x14ac:dyDescent="0.2">
      <c r="B95" s="2">
        <v>68</v>
      </c>
      <c r="C95" s="18" t="s">
        <v>9</v>
      </c>
      <c r="D95" s="19"/>
      <c r="E95" s="6" t="str">
        <f>HYPERLINK("http://7flowers-decor.ru/upload/1c_catalog/import_files/4620754514927.jpg")</f>
        <v>http://7flowers-decor.ru/upload/1c_catalog/import_files/4620754514927.jpg</v>
      </c>
      <c r="F95" s="2">
        <v>4620754514927</v>
      </c>
      <c r="G95" s="3" t="s">
        <v>109</v>
      </c>
      <c r="H95" s="2">
        <v>4840154259</v>
      </c>
      <c r="I95" s="4" t="s">
        <v>110</v>
      </c>
      <c r="J95" s="2">
        <v>1</v>
      </c>
      <c r="K95" s="2">
        <v>6</v>
      </c>
      <c r="L95" s="7">
        <v>160</v>
      </c>
      <c r="M95" s="13">
        <f>L95*0.85</f>
        <v>136</v>
      </c>
      <c r="N95" s="2"/>
    </row>
    <row r="96" spans="2:14" s="1" customFormat="1" ht="165.95" customHeight="1" x14ac:dyDescent="0.2">
      <c r="B96" s="2">
        <v>12</v>
      </c>
      <c r="C96" s="18" t="s">
        <v>9</v>
      </c>
      <c r="D96" s="19"/>
      <c r="E96" s="6" t="str">
        <f>HYPERLINK("http://7flowers-decor.ru/upload/1c_catalog/import_files/4620755350500.jpg")</f>
        <v>http://7flowers-decor.ru/upload/1c_catalog/import_files/4620755350500.jpg</v>
      </c>
      <c r="F96" s="2">
        <v>4620755350500</v>
      </c>
      <c r="G96" s="3" t="s">
        <v>31</v>
      </c>
      <c r="H96" s="2">
        <v>4840151619</v>
      </c>
      <c r="I96" s="4" t="s">
        <v>22</v>
      </c>
      <c r="J96" s="2">
        <v>1</v>
      </c>
      <c r="K96" s="2">
        <v>6</v>
      </c>
      <c r="L96" s="7">
        <v>100</v>
      </c>
      <c r="M96" s="13">
        <f>L96*0.85</f>
        <v>85</v>
      </c>
      <c r="N96" s="2"/>
    </row>
    <row r="97" spans="2:14" s="1" customFormat="1" ht="165.95" customHeight="1" x14ac:dyDescent="0.2">
      <c r="B97" s="2">
        <v>103</v>
      </c>
      <c r="C97" s="18" t="s">
        <v>9</v>
      </c>
      <c r="D97" s="19"/>
      <c r="E97" s="6" t="str">
        <f>HYPERLINK("http://7flowers-decor.ru/upload/1c_catalog/import_files/4620754515269.jpg")</f>
        <v>http://7flowers-decor.ru/upload/1c_catalog/import_files/4620754515269.jpg</v>
      </c>
      <c r="F97" s="2">
        <v>4620754515269</v>
      </c>
      <c r="G97" s="3" t="s">
        <v>149</v>
      </c>
      <c r="H97" s="2">
        <v>4840154261</v>
      </c>
      <c r="I97" s="4" t="s">
        <v>22</v>
      </c>
      <c r="J97" s="2">
        <v>1</v>
      </c>
      <c r="K97" s="2">
        <v>4</v>
      </c>
      <c r="L97" s="7">
        <v>208</v>
      </c>
      <c r="M97" s="13">
        <f>L97*0.85</f>
        <v>176.79999999999998</v>
      </c>
      <c r="N97" s="2"/>
    </row>
    <row r="98" spans="2:14" s="1" customFormat="1" ht="165.95" customHeight="1" x14ac:dyDescent="0.2">
      <c r="B98" s="2">
        <v>71</v>
      </c>
      <c r="C98" s="18" t="s">
        <v>9</v>
      </c>
      <c r="D98" s="19"/>
      <c r="E98" s="6" t="str">
        <f>HYPERLINK("http://7flowers-decor.ru/upload/1c_catalog/import_files/4620754515351.jpg")</f>
        <v>http://7flowers-decor.ru/upload/1c_catalog/import_files/4620754515351.jpg</v>
      </c>
      <c r="F98" s="2">
        <v>4620754515351</v>
      </c>
      <c r="G98" s="3" t="s">
        <v>114</v>
      </c>
      <c r="H98" s="2">
        <v>4840154521</v>
      </c>
      <c r="I98" s="4" t="s">
        <v>45</v>
      </c>
      <c r="J98" s="2">
        <v>1</v>
      </c>
      <c r="K98" s="2">
        <v>4</v>
      </c>
      <c r="L98" s="7">
        <v>224</v>
      </c>
      <c r="M98" s="13">
        <v>224</v>
      </c>
      <c r="N98" s="2"/>
    </row>
    <row r="99" spans="2:14" s="1" customFormat="1" ht="165.95" customHeight="1" x14ac:dyDescent="0.2">
      <c r="B99" s="2">
        <v>46</v>
      </c>
      <c r="C99" s="18" t="s">
        <v>9</v>
      </c>
      <c r="D99" s="19"/>
      <c r="E99" s="6" t="str">
        <f>HYPERLINK("http://7flowers-decor.ru/upload/1c_catalog/import_files/4620754515368.jpg")</f>
        <v>http://7flowers-decor.ru/upload/1c_catalog/import_files/4620754515368.jpg</v>
      </c>
      <c r="F99" s="2">
        <v>4620754515368</v>
      </c>
      <c r="G99" s="3" t="s">
        <v>79</v>
      </c>
      <c r="H99" s="2">
        <v>4840154522</v>
      </c>
      <c r="I99" s="4" t="s">
        <v>80</v>
      </c>
      <c r="J99" s="2">
        <v>1</v>
      </c>
      <c r="K99" s="2">
        <v>4</v>
      </c>
      <c r="L99" s="7">
        <v>206</v>
      </c>
      <c r="M99" s="13">
        <v>206</v>
      </c>
      <c r="N99" s="2"/>
    </row>
    <row r="100" spans="2:14" s="1" customFormat="1" ht="165.95" customHeight="1" x14ac:dyDescent="0.2">
      <c r="B100" s="2">
        <v>27</v>
      </c>
      <c r="C100" s="18" t="s">
        <v>9</v>
      </c>
      <c r="D100" s="19"/>
      <c r="E100" s="6" t="str">
        <f>HYPERLINK("http://7flowers-decor.ru/upload/1c_catalog/import_files/4620755358995.jpg")</f>
        <v>http://7flowers-decor.ru/upload/1c_catalog/import_files/4620755358995.jpg</v>
      </c>
      <c r="F100" s="2">
        <v>4620755358995</v>
      </c>
      <c r="G100" s="3" t="s">
        <v>54</v>
      </c>
      <c r="H100" s="2">
        <v>4840155101</v>
      </c>
      <c r="I100" s="4" t="s">
        <v>55</v>
      </c>
      <c r="J100" s="2">
        <v>1</v>
      </c>
      <c r="K100" s="2">
        <v>4</v>
      </c>
      <c r="L100" s="7">
        <v>198</v>
      </c>
      <c r="M100" s="13">
        <v>198</v>
      </c>
      <c r="N100" s="2"/>
    </row>
    <row r="101" spans="2:14" s="1" customFormat="1" ht="165.95" customHeight="1" x14ac:dyDescent="0.2">
      <c r="B101" s="2">
        <v>11</v>
      </c>
      <c r="C101" s="18" t="s">
        <v>9</v>
      </c>
      <c r="D101" s="19"/>
      <c r="E101" s="6" t="str">
        <f>HYPERLINK("http://7flowers-decor.ru/upload/1c_catalog/import_files/4620755358988.jpg")</f>
        <v>http://7flowers-decor.ru/upload/1c_catalog/import_files/4620755358988.jpg</v>
      </c>
      <c r="F101" s="2">
        <v>4620755358988</v>
      </c>
      <c r="G101" s="3" t="s">
        <v>29</v>
      </c>
      <c r="H101" s="2">
        <v>4840155100</v>
      </c>
      <c r="I101" s="4" t="s">
        <v>30</v>
      </c>
      <c r="J101" s="2">
        <v>1</v>
      </c>
      <c r="K101" s="2">
        <v>4</v>
      </c>
      <c r="L101" s="7">
        <v>195</v>
      </c>
      <c r="M101" s="13">
        <v>195</v>
      </c>
      <c r="N101" s="2"/>
    </row>
    <row r="102" spans="2:14" s="1" customFormat="1" ht="165.95" customHeight="1" x14ac:dyDescent="0.2">
      <c r="B102" s="2">
        <v>20</v>
      </c>
      <c r="C102" s="18" t="s">
        <v>9</v>
      </c>
      <c r="D102" s="19"/>
      <c r="E102" s="6" t="str">
        <f>HYPERLINK("http://7flowers-decor.ru/upload/1c_catalog/import_files/4620754515399.jpg")</f>
        <v>http://7flowers-decor.ru/upload/1c_catalog/import_files/4620754515399.jpg</v>
      </c>
      <c r="F102" s="2">
        <v>4620754515399</v>
      </c>
      <c r="G102" s="3" t="s">
        <v>42</v>
      </c>
      <c r="H102" s="2">
        <v>4840154524</v>
      </c>
      <c r="I102" s="4" t="s">
        <v>43</v>
      </c>
      <c r="J102" s="2">
        <v>1</v>
      </c>
      <c r="K102" s="2">
        <v>4</v>
      </c>
      <c r="L102" s="7">
        <v>189</v>
      </c>
      <c r="M102" s="13">
        <v>189</v>
      </c>
      <c r="N102" s="2"/>
    </row>
    <row r="103" spans="2:14" s="1" customFormat="1" ht="165.95" customHeight="1" x14ac:dyDescent="0.2">
      <c r="B103" s="2">
        <v>19</v>
      </c>
      <c r="C103" s="18" t="s">
        <v>9</v>
      </c>
      <c r="D103" s="19"/>
      <c r="E103" s="6" t="str">
        <f>HYPERLINK("http://7flowers-decor.ru/upload/1c_catalog/import_files/4620754515412.jpg")</f>
        <v>http://7flowers-decor.ru/upload/1c_catalog/import_files/4620754515412.jpg</v>
      </c>
      <c r="F103" s="2">
        <v>4620754515412</v>
      </c>
      <c r="G103" s="3" t="s">
        <v>40</v>
      </c>
      <c r="H103" s="2">
        <v>4840154743</v>
      </c>
      <c r="I103" s="4" t="s">
        <v>41</v>
      </c>
      <c r="J103" s="2">
        <v>1</v>
      </c>
      <c r="K103" s="2">
        <v>4</v>
      </c>
      <c r="L103" s="7">
        <v>206</v>
      </c>
      <c r="M103" s="13">
        <v>206</v>
      </c>
      <c r="N103" s="2"/>
    </row>
    <row r="104" spans="2:14" s="1" customFormat="1" ht="165.95" customHeight="1" x14ac:dyDescent="0.2">
      <c r="B104" s="2">
        <v>16</v>
      </c>
      <c r="C104" s="18" t="s">
        <v>9</v>
      </c>
      <c r="D104" s="19"/>
      <c r="E104" s="6" t="str">
        <f>HYPERLINK("http://7flowers-decor.ru/upload/1c_catalog/import_files/4620754515450.jpg")</f>
        <v>http://7flowers-decor.ru/upload/1c_catalog/import_files/4620754515450.jpg</v>
      </c>
      <c r="F104" s="2">
        <v>4620754515450</v>
      </c>
      <c r="G104" s="3" t="s">
        <v>36</v>
      </c>
      <c r="H104" s="2">
        <v>4840154267</v>
      </c>
      <c r="I104" s="4" t="s">
        <v>34</v>
      </c>
      <c r="J104" s="2">
        <v>1</v>
      </c>
      <c r="K104" s="2">
        <v>4</v>
      </c>
      <c r="L104" s="7">
        <v>208</v>
      </c>
      <c r="M104" s="13">
        <f>L104*0.85</f>
        <v>176.79999999999998</v>
      </c>
      <c r="N104" s="2"/>
    </row>
    <row r="105" spans="2:14" s="1" customFormat="1" ht="165.95" customHeight="1" x14ac:dyDescent="0.2">
      <c r="B105" s="2">
        <v>45</v>
      </c>
      <c r="C105" s="18" t="s">
        <v>9</v>
      </c>
      <c r="D105" s="19"/>
      <c r="E105" s="6" t="str">
        <f>HYPERLINK("http://7flowers-decor.ru/upload/1c_catalog/import_files/4620754516624.jpg")</f>
        <v>http://7flowers-decor.ru/upload/1c_catalog/import_files/4620754516624.jpg</v>
      </c>
      <c r="F105" s="2">
        <v>4620754516624</v>
      </c>
      <c r="G105" s="3" t="s">
        <v>77</v>
      </c>
      <c r="H105" s="2">
        <v>4840152520</v>
      </c>
      <c r="I105" s="4" t="s">
        <v>78</v>
      </c>
      <c r="J105" s="2">
        <v>1</v>
      </c>
      <c r="K105" s="2">
        <v>6</v>
      </c>
      <c r="L105" s="7">
        <v>124</v>
      </c>
      <c r="M105" s="13">
        <f>L105*0.85</f>
        <v>105.39999999999999</v>
      </c>
      <c r="N105" s="2"/>
    </row>
    <row r="106" spans="2:14" s="1" customFormat="1" ht="165.95" customHeight="1" x14ac:dyDescent="0.2">
      <c r="B106" s="2">
        <v>57</v>
      </c>
      <c r="C106" s="18" t="s">
        <v>9</v>
      </c>
      <c r="D106" s="19"/>
      <c r="E106" s="6" t="str">
        <f>HYPERLINK("http://7flowers-decor.ru/upload/1c_catalog/import_files/8713368205544.jpg")</f>
        <v>http://7flowers-decor.ru/upload/1c_catalog/import_files/8713368205544.jpg</v>
      </c>
      <c r="F106" s="2">
        <v>8713368205544</v>
      </c>
      <c r="G106" s="3" t="s">
        <v>93</v>
      </c>
      <c r="H106" s="2">
        <v>20554</v>
      </c>
      <c r="I106" s="4" t="s">
        <v>94</v>
      </c>
      <c r="J106" s="2">
        <v>1</v>
      </c>
      <c r="K106" s="2">
        <v>8</v>
      </c>
      <c r="L106" s="7">
        <v>170</v>
      </c>
      <c r="M106" s="13">
        <f>L106*0.85</f>
        <v>144.5</v>
      </c>
      <c r="N106" s="2"/>
    </row>
  </sheetData>
  <sortState ref="A2:R106">
    <sortCondition ref="G2:G106"/>
  </sortState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Широва Екатерина</cp:lastModifiedBy>
  <dcterms:modified xsi:type="dcterms:W3CDTF">2014-06-19T12:26:45Z</dcterms:modified>
</cp:coreProperties>
</file>