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74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<sst xmlns="http://schemas.openxmlformats.org/spreadsheetml/2006/main" count="273" uniqueCount="173">
  <si>
    <t>Ник</t>
  </si>
  <si>
    <t>Артикул</t>
  </si>
  <si>
    <t>Наименование товара по прайсу</t>
  </si>
  <si>
    <t>Количество</t>
  </si>
  <si>
    <t>Размер</t>
  </si>
  <si>
    <t>Цвет по прайсу</t>
  </si>
  <si>
    <t>Цена по курсу 47 руб-сумки, горнолыжка и курс 45,79 - рубашки</t>
  </si>
  <si>
    <t>Цена по курсу 55 руб</t>
  </si>
  <si>
    <t>Цена по курсу 56,89 руб</t>
  </si>
  <si>
    <t>Цена+орг</t>
  </si>
  <si>
    <t>Замена</t>
  </si>
  <si>
    <t xml:space="preserve">Хочу уточнить размер </t>
  </si>
  <si>
    <t xml:space="preserve">Цвет </t>
  </si>
  <si>
    <t>Цена по прайсу курс 45,79</t>
  </si>
  <si>
    <t>Цена по курсу 55</t>
  </si>
  <si>
    <t>плюс ЦР</t>
  </si>
  <si>
    <t>Сбер</t>
  </si>
  <si>
    <t>Альфа</t>
  </si>
  <si>
    <t>Нал</t>
  </si>
  <si>
    <t>Долг</t>
  </si>
  <si>
    <t>Яга</t>
  </si>
  <si>
    <t>А31</t>
  </si>
  <si>
    <t>Арт А31. Термобелье(Саха), материал: хлопок, ткань технология: бифлекс. Размер M L XL XXL Цвет Различный(уточняйте по фото) Цена 1280 руб</t>
  </si>
  <si>
    <t>L</t>
  </si>
  <si>
    <t>А31(1) серый</t>
  </si>
  <si>
    <t>черный, красный</t>
  </si>
  <si>
    <t>172, 77, 103</t>
  </si>
  <si>
    <t>серый</t>
  </si>
  <si>
    <t>somal</t>
  </si>
  <si>
    <t>елизавета2013</t>
  </si>
  <si>
    <t>А22</t>
  </si>
  <si>
    <t>GSOUSNOW Штаны(жен/муж), водонепроницаемые,ветрозащитные, "дышащие", материал нейлон. Наполнитель: хлопок.</t>
  </si>
  <si>
    <t>S</t>
  </si>
  <si>
    <t>А22 (5) голубые</t>
  </si>
  <si>
    <t>164, 52, об 92 , талия 67</t>
  </si>
  <si>
    <t>(5) голубые</t>
  </si>
  <si>
    <t>labutin@</t>
  </si>
  <si>
    <t>МарияСемен</t>
  </si>
  <si>
    <t>А61</t>
  </si>
  <si>
    <t>Куртка</t>
  </si>
  <si>
    <t>XS</t>
  </si>
  <si>
    <t>А61(6) клетка голубая, оранжевая</t>
  </si>
  <si>
    <t>А61(4)</t>
  </si>
  <si>
    <t>Рост - 159, вес - 45 кг, ОГ - 87, ОТ - 70, ОБ - 86, длинна брюк - 96, длинна рукава - 63</t>
  </si>
  <si>
    <t>А61(6) куртка в квадратик</t>
  </si>
  <si>
    <t>exer</t>
  </si>
  <si>
    <t>А22 (2) черные</t>
  </si>
  <si>
    <t>А69 серые</t>
  </si>
  <si>
    <t>черные</t>
  </si>
  <si>
    <t>Agafya</t>
  </si>
  <si>
    <t>Мама Деньки</t>
  </si>
  <si>
    <t>А7</t>
  </si>
  <si>
    <t>Gsousnow, костюм водонепроницаемый,</t>
  </si>
  <si>
    <t>Брюки - М, куртка - S</t>
  </si>
  <si>
    <t>А7 (4) куртка в розовый, белый, серый горох+черные штаны</t>
  </si>
  <si>
    <t>A2 Marsnow размер М, фиолетовый</t>
  </si>
  <si>
    <t>Рост 160, вес - 52 кг, ОГ- 90, ОБ 97   ОТ 75</t>
  </si>
  <si>
    <t>Черные брюки, куртка в розовый, белый, серый горох</t>
  </si>
  <si>
    <t>Stela7</t>
  </si>
  <si>
    <t>julgalkina</t>
  </si>
  <si>
    <t>GSOUSNOW Куртка, водонепроницаемая,ветрозащитная, "дышащая", материал нейлон. Ткань Технология: Gore-Tex. Наполнитель- хлопок.</t>
  </si>
  <si>
    <t>xs</t>
  </si>
  <si>
    <t>A61 (9) куртка на белом фоне разноцветные ленты</t>
  </si>
  <si>
    <t>O.Vdovina</t>
  </si>
  <si>
    <t>А69</t>
  </si>
  <si>
    <t>GSOUSNOW Штаны(жен/муж), водонепроницаемые,ветрозащитные, "дышащие", материал нейлон.Ткань Технология: Gore-Tex. Наполнитель: хлопок.</t>
  </si>
  <si>
    <t>A 69 штаны красные</t>
  </si>
  <si>
    <t>красный</t>
  </si>
  <si>
    <t>nastena_198409</t>
  </si>
  <si>
    <t>Марийка03</t>
  </si>
  <si>
    <t>GSOUSNOW Костюм, водонепроницаемый,ветрозащитный, "дышащий", материал нейлон. Ткань Технология: Gore-Tex. Наполнитель: хлопок.</t>
  </si>
  <si>
    <t>верх- XS, штаны-S</t>
  </si>
  <si>
    <t>А7 (8) куртка в розовый, белый, серый горох+брусничные штаны</t>
  </si>
  <si>
    <t>А 7 (14)</t>
  </si>
  <si>
    <t>рост 165, вес 47, ОГ- 79, ОТ - 58, ОБ - 86, ДР -57, ДБ - 100 от талии</t>
  </si>
  <si>
    <t>8 с малиновыми брюками</t>
  </si>
  <si>
    <t>Syunya</t>
  </si>
  <si>
    <t>Marishulya</t>
  </si>
  <si>
    <t>А15</t>
  </si>
  <si>
    <t>GSOUSNOW Костюм, водонепроницаемый,ветрозащитный, "дышащий", материал нейлон. Ткань Технология: Gore-Tex.</t>
  </si>
  <si>
    <t>полностью XS </t>
  </si>
  <si>
    <t xml:space="preserve">A 15 (2) Куртка полосатая салатовый, лимонный, светло-зеленый+ Брюки голубого цвета, </t>
  </si>
  <si>
    <t>Рост 160, вес 50, ОГ-88, ОТ-68, ОБ-88</t>
  </si>
  <si>
    <t>Брюки голубого цвета, Куртка полосатая салатовый, лимонный, светло-зеленый http://yakaterinka11.www.nn.ru/?page=gallery&amp;MFID=726375&amp;IID=17519439</t>
  </si>
  <si>
    <t>TANUSHA99</t>
  </si>
  <si>
    <t>sinisina28</t>
  </si>
  <si>
    <t>А24</t>
  </si>
  <si>
    <t>GSOUSNOW(Volcom) Костюм, водонепроницаемый,ветрозащитный, "дышащий", материал нейлон. Ткань Технология: Gore-Tex. Наполнитель: хлопок.</t>
  </si>
  <si>
    <t>Куртка L, штаны XL</t>
  </si>
  <si>
    <t>А24(3) куртка с желтым , голубым принтом+черные штаны</t>
  </si>
  <si>
    <t>А23(1) штаны обязательно черные</t>
  </si>
  <si>
    <t>рост 178см ,об груди 102см талия 94см об бедер 102см внут шов 76 внешний шов 105см</t>
  </si>
  <si>
    <t>штаны обязательно черные, куртка с желтым , голубым принтом</t>
  </si>
  <si>
    <t>Oksa 22</t>
  </si>
  <si>
    <t>А11</t>
  </si>
  <si>
    <t>GSOUSNOW(Roxy) Костюм, водонепроницаемый,ветрозащитный, "дышащий", материал нейлон. Ткань Технология: Gore-Tex. Наполнитель: хлопок.</t>
  </si>
  <si>
    <t>Куртка XL, штаны L</t>
  </si>
  <si>
    <t>A 11 (6) разноцветная с лимонными штанами</t>
  </si>
  <si>
    <t>мне бы хотелось чтобы костюм был по фигуре, и по росту как раз. Если с моими параметрами это невозможно, прошу сообщить мне об этом)</t>
  </si>
  <si>
    <t>Рост( 175) и вес (63) , я ношу 44(по груди) и 46(по бедрам); ОТ-68, ОГ- 95, ОБ-100, ДС-42, ШС-37 ДР- 67, ДБ- 107; ДИ-80</t>
  </si>
  <si>
    <t>http://yakaterinka11.www.nn.ru/?page=gallery&amp;MFID=726375&amp;IID=17519391</t>
  </si>
  <si>
    <t>natok</t>
  </si>
  <si>
    <t>sammila</t>
  </si>
  <si>
    <t>Кожаный портмоне</t>
  </si>
  <si>
    <t>черный</t>
  </si>
  <si>
    <t>Артикул 201; Кожаный портмоне.; Размер-Высота 10;Ширина 11,5;Глубина 2,5; Коричневый; Цена 1326 руб</t>
  </si>
  <si>
    <t>Анюлечка</t>
  </si>
  <si>
    <t>кожанный портмане</t>
  </si>
  <si>
    <t>587 коричневый мрамор , 2071 руб. 1 шт.</t>
  </si>
  <si>
    <t>vesnyshka:)</t>
  </si>
  <si>
    <t>TatyanaKi</t>
  </si>
  <si>
    <t>Сумка 100% хлопок</t>
  </si>
  <si>
    <t>коричневый</t>
  </si>
  <si>
    <t>Та что любит СоЛнЦе)</t>
  </si>
  <si>
    <t>Pyshistik</t>
  </si>
  <si>
    <t>Кожаный многофункциональный бумажник</t>
  </si>
  <si>
    <t>4 сезона</t>
  </si>
  <si>
    <t>marmeladka</t>
  </si>
  <si>
    <t>Сумка из натуральной кожи.</t>
  </si>
  <si>
    <t>Коричневый</t>
  </si>
  <si>
    <t>127, коричневый</t>
  </si>
  <si>
    <t>договорились на постоплату</t>
  </si>
  <si>
    <t>tmv777</t>
  </si>
  <si>
    <t>Эму</t>
  </si>
  <si>
    <t>Сумка из натуральной кожи</t>
  </si>
  <si>
    <t>будет замена</t>
  </si>
  <si>
    <t>нюсся</t>
  </si>
  <si>
    <t>skoa</t>
  </si>
  <si>
    <t>juliya1006</t>
  </si>
  <si>
    <t>Lismary</t>
  </si>
  <si>
    <t>Черный</t>
  </si>
  <si>
    <t>Куртка из полиэстра 95% , 90 % пух, отделка вельвет</t>
  </si>
  <si>
    <t>XL</t>
  </si>
  <si>
    <t>рост- 180, вес- 75, ОГ- 96</t>
  </si>
  <si>
    <t>Рубашка 100 % хлопок</t>
  </si>
  <si>
    <t>Синий</t>
  </si>
  <si>
    <t>Футболка 94,9 % вискоза 5.1% спандекс</t>
  </si>
  <si>
    <t>Рубашка</t>
  </si>
  <si>
    <t>XXXL</t>
  </si>
  <si>
    <t>Свитер</t>
  </si>
  <si>
    <t>XXL</t>
  </si>
  <si>
    <t>Футболка с пуговицами на воротнике с желтыми вставками 95% хлопок, 5% спандекс.</t>
  </si>
  <si>
    <t>Футболки длинный-короткий рукав; свитера</t>
  </si>
  <si>
    <t>M</t>
  </si>
  <si>
    <t>Рост 168см, Вес 73кг, ОГ 100см</t>
  </si>
  <si>
    <t>футболка Зебра</t>
  </si>
  <si>
    <t>белый</t>
  </si>
  <si>
    <t>кардиган 100% хлопок</t>
  </si>
  <si>
    <t>футболка Флаг</t>
  </si>
  <si>
    <t>Футболка</t>
  </si>
  <si>
    <t>Цвет Серый</t>
  </si>
  <si>
    <t>Свитер с отстегивающимся воротником</t>
  </si>
  <si>
    <t>темно-серый</t>
  </si>
  <si>
    <t>Артикул 417 Размер XXL,Цвет Серо-бело-чёрный 1096 руб</t>
  </si>
  <si>
    <t>Рубашка зима, вельвет 95 % хлопок</t>
  </si>
  <si>
    <t>темно-синий</t>
  </si>
  <si>
    <t>Пуловер в азиатском стиле. Переход полос с ворота на рукав. Хлопок</t>
  </si>
  <si>
    <t>Плотная футболка c круглым вырезом</t>
  </si>
  <si>
    <t>Плотная Стильная футболка с надписью по центру</t>
  </si>
  <si>
    <t>размер S, указано, что есть</t>
  </si>
  <si>
    <t>Носки теплые</t>
  </si>
  <si>
    <t>безразмерные</t>
  </si>
  <si>
    <t>темно-серый, темно-синий</t>
  </si>
  <si>
    <t>Носки простые, дышащие</t>
  </si>
  <si>
    <t>темно-серый, темно-синий,</t>
  </si>
  <si>
    <t>Рубашка 100 % хлопок с коротким рукавом</t>
  </si>
  <si>
    <t>синий</t>
  </si>
  <si>
    <t>Куртка зима - Afs Jeep</t>
  </si>
  <si>
    <t>на замену синего или черного цвета</t>
  </si>
  <si>
    <t>рост 185, вес 90, до этого заказывала ветровку 633 хххл, подошла идеально</t>
  </si>
  <si>
    <t>перенос</t>
  </si>
  <si>
    <t>Пуловер в азиатском стиле. Переход полос с ворота на рукав.</t>
  </si>
  <si>
    <t>свитер муж.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</si>
</sst>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2"/>
      <color indexed="63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333333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B7B7B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13" borderId="10" xfId="0" applyFont="1" applyFill="1" applyBorder="1" applyAlignment="1">
      <alignment horizontal="center" wrapText="1"/>
    </xf>
    <xf numFmtId="0" fontId="39" fillId="13" borderId="11" xfId="0" applyFont="1" applyFill="1" applyBorder="1" applyAlignment="1">
      <alignment horizontal="center" wrapText="1"/>
    </xf>
    <xf numFmtId="0" fontId="39" fillId="13" borderId="0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left" wrapText="1" readingOrder="1"/>
    </xf>
    <xf numFmtId="0" fontId="41" fillId="34" borderId="13" xfId="0" applyFont="1" applyFill="1" applyBorder="1" applyAlignment="1">
      <alignment horizontal="right" wrapText="1"/>
    </xf>
    <xf numFmtId="0" fontId="41" fillId="35" borderId="13" xfId="0" applyFont="1" applyFill="1" applyBorder="1" applyAlignment="1">
      <alignment horizontal="left" wrapText="1" readingOrder="1"/>
    </xf>
    <xf numFmtId="1" fontId="41" fillId="34" borderId="13" xfId="0" applyNumberFormat="1" applyFont="1" applyFill="1" applyBorder="1" applyAlignment="1">
      <alignment horizontal="right" wrapText="1"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2" fillId="34" borderId="13" xfId="0" applyFont="1" applyFill="1" applyBorder="1" applyAlignment="1">
      <alignment wrapText="1"/>
    </xf>
    <xf numFmtId="0" fontId="41" fillId="36" borderId="13" xfId="0" applyFont="1" applyFill="1" applyBorder="1" applyAlignment="1">
      <alignment horizontal="left" wrapText="1" readingOrder="1"/>
    </xf>
    <xf numFmtId="0" fontId="41" fillId="0" borderId="13" xfId="0" applyFont="1" applyBorder="1" applyAlignment="1">
      <alignment horizontal="left" wrapText="1" readingOrder="1"/>
    </xf>
    <xf numFmtId="0" fontId="0" fillId="0" borderId="14" xfId="0" applyBorder="1" applyAlignment="1">
      <alignment/>
    </xf>
    <xf numFmtId="0" fontId="42" fillId="35" borderId="13" xfId="0" applyFont="1" applyFill="1" applyBorder="1" applyAlignment="1">
      <alignment wrapText="1"/>
    </xf>
    <xf numFmtId="0" fontId="0" fillId="0" borderId="15" xfId="0" applyNumberFormat="1" applyBorder="1" applyAlignment="1">
      <alignment horizontal="left" vertical="center"/>
    </xf>
    <xf numFmtId="0" fontId="43" fillId="0" borderId="0" xfId="0" applyFont="1" applyAlignment="1">
      <alignment/>
    </xf>
    <xf numFmtId="0" fontId="22" fillId="34" borderId="13" xfId="42" applyFill="1" applyBorder="1" applyAlignment="1" applyProtection="1">
      <alignment horizontal="left" wrapText="1" readingOrder="1"/>
      <protection/>
    </xf>
    <xf numFmtId="0" fontId="41" fillId="33" borderId="13" xfId="0" applyFont="1" applyFill="1" applyBorder="1" applyAlignment="1">
      <alignment horizontal="left" wrapText="1" readingOrder="1"/>
    </xf>
    <xf numFmtId="0" fontId="41" fillId="33" borderId="13" xfId="0" applyFont="1" applyFill="1" applyBorder="1" applyAlignment="1">
      <alignment horizontal="right" wrapText="1"/>
    </xf>
    <xf numFmtId="0" fontId="0" fillId="33" borderId="13" xfId="0" applyFill="1" applyBorder="1" applyAlignment="1">
      <alignment/>
    </xf>
    <xf numFmtId="1" fontId="41" fillId="33" borderId="13" xfId="0" applyNumberFormat="1" applyFont="1" applyFill="1" applyBorder="1" applyAlignment="1">
      <alignment horizontal="right" wrapText="1"/>
    </xf>
    <xf numFmtId="0" fontId="42" fillId="33" borderId="13" xfId="0" applyFont="1" applyFill="1" applyBorder="1" applyAlignment="1">
      <alignment wrapText="1"/>
    </xf>
    <xf numFmtId="0" fontId="41" fillId="34" borderId="16" xfId="0" applyFont="1" applyFill="1" applyBorder="1" applyAlignment="1">
      <alignment horizontal="left" wrapText="1" readingOrder="1"/>
    </xf>
    <xf numFmtId="0" fontId="41" fillId="34" borderId="16" xfId="0" applyFont="1" applyFill="1" applyBorder="1" applyAlignment="1">
      <alignment horizontal="right" wrapText="1"/>
    </xf>
    <xf numFmtId="0" fontId="0" fillId="0" borderId="16" xfId="0" applyBorder="1" applyAlignment="1">
      <alignment/>
    </xf>
    <xf numFmtId="1" fontId="41" fillId="34" borderId="16" xfId="0" applyNumberFormat="1" applyFont="1" applyFill="1" applyBorder="1" applyAlignment="1">
      <alignment horizontal="right" wrapText="1"/>
    </xf>
    <xf numFmtId="0" fontId="42" fillId="34" borderId="16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41" fillId="37" borderId="13" xfId="0" applyFont="1" applyFill="1" applyBorder="1" applyAlignment="1">
      <alignment horizontal="left" wrapText="1" readingOrder="1"/>
    </xf>
    <xf numFmtId="0" fontId="41" fillId="34" borderId="0" xfId="0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79;&#1072;&#1103;&#1074;&#1082;&#1080;%2003.1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явки"/>
      <sheetName val="Расчет личной"/>
      <sheetName val="Лист2"/>
      <sheetName val="Заявка"/>
      <sheetName val="Раздачи"/>
      <sheetName val="Предоплата"/>
      <sheetName val="Сбор"/>
      <sheetName val="Заявка Лыжи"/>
      <sheetName val="Заявка сумки"/>
      <sheetName val="Заявка руб"/>
      <sheetName val="Лист3"/>
      <sheetName val="Лист1"/>
      <sheetName val="Прайс рубашки"/>
      <sheetName val="Прайс сумки"/>
      <sheetName val="Прайс лыжи"/>
      <sheetName val="черный список"/>
      <sheetName val="вопросы по ветровкам"/>
      <sheetName val="снято с продажи"/>
    </sheetNames>
    <sheetDataSet>
      <sheetData sheetId="1">
        <row r="26">
          <cell r="U26">
            <v>22205</v>
          </cell>
        </row>
      </sheetData>
      <sheetData sheetId="5">
        <row r="19">
          <cell r="Z19">
            <v>74660</v>
          </cell>
          <cell r="AA19">
            <v>14950.025152000007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yakaterinka11.www.nn.ru/%3Fpage%3Dgallery%26MFID%3D726375%26IID%3D17519391&amp;usd=2&amp;usg=ALhdy28ElhHk1JJU7vBYVmbUfAlnkUgPV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9.8515625" style="0" customWidth="1"/>
    <col min="2" max="2" width="11.8515625" style="0" customWidth="1"/>
    <col min="3" max="3" width="40.28125" style="0" customWidth="1"/>
    <col min="5" max="5" width="10.421875" style="0" customWidth="1"/>
    <col min="6" max="6" width="14.421875" style="0" customWidth="1"/>
    <col min="10" max="10" width="11.8515625" style="0" customWidth="1"/>
    <col min="13" max="13" width="13.57421875" style="0" customWidth="1"/>
    <col min="14" max="14" width="7.140625" style="0" customWidth="1"/>
    <col min="15" max="15" width="6.140625" style="0" customWidth="1"/>
    <col min="16" max="16" width="20.7109375" style="0" customWidth="1"/>
  </cols>
  <sheetData>
    <row r="1" spans="1:27" ht="63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P1" s="1" t="s">
        <v>0</v>
      </c>
      <c r="Q1" s="1" t="s">
        <v>1</v>
      </c>
      <c r="R1" s="1" t="s">
        <v>13</v>
      </c>
      <c r="S1" s="1" t="s">
        <v>14</v>
      </c>
      <c r="T1" s="1" t="s">
        <v>8</v>
      </c>
      <c r="U1" s="1" t="s">
        <v>9</v>
      </c>
      <c r="V1" s="3" t="s">
        <v>15</v>
      </c>
      <c r="W1" s="4" t="s">
        <v>16</v>
      </c>
      <c r="X1" s="4" t="s">
        <v>17</v>
      </c>
      <c r="Y1" s="4" t="s">
        <v>18</v>
      </c>
      <c r="AA1" s="5" t="s">
        <v>19</v>
      </c>
    </row>
    <row r="2" spans="1:27" ht="17.25" customHeight="1">
      <c r="A2" s="6" t="s">
        <v>20</v>
      </c>
      <c r="B2" s="6" t="s">
        <v>21</v>
      </c>
      <c r="C2" s="6" t="s">
        <v>22</v>
      </c>
      <c r="D2" s="7">
        <v>1</v>
      </c>
      <c r="E2" s="7" t="s">
        <v>23</v>
      </c>
      <c r="F2" s="8" t="s">
        <v>24</v>
      </c>
      <c r="G2" s="9">
        <v>1437.2924999999998</v>
      </c>
      <c r="H2" s="9">
        <v>1681.6322249999996</v>
      </c>
      <c r="I2" s="9">
        <v>1739</v>
      </c>
      <c r="J2" s="10">
        <v>64.68000000000029</v>
      </c>
      <c r="K2" s="6" t="s">
        <v>25</v>
      </c>
      <c r="L2" s="6" t="s">
        <v>26</v>
      </c>
      <c r="M2" s="6" t="s">
        <v>27</v>
      </c>
      <c r="P2" s="11" t="s">
        <v>28</v>
      </c>
      <c r="Q2" s="11">
        <v>1</v>
      </c>
      <c r="R2" s="10">
        <v>2374.44</v>
      </c>
      <c r="S2" s="10">
        <v>2766.7200000000003</v>
      </c>
      <c r="T2" s="10">
        <v>2963.05</v>
      </c>
      <c r="U2" s="10">
        <v>3366.7048000000004</v>
      </c>
      <c r="V2" s="10">
        <f>U2+20</f>
        <v>3386.7048000000004</v>
      </c>
      <c r="W2" s="11"/>
      <c r="X2" s="11"/>
      <c r="Y2" s="11"/>
      <c r="Z2">
        <f>SUM(W2:Y2)</f>
        <v>0</v>
      </c>
      <c r="AA2" s="10">
        <f>V2-Z2</f>
        <v>3386.7048000000004</v>
      </c>
    </row>
    <row r="3" spans="1:27" ht="17.25" customHeight="1">
      <c r="A3" s="6" t="s">
        <v>29</v>
      </c>
      <c r="B3" s="6" t="s">
        <v>30</v>
      </c>
      <c r="C3" s="6" t="s">
        <v>31</v>
      </c>
      <c r="D3" s="7">
        <v>1</v>
      </c>
      <c r="E3" s="6" t="s">
        <v>32</v>
      </c>
      <c r="F3" s="8" t="s">
        <v>33</v>
      </c>
      <c r="G3" s="9">
        <v>1878.9330000000002</v>
      </c>
      <c r="H3" s="9">
        <v>2198</v>
      </c>
      <c r="I3" s="9">
        <v>2286</v>
      </c>
      <c r="J3" s="10">
        <v>98.32000000000016</v>
      </c>
      <c r="K3" s="12"/>
      <c r="L3" s="6" t="s">
        <v>34</v>
      </c>
      <c r="M3" s="6" t="s">
        <v>35</v>
      </c>
      <c r="P3" s="11" t="s">
        <v>36</v>
      </c>
      <c r="Q3" s="11">
        <v>2</v>
      </c>
      <c r="R3" s="10">
        <v>2327.7208</v>
      </c>
      <c r="S3" s="10">
        <v>2710.8664</v>
      </c>
      <c r="T3" s="10">
        <v>2905.157</v>
      </c>
      <c r="U3" s="10">
        <v>3300.8695360000006</v>
      </c>
      <c r="V3" s="10">
        <f aca="true" t="shared" si="0" ref="V3:V19">U3+20</f>
        <v>3320.8695360000006</v>
      </c>
      <c r="W3" s="11"/>
      <c r="X3" s="11"/>
      <c r="Y3" s="11"/>
      <c r="Z3">
        <f aca="true" t="shared" si="1" ref="Z3:Z19">SUM(W3:Y3)</f>
        <v>0</v>
      </c>
      <c r="AA3" s="10">
        <f aca="true" t="shared" si="2" ref="AA3:AA19">V3-Z3</f>
        <v>3320.8695360000006</v>
      </c>
    </row>
    <row r="4" spans="1:27" ht="17.25" customHeight="1">
      <c r="A4" s="6" t="s">
        <v>37</v>
      </c>
      <c r="B4" s="6" t="s">
        <v>38</v>
      </c>
      <c r="C4" s="6" t="s">
        <v>39</v>
      </c>
      <c r="D4" s="7">
        <v>1</v>
      </c>
      <c r="E4" s="13" t="s">
        <v>40</v>
      </c>
      <c r="F4" s="8" t="s">
        <v>41</v>
      </c>
      <c r="G4" s="9">
        <v>4973.3423999999995</v>
      </c>
      <c r="H4" s="9">
        <v>5819</v>
      </c>
      <c r="I4" s="9">
        <v>6005.861999999999</v>
      </c>
      <c r="J4" s="10">
        <v>6746.56544</v>
      </c>
      <c r="K4" s="6" t="s">
        <v>42</v>
      </c>
      <c r="L4" s="6" t="s">
        <v>43</v>
      </c>
      <c r="M4" s="6" t="s">
        <v>44</v>
      </c>
      <c r="P4" s="11" t="s">
        <v>45</v>
      </c>
      <c r="Q4" s="11">
        <v>1</v>
      </c>
      <c r="R4" s="10">
        <v>823.9428</v>
      </c>
      <c r="S4" s="10">
        <v>961.8444000000001</v>
      </c>
      <c r="T4" s="10">
        <v>1027.6815</v>
      </c>
      <c r="U4" s="10">
        <v>1167.7517759999998</v>
      </c>
      <c r="V4" s="10">
        <f t="shared" si="0"/>
        <v>1187.7517759999998</v>
      </c>
      <c r="W4" s="11"/>
      <c r="X4" s="11"/>
      <c r="Y4" s="11"/>
      <c r="Z4">
        <f t="shared" si="1"/>
        <v>0</v>
      </c>
      <c r="AA4" s="10">
        <f t="shared" si="2"/>
        <v>1187.7517759999998</v>
      </c>
    </row>
    <row r="5" spans="1:27" ht="17.25" customHeight="1" thickBot="1">
      <c r="A5" s="6" t="s">
        <v>37</v>
      </c>
      <c r="B5" s="6" t="s">
        <v>30</v>
      </c>
      <c r="C5" s="6" t="s">
        <v>31</v>
      </c>
      <c r="D5" s="7">
        <v>1</v>
      </c>
      <c r="E5" s="14" t="s">
        <v>40</v>
      </c>
      <c r="F5" s="8" t="s">
        <v>46</v>
      </c>
      <c r="G5" s="9">
        <v>1878.9330000000002</v>
      </c>
      <c r="H5" s="9">
        <v>2198</v>
      </c>
      <c r="I5" s="9">
        <v>2286</v>
      </c>
      <c r="J5" s="10">
        <v>2560.32</v>
      </c>
      <c r="K5" s="6" t="s">
        <v>47</v>
      </c>
      <c r="L5" s="6" t="s">
        <v>43</v>
      </c>
      <c r="M5" s="6" t="s">
        <v>48</v>
      </c>
      <c r="P5" s="11" t="s">
        <v>49</v>
      </c>
      <c r="Q5" s="11">
        <v>2</v>
      </c>
      <c r="R5" s="10">
        <v>2802.8008</v>
      </c>
      <c r="S5" s="10">
        <v>3268.7644</v>
      </c>
      <c r="T5" s="10">
        <v>3431</v>
      </c>
      <c r="U5" s="10">
        <v>3907.476136</v>
      </c>
      <c r="V5" s="10">
        <f t="shared" si="0"/>
        <v>3927.476136</v>
      </c>
      <c r="W5" s="11"/>
      <c r="X5" s="11"/>
      <c r="Y5" s="11"/>
      <c r="Z5">
        <f t="shared" si="1"/>
        <v>0</v>
      </c>
      <c r="AA5" s="10">
        <f t="shared" si="2"/>
        <v>3927.476136</v>
      </c>
    </row>
    <row r="6" spans="1:27" ht="17.25" customHeight="1" thickBot="1">
      <c r="A6" s="6" t="s">
        <v>50</v>
      </c>
      <c r="B6" s="15" t="s">
        <v>51</v>
      </c>
      <c r="C6" s="6" t="s">
        <v>52</v>
      </c>
      <c r="D6" s="7">
        <v>1</v>
      </c>
      <c r="E6" s="6" t="s">
        <v>53</v>
      </c>
      <c r="F6" s="8" t="s">
        <v>54</v>
      </c>
      <c r="G6" s="9">
        <v>6525.844</v>
      </c>
      <c r="H6" s="9">
        <v>7735</v>
      </c>
      <c r="I6" s="9">
        <v>7870.7994</v>
      </c>
      <c r="J6" s="10">
        <v>152.29532800000015</v>
      </c>
      <c r="K6" s="6" t="s">
        <v>55</v>
      </c>
      <c r="L6" s="6" t="s">
        <v>56</v>
      </c>
      <c r="M6" s="6" t="s">
        <v>57</v>
      </c>
      <c r="P6" s="11" t="s">
        <v>58</v>
      </c>
      <c r="Q6" s="11">
        <v>1</v>
      </c>
      <c r="R6" s="10">
        <v>993.9015999999999</v>
      </c>
      <c r="S6" s="10">
        <v>1163</v>
      </c>
      <c r="T6" s="10">
        <v>1289</v>
      </c>
      <c r="U6" s="10">
        <v>1457.963272</v>
      </c>
      <c r="V6" s="10">
        <f t="shared" si="0"/>
        <v>1477.963272</v>
      </c>
      <c r="W6" s="11"/>
      <c r="X6" s="11"/>
      <c r="Y6" s="11"/>
      <c r="Z6">
        <f t="shared" si="1"/>
        <v>0</v>
      </c>
      <c r="AA6" s="10">
        <f t="shared" si="2"/>
        <v>1477.963272</v>
      </c>
    </row>
    <row r="7" spans="1:27" ht="17.25" customHeight="1" thickBot="1">
      <c r="A7" s="6" t="s">
        <v>59</v>
      </c>
      <c r="B7" s="15" t="s">
        <v>38</v>
      </c>
      <c r="C7" s="6" t="s">
        <v>60</v>
      </c>
      <c r="D7" s="7">
        <v>1</v>
      </c>
      <c r="E7" s="6" t="s">
        <v>61</v>
      </c>
      <c r="F7" s="16" t="s">
        <v>62</v>
      </c>
      <c r="G7" s="9">
        <v>4973.3423999999995</v>
      </c>
      <c r="H7" s="9">
        <v>5819</v>
      </c>
      <c r="I7" s="9">
        <v>6005.861999999999</v>
      </c>
      <c r="J7" s="10">
        <v>-122.40311999999903</v>
      </c>
      <c r="K7" s="12"/>
      <c r="L7" s="12"/>
      <c r="M7" s="7">
        <v>9</v>
      </c>
      <c r="P7" s="11" t="s">
        <v>63</v>
      </c>
      <c r="Q7" s="11">
        <v>2</v>
      </c>
      <c r="R7" s="10">
        <v>2641.7871999999998</v>
      </c>
      <c r="S7" s="10">
        <v>3082.6388</v>
      </c>
      <c r="T7" s="10">
        <v>3176</v>
      </c>
      <c r="U7" s="10">
        <v>3625.103824</v>
      </c>
      <c r="V7" s="10">
        <f t="shared" si="0"/>
        <v>3645.103824</v>
      </c>
      <c r="W7" s="11"/>
      <c r="X7" s="11"/>
      <c r="Y7" s="11"/>
      <c r="Z7">
        <f t="shared" si="1"/>
        <v>0</v>
      </c>
      <c r="AA7" s="10">
        <f t="shared" si="2"/>
        <v>3645.103824</v>
      </c>
    </row>
    <row r="8" spans="1:27" ht="17.25" customHeight="1" thickBot="1">
      <c r="A8" s="6" t="s">
        <v>59</v>
      </c>
      <c r="B8" s="17" t="s">
        <v>64</v>
      </c>
      <c r="C8" s="6" t="s">
        <v>65</v>
      </c>
      <c r="D8" s="7">
        <v>1</v>
      </c>
      <c r="E8" s="6" t="s">
        <v>61</v>
      </c>
      <c r="F8" s="16" t="s">
        <v>66</v>
      </c>
      <c r="G8" s="9">
        <v>1738.4157</v>
      </c>
      <c r="H8" s="9">
        <v>2065.4172</v>
      </c>
      <c r="I8" s="9">
        <v>2134.8495</v>
      </c>
      <c r="J8" s="10"/>
      <c r="K8" s="12"/>
      <c r="L8" s="12"/>
      <c r="M8" s="6" t="s">
        <v>67</v>
      </c>
      <c r="P8" s="11" t="s">
        <v>68</v>
      </c>
      <c r="Q8" s="11">
        <v>3</v>
      </c>
      <c r="R8" s="10">
        <v>3180.2753999999995</v>
      </c>
      <c r="S8" s="10">
        <v>3704.7252000000003</v>
      </c>
      <c r="T8" s="10">
        <v>3968.92425</v>
      </c>
      <c r="U8" s="10">
        <v>4509.571068</v>
      </c>
      <c r="V8" s="10">
        <f t="shared" si="0"/>
        <v>4529.571068</v>
      </c>
      <c r="W8" s="11"/>
      <c r="X8" s="11"/>
      <c r="Y8" s="11"/>
      <c r="Z8">
        <f t="shared" si="1"/>
        <v>0</v>
      </c>
      <c r="AA8" s="10">
        <f t="shared" si="2"/>
        <v>4529.571068</v>
      </c>
    </row>
    <row r="9" spans="1:27" ht="17.25" customHeight="1" thickBot="1">
      <c r="A9" s="6" t="s">
        <v>69</v>
      </c>
      <c r="B9" s="15" t="s">
        <v>51</v>
      </c>
      <c r="C9" s="6" t="s">
        <v>70</v>
      </c>
      <c r="D9" s="7">
        <v>1</v>
      </c>
      <c r="E9" s="11" t="s">
        <v>71</v>
      </c>
      <c r="F9" s="8" t="s">
        <v>72</v>
      </c>
      <c r="G9" s="9">
        <v>6525.844</v>
      </c>
      <c r="H9" s="9">
        <v>7735</v>
      </c>
      <c r="I9" s="9">
        <v>7870.7994</v>
      </c>
      <c r="J9" s="10">
        <v>152.29532800000015</v>
      </c>
      <c r="K9" s="6" t="s">
        <v>73</v>
      </c>
      <c r="L9" s="6" t="s">
        <v>74</v>
      </c>
      <c r="M9" s="6" t="s">
        <v>75</v>
      </c>
      <c r="P9" s="11" t="s">
        <v>76</v>
      </c>
      <c r="Q9" s="11">
        <v>2</v>
      </c>
      <c r="R9" s="10">
        <v>2304.5231999999996</v>
      </c>
      <c r="S9" s="10">
        <v>2689.2096</v>
      </c>
      <c r="T9" s="10">
        <v>2844.13</v>
      </c>
      <c r="U9" s="10">
        <v>3235.898944</v>
      </c>
      <c r="V9" s="10">
        <f t="shared" si="0"/>
        <v>3255.898944</v>
      </c>
      <c r="W9" s="11"/>
      <c r="X9" s="11"/>
      <c r="Y9" s="11"/>
      <c r="Z9">
        <f t="shared" si="1"/>
        <v>0</v>
      </c>
      <c r="AA9" s="10">
        <f t="shared" si="2"/>
        <v>3255.898944</v>
      </c>
    </row>
    <row r="10" spans="1:27" ht="17.25" customHeight="1" thickBot="1">
      <c r="A10" s="6" t="s">
        <v>77</v>
      </c>
      <c r="B10" s="15" t="s">
        <v>78</v>
      </c>
      <c r="C10" s="6" t="s">
        <v>79</v>
      </c>
      <c r="D10" s="7">
        <v>1</v>
      </c>
      <c r="E10" s="6" t="s">
        <v>80</v>
      </c>
      <c r="F10" s="16" t="s">
        <v>81</v>
      </c>
      <c r="G10" s="9">
        <v>8358.399</v>
      </c>
      <c r="H10" s="9">
        <v>9911</v>
      </c>
      <c r="I10" s="9">
        <v>9991.940400000001</v>
      </c>
      <c r="J10" s="10">
        <v>90.97324800000206</v>
      </c>
      <c r="K10" s="12"/>
      <c r="L10" s="6" t="s">
        <v>82</v>
      </c>
      <c r="M10" s="6" t="s">
        <v>83</v>
      </c>
      <c r="P10" s="11" t="s">
        <v>84</v>
      </c>
      <c r="Q10" s="11">
        <v>1</v>
      </c>
      <c r="R10" s="10">
        <v>1171.9496</v>
      </c>
      <c r="S10" s="10">
        <v>1368.1448</v>
      </c>
      <c r="T10" s="10">
        <v>1461.7269999999999</v>
      </c>
      <c r="U10" s="10">
        <v>1660.958432</v>
      </c>
      <c r="V10" s="10">
        <f t="shared" si="0"/>
        <v>1680.958432</v>
      </c>
      <c r="W10" s="11"/>
      <c r="X10" s="11"/>
      <c r="Y10" s="11"/>
      <c r="Z10">
        <f t="shared" si="1"/>
        <v>0</v>
      </c>
      <c r="AA10" s="10">
        <f t="shared" si="2"/>
        <v>1680.958432</v>
      </c>
    </row>
    <row r="11" spans="1:27" ht="17.25" customHeight="1" thickBot="1">
      <c r="A11" s="6" t="s">
        <v>85</v>
      </c>
      <c r="B11" s="6" t="s">
        <v>86</v>
      </c>
      <c r="C11" s="6" t="s">
        <v>87</v>
      </c>
      <c r="D11" s="7">
        <v>1</v>
      </c>
      <c r="E11" s="6" t="s">
        <v>88</v>
      </c>
      <c r="F11" s="16" t="s">
        <v>89</v>
      </c>
      <c r="G11" s="9">
        <v>6499.4176</v>
      </c>
      <c r="H11" s="9">
        <v>7772</v>
      </c>
      <c r="I11" s="9">
        <v>7908</v>
      </c>
      <c r="J11" s="10">
        <v>171.96000000000095</v>
      </c>
      <c r="K11" s="6" t="s">
        <v>90</v>
      </c>
      <c r="L11" s="18" t="s">
        <v>91</v>
      </c>
      <c r="M11" s="6" t="s">
        <v>92</v>
      </c>
      <c r="P11" s="11">
        <v>510</v>
      </c>
      <c r="Q11" s="11">
        <v>1</v>
      </c>
      <c r="R11" s="10">
        <v>1647.8856</v>
      </c>
      <c r="S11" s="10">
        <v>1924</v>
      </c>
      <c r="T11" s="10">
        <v>1959</v>
      </c>
      <c r="U11" s="10">
        <v>2239.140552</v>
      </c>
      <c r="V11" s="10">
        <f t="shared" si="0"/>
        <v>2259.140552</v>
      </c>
      <c r="W11" s="11"/>
      <c r="X11" s="11"/>
      <c r="Y11" s="11"/>
      <c r="Z11">
        <f t="shared" si="1"/>
        <v>0</v>
      </c>
      <c r="AA11" s="10">
        <f t="shared" si="2"/>
        <v>2259.140552</v>
      </c>
    </row>
    <row r="12" spans="1:27" ht="17.25" customHeight="1" thickBot="1">
      <c r="A12" s="6" t="s">
        <v>93</v>
      </c>
      <c r="B12" s="15" t="s">
        <v>94</v>
      </c>
      <c r="C12" s="6" t="s">
        <v>95</v>
      </c>
      <c r="D12" s="7">
        <v>1</v>
      </c>
      <c r="E12" s="6" t="s">
        <v>96</v>
      </c>
      <c r="F12" s="8" t="s">
        <v>97</v>
      </c>
      <c r="G12" s="9">
        <v>5741.8607999999995</v>
      </c>
      <c r="H12" s="9">
        <v>6718</v>
      </c>
      <c r="I12" s="9">
        <v>6922.1484</v>
      </c>
      <c r="J12" s="10">
        <v>228.80620800000088</v>
      </c>
      <c r="K12" s="6" t="s">
        <v>98</v>
      </c>
      <c r="L12" s="6" t="s">
        <v>99</v>
      </c>
      <c r="M12" s="19" t="s">
        <v>100</v>
      </c>
      <c r="P12" s="11" t="s">
        <v>101</v>
      </c>
      <c r="Q12" s="11">
        <v>6</v>
      </c>
      <c r="R12" s="10">
        <v>1956.7218400000002</v>
      </c>
      <c r="S12" s="10">
        <v>2283.9008000000003</v>
      </c>
      <c r="T12" s="10">
        <v>2404</v>
      </c>
      <c r="U12" s="10">
        <v>2736.6427128</v>
      </c>
      <c r="V12" s="10">
        <f t="shared" si="0"/>
        <v>2756.6427128</v>
      </c>
      <c r="W12" s="11"/>
      <c r="X12" s="11"/>
      <c r="Y12" s="11"/>
      <c r="Z12">
        <f t="shared" si="1"/>
        <v>0</v>
      </c>
      <c r="AA12" s="10">
        <f t="shared" si="2"/>
        <v>2756.6427128</v>
      </c>
    </row>
    <row r="13" spans="1:27" ht="17.25" customHeight="1">
      <c r="A13" s="6" t="s">
        <v>102</v>
      </c>
      <c r="B13" s="6">
        <v>360</v>
      </c>
      <c r="C13" s="6" t="s">
        <v>103</v>
      </c>
      <c r="D13" s="7">
        <v>1</v>
      </c>
      <c r="E13" s="11"/>
      <c r="F13" s="7" t="s">
        <v>104</v>
      </c>
      <c r="G13" s="9">
        <v>1623</v>
      </c>
      <c r="H13" s="9">
        <v>1864.8816</v>
      </c>
      <c r="I13" s="9">
        <v>1926.2675000000002</v>
      </c>
      <c r="J13" s="10">
        <v>114.87375999999995</v>
      </c>
      <c r="K13" s="6" t="s">
        <v>105</v>
      </c>
      <c r="L13" s="12"/>
      <c r="M13" s="6"/>
      <c r="P13" s="11" t="s">
        <v>106</v>
      </c>
      <c r="Q13" s="11">
        <v>1</v>
      </c>
      <c r="R13" s="10">
        <v>1092.2988</v>
      </c>
      <c r="S13" s="10">
        <v>1272.5724</v>
      </c>
      <c r="T13" s="10">
        <v>1363.1265</v>
      </c>
      <c r="U13" s="10">
        <v>1548.8172960000002</v>
      </c>
      <c r="V13" s="10">
        <f t="shared" si="0"/>
        <v>1568.8172960000002</v>
      </c>
      <c r="W13" s="11"/>
      <c r="X13" s="11"/>
      <c r="Y13" s="11"/>
      <c r="Z13">
        <f t="shared" si="1"/>
        <v>0</v>
      </c>
      <c r="AA13" s="10">
        <f t="shared" si="2"/>
        <v>1568.8172960000002</v>
      </c>
    </row>
    <row r="14" spans="1:27" ht="17.25" customHeight="1">
      <c r="A14" s="6" t="s">
        <v>102</v>
      </c>
      <c r="B14" s="6">
        <v>576</v>
      </c>
      <c r="C14" s="6" t="s">
        <v>107</v>
      </c>
      <c r="D14" s="7">
        <v>1</v>
      </c>
      <c r="E14" s="11"/>
      <c r="F14" s="7" t="s">
        <v>104</v>
      </c>
      <c r="G14" s="9">
        <v>1112</v>
      </c>
      <c r="H14" s="9">
        <v>1246.9566</v>
      </c>
      <c r="I14" s="9">
        <v>1287.9054999999998</v>
      </c>
      <c r="J14" s="10"/>
      <c r="K14" s="6" t="s">
        <v>108</v>
      </c>
      <c r="L14" s="12"/>
      <c r="M14" s="6"/>
      <c r="P14" s="11" t="s">
        <v>109</v>
      </c>
      <c r="Q14" s="11">
        <v>1</v>
      </c>
      <c r="R14" s="10">
        <v>2624.7956</v>
      </c>
      <c r="S14" s="10">
        <v>2984.6960000000004</v>
      </c>
      <c r="T14" s="10">
        <v>3180.1744000000003</v>
      </c>
      <c r="U14" s="10">
        <v>3626.3896520000003</v>
      </c>
      <c r="V14" s="10">
        <f t="shared" si="0"/>
        <v>3646.3896520000003</v>
      </c>
      <c r="W14" s="11"/>
      <c r="X14" s="11"/>
      <c r="Y14" s="11"/>
      <c r="Z14">
        <f t="shared" si="1"/>
        <v>0</v>
      </c>
      <c r="AA14" s="10">
        <f t="shared" si="2"/>
        <v>3646.3896520000003</v>
      </c>
    </row>
    <row r="15" spans="1:27" ht="17.25" customHeight="1">
      <c r="A15" s="6" t="s">
        <v>110</v>
      </c>
      <c r="B15" s="6">
        <v>415</v>
      </c>
      <c r="C15" s="6" t="s">
        <v>111</v>
      </c>
      <c r="D15" s="7">
        <v>1</v>
      </c>
      <c r="E15" s="11"/>
      <c r="F15" s="7" t="s">
        <v>112</v>
      </c>
      <c r="G15" s="9">
        <v>1343</v>
      </c>
      <c r="H15" s="9">
        <v>1521.1976</v>
      </c>
      <c r="I15" s="9">
        <v>1572.5255</v>
      </c>
      <c r="J15" s="10">
        <v>57.228560000000016</v>
      </c>
      <c r="K15" s="6"/>
      <c r="L15" s="12"/>
      <c r="M15" s="6"/>
      <c r="P15" s="11" t="s">
        <v>113</v>
      </c>
      <c r="Q15" s="11">
        <v>1</v>
      </c>
      <c r="R15" s="10">
        <v>1647.8856</v>
      </c>
      <c r="S15" s="10"/>
      <c r="T15" s="9">
        <v>1715</v>
      </c>
      <c r="U15" s="9">
        <v>2006.55</v>
      </c>
      <c r="V15" s="10">
        <f t="shared" si="0"/>
        <v>2026.55</v>
      </c>
      <c r="W15" s="11"/>
      <c r="X15" s="11"/>
      <c r="Y15" s="11"/>
      <c r="Z15">
        <f t="shared" si="1"/>
        <v>0</v>
      </c>
      <c r="AA15" s="10">
        <f t="shared" si="2"/>
        <v>2026.55</v>
      </c>
    </row>
    <row r="16" spans="1:27" ht="17.25" customHeight="1">
      <c r="A16" s="6" t="s">
        <v>114</v>
      </c>
      <c r="B16" s="6">
        <v>513</v>
      </c>
      <c r="C16" s="6" t="s">
        <v>115</v>
      </c>
      <c r="D16" s="7">
        <v>1</v>
      </c>
      <c r="E16" s="11"/>
      <c r="F16" s="7" t="s">
        <v>104</v>
      </c>
      <c r="G16" s="9">
        <v>2199</v>
      </c>
      <c r="H16" s="9">
        <v>2559.3116</v>
      </c>
      <c r="I16" s="9">
        <v>2643.9165000000003</v>
      </c>
      <c r="J16" s="10">
        <v>95.18648000000076</v>
      </c>
      <c r="K16" s="6"/>
      <c r="L16" s="12"/>
      <c r="M16" s="6"/>
      <c r="P16" s="11" t="s">
        <v>116</v>
      </c>
      <c r="Q16" s="11">
        <v>1</v>
      </c>
      <c r="R16" s="10">
        <v>1647.8856</v>
      </c>
      <c r="S16" s="10"/>
      <c r="T16" s="9">
        <v>1715</v>
      </c>
      <c r="U16" s="9">
        <v>2006.55</v>
      </c>
      <c r="V16" s="10">
        <f t="shared" si="0"/>
        <v>2026.55</v>
      </c>
      <c r="W16" s="11"/>
      <c r="X16" s="11"/>
      <c r="Y16" s="11"/>
      <c r="Z16">
        <f t="shared" si="1"/>
        <v>0</v>
      </c>
      <c r="AA16" s="10">
        <f t="shared" si="2"/>
        <v>2026.55</v>
      </c>
    </row>
    <row r="17" spans="1:27" ht="17.25" customHeight="1">
      <c r="A17" s="20" t="s">
        <v>117</v>
      </c>
      <c r="B17" s="20">
        <v>127</v>
      </c>
      <c r="C17" s="20" t="s">
        <v>118</v>
      </c>
      <c r="D17" s="21">
        <v>1</v>
      </c>
      <c r="E17" s="22"/>
      <c r="F17" s="21" t="s">
        <v>119</v>
      </c>
      <c r="G17" s="23">
        <v>2991</v>
      </c>
      <c r="H17" s="23">
        <v>3416.5955999999996</v>
      </c>
      <c r="I17" s="9">
        <v>3619</v>
      </c>
      <c r="J17" s="10">
        <v>4254</v>
      </c>
      <c r="K17" s="20" t="s">
        <v>120</v>
      </c>
      <c r="L17" s="24" t="s">
        <v>121</v>
      </c>
      <c r="M17" s="20"/>
      <c r="P17" s="11" t="s">
        <v>122</v>
      </c>
      <c r="Q17" s="11">
        <v>1</v>
      </c>
      <c r="R17" s="10">
        <v>1647.8856</v>
      </c>
      <c r="S17" s="10"/>
      <c r="T17" s="9">
        <v>1715</v>
      </c>
      <c r="U17" s="9">
        <v>2006.55</v>
      </c>
      <c r="V17" s="10">
        <f t="shared" si="0"/>
        <v>2026.55</v>
      </c>
      <c r="W17" s="11"/>
      <c r="X17" s="11"/>
      <c r="Y17" s="11"/>
      <c r="Z17">
        <f t="shared" si="1"/>
        <v>0</v>
      </c>
      <c r="AA17" s="10">
        <f t="shared" si="2"/>
        <v>2026.55</v>
      </c>
    </row>
    <row r="18" spans="1:27" ht="17.25" customHeight="1">
      <c r="A18" s="6" t="s">
        <v>123</v>
      </c>
      <c r="B18" s="6">
        <v>395</v>
      </c>
      <c r="C18" s="6" t="s">
        <v>124</v>
      </c>
      <c r="D18" s="7">
        <v>1</v>
      </c>
      <c r="E18" s="11"/>
      <c r="F18" s="7" t="s">
        <v>112</v>
      </c>
      <c r="G18" s="9">
        <v>1960</v>
      </c>
      <c r="H18" s="9">
        <v>2268.3572</v>
      </c>
      <c r="I18" s="9">
        <v>2344.049</v>
      </c>
      <c r="J18" s="10">
        <v>84.33488000000034</v>
      </c>
      <c r="K18" s="6" t="s">
        <v>104</v>
      </c>
      <c r="L18" s="12" t="s">
        <v>125</v>
      </c>
      <c r="M18" s="6"/>
      <c r="P18" s="11" t="s">
        <v>126</v>
      </c>
      <c r="Q18" s="11">
        <v>1</v>
      </c>
      <c r="R18" s="10">
        <v>1647.8856</v>
      </c>
      <c r="S18" s="10"/>
      <c r="T18" s="9">
        <v>1715</v>
      </c>
      <c r="U18" s="9">
        <v>2006.55</v>
      </c>
      <c r="V18" s="10">
        <f t="shared" si="0"/>
        <v>2026.55</v>
      </c>
      <c r="W18" s="11"/>
      <c r="X18" s="11"/>
      <c r="Y18" s="11"/>
      <c r="Z18">
        <f t="shared" si="1"/>
        <v>0</v>
      </c>
      <c r="AA18" s="10">
        <f t="shared" si="2"/>
        <v>2026.55</v>
      </c>
    </row>
    <row r="19" spans="1:27" ht="17.25" customHeight="1">
      <c r="A19" s="6" t="s">
        <v>127</v>
      </c>
      <c r="B19" s="6">
        <v>207</v>
      </c>
      <c r="C19" s="6" t="s">
        <v>124</v>
      </c>
      <c r="D19" s="7">
        <v>1</v>
      </c>
      <c r="E19" s="11"/>
      <c r="F19" s="7" t="s">
        <v>104</v>
      </c>
      <c r="G19" s="9">
        <v>2484</v>
      </c>
      <c r="H19" s="9">
        <v>2899.2292</v>
      </c>
      <c r="I19" s="9">
        <v>2996.6420000000003</v>
      </c>
      <c r="J19" s="10">
        <v>109.23904000000084</v>
      </c>
      <c r="K19" s="6"/>
      <c r="L19" s="12"/>
      <c r="M19" s="6"/>
      <c r="P19" s="11" t="s">
        <v>128</v>
      </c>
      <c r="Q19" s="11">
        <v>1</v>
      </c>
      <c r="R19" s="10">
        <v>1647.8856</v>
      </c>
      <c r="S19" s="10"/>
      <c r="T19" s="9">
        <v>1715</v>
      </c>
      <c r="U19" s="9">
        <v>2006.55</v>
      </c>
      <c r="V19" s="10">
        <f t="shared" si="0"/>
        <v>2026.55</v>
      </c>
      <c r="W19" s="11"/>
      <c r="X19" s="11"/>
      <c r="Y19" s="11"/>
      <c r="Z19">
        <f t="shared" si="1"/>
        <v>0</v>
      </c>
      <c r="AA19" s="10">
        <f t="shared" si="2"/>
        <v>2026.55</v>
      </c>
    </row>
    <row r="20" spans="1:27" ht="17.25" customHeight="1">
      <c r="A20" s="25" t="s">
        <v>129</v>
      </c>
      <c r="B20" s="25">
        <v>204</v>
      </c>
      <c r="C20" s="25" t="s">
        <v>124</v>
      </c>
      <c r="D20" s="26">
        <v>1</v>
      </c>
      <c r="E20" s="27"/>
      <c r="F20" s="26" t="s">
        <v>130</v>
      </c>
      <c r="G20" s="28">
        <v>1756</v>
      </c>
      <c r="H20" s="28">
        <v>2020.0102</v>
      </c>
      <c r="I20" s="28">
        <v>2101</v>
      </c>
      <c r="J20" s="10">
        <v>91.12000000000035</v>
      </c>
      <c r="K20" s="25"/>
      <c r="L20" s="29"/>
      <c r="M20" s="25"/>
      <c r="Q20">
        <f>SUM(Q2:Q19)</f>
        <v>29</v>
      </c>
      <c r="R20" s="30">
        <f aca="true" t="shared" si="3" ref="R20:AA20">SUM(R2:R19)</f>
        <v>34182.471240000006</v>
      </c>
      <c r="S20" s="30">
        <f t="shared" si="3"/>
        <v>30181.0828</v>
      </c>
      <c r="T20" s="30">
        <f t="shared" si="3"/>
        <v>40547.97065</v>
      </c>
      <c r="U20" s="30">
        <f t="shared" si="3"/>
        <v>46416.038000800014</v>
      </c>
      <c r="V20" s="30">
        <f t="shared" si="3"/>
        <v>46776.038000800014</v>
      </c>
      <c r="W20">
        <f t="shared" si="3"/>
        <v>0</v>
      </c>
      <c r="X20">
        <f t="shared" si="3"/>
        <v>0</v>
      </c>
      <c r="Y20">
        <f t="shared" si="3"/>
        <v>0</v>
      </c>
      <c r="Z20">
        <f t="shared" si="3"/>
        <v>0</v>
      </c>
      <c r="AA20">
        <f t="shared" si="3"/>
        <v>46776.038000800014</v>
      </c>
    </row>
    <row r="21" spans="1:13" ht="15" customHeight="1">
      <c r="A21" s="6" t="s">
        <v>28</v>
      </c>
      <c r="B21" s="7">
        <v>579</v>
      </c>
      <c r="C21" s="6" t="s">
        <v>131</v>
      </c>
      <c r="D21" s="7">
        <v>1</v>
      </c>
      <c r="E21" s="20" t="s">
        <v>132</v>
      </c>
      <c r="F21" s="6" t="s">
        <v>112</v>
      </c>
      <c r="G21" s="9">
        <v>2374.44</v>
      </c>
      <c r="H21" s="9">
        <v>2766.7200000000003</v>
      </c>
      <c r="I21" s="9">
        <v>2963.05</v>
      </c>
      <c r="J21" s="9">
        <f>G21*0.17*D21+I21*D21</f>
        <v>3366.7048000000004</v>
      </c>
      <c r="K21" s="12"/>
      <c r="L21" s="6" t="s">
        <v>133</v>
      </c>
      <c r="M21" s="12"/>
    </row>
    <row r="22" spans="1:13" ht="15" customHeight="1">
      <c r="A22" s="31" t="s">
        <v>36</v>
      </c>
      <c r="B22" s="7">
        <v>684</v>
      </c>
      <c r="C22" s="6" t="s">
        <v>134</v>
      </c>
      <c r="D22" s="7">
        <v>1</v>
      </c>
      <c r="E22" s="6" t="s">
        <v>132</v>
      </c>
      <c r="F22" s="6" t="s">
        <v>67</v>
      </c>
      <c r="G22" s="9">
        <v>1092.2988</v>
      </c>
      <c r="H22" s="9"/>
      <c r="I22" s="9">
        <v>1363.1265</v>
      </c>
      <c r="J22" s="9">
        <f aca="true" t="shared" si="4" ref="J22:J42">G22*0.17*D22+I22*D22</f>
        <v>1548.8172960000002</v>
      </c>
      <c r="K22" s="12"/>
      <c r="L22" s="12"/>
      <c r="M22" s="12"/>
    </row>
    <row r="23" spans="1:27" ht="15" customHeight="1">
      <c r="A23" s="31" t="s">
        <v>36</v>
      </c>
      <c r="B23" s="7">
        <v>492</v>
      </c>
      <c r="C23" s="6" t="s">
        <v>134</v>
      </c>
      <c r="D23" s="7">
        <v>1</v>
      </c>
      <c r="E23" s="6" t="s">
        <v>132</v>
      </c>
      <c r="F23" s="6" t="s">
        <v>135</v>
      </c>
      <c r="G23" s="9">
        <v>1235.422</v>
      </c>
      <c r="H23" s="9"/>
      <c r="I23" s="9">
        <v>1542.0305000000003</v>
      </c>
      <c r="J23" s="9">
        <f t="shared" si="4"/>
        <v>1752.0522400000004</v>
      </c>
      <c r="K23" s="12"/>
      <c r="L23" s="12"/>
      <c r="M23" s="12"/>
      <c r="V23" s="30"/>
      <c r="AA23" s="30">
        <f>AA20+'[1]Предоплата'!Z19+'[1]Предоплата'!AA19+'[1]Расчет личной'!U26</f>
        <v>158591.06315280002</v>
      </c>
    </row>
    <row r="24" spans="1:13" ht="15" customHeight="1">
      <c r="A24" s="31" t="s">
        <v>45</v>
      </c>
      <c r="B24" s="7">
        <v>814</v>
      </c>
      <c r="C24" s="6" t="s">
        <v>136</v>
      </c>
      <c r="D24" s="7">
        <v>1</v>
      </c>
      <c r="E24" s="6" t="s">
        <v>23</v>
      </c>
      <c r="F24" s="6" t="s">
        <v>104</v>
      </c>
      <c r="G24" s="9">
        <v>823.9428</v>
      </c>
      <c r="H24" s="9"/>
      <c r="I24" s="9">
        <v>1027.6815</v>
      </c>
      <c r="J24" s="9">
        <f t="shared" si="4"/>
        <v>1167.7517759999998</v>
      </c>
      <c r="K24" s="12"/>
      <c r="L24" s="12"/>
      <c r="M24" s="12"/>
    </row>
    <row r="25" spans="1:13" ht="15" customHeight="1">
      <c r="A25" s="31" t="s">
        <v>49</v>
      </c>
      <c r="B25" s="7">
        <v>12</v>
      </c>
      <c r="C25" s="6" t="s">
        <v>137</v>
      </c>
      <c r="D25" s="7">
        <v>1</v>
      </c>
      <c r="E25" s="6" t="s">
        <v>138</v>
      </c>
      <c r="F25" s="6" t="s">
        <v>130</v>
      </c>
      <c r="G25" s="9">
        <v>886.5591999999999</v>
      </c>
      <c r="H25" s="9"/>
      <c r="I25" s="9">
        <v>1085</v>
      </c>
      <c r="J25" s="9">
        <f t="shared" si="4"/>
        <v>1235.715064</v>
      </c>
      <c r="K25" s="12"/>
      <c r="L25" s="12"/>
      <c r="M25" s="12"/>
    </row>
    <row r="26" spans="1:13" ht="15" customHeight="1">
      <c r="A26" s="31" t="s">
        <v>49</v>
      </c>
      <c r="B26" s="7">
        <v>405</v>
      </c>
      <c r="C26" s="6" t="s">
        <v>139</v>
      </c>
      <c r="D26" s="7">
        <v>1</v>
      </c>
      <c r="E26" s="6" t="s">
        <v>140</v>
      </c>
      <c r="F26" s="6" t="s">
        <v>130</v>
      </c>
      <c r="G26" s="9">
        <v>1916.2416000000003</v>
      </c>
      <c r="H26" s="9"/>
      <c r="I26" s="9">
        <v>2346</v>
      </c>
      <c r="J26" s="9">
        <f t="shared" si="4"/>
        <v>2671.7610720000002</v>
      </c>
      <c r="K26" s="12"/>
      <c r="L26" s="12"/>
      <c r="M26" s="12"/>
    </row>
    <row r="27" spans="1:13" ht="15" customHeight="1">
      <c r="A27" s="31" t="s">
        <v>58</v>
      </c>
      <c r="B27" s="7">
        <v>298</v>
      </c>
      <c r="C27" s="6" t="s">
        <v>141</v>
      </c>
      <c r="D27" s="7">
        <v>1</v>
      </c>
      <c r="E27" s="6" t="s">
        <v>140</v>
      </c>
      <c r="F27" s="6" t="s">
        <v>119</v>
      </c>
      <c r="G27" s="9">
        <v>993.9015999999999</v>
      </c>
      <c r="H27" s="9"/>
      <c r="I27" s="9">
        <v>1289</v>
      </c>
      <c r="J27" s="9">
        <f t="shared" si="4"/>
        <v>1457.963272</v>
      </c>
      <c r="K27" s="12"/>
      <c r="L27" s="12"/>
      <c r="M27" s="12"/>
    </row>
    <row r="28" spans="1:13" ht="15" customHeight="1">
      <c r="A28" s="31" t="s">
        <v>63</v>
      </c>
      <c r="B28" s="7">
        <v>184</v>
      </c>
      <c r="C28" s="6" t="s">
        <v>142</v>
      </c>
      <c r="D28" s="7">
        <v>1</v>
      </c>
      <c r="E28" s="6" t="s">
        <v>143</v>
      </c>
      <c r="F28" s="6" t="s">
        <v>104</v>
      </c>
      <c r="G28" s="9">
        <v>993.9015999999999</v>
      </c>
      <c r="H28" s="9"/>
      <c r="I28" s="9">
        <v>1217</v>
      </c>
      <c r="J28" s="9">
        <f t="shared" si="4"/>
        <v>1385.963272</v>
      </c>
      <c r="K28" s="12"/>
      <c r="L28" s="6" t="s">
        <v>144</v>
      </c>
      <c r="M28" s="12"/>
    </row>
    <row r="29" spans="1:13" ht="15" customHeight="1">
      <c r="A29" s="31" t="s">
        <v>63</v>
      </c>
      <c r="B29" s="7">
        <v>110</v>
      </c>
      <c r="C29" s="6" t="s">
        <v>139</v>
      </c>
      <c r="D29" s="7">
        <v>1</v>
      </c>
      <c r="E29" s="6" t="s">
        <v>143</v>
      </c>
      <c r="F29" s="6" t="s">
        <v>104</v>
      </c>
      <c r="G29" s="9">
        <v>1647.8856</v>
      </c>
      <c r="H29" s="9"/>
      <c r="I29" s="9">
        <v>1959</v>
      </c>
      <c r="J29" s="9">
        <f>G29*0.17+I29</f>
        <v>2239.140552</v>
      </c>
      <c r="K29" s="12"/>
      <c r="L29" s="6" t="s">
        <v>144</v>
      </c>
      <c r="M29" s="12"/>
    </row>
    <row r="30" spans="1:13" ht="15" customHeight="1">
      <c r="A30" s="6" t="s">
        <v>68</v>
      </c>
      <c r="B30" s="7">
        <v>889</v>
      </c>
      <c r="C30" s="6" t="s">
        <v>145</v>
      </c>
      <c r="D30" s="7">
        <v>1</v>
      </c>
      <c r="E30" s="6" t="s">
        <v>143</v>
      </c>
      <c r="F30" s="6" t="s">
        <v>146</v>
      </c>
      <c r="G30" s="9">
        <v>774.7441999999999</v>
      </c>
      <c r="H30" s="9"/>
      <c r="I30" s="9">
        <v>966.1832499999998</v>
      </c>
      <c r="J30" s="9">
        <f t="shared" si="4"/>
        <v>1097.8897639999998</v>
      </c>
      <c r="K30" s="12"/>
      <c r="L30" s="12"/>
      <c r="M30" s="12"/>
    </row>
    <row r="31" spans="1:13" ht="15" customHeight="1">
      <c r="A31" s="6" t="s">
        <v>68</v>
      </c>
      <c r="B31" s="7">
        <v>976</v>
      </c>
      <c r="C31" s="6" t="s">
        <v>147</v>
      </c>
      <c r="D31" s="7">
        <v>1</v>
      </c>
      <c r="E31" s="6" t="s">
        <v>23</v>
      </c>
      <c r="F31" s="6" t="s">
        <v>112</v>
      </c>
      <c r="G31" s="9">
        <v>1590.5336</v>
      </c>
      <c r="H31" s="9"/>
      <c r="I31" s="9">
        <v>1986.2410000000002</v>
      </c>
      <c r="J31" s="9">
        <f t="shared" si="4"/>
        <v>2256.6317120000003</v>
      </c>
      <c r="K31" s="12"/>
      <c r="L31" s="12"/>
      <c r="M31" s="12"/>
    </row>
    <row r="32" spans="1:13" ht="15" customHeight="1">
      <c r="A32" s="6" t="s">
        <v>68</v>
      </c>
      <c r="B32" s="7">
        <v>903</v>
      </c>
      <c r="C32" s="6" t="s">
        <v>148</v>
      </c>
      <c r="D32" s="7">
        <v>1</v>
      </c>
      <c r="E32" s="6" t="s">
        <v>143</v>
      </c>
      <c r="F32" s="6" t="s">
        <v>146</v>
      </c>
      <c r="G32" s="9">
        <v>814.9975999999999</v>
      </c>
      <c r="H32" s="9"/>
      <c r="I32" s="9">
        <v>1016.5</v>
      </c>
      <c r="J32" s="9">
        <f t="shared" si="4"/>
        <v>1155.049592</v>
      </c>
      <c r="K32" s="12"/>
      <c r="L32" s="12"/>
      <c r="M32" s="12"/>
    </row>
    <row r="33" spans="1:13" ht="15" customHeight="1">
      <c r="A33" s="6" t="s">
        <v>76</v>
      </c>
      <c r="B33" s="7">
        <v>435</v>
      </c>
      <c r="C33" s="6" t="s">
        <v>149</v>
      </c>
      <c r="D33" s="7">
        <v>1</v>
      </c>
      <c r="E33" s="6" t="s">
        <v>140</v>
      </c>
      <c r="F33" s="6" t="s">
        <v>150</v>
      </c>
      <c r="G33" s="9">
        <v>993.9015999999999</v>
      </c>
      <c r="H33" s="9"/>
      <c r="I33" s="9">
        <v>1240.13</v>
      </c>
      <c r="J33" s="9">
        <f t="shared" si="4"/>
        <v>1409.093272</v>
      </c>
      <c r="K33" s="12"/>
      <c r="L33" s="12"/>
      <c r="M33" s="12"/>
    </row>
    <row r="34" spans="1:13" ht="15" customHeight="1">
      <c r="A34" s="6" t="s">
        <v>76</v>
      </c>
      <c r="B34" s="7">
        <v>128</v>
      </c>
      <c r="C34" s="6" t="s">
        <v>151</v>
      </c>
      <c r="D34" s="7">
        <v>1</v>
      </c>
      <c r="E34" s="6" t="s">
        <v>140</v>
      </c>
      <c r="F34" s="6" t="s">
        <v>152</v>
      </c>
      <c r="G34" s="9">
        <v>1310.6215999999997</v>
      </c>
      <c r="H34" s="9"/>
      <c r="I34" s="9">
        <v>1604</v>
      </c>
      <c r="J34" s="9">
        <f t="shared" si="4"/>
        <v>1826.805672</v>
      </c>
      <c r="K34" s="6" t="s">
        <v>153</v>
      </c>
      <c r="L34" s="12"/>
      <c r="M34" s="12"/>
    </row>
    <row r="35" spans="1:13" ht="15" customHeight="1">
      <c r="A35" s="6" t="s">
        <v>84</v>
      </c>
      <c r="B35" s="7">
        <v>946</v>
      </c>
      <c r="C35" s="6" t="s">
        <v>154</v>
      </c>
      <c r="D35" s="7">
        <v>1</v>
      </c>
      <c r="E35" s="6" t="s">
        <v>23</v>
      </c>
      <c r="F35" s="6" t="s">
        <v>155</v>
      </c>
      <c r="G35" s="9">
        <v>1171.9496</v>
      </c>
      <c r="H35" s="9"/>
      <c r="I35" s="9">
        <v>1461.7269999999999</v>
      </c>
      <c r="J35" s="9">
        <f t="shared" si="4"/>
        <v>1660.958432</v>
      </c>
      <c r="K35" s="12"/>
      <c r="L35" s="12"/>
      <c r="M35" s="12"/>
    </row>
    <row r="36" spans="1:13" ht="15" customHeight="1">
      <c r="A36" s="7">
        <v>510</v>
      </c>
      <c r="B36" s="7">
        <v>110</v>
      </c>
      <c r="C36" s="6" t="s">
        <v>156</v>
      </c>
      <c r="D36" s="7">
        <v>1</v>
      </c>
      <c r="E36" s="6" t="s">
        <v>23</v>
      </c>
      <c r="F36" s="6" t="s">
        <v>27</v>
      </c>
      <c r="G36" s="9">
        <v>1647.8856</v>
      </c>
      <c r="H36" s="9"/>
      <c r="I36" s="9">
        <v>1959</v>
      </c>
      <c r="J36" s="9">
        <f>G36*0.17+I36</f>
        <v>2239.140552</v>
      </c>
      <c r="K36" s="12" t="s">
        <v>104</v>
      </c>
      <c r="L36" s="12"/>
      <c r="M36" s="12"/>
    </row>
    <row r="37" spans="1:13" ht="15" customHeight="1">
      <c r="A37" s="6" t="s">
        <v>101</v>
      </c>
      <c r="B37" s="7">
        <v>144</v>
      </c>
      <c r="C37" s="6" t="s">
        <v>157</v>
      </c>
      <c r="D37" s="7">
        <v>1</v>
      </c>
      <c r="E37" s="6" t="s">
        <v>143</v>
      </c>
      <c r="F37" s="6" t="s">
        <v>146</v>
      </c>
      <c r="G37" s="9">
        <v>609.258</v>
      </c>
      <c r="H37" s="9"/>
      <c r="I37" s="9">
        <v>759</v>
      </c>
      <c r="J37" s="9">
        <f t="shared" si="4"/>
        <v>862.57386</v>
      </c>
      <c r="K37" s="12"/>
      <c r="L37" s="12"/>
      <c r="M37" s="12"/>
    </row>
    <row r="38" spans="1:13" ht="15" customHeight="1">
      <c r="A38" s="6" t="s">
        <v>101</v>
      </c>
      <c r="B38" s="7">
        <v>184</v>
      </c>
      <c r="C38" s="6" t="s">
        <v>158</v>
      </c>
      <c r="D38" s="7">
        <v>1</v>
      </c>
      <c r="E38" s="6" t="s">
        <v>143</v>
      </c>
      <c r="F38" s="6" t="s">
        <v>27</v>
      </c>
      <c r="G38" s="9">
        <v>993.9015999999999</v>
      </c>
      <c r="H38" s="9"/>
      <c r="I38" s="9">
        <v>1217</v>
      </c>
      <c r="J38" s="9">
        <f t="shared" si="4"/>
        <v>1385.963272</v>
      </c>
      <c r="K38" s="6" t="s">
        <v>159</v>
      </c>
      <c r="L38" s="12"/>
      <c r="M38" s="12"/>
    </row>
    <row r="39" spans="1:13" ht="15" customHeight="1">
      <c r="A39" s="6" t="s">
        <v>101</v>
      </c>
      <c r="B39" s="7">
        <v>630</v>
      </c>
      <c r="C39" s="6" t="s">
        <v>160</v>
      </c>
      <c r="D39" s="7">
        <v>2</v>
      </c>
      <c r="E39" s="12" t="s">
        <v>161</v>
      </c>
      <c r="F39" s="6" t="s">
        <v>162</v>
      </c>
      <c r="G39" s="9">
        <f>106.28096*2</f>
        <v>212.56192</v>
      </c>
      <c r="H39" s="9"/>
      <c r="I39" s="9">
        <f>129*2</f>
        <v>258</v>
      </c>
      <c r="J39" s="9">
        <f>G39*0.17+I39</f>
        <v>294.1355264</v>
      </c>
      <c r="K39" s="12"/>
      <c r="L39" s="12"/>
      <c r="M39" s="12"/>
    </row>
    <row r="40" spans="1:13" ht="15" customHeight="1">
      <c r="A40" s="6" t="s">
        <v>101</v>
      </c>
      <c r="B40" s="7">
        <v>631</v>
      </c>
      <c r="C40" s="6" t="s">
        <v>163</v>
      </c>
      <c r="D40" s="7">
        <v>2</v>
      </c>
      <c r="E40" s="12" t="s">
        <v>161</v>
      </c>
      <c r="F40" s="6" t="s">
        <v>164</v>
      </c>
      <c r="G40" s="9">
        <f>70.50016*2</f>
        <v>141.00032</v>
      </c>
      <c r="H40" s="9"/>
      <c r="I40" s="9">
        <f>85*2</f>
        <v>170</v>
      </c>
      <c r="J40" s="9">
        <f>G40*0.17+I40</f>
        <v>193.9700544</v>
      </c>
      <c r="K40" s="12"/>
      <c r="L40" s="12"/>
      <c r="M40" s="12"/>
    </row>
    <row r="41" spans="1:13" ht="15" customHeight="1">
      <c r="A41" s="6" t="s">
        <v>106</v>
      </c>
      <c r="B41" s="7">
        <v>729</v>
      </c>
      <c r="C41" s="6" t="s">
        <v>165</v>
      </c>
      <c r="D41" s="7">
        <v>1</v>
      </c>
      <c r="E41" s="6" t="s">
        <v>132</v>
      </c>
      <c r="F41" s="7" t="s">
        <v>166</v>
      </c>
      <c r="G41" s="9">
        <v>1092.2988</v>
      </c>
      <c r="H41" s="9"/>
      <c r="I41" s="9">
        <v>1363.1265</v>
      </c>
      <c r="J41" s="9">
        <f t="shared" si="4"/>
        <v>1548.8172960000002</v>
      </c>
      <c r="K41" s="12"/>
      <c r="L41" s="12"/>
      <c r="M41" s="12"/>
    </row>
    <row r="42" spans="1:13" ht="15" customHeight="1">
      <c r="A42" s="6" t="s">
        <v>109</v>
      </c>
      <c r="B42" s="7">
        <v>1028</v>
      </c>
      <c r="C42" s="6" t="s">
        <v>167</v>
      </c>
      <c r="D42" s="7">
        <v>1</v>
      </c>
      <c r="E42" s="6" t="s">
        <v>140</v>
      </c>
      <c r="F42" s="6" t="s">
        <v>112</v>
      </c>
      <c r="G42" s="9">
        <v>2624.7956</v>
      </c>
      <c r="H42" s="9"/>
      <c r="I42" s="9">
        <v>3180.1744000000003</v>
      </c>
      <c r="J42" s="9">
        <f t="shared" si="4"/>
        <v>3626.3896520000003</v>
      </c>
      <c r="K42" s="6" t="s">
        <v>168</v>
      </c>
      <c r="L42" s="6" t="s">
        <v>169</v>
      </c>
      <c r="M42" s="12"/>
    </row>
    <row r="43" spans="1:13" ht="26.25">
      <c r="A43" s="31" t="s">
        <v>113</v>
      </c>
      <c r="B43" s="7">
        <v>110</v>
      </c>
      <c r="C43" s="6" t="s">
        <v>156</v>
      </c>
      <c r="D43" s="7">
        <v>1</v>
      </c>
      <c r="E43" s="6" t="s">
        <v>140</v>
      </c>
      <c r="F43" s="6" t="s">
        <v>27</v>
      </c>
      <c r="G43" s="9">
        <v>1647.8856</v>
      </c>
      <c r="H43" s="9"/>
      <c r="I43" s="9">
        <v>1715</v>
      </c>
      <c r="J43" s="9">
        <v>2006.55</v>
      </c>
      <c r="K43" s="12"/>
      <c r="L43" s="11"/>
      <c r="M43" s="24" t="s">
        <v>170</v>
      </c>
    </row>
    <row r="44" spans="1:13" ht="15">
      <c r="A44" s="31" t="s">
        <v>116</v>
      </c>
      <c r="B44" s="7">
        <v>110</v>
      </c>
      <c r="C44" s="6" t="s">
        <v>139</v>
      </c>
      <c r="D44" s="7">
        <v>1</v>
      </c>
      <c r="E44" s="6" t="s">
        <v>132</v>
      </c>
      <c r="F44" s="6" t="s">
        <v>104</v>
      </c>
      <c r="G44" s="9">
        <v>1647.8856</v>
      </c>
      <c r="H44" s="9"/>
      <c r="I44" s="9">
        <v>1715</v>
      </c>
      <c r="J44" s="9">
        <v>2006.55</v>
      </c>
      <c r="K44" s="12"/>
      <c r="L44" s="11"/>
      <c r="M44" s="24" t="s">
        <v>170</v>
      </c>
    </row>
    <row r="45" spans="1:13" ht="26.25">
      <c r="A45" s="31" t="s">
        <v>122</v>
      </c>
      <c r="B45" s="7">
        <v>110</v>
      </c>
      <c r="C45" s="6" t="s">
        <v>171</v>
      </c>
      <c r="D45" s="7">
        <v>1</v>
      </c>
      <c r="E45" s="6" t="s">
        <v>23</v>
      </c>
      <c r="F45" s="6" t="s">
        <v>27</v>
      </c>
      <c r="G45" s="9">
        <v>1647.8856</v>
      </c>
      <c r="H45" s="9"/>
      <c r="I45" s="9">
        <v>1715</v>
      </c>
      <c r="J45" s="9">
        <v>2006.55</v>
      </c>
      <c r="K45" s="12"/>
      <c r="L45" s="11"/>
      <c r="M45" s="24" t="s">
        <v>170</v>
      </c>
    </row>
    <row r="46" spans="1:13" ht="26.25">
      <c r="A46" s="31" t="s">
        <v>126</v>
      </c>
      <c r="B46" s="7">
        <v>110</v>
      </c>
      <c r="C46" s="6" t="s">
        <v>156</v>
      </c>
      <c r="D46" s="7">
        <v>1</v>
      </c>
      <c r="E46" s="6" t="s">
        <v>140</v>
      </c>
      <c r="F46" s="6" t="s">
        <v>27</v>
      </c>
      <c r="G46" s="9">
        <v>1647.8856</v>
      </c>
      <c r="H46" s="9"/>
      <c r="I46" s="9">
        <v>1715</v>
      </c>
      <c r="J46" s="9">
        <v>2006.55</v>
      </c>
      <c r="K46" s="6" t="s">
        <v>104</v>
      </c>
      <c r="L46" s="11"/>
      <c r="M46" s="24" t="s">
        <v>170</v>
      </c>
    </row>
    <row r="47" spans="1:13" ht="15">
      <c r="A47" s="31" t="s">
        <v>128</v>
      </c>
      <c r="B47" s="6">
        <v>110</v>
      </c>
      <c r="C47" s="6" t="s">
        <v>172</v>
      </c>
      <c r="D47" s="7">
        <v>1</v>
      </c>
      <c r="E47" s="6" t="s">
        <v>143</v>
      </c>
      <c r="F47" s="6" t="s">
        <v>27</v>
      </c>
      <c r="G47" s="9">
        <v>1647.8856</v>
      </c>
      <c r="H47" s="9"/>
      <c r="I47" s="9">
        <v>1715</v>
      </c>
      <c r="J47" s="9">
        <v>2006.55</v>
      </c>
      <c r="K47" s="12"/>
      <c r="L47" s="11"/>
      <c r="M47" s="24" t="s">
        <v>170</v>
      </c>
    </row>
    <row r="49" ht="15">
      <c r="D49" s="32"/>
    </row>
    <row r="50" spans="8:10" ht="15">
      <c r="H50" s="33"/>
      <c r="J50" s="30"/>
    </row>
    <row r="51" ht="15">
      <c r="H51" s="33"/>
    </row>
  </sheetData>
  <sheetProtection/>
  <hyperlinks>
    <hyperlink ref="M12" r:id="rId1" display="https://www.google.com/url?q=http://yakaterinka11.www.nn.ru/%3Fpage%3Dgallery%26MFID%3D726375%26IID%3D17519391&amp;usd=2&amp;usg=ALhdy28ElhHk1JJU7vBYVmbUfAlnkUgPV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Bednova</dc:creator>
  <cp:keywords/>
  <dc:description/>
  <cp:lastModifiedBy>Maria Bednova</cp:lastModifiedBy>
  <dcterms:created xsi:type="dcterms:W3CDTF">2014-12-24T09:29:45Z</dcterms:created>
  <dcterms:modified xsi:type="dcterms:W3CDTF">2014-12-24T09:30:14Z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