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Default Extension="wmf" ContentType="image/x-wmf"/>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14385" yWindow="-15" windowWidth="14430" windowHeight="12945" tabRatio="908" firstSheet="6" activeTab="10"/>
  </bookViews>
  <sheets>
    <sheet name="Титульный л" sheetId="1" r:id="rId1"/>
    <sheet name="Содержание" sheetId="2" r:id="rId2"/>
    <sheet name="Дополнительная комплектация" sheetId="12" state="hidden" r:id="rId3"/>
    <sheet name="Дополнительная комплектация 2" sheetId="19" state="hidden" r:id="rId4"/>
    <sheet name="Коммерческие товары" sheetId="9" state="hidden" r:id="rId5"/>
    <sheet name="Коммерческие товары 2" sheetId="20" state="hidden" r:id="rId6"/>
    <sheet name="Шкафы" sheetId="13" r:id="rId7"/>
    <sheet name="Шкафы 2" sheetId="21" state="hidden" r:id="rId8"/>
    <sheet name="Шкафы Al" sheetId="14" state="hidden" r:id="rId9"/>
    <sheet name="Шкафы Al 2" sheetId="22" state="hidden" r:id="rId10"/>
    <sheet name="Столы" sheetId="15" r:id="rId11"/>
    <sheet name="Столы 2" sheetId="23" state="hidden" r:id="rId12"/>
    <sheet name="Столы Al" sheetId="16" state="hidden" r:id="rId13"/>
    <sheet name="Столы Al 2" sheetId="24" state="hidden" r:id="rId14"/>
    <sheet name="Наборы" sheetId="17" state="hidden" r:id="rId15"/>
    <sheet name="Комплекты" sheetId="18" state="hidden" r:id="rId16"/>
    <sheet name="Об_группа" sheetId="10" state="hidden" r:id="rId17"/>
    <sheet name="Об_группа 2" sheetId="25" state="hidden" r:id="rId18"/>
    <sheet name="Лист1" sheetId="26" r:id="rId19"/>
  </sheets>
  <definedNames>
    <definedName name="Z_91341119_B3AE_476D_BDC3_CAF612E8BFE7_.wvu.PrintArea" localSheetId="14" hidden="1">Наборы!$A$1:$Y$513</definedName>
    <definedName name="Z_91341119_B3AE_476D_BDC3_CAF612E8BFE7_.wvu.PrintArea" localSheetId="10" hidden="1">Столы!$A$1:$C$388</definedName>
    <definedName name="Z_91341119_B3AE_476D_BDC3_CAF612E8BFE7_.wvu.PrintArea" localSheetId="11" hidden="1">'Столы 2'!$A$1:$AA$391</definedName>
    <definedName name="Z_91341119_B3AE_476D_BDC3_CAF612E8BFE7_.wvu.PrintArea" localSheetId="12" hidden="1">'Столы Al'!$A$2:$X$63</definedName>
    <definedName name="Z_91341119_B3AE_476D_BDC3_CAF612E8BFE7_.wvu.PrintArea" localSheetId="13" hidden="1">'Столы Al 2'!$A$2:$X$63</definedName>
    <definedName name="_xlnm.Print_Area" localSheetId="2">'Дополнительная комплектация'!$A$1:$AQ$357</definedName>
    <definedName name="_xlnm.Print_Area" localSheetId="14">Наборы!$A$1:$Y$513</definedName>
    <definedName name="_xlnm.Print_Area" localSheetId="16">Об_группа!$A$1:$J$21</definedName>
    <definedName name="_xlnm.Print_Area" localSheetId="17">'Об_группа 2'!$A$1:$J$21</definedName>
    <definedName name="_xlnm.Print_Area" localSheetId="10">Столы!$A$1:$C$388</definedName>
    <definedName name="_xlnm.Print_Area" localSheetId="11">'Столы 2'!$A$1:$AB$391</definedName>
    <definedName name="_xlnm.Print_Area" localSheetId="12">'Столы Al'!$A$1:$Y$56</definedName>
    <definedName name="_xlnm.Print_Area" localSheetId="13">'Столы Al 2'!$A$1:$Y$56</definedName>
  </definedNames>
  <calcPr calcId="124519" refMode="R1C1"/>
</workbook>
</file>

<file path=xl/calcChain.xml><?xml version="1.0" encoding="utf-8"?>
<calcChain xmlns="http://schemas.openxmlformats.org/spreadsheetml/2006/main">
  <c r="N405" i="17"/>
  <c r="N406"/>
  <c r="I405"/>
  <c r="I406"/>
  <c r="N53"/>
  <c r="N37"/>
  <c r="N411"/>
  <c r="N230"/>
  <c r="N159"/>
  <c r="N229"/>
  <c r="I81"/>
  <c r="I71"/>
  <c r="I411"/>
  <c r="I215"/>
  <c r="I159"/>
  <c r="I228"/>
  <c r="N105"/>
  <c r="N156"/>
  <c r="N502"/>
  <c r="N386"/>
  <c r="N204"/>
  <c r="N446"/>
  <c r="N169"/>
  <c r="N366"/>
  <c r="N258"/>
  <c r="I105"/>
  <c r="I502"/>
  <c r="I386"/>
  <c r="I203"/>
  <c r="I446"/>
  <c r="I366"/>
  <c r="I258"/>
  <c r="N104"/>
  <c r="N144"/>
  <c r="N376"/>
  <c r="N80"/>
  <c r="I104"/>
  <c r="I180"/>
  <c r="I376"/>
  <c r="I79"/>
  <c r="N44"/>
  <c r="N365"/>
  <c r="N134"/>
  <c r="I44"/>
  <c r="I365"/>
  <c r="I119"/>
  <c r="I124" s="1"/>
  <c r="I227"/>
  <c r="I409"/>
  <c r="I451"/>
  <c r="I478"/>
  <c r="N409"/>
  <c r="N451"/>
  <c r="N478"/>
  <c r="N504" l="1"/>
  <c r="N390"/>
  <c r="N360"/>
  <c r="N277"/>
  <c r="N158"/>
  <c r="N143"/>
  <c r="N103"/>
  <c r="N328"/>
  <c r="N305"/>
  <c r="N295"/>
  <c r="N257"/>
  <c r="N244"/>
  <c r="N342"/>
  <c r="N317"/>
  <c r="N227"/>
  <c r="N201"/>
  <c r="N190"/>
  <c r="N176"/>
  <c r="N427"/>
  <c r="N474"/>
  <c r="I504"/>
  <c r="I390"/>
  <c r="I360"/>
  <c r="I277"/>
  <c r="I158"/>
  <c r="I143"/>
  <c r="I103"/>
  <c r="I313"/>
  <c r="I274"/>
  <c r="I273"/>
  <c r="I445"/>
  <c r="I338"/>
  <c r="I293"/>
  <c r="I292"/>
  <c r="N274"/>
  <c r="N313"/>
  <c r="N241"/>
  <c r="N445"/>
  <c r="N273"/>
  <c r="N293"/>
  <c r="N338"/>
  <c r="N292"/>
  <c r="I315"/>
  <c r="I314"/>
  <c r="I500"/>
  <c r="I422"/>
  <c r="I407"/>
  <c r="I340"/>
  <c r="I255"/>
  <c r="I387"/>
  <c r="I339"/>
  <c r="I254"/>
  <c r="N326"/>
  <c r="N242"/>
  <c r="N325"/>
  <c r="N303"/>
  <c r="N302"/>
  <c r="N501"/>
  <c r="N472"/>
  <c r="N388"/>
  <c r="N294"/>
  <c r="N275"/>
  <c r="I450"/>
  <c r="I426"/>
  <c r="I503"/>
  <c r="I473"/>
  <c r="I408"/>
  <c r="I389"/>
  <c r="I363"/>
  <c r="I341"/>
  <c r="I327"/>
  <c r="I316"/>
  <c r="I304"/>
  <c r="I276"/>
  <c r="I256"/>
  <c r="I452"/>
  <c r="I410"/>
  <c r="I278"/>
  <c r="I362"/>
  <c r="I475"/>
  <c r="I361"/>
  <c r="N503"/>
  <c r="N473"/>
  <c r="N408"/>
  <c r="N389"/>
  <c r="N363"/>
  <c r="N341"/>
  <c r="N316"/>
  <c r="N276"/>
  <c r="N450"/>
  <c r="N426"/>
  <c r="N327"/>
  <c r="N304"/>
  <c r="N256"/>
  <c r="N243"/>
  <c r="N410"/>
  <c r="N278"/>
  <c r="N452"/>
  <c r="N475"/>
  <c r="N361"/>
  <c r="N362"/>
  <c r="N6"/>
  <c r="N10" s="1"/>
  <c r="I12"/>
  <c r="N12"/>
  <c r="I20"/>
  <c r="N20"/>
  <c r="I28"/>
  <c r="N28"/>
  <c r="I36"/>
  <c r="N36"/>
  <c r="N42" s="1"/>
  <c r="I52"/>
  <c r="N52"/>
  <c r="N58" s="1"/>
  <c r="I60"/>
  <c r="N60"/>
  <c r="I70"/>
  <c r="N71"/>
  <c r="N69"/>
  <c r="I80"/>
  <c r="I88" s="1"/>
  <c r="N81"/>
  <c r="N79"/>
  <c r="I91"/>
  <c r="N92"/>
  <c r="N90"/>
  <c r="I101"/>
  <c r="N101"/>
  <c r="N119"/>
  <c r="N124" s="1"/>
  <c r="I126"/>
  <c r="N126"/>
  <c r="I134"/>
  <c r="I141"/>
  <c r="N141"/>
  <c r="I156"/>
  <c r="I154"/>
  <c r="N154"/>
  <c r="I169"/>
  <c r="I179"/>
  <c r="I177"/>
  <c r="N180"/>
  <c r="N178"/>
  <c r="I192"/>
  <c r="I190"/>
  <c r="N192"/>
  <c r="I204"/>
  <c r="I202"/>
  <c r="N205"/>
  <c r="N203"/>
  <c r="N216"/>
  <c r="N214"/>
  <c r="I229"/>
  <c r="I225"/>
  <c r="N228"/>
  <c r="N226"/>
  <c r="N224"/>
  <c r="I243"/>
  <c r="I241"/>
  <c r="I342"/>
  <c r="I349" s="1"/>
  <c r="I328"/>
  <c r="I335" s="1"/>
  <c r="I317"/>
  <c r="I323" s="1"/>
  <c r="I305"/>
  <c r="I310" s="1"/>
  <c r="I295"/>
  <c r="I257"/>
  <c r="I474"/>
  <c r="I427"/>
  <c r="I326"/>
  <c r="I325"/>
  <c r="I303"/>
  <c r="I302"/>
  <c r="I472"/>
  <c r="I388"/>
  <c r="I275"/>
  <c r="I501"/>
  <c r="I294"/>
  <c r="N314"/>
  <c r="N315"/>
  <c r="N387"/>
  <c r="N339"/>
  <c r="N255"/>
  <c r="N500"/>
  <c r="N422"/>
  <c r="N407"/>
  <c r="N418" s="1"/>
  <c r="N340"/>
  <c r="N254"/>
  <c r="I506"/>
  <c r="I476"/>
  <c r="I428"/>
  <c r="I392"/>
  <c r="I364"/>
  <c r="I279"/>
  <c r="I259"/>
  <c r="I505"/>
  <c r="I477"/>
  <c r="I391"/>
  <c r="N505"/>
  <c r="N477"/>
  <c r="N391"/>
  <c r="N259"/>
  <c r="N506"/>
  <c r="N476"/>
  <c r="N428"/>
  <c r="N392"/>
  <c r="N364"/>
  <c r="N279"/>
  <c r="I418"/>
  <c r="I6"/>
  <c r="I10" s="1"/>
  <c r="I13"/>
  <c r="N13"/>
  <c r="I21"/>
  <c r="N21"/>
  <c r="I29"/>
  <c r="N29"/>
  <c r="I37"/>
  <c r="I45"/>
  <c r="I50" s="1"/>
  <c r="N45"/>
  <c r="N50" s="1"/>
  <c r="I53"/>
  <c r="I61"/>
  <c r="N61"/>
  <c r="I69"/>
  <c r="I77" s="1"/>
  <c r="N70"/>
  <c r="I92"/>
  <c r="I90"/>
  <c r="N91"/>
  <c r="I106"/>
  <c r="I102"/>
  <c r="N106"/>
  <c r="N102"/>
  <c r="I127"/>
  <c r="N127"/>
  <c r="I135"/>
  <c r="N135"/>
  <c r="N140" s="1"/>
  <c r="I144"/>
  <c r="I142"/>
  <c r="N142"/>
  <c r="I157"/>
  <c r="I155"/>
  <c r="N157"/>
  <c r="N155"/>
  <c r="N170"/>
  <c r="N175" s="1"/>
  <c r="I170"/>
  <c r="I178"/>
  <c r="I176"/>
  <c r="N179"/>
  <c r="N177"/>
  <c r="I193"/>
  <c r="I191"/>
  <c r="N193"/>
  <c r="N191"/>
  <c r="I205"/>
  <c r="I201"/>
  <c r="N202"/>
  <c r="I216"/>
  <c r="I214"/>
  <c r="N215"/>
  <c r="I230"/>
  <c r="I226"/>
  <c r="I224"/>
  <c r="N225"/>
  <c r="I244"/>
  <c r="I249" s="1"/>
  <c r="I242"/>
  <c r="D228" i="18"/>
  <c r="D406" i="17"/>
  <c r="D227" i="18"/>
  <c r="D405" i="17"/>
  <c r="D247" i="18"/>
  <c r="D449" i="17"/>
  <c r="D368"/>
  <c r="D488"/>
  <c r="D424"/>
  <c r="D114" i="18"/>
  <c r="D86"/>
  <c r="D270"/>
  <c r="D269"/>
  <c r="D423" i="17"/>
  <c r="D113" i="18"/>
  <c r="D36"/>
  <c r="D105" i="17"/>
  <c r="D271" i="18"/>
  <c r="D386" i="17"/>
  <c r="D446"/>
  <c r="D32" i="18"/>
  <c r="D365" i="17"/>
  <c r="D246" i="18"/>
  <c r="D135" i="14"/>
  <c r="D136"/>
  <c r="D137"/>
  <c r="D138"/>
  <c r="D139"/>
  <c r="D140"/>
  <c r="D141"/>
  <c r="D142"/>
  <c r="D143"/>
  <c r="D144"/>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212" i="18"/>
  <c r="D133"/>
  <c r="D30"/>
  <c r="D291" i="17"/>
  <c r="D285" i="18"/>
  <c r="D97" i="17"/>
  <c r="D272"/>
  <c r="D122"/>
  <c r="D286"/>
  <c r="D112"/>
  <c r="D414"/>
  <c r="D485"/>
  <c r="D47"/>
  <c r="D156" i="18"/>
  <c r="D482" i="17"/>
  <c r="D42" i="18"/>
  <c r="D96"/>
  <c r="D40"/>
  <c r="D208" l="1"/>
  <c r="D319"/>
  <c r="D306" i="17"/>
  <c r="D308"/>
  <c r="D307"/>
  <c r="D298"/>
  <c r="D136"/>
  <c r="D128"/>
  <c r="D120"/>
  <c r="D171"/>
  <c r="D72"/>
  <c r="D63"/>
  <c r="D38"/>
  <c r="D14"/>
  <c r="D371"/>
  <c r="D508"/>
  <c r="D431"/>
  <c r="D113"/>
  <c r="D163"/>
  <c r="D30"/>
  <c r="D7"/>
  <c r="D277" i="18"/>
  <c r="D263"/>
  <c r="D265"/>
  <c r="D276"/>
  <c r="D264"/>
  <c r="D266"/>
  <c r="D220"/>
  <c r="D221"/>
  <c r="D82" i="17"/>
  <c r="D86"/>
  <c r="D54"/>
  <c r="D56"/>
  <c r="D46"/>
  <c r="D48"/>
  <c r="D22"/>
  <c r="D206" i="18"/>
  <c r="D144"/>
  <c r="D94"/>
  <c r="D207"/>
  <c r="D145"/>
  <c r="D93"/>
  <c r="D457" i="17"/>
  <c r="D430"/>
  <c r="D412"/>
  <c r="D138"/>
  <c r="D130"/>
  <c r="D74"/>
  <c r="D65"/>
  <c r="D32"/>
  <c r="D507"/>
  <c r="D480"/>
  <c r="D373"/>
  <c r="D481"/>
  <c r="D456"/>
  <c r="D429"/>
  <c r="D109"/>
  <c r="D108"/>
  <c r="D83"/>
  <c r="D84"/>
  <c r="D22" i="18"/>
  <c r="D73" i="17"/>
  <c r="D64"/>
  <c r="D55"/>
  <c r="D15"/>
  <c r="D8"/>
  <c r="D151"/>
  <c r="D137"/>
  <c r="D121"/>
  <c r="D413"/>
  <c r="D372"/>
  <c r="D31"/>
  <c r="D23"/>
  <c r="D129"/>
  <c r="D369"/>
  <c r="D370"/>
  <c r="D283"/>
  <c r="D284"/>
  <c r="D236"/>
  <c r="D235"/>
  <c r="D98" i="18"/>
  <c r="D97"/>
  <c r="D148" i="17"/>
  <c r="D149"/>
  <c r="D172" i="18"/>
  <c r="D337" i="17"/>
  <c r="D404"/>
  <c r="D359"/>
  <c r="D312"/>
  <c r="D271"/>
  <c r="D252"/>
  <c r="D223"/>
  <c r="D200"/>
  <c r="D188"/>
  <c r="D157" i="18"/>
  <c r="D253" i="17"/>
  <c r="D150"/>
  <c r="D165"/>
  <c r="D100" i="18"/>
  <c r="D461" i="17"/>
  <c r="D395"/>
  <c r="D511"/>
  <c r="D510"/>
  <c r="D460"/>
  <c r="D374"/>
  <c r="D311" i="18"/>
  <c r="D284"/>
  <c r="D11"/>
  <c r="D126"/>
  <c r="D127"/>
  <c r="D43"/>
  <c r="D44"/>
  <c r="D306"/>
  <c r="D250"/>
  <c r="D307"/>
  <c r="D235"/>
  <c r="D192"/>
  <c r="D147"/>
  <c r="D125"/>
  <c r="D72"/>
  <c r="D333" i="17"/>
  <c r="D247"/>
  <c r="D321"/>
  <c r="D234"/>
  <c r="D184"/>
  <c r="D93"/>
  <c r="D196"/>
  <c r="D185"/>
  <c r="D98"/>
  <c r="D124" i="18"/>
  <c r="D41"/>
  <c r="D180"/>
  <c r="D146"/>
  <c r="D179"/>
  <c r="D165"/>
  <c r="D95"/>
  <c r="D331" i="17"/>
  <c r="D332"/>
  <c r="D232"/>
  <c r="D207"/>
  <c r="D233"/>
  <c r="D206"/>
  <c r="D281"/>
  <c r="D280"/>
  <c r="D304" i="18"/>
  <c r="D67"/>
  <c r="D69"/>
  <c r="D71"/>
  <c r="D305"/>
  <c r="D66"/>
  <c r="D68"/>
  <c r="D70"/>
  <c r="D21"/>
  <c r="D172" i="17"/>
  <c r="D146"/>
  <c r="D24"/>
  <c r="D111"/>
  <c r="D173"/>
  <c r="D110"/>
  <c r="D182"/>
  <c r="D95"/>
  <c r="D183"/>
  <c r="D94"/>
  <c r="D459"/>
  <c r="D318"/>
  <c r="D458"/>
  <c r="D319"/>
  <c r="D231"/>
  <c r="D218" i="18"/>
  <c r="D219"/>
  <c r="D329" i="17"/>
  <c r="D330"/>
  <c r="D259" i="18"/>
  <c r="D261"/>
  <c r="D260"/>
  <c r="D262"/>
  <c r="D96" i="17"/>
  <c r="D168" i="18"/>
  <c r="D169"/>
  <c r="D346" i="17"/>
  <c r="D287"/>
  <c r="D264"/>
  <c r="D347"/>
  <c r="D288"/>
  <c r="D265"/>
  <c r="D182" i="18"/>
  <c r="D181"/>
  <c r="D282" i="17"/>
  <c r="D209"/>
  <c r="D217"/>
  <c r="D208"/>
  <c r="D193" i="18"/>
  <c r="D166"/>
  <c r="D73"/>
  <c r="D194"/>
  <c r="D344" i="17"/>
  <c r="D320"/>
  <c r="D262"/>
  <c r="D345"/>
  <c r="D261"/>
  <c r="D195"/>
  <c r="D194"/>
  <c r="D122" i="18"/>
  <c r="D123"/>
  <c r="D318"/>
  <c r="D294"/>
  <c r="D234"/>
  <c r="D317"/>
  <c r="D293"/>
  <c r="D295"/>
  <c r="D233"/>
  <c r="D205"/>
  <c r="D297" i="17"/>
  <c r="D296"/>
  <c r="D246"/>
  <c r="D162"/>
  <c r="D39"/>
  <c r="D455"/>
  <c r="D161"/>
  <c r="D248" i="18"/>
  <c r="D249"/>
  <c r="D245" i="17"/>
  <c r="D39" i="18"/>
  <c r="D394" i="17"/>
  <c r="D479"/>
  <c r="D454"/>
  <c r="D453"/>
  <c r="D160"/>
  <c r="D393"/>
  <c r="D343"/>
  <c r="D85"/>
  <c r="D147"/>
  <c r="D114"/>
  <c r="D167" i="18"/>
  <c r="D263" i="17"/>
  <c r="D164"/>
  <c r="D107"/>
  <c r="D145"/>
  <c r="D509"/>
  <c r="D375"/>
  <c r="D416"/>
  <c r="D415"/>
  <c r="D115"/>
  <c r="D148" i="18"/>
  <c r="D99"/>
  <c r="D484" i="17"/>
  <c r="D432"/>
  <c r="D396"/>
  <c r="D285"/>
  <c r="D483"/>
  <c r="D433"/>
  <c r="D397"/>
  <c r="D218"/>
  <c r="D237"/>
  <c r="D219"/>
  <c r="D62"/>
  <c r="D153"/>
  <c r="D75"/>
  <c r="D40"/>
  <c r="D16"/>
  <c r="I211"/>
  <c r="I187"/>
  <c r="I175"/>
  <c r="I100"/>
  <c r="N88"/>
  <c r="N512"/>
  <c r="N399"/>
  <c r="I399"/>
  <c r="I239"/>
  <c r="D258" i="18"/>
  <c r="D292"/>
  <c r="D15"/>
  <c r="D451" i="17"/>
  <c r="D231" i="18"/>
  <c r="D409" i="17"/>
  <c r="D168"/>
  <c r="D133"/>
  <c r="D68"/>
  <c r="D11"/>
  <c r="D125"/>
  <c r="D118"/>
  <c r="D89"/>
  <c r="D59"/>
  <c r="D35"/>
  <c r="D78"/>
  <c r="D43"/>
  <c r="D51"/>
  <c r="D19"/>
  <c r="D117" i="18"/>
  <c r="D116"/>
  <c r="D80" i="17"/>
  <c r="D79"/>
  <c r="D64" i="18"/>
  <c r="D144" i="17"/>
  <c r="D69"/>
  <c r="D104"/>
  <c r="D20"/>
  <c r="D28"/>
  <c r="D189" i="18"/>
  <c r="D325" i="17"/>
  <c r="D242"/>
  <c r="D326"/>
  <c r="D193"/>
  <c r="D302"/>
  <c r="D229" i="18"/>
  <c r="D303" i="17"/>
  <c r="D287" i="18"/>
  <c r="D253"/>
  <c r="D87"/>
  <c r="D14"/>
  <c r="D501" i="17"/>
  <c r="D315" i="18"/>
  <c r="D254"/>
  <c r="D214"/>
  <c r="D88"/>
  <c r="D472" i="17"/>
  <c r="D388"/>
  <c r="D294"/>
  <c r="D275"/>
  <c r="D302" i="18"/>
  <c r="D255"/>
  <c r="D244"/>
  <c r="D230"/>
  <c r="D215"/>
  <c r="D203"/>
  <c r="D176"/>
  <c r="D161"/>
  <c r="D141"/>
  <c r="D34"/>
  <c r="D503" i="17"/>
  <c r="D473"/>
  <c r="D450"/>
  <c r="D426"/>
  <c r="D408"/>
  <c r="D389"/>
  <c r="D190" i="18"/>
  <c r="D327" i="17"/>
  <c r="D304"/>
  <c r="D276"/>
  <c r="D256"/>
  <c r="D226"/>
  <c r="D202"/>
  <c r="D118" i="18"/>
  <c r="D58"/>
  <c r="D363" i="17"/>
  <c r="D341"/>
  <c r="D316"/>
  <c r="D243"/>
  <c r="D191"/>
  <c r="D179"/>
  <c r="D157"/>
  <c r="D121" i="18"/>
  <c r="D38"/>
  <c r="D120"/>
  <c r="D37"/>
  <c r="D18"/>
  <c r="D17"/>
  <c r="D159" i="17"/>
  <c r="D141"/>
  <c r="D143" i="18"/>
  <c r="D505" i="17"/>
  <c r="D477"/>
  <c r="D428"/>
  <c r="D391"/>
  <c r="D164" i="18"/>
  <c r="D92"/>
  <c r="D506" i="17"/>
  <c r="D476"/>
  <c r="D364"/>
  <c r="D230"/>
  <c r="D215"/>
  <c r="D392"/>
  <c r="D279"/>
  <c r="D216"/>
  <c r="D259"/>
  <c r="D291" i="18"/>
  <c r="D217"/>
  <c r="D63"/>
  <c r="D16"/>
  <c r="D290"/>
  <c r="D273"/>
  <c r="D489" i="17"/>
  <c r="D490"/>
  <c r="N267"/>
  <c r="I435"/>
  <c r="I267"/>
  <c r="N239"/>
  <c r="I198"/>
  <c r="I167"/>
  <c r="N152"/>
  <c r="I140"/>
  <c r="I132"/>
  <c r="N117"/>
  <c r="N100"/>
  <c r="N77"/>
  <c r="I67"/>
  <c r="I58"/>
  <c r="I42"/>
  <c r="I34"/>
  <c r="I26"/>
  <c r="I18"/>
  <c r="N335"/>
  <c r="I512"/>
  <c r="N349"/>
  <c r="N290"/>
  <c r="N249"/>
  <c r="I463"/>
  <c r="N187"/>
  <c r="N211"/>
  <c r="D274" i="18"/>
  <c r="D478" i="17"/>
  <c r="D89" i="18"/>
  <c r="D390" i="17"/>
  <c r="D504"/>
  <c r="D360"/>
  <c r="D277"/>
  <c r="D158"/>
  <c r="D143"/>
  <c r="D103"/>
  <c r="D316" i="18"/>
  <c r="D191"/>
  <c r="D119"/>
  <c r="D59"/>
  <c r="D303"/>
  <c r="D204"/>
  <c r="D177"/>
  <c r="D142"/>
  <c r="D342" i="17"/>
  <c r="D317"/>
  <c r="D295"/>
  <c r="D244"/>
  <c r="D245" i="18"/>
  <c r="D162"/>
  <c r="D328" i="17"/>
  <c r="D305"/>
  <c r="D257"/>
  <c r="D201"/>
  <c r="D176"/>
  <c r="D227"/>
  <c r="D190"/>
  <c r="D427"/>
  <c r="D35" i="18"/>
  <c r="D474" i="17"/>
  <c r="D272" i="18"/>
  <c r="D288"/>
  <c r="D256"/>
  <c r="D216"/>
  <c r="D27" i="17"/>
  <c r="D5"/>
  <c r="D119"/>
  <c r="D52"/>
  <c r="D6"/>
  <c r="D134"/>
  <c r="D12"/>
  <c r="D243" i="18"/>
  <c r="D140"/>
  <c r="D36" i="17"/>
  <c r="D44"/>
  <c r="D200" i="18"/>
  <c r="D313" i="17"/>
  <c r="D274"/>
  <c r="D188" i="18"/>
  <c r="D241" i="17"/>
  <c r="D192"/>
  <c r="D445"/>
  <c r="D273"/>
  <c r="D154"/>
  <c r="D155"/>
  <c r="D314" i="18"/>
  <c r="D299"/>
  <c r="D286"/>
  <c r="D338" i="17"/>
  <c r="D293"/>
  <c r="D224"/>
  <c r="D313" i="18"/>
  <c r="D13"/>
  <c r="D292" i="17"/>
  <c r="D180"/>
  <c r="D232" i="18"/>
  <c r="D178"/>
  <c r="D258" i="17"/>
  <c r="D205"/>
  <c r="D92"/>
  <c r="D60"/>
  <c r="D214"/>
  <c r="D366"/>
  <c r="D126"/>
  <c r="D201" i="18"/>
  <c r="D315" i="17"/>
  <c r="D202" i="18"/>
  <c r="D314" i="17"/>
  <c r="D29"/>
  <c r="D169"/>
  <c r="D127"/>
  <c r="D61"/>
  <c r="D174" i="18"/>
  <c r="D204" i="17"/>
  <c r="D175" i="18"/>
  <c r="D178" i="17"/>
  <c r="D203"/>
  <c r="D177"/>
  <c r="D33" i="18"/>
  <c r="D502" i="17"/>
  <c r="D300" i="18"/>
  <c r="D159"/>
  <c r="D135"/>
  <c r="D422" i="17"/>
  <c r="D387"/>
  <c r="D160" i="18"/>
  <c r="D407" i="17"/>
  <c r="D340"/>
  <c r="D254"/>
  <c r="D301" i="18"/>
  <c r="D500" i="17"/>
  <c r="D339"/>
  <c r="D225"/>
  <c r="D156"/>
  <c r="D90"/>
  <c r="D255"/>
  <c r="D228"/>
  <c r="D229"/>
  <c r="D411"/>
  <c r="D106"/>
  <c r="D101"/>
  <c r="D61" i="18"/>
  <c r="D60"/>
  <c r="D62"/>
  <c r="D13" i="17"/>
  <c r="D71"/>
  <c r="D37"/>
  <c r="D21"/>
  <c r="D45"/>
  <c r="D81"/>
  <c r="D53"/>
  <c r="D289" i="18"/>
  <c r="D257"/>
  <c r="D163"/>
  <c r="D91"/>
  <c r="D452" i="17"/>
  <c r="D410"/>
  <c r="D278"/>
  <c r="D90" i="18"/>
  <c r="D142" i="17"/>
  <c r="D135"/>
  <c r="D70"/>
  <c r="D91"/>
  <c r="D475"/>
  <c r="D361"/>
  <c r="D362"/>
  <c r="D170"/>
  <c r="D102"/>
  <c r="D137" i="18"/>
  <c r="D136"/>
  <c r="D115"/>
  <c r="D448" i="17"/>
  <c r="D447"/>
  <c r="D425"/>
  <c r="D367"/>
  <c r="D139" i="18"/>
  <c r="D138"/>
  <c r="D65"/>
  <c r="D275"/>
  <c r="D20"/>
  <c r="D19"/>
  <c r="D242"/>
  <c r="D241"/>
  <c r="I220" i="17"/>
  <c r="N435"/>
  <c r="I487"/>
  <c r="N220"/>
  <c r="N167"/>
  <c r="I152"/>
  <c r="N132"/>
  <c r="I117"/>
  <c r="N67"/>
  <c r="N34"/>
  <c r="N26"/>
  <c r="N18"/>
  <c r="I378"/>
  <c r="N487"/>
  <c r="N310"/>
  <c r="N300"/>
  <c r="N463"/>
  <c r="N323"/>
  <c r="I300"/>
  <c r="I290"/>
  <c r="N198"/>
  <c r="N378"/>
  <c r="AF267" i="12"/>
  <c r="AF268"/>
  <c r="R267"/>
  <c r="R268"/>
  <c r="D267"/>
  <c r="D268"/>
  <c r="AF259"/>
  <c r="AF260"/>
  <c r="R259"/>
  <c r="R260"/>
  <c r="D259"/>
  <c r="D260"/>
  <c r="AE249"/>
  <c r="D260" i="17" s="1"/>
  <c r="Q243" i="12"/>
  <c r="P216"/>
  <c r="B216"/>
  <c r="AD210"/>
  <c r="P210"/>
  <c r="B210"/>
  <c r="AD204"/>
  <c r="D270" i="17" s="1"/>
  <c r="P204" i="12"/>
  <c r="B204"/>
  <c r="AD198"/>
  <c r="P198"/>
  <c r="B198"/>
  <c r="T169"/>
  <c r="T171"/>
  <c r="T173"/>
  <c r="T175"/>
  <c r="Q139"/>
  <c r="Q140"/>
  <c r="T126"/>
  <c r="T127"/>
  <c r="D491" i="17" l="1"/>
  <c r="D184" i="18"/>
  <c r="D102"/>
  <c r="D75"/>
  <c r="D196"/>
  <c r="D171"/>
  <c r="D152"/>
  <c r="D131"/>
  <c r="D24"/>
  <c r="D400" i="17"/>
  <c r="D381"/>
  <c r="D350"/>
  <c r="D311"/>
  <c r="D250"/>
  <c r="D495"/>
  <c r="D466"/>
  <c r="D438"/>
  <c r="D419"/>
  <c r="D336"/>
  <c r="D268"/>
  <c r="D212"/>
  <c r="D199"/>
  <c r="D221"/>
  <c r="D189"/>
  <c r="D402"/>
  <c r="D401"/>
  <c r="D468"/>
  <c r="D403"/>
  <c r="D77" i="18"/>
  <c r="D383" i="17"/>
  <c r="D497"/>
  <c r="D440"/>
  <c r="D351"/>
  <c r="D46" i="18"/>
  <c r="D5"/>
  <c r="D153"/>
  <c r="D132"/>
  <c r="D103"/>
  <c r="D76"/>
  <c r="D496" i="17"/>
  <c r="D467"/>
  <c r="D439"/>
  <c r="D420"/>
  <c r="D269"/>
  <c r="D222"/>
  <c r="D382"/>
  <c r="D352"/>
  <c r="D251"/>
  <c r="D213"/>
  <c r="D220" s="1"/>
  <c r="D297" i="18"/>
  <c r="D324" i="17"/>
  <c r="D181"/>
  <c r="D152"/>
  <c r="S118" i="12"/>
  <c r="F118"/>
  <c r="F113"/>
  <c r="S113"/>
  <c r="AF113"/>
  <c r="AF108"/>
  <c r="S108"/>
  <c r="F108"/>
  <c r="AF103"/>
  <c r="F103"/>
  <c r="S103"/>
  <c r="S98"/>
  <c r="AF98"/>
  <c r="F98"/>
  <c r="F107" i="17"/>
  <c r="D6" i="10"/>
  <c r="E6"/>
  <c r="F6"/>
  <c r="G6"/>
  <c r="H6"/>
  <c r="I6"/>
  <c r="J6"/>
  <c r="D7"/>
  <c r="E7"/>
  <c r="F7"/>
  <c r="G7"/>
  <c r="H7"/>
  <c r="I7"/>
  <c r="J7"/>
  <c r="D8"/>
  <c r="E8"/>
  <c r="F8"/>
  <c r="G8"/>
  <c r="H8"/>
  <c r="I8"/>
  <c r="J8"/>
  <c r="D9"/>
  <c r="E9"/>
  <c r="F9"/>
  <c r="G9"/>
  <c r="H9"/>
  <c r="I9"/>
  <c r="J9"/>
  <c r="D10"/>
  <c r="E10"/>
  <c r="F10"/>
  <c r="G10"/>
  <c r="H10"/>
  <c r="I10"/>
  <c r="J10"/>
  <c r="D11"/>
  <c r="E11"/>
  <c r="F11"/>
  <c r="G11"/>
  <c r="H11"/>
  <c r="I11"/>
  <c r="J11"/>
  <c r="D12"/>
  <c r="E12"/>
  <c r="F12"/>
  <c r="G12"/>
  <c r="H12"/>
  <c r="I12"/>
  <c r="J12"/>
  <c r="E5"/>
  <c r="F5"/>
  <c r="G5"/>
  <c r="H5"/>
  <c r="I5"/>
  <c r="J5"/>
  <c r="D5"/>
  <c r="H47" i="17"/>
  <c r="S44" i="16"/>
  <c r="T44"/>
  <c r="U44"/>
  <c r="V44"/>
  <c r="W44"/>
  <c r="X44"/>
  <c r="Y44"/>
  <c r="S45"/>
  <c r="T45"/>
  <c r="U45"/>
  <c r="V45"/>
  <c r="W45"/>
  <c r="X45"/>
  <c r="Y45"/>
  <c r="S46"/>
  <c r="T46"/>
  <c r="U46"/>
  <c r="V46"/>
  <c r="W46"/>
  <c r="X46"/>
  <c r="Y46"/>
  <c r="S47"/>
  <c r="T47"/>
  <c r="U47"/>
  <c r="V47"/>
  <c r="W47"/>
  <c r="X47"/>
  <c r="Y47"/>
  <c r="S48"/>
  <c r="T48"/>
  <c r="U48"/>
  <c r="V48"/>
  <c r="W48"/>
  <c r="X48"/>
  <c r="Y48"/>
  <c r="S49"/>
  <c r="T49"/>
  <c r="U49"/>
  <c r="V49"/>
  <c r="W49"/>
  <c r="X49"/>
  <c r="Y49"/>
  <c r="S50"/>
  <c r="T50"/>
  <c r="U50"/>
  <c r="V50"/>
  <c r="W50"/>
  <c r="X50"/>
  <c r="Y50"/>
  <c r="S51"/>
  <c r="T51"/>
  <c r="U51"/>
  <c r="V51"/>
  <c r="W51"/>
  <c r="X51"/>
  <c r="Y51"/>
  <c r="S52"/>
  <c r="T52"/>
  <c r="U52"/>
  <c r="V52"/>
  <c r="W52"/>
  <c r="X52"/>
  <c r="Y52"/>
  <c r="S53"/>
  <c r="T53"/>
  <c r="U53"/>
  <c r="V53"/>
  <c r="W53"/>
  <c r="X53"/>
  <c r="Y53"/>
  <c r="S54"/>
  <c r="T54"/>
  <c r="U54"/>
  <c r="V54"/>
  <c r="W54"/>
  <c r="X54"/>
  <c r="Y54"/>
  <c r="S55"/>
  <c r="T55"/>
  <c r="U55"/>
  <c r="V55"/>
  <c r="W55"/>
  <c r="X55"/>
  <c r="Y55"/>
  <c r="S56"/>
  <c r="T56"/>
  <c r="U56"/>
  <c r="V56"/>
  <c r="W56"/>
  <c r="X56"/>
  <c r="Y56"/>
  <c r="T43"/>
  <c r="U43"/>
  <c r="V43"/>
  <c r="W43"/>
  <c r="X43"/>
  <c r="Y43"/>
  <c r="S43"/>
  <c r="I44"/>
  <c r="I45"/>
  <c r="I46"/>
  <c r="I47"/>
  <c r="I48"/>
  <c r="I49"/>
  <c r="I50"/>
  <c r="I51"/>
  <c r="I52"/>
  <c r="I53"/>
  <c r="I54"/>
  <c r="I43"/>
  <c r="D44"/>
  <c r="E44"/>
  <c r="F44"/>
  <c r="G44"/>
  <c r="H44"/>
  <c r="D45"/>
  <c r="E45"/>
  <c r="F45"/>
  <c r="G45"/>
  <c r="H45"/>
  <c r="D46"/>
  <c r="E46"/>
  <c r="F46"/>
  <c r="G46"/>
  <c r="H46"/>
  <c r="D47"/>
  <c r="E47"/>
  <c r="F47"/>
  <c r="G47"/>
  <c r="H47"/>
  <c r="D48"/>
  <c r="E48"/>
  <c r="F48"/>
  <c r="G48"/>
  <c r="H48"/>
  <c r="D49"/>
  <c r="E49"/>
  <c r="F49"/>
  <c r="G49"/>
  <c r="H49"/>
  <c r="D50"/>
  <c r="E50"/>
  <c r="F50"/>
  <c r="G50"/>
  <c r="H50"/>
  <c r="D51"/>
  <c r="E51"/>
  <c r="F51"/>
  <c r="G51"/>
  <c r="H51"/>
  <c r="D52"/>
  <c r="E52"/>
  <c r="F52"/>
  <c r="G52"/>
  <c r="H52"/>
  <c r="D53"/>
  <c r="E53"/>
  <c r="F53"/>
  <c r="G53"/>
  <c r="H53"/>
  <c r="D54"/>
  <c r="E54"/>
  <c r="F54"/>
  <c r="G54"/>
  <c r="H54"/>
  <c r="D55"/>
  <c r="E55"/>
  <c r="F55"/>
  <c r="G55"/>
  <c r="H55"/>
  <c r="D56"/>
  <c r="E56"/>
  <c r="F56"/>
  <c r="G56"/>
  <c r="H56"/>
  <c r="E43"/>
  <c r="F43"/>
  <c r="G43"/>
  <c r="H43"/>
  <c r="D43"/>
  <c r="I36"/>
  <c r="I37"/>
  <c r="S36"/>
  <c r="T36"/>
  <c r="U36"/>
  <c r="V36"/>
  <c r="W36"/>
  <c r="X36"/>
  <c r="Y36"/>
  <c r="S37"/>
  <c r="T37"/>
  <c r="U37"/>
  <c r="V37"/>
  <c r="W37"/>
  <c r="X37"/>
  <c r="Y37"/>
  <c r="J7"/>
  <c r="K7"/>
  <c r="L7"/>
  <c r="M7"/>
  <c r="N7"/>
  <c r="O7"/>
  <c r="P7"/>
  <c r="Q7"/>
  <c r="R7"/>
  <c r="S7"/>
  <c r="T7"/>
  <c r="U7"/>
  <c r="V7"/>
  <c r="W7"/>
  <c r="X7"/>
  <c r="Y7"/>
  <c r="J8"/>
  <c r="K8"/>
  <c r="L8"/>
  <c r="M8"/>
  <c r="N8"/>
  <c r="O8"/>
  <c r="P8"/>
  <c r="Q8"/>
  <c r="R8"/>
  <c r="S8"/>
  <c r="T8"/>
  <c r="U8"/>
  <c r="V8"/>
  <c r="W8"/>
  <c r="X8"/>
  <c r="Y8"/>
  <c r="J9"/>
  <c r="K9"/>
  <c r="L9"/>
  <c r="M9"/>
  <c r="N9"/>
  <c r="O9"/>
  <c r="P9"/>
  <c r="Q9"/>
  <c r="R9"/>
  <c r="S9"/>
  <c r="T9"/>
  <c r="U9"/>
  <c r="V9"/>
  <c r="W9"/>
  <c r="X9"/>
  <c r="Y9"/>
  <c r="J10"/>
  <c r="K10"/>
  <c r="L10"/>
  <c r="M10"/>
  <c r="N10"/>
  <c r="O10"/>
  <c r="P10"/>
  <c r="Q10"/>
  <c r="R10"/>
  <c r="S10"/>
  <c r="T10"/>
  <c r="U10"/>
  <c r="V10"/>
  <c r="W10"/>
  <c r="X10"/>
  <c r="Y10"/>
  <c r="J11"/>
  <c r="K11"/>
  <c r="L11"/>
  <c r="M11"/>
  <c r="N11"/>
  <c r="O11"/>
  <c r="P11"/>
  <c r="Q11"/>
  <c r="R11"/>
  <c r="S11"/>
  <c r="T11"/>
  <c r="U11"/>
  <c r="V11"/>
  <c r="W11"/>
  <c r="X11"/>
  <c r="Y11"/>
  <c r="J12"/>
  <c r="K12"/>
  <c r="L12"/>
  <c r="M12"/>
  <c r="N12"/>
  <c r="O12"/>
  <c r="P12"/>
  <c r="Q12"/>
  <c r="R12"/>
  <c r="S12"/>
  <c r="T12"/>
  <c r="U12"/>
  <c r="V12"/>
  <c r="W12"/>
  <c r="X12"/>
  <c r="Y12"/>
  <c r="J13"/>
  <c r="K13"/>
  <c r="L13"/>
  <c r="M13"/>
  <c r="N13"/>
  <c r="O13"/>
  <c r="P13"/>
  <c r="Q13"/>
  <c r="R13"/>
  <c r="S13"/>
  <c r="T13"/>
  <c r="U13"/>
  <c r="V13"/>
  <c r="W13"/>
  <c r="X13"/>
  <c r="Y13"/>
  <c r="J14"/>
  <c r="K14"/>
  <c r="L14"/>
  <c r="M14"/>
  <c r="N14"/>
  <c r="O14"/>
  <c r="P14"/>
  <c r="Q14"/>
  <c r="R14"/>
  <c r="S14"/>
  <c r="T14"/>
  <c r="U14"/>
  <c r="V14"/>
  <c r="W14"/>
  <c r="X14"/>
  <c r="Y14"/>
  <c r="J15"/>
  <c r="K15"/>
  <c r="L15"/>
  <c r="M15"/>
  <c r="N15"/>
  <c r="O15"/>
  <c r="P15"/>
  <c r="Q15"/>
  <c r="R15"/>
  <c r="S15"/>
  <c r="T15"/>
  <c r="U15"/>
  <c r="V15"/>
  <c r="W15"/>
  <c r="X15"/>
  <c r="Y15"/>
  <c r="J16"/>
  <c r="K16"/>
  <c r="L16"/>
  <c r="M16"/>
  <c r="N16"/>
  <c r="O16"/>
  <c r="P16"/>
  <c r="Q16"/>
  <c r="R16"/>
  <c r="S16"/>
  <c r="T16"/>
  <c r="U16"/>
  <c r="V16"/>
  <c r="W16"/>
  <c r="X16"/>
  <c r="Y16"/>
  <c r="J17"/>
  <c r="K17"/>
  <c r="L17"/>
  <c r="M17"/>
  <c r="N17"/>
  <c r="O17"/>
  <c r="P17"/>
  <c r="Q17"/>
  <c r="R17"/>
  <c r="S17"/>
  <c r="T17"/>
  <c r="U17"/>
  <c r="V17"/>
  <c r="W17"/>
  <c r="X17"/>
  <c r="Y17"/>
  <c r="J18"/>
  <c r="K18"/>
  <c r="L18"/>
  <c r="M18"/>
  <c r="N18"/>
  <c r="O18"/>
  <c r="P18"/>
  <c r="Q18"/>
  <c r="R18"/>
  <c r="S18"/>
  <c r="T18"/>
  <c r="U18"/>
  <c r="V18"/>
  <c r="W18"/>
  <c r="X18"/>
  <c r="Y18"/>
  <c r="J19"/>
  <c r="K19"/>
  <c r="L19"/>
  <c r="M19"/>
  <c r="N19"/>
  <c r="O19"/>
  <c r="P19"/>
  <c r="Q19"/>
  <c r="R19"/>
  <c r="S19"/>
  <c r="T19"/>
  <c r="U19"/>
  <c r="V19"/>
  <c r="W19"/>
  <c r="X19"/>
  <c r="Y19"/>
  <c r="J20"/>
  <c r="K20"/>
  <c r="L20"/>
  <c r="M20"/>
  <c r="N20"/>
  <c r="O20"/>
  <c r="P20"/>
  <c r="Q20"/>
  <c r="R20"/>
  <c r="S20"/>
  <c r="T20"/>
  <c r="U20"/>
  <c r="V20"/>
  <c r="W20"/>
  <c r="X20"/>
  <c r="Y20"/>
  <c r="J21"/>
  <c r="K21"/>
  <c r="L21"/>
  <c r="M21"/>
  <c r="N21"/>
  <c r="O21"/>
  <c r="P21"/>
  <c r="Q21"/>
  <c r="R21"/>
  <c r="S21"/>
  <c r="T21"/>
  <c r="U21"/>
  <c r="V21"/>
  <c r="W21"/>
  <c r="X21"/>
  <c r="Y21"/>
  <c r="J22"/>
  <c r="K22"/>
  <c r="L22"/>
  <c r="M22"/>
  <c r="N22"/>
  <c r="O22"/>
  <c r="P22"/>
  <c r="Q22"/>
  <c r="R22"/>
  <c r="S22"/>
  <c r="T22"/>
  <c r="U22"/>
  <c r="V22"/>
  <c r="W22"/>
  <c r="X22"/>
  <c r="Y22"/>
  <c r="J23"/>
  <c r="K23"/>
  <c r="L23"/>
  <c r="M23"/>
  <c r="N23"/>
  <c r="O23"/>
  <c r="P23"/>
  <c r="Q23"/>
  <c r="R23"/>
  <c r="S23"/>
  <c r="T23"/>
  <c r="U23"/>
  <c r="V23"/>
  <c r="W23"/>
  <c r="X23"/>
  <c r="Y23"/>
  <c r="J24"/>
  <c r="K24"/>
  <c r="L24"/>
  <c r="M24"/>
  <c r="N24"/>
  <c r="O24"/>
  <c r="P24"/>
  <c r="Q24"/>
  <c r="R24"/>
  <c r="S24"/>
  <c r="T24"/>
  <c r="U24"/>
  <c r="V24"/>
  <c r="W24"/>
  <c r="X24"/>
  <c r="Y24"/>
  <c r="J25"/>
  <c r="K25"/>
  <c r="L25"/>
  <c r="M25"/>
  <c r="N25"/>
  <c r="O25"/>
  <c r="P25"/>
  <c r="Q25"/>
  <c r="R25"/>
  <c r="S25"/>
  <c r="T25"/>
  <c r="U25"/>
  <c r="V25"/>
  <c r="W25"/>
  <c r="X25"/>
  <c r="Y25"/>
  <c r="J26"/>
  <c r="K26"/>
  <c r="L26"/>
  <c r="M26"/>
  <c r="N26"/>
  <c r="O26"/>
  <c r="P26"/>
  <c r="Q26"/>
  <c r="R26"/>
  <c r="S26"/>
  <c r="T26"/>
  <c r="U26"/>
  <c r="V26"/>
  <c r="W26"/>
  <c r="X26"/>
  <c r="Y26"/>
  <c r="J27"/>
  <c r="K27"/>
  <c r="L27"/>
  <c r="M27"/>
  <c r="N27"/>
  <c r="O27"/>
  <c r="P27"/>
  <c r="Q27"/>
  <c r="R27"/>
  <c r="S27"/>
  <c r="T27"/>
  <c r="U27"/>
  <c r="V27"/>
  <c r="W27"/>
  <c r="X27"/>
  <c r="Y27"/>
  <c r="J28"/>
  <c r="K28"/>
  <c r="L28"/>
  <c r="M28"/>
  <c r="N28"/>
  <c r="O28"/>
  <c r="P28"/>
  <c r="Q28"/>
  <c r="R28"/>
  <c r="S28"/>
  <c r="T28"/>
  <c r="U28"/>
  <c r="V28"/>
  <c r="W28"/>
  <c r="X28"/>
  <c r="Y28"/>
  <c r="J29"/>
  <c r="K29"/>
  <c r="L29"/>
  <c r="M29"/>
  <c r="N29"/>
  <c r="O29"/>
  <c r="P29"/>
  <c r="Q29"/>
  <c r="R29"/>
  <c r="S29"/>
  <c r="T29"/>
  <c r="U29"/>
  <c r="V29"/>
  <c r="W29"/>
  <c r="X29"/>
  <c r="Y29"/>
  <c r="J30"/>
  <c r="K30"/>
  <c r="L30"/>
  <c r="M30"/>
  <c r="N30"/>
  <c r="O30"/>
  <c r="P30"/>
  <c r="Q30"/>
  <c r="R30"/>
  <c r="S30"/>
  <c r="T30"/>
  <c r="U30"/>
  <c r="V30"/>
  <c r="W30"/>
  <c r="X30"/>
  <c r="Y30"/>
  <c r="J31"/>
  <c r="K31"/>
  <c r="L31"/>
  <c r="M31"/>
  <c r="N31"/>
  <c r="O31"/>
  <c r="P31"/>
  <c r="Q31"/>
  <c r="R31"/>
  <c r="S31"/>
  <c r="T31"/>
  <c r="U31"/>
  <c r="V31"/>
  <c r="W31"/>
  <c r="X31"/>
  <c r="Y31"/>
  <c r="J32"/>
  <c r="K32"/>
  <c r="L32"/>
  <c r="M32"/>
  <c r="N32"/>
  <c r="O32"/>
  <c r="P32"/>
  <c r="Q32"/>
  <c r="R32"/>
  <c r="S32"/>
  <c r="T32"/>
  <c r="U32"/>
  <c r="V32"/>
  <c r="W32"/>
  <c r="X32"/>
  <c r="Y32"/>
  <c r="J33"/>
  <c r="K33"/>
  <c r="L33"/>
  <c r="M33"/>
  <c r="N33"/>
  <c r="O33"/>
  <c r="P33"/>
  <c r="Q33"/>
  <c r="R33"/>
  <c r="S33"/>
  <c r="T33"/>
  <c r="U33"/>
  <c r="V33"/>
  <c r="W33"/>
  <c r="X33"/>
  <c r="Y33"/>
  <c r="J34"/>
  <c r="K34"/>
  <c r="L34"/>
  <c r="M34"/>
  <c r="N34"/>
  <c r="O34"/>
  <c r="P34"/>
  <c r="Q34"/>
  <c r="R34"/>
  <c r="S34"/>
  <c r="T34"/>
  <c r="U34"/>
  <c r="V34"/>
  <c r="W34"/>
  <c r="X34"/>
  <c r="Y34"/>
  <c r="J35"/>
  <c r="K35"/>
  <c r="L35"/>
  <c r="M35"/>
  <c r="N35"/>
  <c r="O35"/>
  <c r="P35"/>
  <c r="Q35"/>
  <c r="R35"/>
  <c r="S35"/>
  <c r="T35"/>
  <c r="U35"/>
  <c r="V35"/>
  <c r="W35"/>
  <c r="X35"/>
  <c r="Y35"/>
  <c r="K6"/>
  <c r="L6"/>
  <c r="M6"/>
  <c r="N6"/>
  <c r="O6"/>
  <c r="P6"/>
  <c r="Q6"/>
  <c r="R6"/>
  <c r="S6"/>
  <c r="T6"/>
  <c r="U6"/>
  <c r="V6"/>
  <c r="W6"/>
  <c r="X6"/>
  <c r="Y6"/>
  <c r="J6"/>
  <c r="D7"/>
  <c r="E7"/>
  <c r="F7"/>
  <c r="G7"/>
  <c r="H7"/>
  <c r="D8"/>
  <c r="E8"/>
  <c r="F8"/>
  <c r="G8"/>
  <c r="H8"/>
  <c r="D9"/>
  <c r="E9"/>
  <c r="F9"/>
  <c r="G9"/>
  <c r="H9"/>
  <c r="D10"/>
  <c r="E10"/>
  <c r="F10"/>
  <c r="G10"/>
  <c r="H10"/>
  <c r="D11"/>
  <c r="E11"/>
  <c r="F11"/>
  <c r="G11"/>
  <c r="H11"/>
  <c r="D12"/>
  <c r="E12"/>
  <c r="F12"/>
  <c r="G12"/>
  <c r="H12"/>
  <c r="D13"/>
  <c r="E13"/>
  <c r="F13"/>
  <c r="G13"/>
  <c r="H13"/>
  <c r="D14"/>
  <c r="E14"/>
  <c r="F14"/>
  <c r="G14"/>
  <c r="H14"/>
  <c r="D15"/>
  <c r="E15"/>
  <c r="F15"/>
  <c r="G15"/>
  <c r="H15"/>
  <c r="D16"/>
  <c r="E16"/>
  <c r="F16"/>
  <c r="G16"/>
  <c r="H16"/>
  <c r="D17"/>
  <c r="E17"/>
  <c r="F17"/>
  <c r="G17"/>
  <c r="H17"/>
  <c r="D18"/>
  <c r="E18"/>
  <c r="F18"/>
  <c r="G18"/>
  <c r="H18"/>
  <c r="D19"/>
  <c r="E19"/>
  <c r="F19"/>
  <c r="G19"/>
  <c r="H19"/>
  <c r="D20"/>
  <c r="E20"/>
  <c r="F20"/>
  <c r="G20"/>
  <c r="H20"/>
  <c r="D21"/>
  <c r="E21"/>
  <c r="F21"/>
  <c r="G21"/>
  <c r="H21"/>
  <c r="D22"/>
  <c r="E22"/>
  <c r="F22"/>
  <c r="G22"/>
  <c r="H22"/>
  <c r="D23"/>
  <c r="E23"/>
  <c r="F23"/>
  <c r="G23"/>
  <c r="H23"/>
  <c r="D24"/>
  <c r="E24"/>
  <c r="F24"/>
  <c r="G24"/>
  <c r="H24"/>
  <c r="D25"/>
  <c r="E25"/>
  <c r="F25"/>
  <c r="G25"/>
  <c r="H25"/>
  <c r="D26"/>
  <c r="E26"/>
  <c r="F26"/>
  <c r="G26"/>
  <c r="H26"/>
  <c r="D27"/>
  <c r="E27"/>
  <c r="F27"/>
  <c r="G27"/>
  <c r="H27"/>
  <c r="D28"/>
  <c r="E28"/>
  <c r="F28"/>
  <c r="G28"/>
  <c r="H28"/>
  <c r="D29"/>
  <c r="E29"/>
  <c r="F29"/>
  <c r="G29"/>
  <c r="H29"/>
  <c r="D30"/>
  <c r="E30"/>
  <c r="F30"/>
  <c r="G30"/>
  <c r="H30"/>
  <c r="D31"/>
  <c r="E31"/>
  <c r="F31"/>
  <c r="G31"/>
  <c r="H31"/>
  <c r="D32"/>
  <c r="E32"/>
  <c r="F32"/>
  <c r="G32"/>
  <c r="H32"/>
  <c r="D33"/>
  <c r="E33"/>
  <c r="F33"/>
  <c r="G33"/>
  <c r="H33"/>
  <c r="D34"/>
  <c r="E34"/>
  <c r="F34"/>
  <c r="G34"/>
  <c r="H34"/>
  <c r="D35"/>
  <c r="E35"/>
  <c r="F35"/>
  <c r="G35"/>
  <c r="H35"/>
  <c r="D36"/>
  <c r="E36"/>
  <c r="F36"/>
  <c r="G36"/>
  <c r="H36"/>
  <c r="D37"/>
  <c r="E37"/>
  <c r="F37"/>
  <c r="G37"/>
  <c r="H37"/>
  <c r="E6"/>
  <c r="F6"/>
  <c r="G6"/>
  <c r="H6"/>
  <c r="D6"/>
  <c r="J241" i="18"/>
  <c r="L241"/>
  <c r="M406" i="17"/>
  <c r="L228" i="18"/>
  <c r="H241"/>
  <c r="E227"/>
  <c r="G227"/>
  <c r="E242"/>
  <c r="G242"/>
  <c r="N19"/>
  <c r="P19"/>
  <c r="E20"/>
  <c r="G20"/>
  <c r="E65"/>
  <c r="G65"/>
  <c r="F139"/>
  <c r="E115"/>
  <c r="G115"/>
  <c r="H114"/>
  <c r="E137"/>
  <c r="G136"/>
  <c r="F114"/>
  <c r="G114"/>
  <c r="J270"/>
  <c r="L270"/>
  <c r="N270"/>
  <c r="P270"/>
  <c r="L269"/>
  <c r="M269"/>
  <c r="O269"/>
  <c r="Q269"/>
  <c r="J86"/>
  <c r="K86"/>
  <c r="Q86"/>
  <c r="H269"/>
  <c r="H113"/>
  <c r="H270"/>
  <c r="F113"/>
  <c r="G113"/>
  <c r="F269"/>
  <c r="F86"/>
  <c r="G86"/>
  <c r="E86"/>
  <c r="K102" i="17"/>
  <c r="J36" i="18"/>
  <c r="L36"/>
  <c r="N36"/>
  <c r="P36"/>
  <c r="M53" i="17"/>
  <c r="K106"/>
  <c r="M411"/>
  <c r="O101"/>
  <c r="Q101"/>
  <c r="M259"/>
  <c r="K141"/>
  <c r="J18" i="18"/>
  <c r="M229" i="17"/>
  <c r="H36" i="18"/>
  <c r="H163"/>
  <c r="H273"/>
  <c r="E141" i="17"/>
  <c r="G141"/>
  <c r="F17" i="18"/>
  <c r="G18"/>
  <c r="E38"/>
  <c r="F58"/>
  <c r="E102" i="17"/>
  <c r="G102"/>
  <c r="E36" i="18"/>
  <c r="F36"/>
  <c r="G36"/>
  <c r="G257"/>
  <c r="E291"/>
  <c r="F291"/>
  <c r="E61"/>
  <c r="G13" i="17"/>
  <c r="E101"/>
  <c r="F101"/>
  <c r="G101"/>
  <c r="J225"/>
  <c r="L225"/>
  <c r="M135" i="18"/>
  <c r="O135"/>
  <c r="I33"/>
  <c r="K33"/>
  <c r="M33"/>
  <c r="O33"/>
  <c r="Q33"/>
  <c r="J229"/>
  <c r="N229"/>
  <c r="P229"/>
  <c r="I271"/>
  <c r="J271"/>
  <c r="K271"/>
  <c r="Q271"/>
  <c r="M386" i="17"/>
  <c r="J242"/>
  <c r="L242"/>
  <c r="N189" i="18"/>
  <c r="P189"/>
  <c r="J127" i="17"/>
  <c r="L127"/>
  <c r="O61"/>
  <c r="Q61"/>
  <c r="M273" i="18"/>
  <c r="O273"/>
  <c r="J205" i="17"/>
  <c r="L205"/>
  <c r="K105"/>
  <c r="M105"/>
  <c r="O105"/>
  <c r="Q105"/>
  <c r="S105"/>
  <c r="J105"/>
  <c r="F127"/>
  <c r="E126"/>
  <c r="F126"/>
  <c r="G126"/>
  <c r="F178" i="18"/>
  <c r="E177" i="17"/>
  <c r="G178"/>
  <c r="E189" i="18"/>
  <c r="F189"/>
  <c r="E135"/>
  <c r="G135"/>
  <c r="E33"/>
  <c r="F33"/>
  <c r="G33"/>
  <c r="E229"/>
  <c r="F229"/>
  <c r="G229"/>
  <c r="E271"/>
  <c r="F271"/>
  <c r="E386" i="17"/>
  <c r="F386"/>
  <c r="F105"/>
  <c r="G105"/>
  <c r="E105"/>
  <c r="F79"/>
  <c r="G80"/>
  <c r="E273"/>
  <c r="F154"/>
  <c r="G273"/>
  <c r="E188" i="18"/>
  <c r="F192" i="17"/>
  <c r="G188" i="18"/>
  <c r="U79" i="17"/>
  <c r="W79"/>
  <c r="Y79"/>
  <c r="T273"/>
  <c r="V273"/>
  <c r="X273"/>
  <c r="R188" i="18"/>
  <c r="T188"/>
  <c r="V188"/>
  <c r="K144" i="17"/>
  <c r="L64" i="18"/>
  <c r="M64"/>
  <c r="O64"/>
  <c r="J376" i="17"/>
  <c r="K376"/>
  <c r="L376"/>
  <c r="M376"/>
  <c r="O376"/>
  <c r="P376"/>
  <c r="Q376"/>
  <c r="R376"/>
  <c r="S376"/>
  <c r="I32" i="18"/>
  <c r="J32"/>
  <c r="L32"/>
  <c r="N32"/>
  <c r="P32"/>
  <c r="J13"/>
  <c r="J79" i="17"/>
  <c r="L79"/>
  <c r="J154"/>
  <c r="K273"/>
  <c r="L154"/>
  <c r="P154"/>
  <c r="R154"/>
  <c r="J188" i="18"/>
  <c r="L192" i="17"/>
  <c r="K28"/>
  <c r="P104"/>
  <c r="R104"/>
  <c r="H64" i="18"/>
  <c r="H20" i="17"/>
  <c r="E144"/>
  <c r="G144"/>
  <c r="E32" i="18"/>
  <c r="F32"/>
  <c r="G32"/>
  <c r="F293" i="17"/>
  <c r="G286" i="18"/>
  <c r="F20" i="17"/>
  <c r="E140" i="18"/>
  <c r="E365" i="17"/>
  <c r="G365"/>
  <c r="F116" i="18"/>
  <c r="F52" i="17"/>
  <c r="I243" i="18"/>
  <c r="K140"/>
  <c r="M36" i="17"/>
  <c r="M243" i="18"/>
  <c r="O140"/>
  <c r="K365" i="17"/>
  <c r="M365"/>
  <c r="O365"/>
  <c r="P365"/>
  <c r="Q365"/>
  <c r="S365"/>
  <c r="I116" i="18"/>
  <c r="J117"/>
  <c r="K116"/>
  <c r="N116"/>
  <c r="J6" i="17"/>
  <c r="K52"/>
  <c r="M12"/>
  <c r="O6"/>
  <c r="O10" s="1"/>
  <c r="Q52"/>
  <c r="S134"/>
  <c r="H140" i="18"/>
  <c r="H365" i="17"/>
  <c r="H6"/>
  <c r="I35" i="18"/>
  <c r="J35"/>
  <c r="M474" i="17"/>
  <c r="M35" i="18"/>
  <c r="N35"/>
  <c r="P35"/>
  <c r="Q35"/>
  <c r="M119"/>
  <c r="O59"/>
  <c r="Q316"/>
  <c r="I231"/>
  <c r="J231"/>
  <c r="K231"/>
  <c r="O409" i="17"/>
  <c r="N231" i="18"/>
  <c r="Q409" i="17"/>
  <c r="P231" i="18"/>
  <c r="Q231"/>
  <c r="I15"/>
  <c r="J15"/>
  <c r="K15"/>
  <c r="M15"/>
  <c r="P451" i="17"/>
  <c r="O15" i="18"/>
  <c r="P15"/>
  <c r="S451" i="17"/>
  <c r="J103"/>
  <c r="K103"/>
  <c r="L103"/>
  <c r="M103"/>
  <c r="O143"/>
  <c r="P103"/>
  <c r="Q103"/>
  <c r="R103"/>
  <c r="S158"/>
  <c r="J277"/>
  <c r="J89" i="18"/>
  <c r="K89"/>
  <c r="L89"/>
  <c r="O277" i="17"/>
  <c r="N89" i="18"/>
  <c r="O89"/>
  <c r="P89"/>
  <c r="Q89"/>
  <c r="I246"/>
  <c r="K246"/>
  <c r="L246"/>
  <c r="M246"/>
  <c r="N246"/>
  <c r="O246"/>
  <c r="Q246"/>
  <c r="I274"/>
  <c r="J274"/>
  <c r="M274"/>
  <c r="N274"/>
  <c r="Q478" i="17"/>
  <c r="P274" i="18"/>
  <c r="S478" i="17"/>
  <c r="I292" i="18"/>
  <c r="K292"/>
  <c r="L292"/>
  <c r="M258"/>
  <c r="O258"/>
  <c r="P258"/>
  <c r="I216"/>
  <c r="M216"/>
  <c r="Q288"/>
  <c r="E274"/>
  <c r="F274"/>
  <c r="G274"/>
  <c r="E258"/>
  <c r="F292"/>
  <c r="G258"/>
  <c r="E246"/>
  <c r="F246"/>
  <c r="G246"/>
  <c r="F89"/>
  <c r="G89"/>
  <c r="E231"/>
  <c r="F231"/>
  <c r="G231"/>
  <c r="E15"/>
  <c r="G15"/>
  <c r="E103" i="17"/>
  <c r="F103"/>
  <c r="E5"/>
  <c r="F27"/>
  <c r="G27"/>
  <c r="H27"/>
  <c r="E59"/>
  <c r="F133"/>
  <c r="E216" i="18"/>
  <c r="E35"/>
  <c r="F35"/>
  <c r="G427" i="17"/>
  <c r="H35" i="18"/>
  <c r="E257" i="17"/>
  <c r="G191" i="18"/>
  <c r="F43" i="17"/>
  <c r="H19"/>
  <c r="E43"/>
  <c r="K136" i="14"/>
  <c r="L136"/>
  <c r="M136"/>
  <c r="N136"/>
  <c r="O136"/>
  <c r="P136"/>
  <c r="Q136"/>
  <c r="K137"/>
  <c r="L137"/>
  <c r="M137"/>
  <c r="N137"/>
  <c r="O137"/>
  <c r="P137"/>
  <c r="Q137"/>
  <c r="K138"/>
  <c r="L138"/>
  <c r="M138"/>
  <c r="N138"/>
  <c r="O138"/>
  <c r="P138"/>
  <c r="Q138"/>
  <c r="K139"/>
  <c r="L139"/>
  <c r="M139"/>
  <c r="N139"/>
  <c r="O139"/>
  <c r="P139"/>
  <c r="Q139"/>
  <c r="K140"/>
  <c r="L140"/>
  <c r="M140"/>
  <c r="N140"/>
  <c r="O140"/>
  <c r="P140"/>
  <c r="Q140"/>
  <c r="K141"/>
  <c r="L141"/>
  <c r="M141"/>
  <c r="N141"/>
  <c r="O141"/>
  <c r="P141"/>
  <c r="Q141"/>
  <c r="K142"/>
  <c r="L142"/>
  <c r="M142"/>
  <c r="N142"/>
  <c r="O142"/>
  <c r="P142"/>
  <c r="Q142"/>
  <c r="K143"/>
  <c r="L143"/>
  <c r="M143"/>
  <c r="N143"/>
  <c r="O143"/>
  <c r="P143"/>
  <c r="Q143"/>
  <c r="K144"/>
  <c r="L144"/>
  <c r="M144"/>
  <c r="N144"/>
  <c r="O144"/>
  <c r="P144"/>
  <c r="Q144"/>
  <c r="L135"/>
  <c r="M135"/>
  <c r="N135"/>
  <c r="O135"/>
  <c r="P135"/>
  <c r="Q135"/>
  <c r="K135"/>
  <c r="E136"/>
  <c r="F136"/>
  <c r="G136"/>
  <c r="H136"/>
  <c r="I136"/>
  <c r="E137"/>
  <c r="F137"/>
  <c r="G137"/>
  <c r="H137"/>
  <c r="I137"/>
  <c r="E138"/>
  <c r="F138"/>
  <c r="G138"/>
  <c r="H138"/>
  <c r="I138"/>
  <c r="E139"/>
  <c r="F139"/>
  <c r="G139"/>
  <c r="H139"/>
  <c r="I139"/>
  <c r="E140"/>
  <c r="F140"/>
  <c r="G140"/>
  <c r="H140"/>
  <c r="I140"/>
  <c r="E141"/>
  <c r="F141"/>
  <c r="G141"/>
  <c r="H141"/>
  <c r="I141"/>
  <c r="E142"/>
  <c r="F142"/>
  <c r="G142"/>
  <c r="H142"/>
  <c r="I142"/>
  <c r="E143"/>
  <c r="F143"/>
  <c r="G143"/>
  <c r="H143"/>
  <c r="I143"/>
  <c r="E144"/>
  <c r="F144"/>
  <c r="G144"/>
  <c r="H144"/>
  <c r="I144"/>
  <c r="F135"/>
  <c r="G135"/>
  <c r="H135"/>
  <c r="I135"/>
  <c r="E135"/>
  <c r="E84"/>
  <c r="F84"/>
  <c r="G84"/>
  <c r="H84"/>
  <c r="I84"/>
  <c r="J84"/>
  <c r="K84"/>
  <c r="L84"/>
  <c r="M84"/>
  <c r="N84"/>
  <c r="O84"/>
  <c r="P84"/>
  <c r="Q84"/>
  <c r="E85"/>
  <c r="F85"/>
  <c r="G85"/>
  <c r="H85"/>
  <c r="I85"/>
  <c r="J85"/>
  <c r="K85"/>
  <c r="L85"/>
  <c r="M85"/>
  <c r="N85"/>
  <c r="O85"/>
  <c r="P85"/>
  <c r="Q85"/>
  <c r="E86"/>
  <c r="F86"/>
  <c r="G86"/>
  <c r="H86"/>
  <c r="I86"/>
  <c r="J86"/>
  <c r="K86"/>
  <c r="L86"/>
  <c r="M86"/>
  <c r="N86"/>
  <c r="O86"/>
  <c r="P86"/>
  <c r="Q86"/>
  <c r="E87"/>
  <c r="F87"/>
  <c r="G87"/>
  <c r="H87"/>
  <c r="I87"/>
  <c r="J87"/>
  <c r="K87"/>
  <c r="L87"/>
  <c r="M87"/>
  <c r="N87"/>
  <c r="O87"/>
  <c r="P87"/>
  <c r="Q87"/>
  <c r="E88"/>
  <c r="F88"/>
  <c r="G88"/>
  <c r="H88"/>
  <c r="I88"/>
  <c r="J88"/>
  <c r="K88"/>
  <c r="L88"/>
  <c r="M88"/>
  <c r="N88"/>
  <c r="O88"/>
  <c r="P88"/>
  <c r="Q88"/>
  <c r="E89"/>
  <c r="F89"/>
  <c r="G89"/>
  <c r="H89"/>
  <c r="I89"/>
  <c r="J89"/>
  <c r="K89"/>
  <c r="L89"/>
  <c r="M89"/>
  <c r="N89"/>
  <c r="O89"/>
  <c r="P89"/>
  <c r="Q89"/>
  <c r="E90"/>
  <c r="F90"/>
  <c r="G90"/>
  <c r="H90"/>
  <c r="I90"/>
  <c r="J90"/>
  <c r="K90"/>
  <c r="L90"/>
  <c r="M90"/>
  <c r="N90"/>
  <c r="O90"/>
  <c r="P90"/>
  <c r="Q90"/>
  <c r="E91"/>
  <c r="F91"/>
  <c r="G91"/>
  <c r="H91"/>
  <c r="I91"/>
  <c r="J91"/>
  <c r="K91"/>
  <c r="L91"/>
  <c r="M91"/>
  <c r="N91"/>
  <c r="O91"/>
  <c r="P91"/>
  <c r="Q91"/>
  <c r="E92"/>
  <c r="F92"/>
  <c r="G92"/>
  <c r="H92"/>
  <c r="I92"/>
  <c r="J92"/>
  <c r="K92"/>
  <c r="L92"/>
  <c r="M92"/>
  <c r="N92"/>
  <c r="O92"/>
  <c r="P92"/>
  <c r="Q92"/>
  <c r="E93"/>
  <c r="F93"/>
  <c r="G93"/>
  <c r="H93"/>
  <c r="I93"/>
  <c r="J93"/>
  <c r="K93"/>
  <c r="L93"/>
  <c r="M93"/>
  <c r="N93"/>
  <c r="O93"/>
  <c r="P93"/>
  <c r="Q93"/>
  <c r="E94"/>
  <c r="F94"/>
  <c r="G94"/>
  <c r="H94"/>
  <c r="I94"/>
  <c r="J94"/>
  <c r="K94"/>
  <c r="L94"/>
  <c r="M94"/>
  <c r="N94"/>
  <c r="O94"/>
  <c r="P94"/>
  <c r="Q94"/>
  <c r="E95"/>
  <c r="F95"/>
  <c r="G95"/>
  <c r="H95"/>
  <c r="I95"/>
  <c r="J95"/>
  <c r="K95"/>
  <c r="L95"/>
  <c r="M95"/>
  <c r="N95"/>
  <c r="O95"/>
  <c r="P95"/>
  <c r="Q95"/>
  <c r="E96"/>
  <c r="F96"/>
  <c r="G96"/>
  <c r="H96"/>
  <c r="I96"/>
  <c r="J96"/>
  <c r="K96"/>
  <c r="L96"/>
  <c r="M96"/>
  <c r="N96"/>
  <c r="O96"/>
  <c r="P96"/>
  <c r="Q96"/>
  <c r="E97"/>
  <c r="F97"/>
  <c r="G97"/>
  <c r="H97"/>
  <c r="I97"/>
  <c r="J97"/>
  <c r="K97"/>
  <c r="L97"/>
  <c r="M97"/>
  <c r="N97"/>
  <c r="O97"/>
  <c r="P97"/>
  <c r="Q97"/>
  <c r="E98"/>
  <c r="F98"/>
  <c r="G98"/>
  <c r="H98"/>
  <c r="I98"/>
  <c r="J98"/>
  <c r="K98"/>
  <c r="L98"/>
  <c r="M98"/>
  <c r="N98"/>
  <c r="O98"/>
  <c r="P98"/>
  <c r="Q98"/>
  <c r="E99"/>
  <c r="F99"/>
  <c r="G99"/>
  <c r="H99"/>
  <c r="I99"/>
  <c r="J99"/>
  <c r="K99"/>
  <c r="L99"/>
  <c r="M99"/>
  <c r="N99"/>
  <c r="O99"/>
  <c r="P99"/>
  <c r="Q99"/>
  <c r="E100"/>
  <c r="F100"/>
  <c r="G100"/>
  <c r="H100"/>
  <c r="I100"/>
  <c r="J100"/>
  <c r="K100"/>
  <c r="L100"/>
  <c r="M100"/>
  <c r="N100"/>
  <c r="O100"/>
  <c r="P100"/>
  <c r="Q100"/>
  <c r="E101"/>
  <c r="F101"/>
  <c r="G101"/>
  <c r="H101"/>
  <c r="I101"/>
  <c r="J101"/>
  <c r="K101"/>
  <c r="L101"/>
  <c r="M101"/>
  <c r="N101"/>
  <c r="O101"/>
  <c r="P101"/>
  <c r="Q101"/>
  <c r="E102"/>
  <c r="F102"/>
  <c r="G102"/>
  <c r="H102"/>
  <c r="I102"/>
  <c r="J102"/>
  <c r="K102"/>
  <c r="L102"/>
  <c r="M102"/>
  <c r="N102"/>
  <c r="O102"/>
  <c r="P102"/>
  <c r="Q102"/>
  <c r="E103"/>
  <c r="F103"/>
  <c r="G103"/>
  <c r="H103"/>
  <c r="I103"/>
  <c r="J103"/>
  <c r="K103"/>
  <c r="L103"/>
  <c r="M103"/>
  <c r="N103"/>
  <c r="O103"/>
  <c r="P103"/>
  <c r="Q103"/>
  <c r="E104"/>
  <c r="F104"/>
  <c r="G104"/>
  <c r="H104"/>
  <c r="I104"/>
  <c r="J104"/>
  <c r="K104"/>
  <c r="L104"/>
  <c r="M104"/>
  <c r="N104"/>
  <c r="O104"/>
  <c r="P104"/>
  <c r="Q104"/>
  <c r="E105"/>
  <c r="F105"/>
  <c r="G105"/>
  <c r="H105"/>
  <c r="I105"/>
  <c r="J105"/>
  <c r="K105"/>
  <c r="L105"/>
  <c r="M105"/>
  <c r="N105"/>
  <c r="O105"/>
  <c r="P105"/>
  <c r="Q105"/>
  <c r="E106"/>
  <c r="F106"/>
  <c r="G106"/>
  <c r="H106"/>
  <c r="I106"/>
  <c r="J106"/>
  <c r="K106"/>
  <c r="L106"/>
  <c r="M106"/>
  <c r="N106"/>
  <c r="O106"/>
  <c r="P106"/>
  <c r="Q106"/>
  <c r="E107"/>
  <c r="F107"/>
  <c r="G107"/>
  <c r="H107"/>
  <c r="I107"/>
  <c r="J107"/>
  <c r="K107"/>
  <c r="L107"/>
  <c r="M107"/>
  <c r="N107"/>
  <c r="O107"/>
  <c r="P107"/>
  <c r="Q107"/>
  <c r="E108"/>
  <c r="F108"/>
  <c r="G108"/>
  <c r="H108"/>
  <c r="I108"/>
  <c r="J108"/>
  <c r="K108"/>
  <c r="L108"/>
  <c r="M108"/>
  <c r="N108"/>
  <c r="O108"/>
  <c r="P108"/>
  <c r="Q108"/>
  <c r="E109"/>
  <c r="F109"/>
  <c r="G109"/>
  <c r="H109"/>
  <c r="I109"/>
  <c r="J109"/>
  <c r="K109"/>
  <c r="L109"/>
  <c r="M109"/>
  <c r="N109"/>
  <c r="O109"/>
  <c r="P109"/>
  <c r="Q109"/>
  <c r="E110"/>
  <c r="F110"/>
  <c r="G110"/>
  <c r="H110"/>
  <c r="I110"/>
  <c r="J110"/>
  <c r="K110"/>
  <c r="L110"/>
  <c r="M110"/>
  <c r="N110"/>
  <c r="O110"/>
  <c r="P110"/>
  <c r="Q110"/>
  <c r="E111"/>
  <c r="F111"/>
  <c r="G111"/>
  <c r="H111"/>
  <c r="I111"/>
  <c r="J111"/>
  <c r="K111"/>
  <c r="L111"/>
  <c r="M111"/>
  <c r="N111"/>
  <c r="O111"/>
  <c r="P111"/>
  <c r="Q111"/>
  <c r="E112"/>
  <c r="F112"/>
  <c r="G112"/>
  <c r="H112"/>
  <c r="I112"/>
  <c r="J112"/>
  <c r="K112"/>
  <c r="L112"/>
  <c r="M112"/>
  <c r="N112"/>
  <c r="O112"/>
  <c r="P112"/>
  <c r="Q112"/>
  <c r="E113"/>
  <c r="F113"/>
  <c r="G113"/>
  <c r="H113"/>
  <c r="I113"/>
  <c r="J113"/>
  <c r="K113"/>
  <c r="L113"/>
  <c r="M113"/>
  <c r="N113"/>
  <c r="O113"/>
  <c r="P113"/>
  <c r="Q113"/>
  <c r="E114"/>
  <c r="F114"/>
  <c r="G114"/>
  <c r="H114"/>
  <c r="I114"/>
  <c r="J114"/>
  <c r="K114"/>
  <c r="L114"/>
  <c r="M114"/>
  <c r="N114"/>
  <c r="O114"/>
  <c r="P114"/>
  <c r="Q114"/>
  <c r="E115"/>
  <c r="F115"/>
  <c r="G115"/>
  <c r="H115"/>
  <c r="I115"/>
  <c r="J115"/>
  <c r="K115"/>
  <c r="L115"/>
  <c r="M115"/>
  <c r="N115"/>
  <c r="O115"/>
  <c r="P115"/>
  <c r="Q115"/>
  <c r="E116"/>
  <c r="F116"/>
  <c r="G116"/>
  <c r="H116"/>
  <c r="I116"/>
  <c r="J116"/>
  <c r="K116"/>
  <c r="L116"/>
  <c r="M116"/>
  <c r="N116"/>
  <c r="O116"/>
  <c r="P116"/>
  <c r="Q116"/>
  <c r="E117"/>
  <c r="F117"/>
  <c r="G117"/>
  <c r="H117"/>
  <c r="I117"/>
  <c r="J117"/>
  <c r="K117"/>
  <c r="L117"/>
  <c r="M117"/>
  <c r="N117"/>
  <c r="O117"/>
  <c r="P117"/>
  <c r="Q117"/>
  <c r="E118"/>
  <c r="F118"/>
  <c r="G118"/>
  <c r="H118"/>
  <c r="I118"/>
  <c r="J118"/>
  <c r="K118"/>
  <c r="L118"/>
  <c r="M118"/>
  <c r="N118"/>
  <c r="O118"/>
  <c r="P118"/>
  <c r="Q118"/>
  <c r="E119"/>
  <c r="F119"/>
  <c r="G119"/>
  <c r="H119"/>
  <c r="I119"/>
  <c r="J119"/>
  <c r="K119"/>
  <c r="L119"/>
  <c r="M119"/>
  <c r="N119"/>
  <c r="O119"/>
  <c r="P119"/>
  <c r="Q119"/>
  <c r="E120"/>
  <c r="F120"/>
  <c r="G120"/>
  <c r="H120"/>
  <c r="I120"/>
  <c r="J120"/>
  <c r="K120"/>
  <c r="L120"/>
  <c r="M120"/>
  <c r="N120"/>
  <c r="O120"/>
  <c r="P120"/>
  <c r="Q120"/>
  <c r="E121"/>
  <c r="F121"/>
  <c r="G121"/>
  <c r="H121"/>
  <c r="I121"/>
  <c r="J121"/>
  <c r="K121"/>
  <c r="L121"/>
  <c r="M121"/>
  <c r="N121"/>
  <c r="O121"/>
  <c r="P121"/>
  <c r="Q121"/>
  <c r="E122"/>
  <c r="F122"/>
  <c r="G122"/>
  <c r="H122"/>
  <c r="I122"/>
  <c r="J122"/>
  <c r="K122"/>
  <c r="L122"/>
  <c r="M122"/>
  <c r="N122"/>
  <c r="O122"/>
  <c r="P122"/>
  <c r="Q122"/>
  <c r="E123"/>
  <c r="F123"/>
  <c r="G123"/>
  <c r="H123"/>
  <c r="I123"/>
  <c r="J123"/>
  <c r="K123"/>
  <c r="L123"/>
  <c r="M123"/>
  <c r="N123"/>
  <c r="O123"/>
  <c r="P123"/>
  <c r="Q123"/>
  <c r="E124"/>
  <c r="F124"/>
  <c r="G124"/>
  <c r="H124"/>
  <c r="I124"/>
  <c r="J124"/>
  <c r="K124"/>
  <c r="L124"/>
  <c r="M124"/>
  <c r="N124"/>
  <c r="O124"/>
  <c r="P124"/>
  <c r="Q124"/>
  <c r="E125"/>
  <c r="F125"/>
  <c r="G125"/>
  <c r="H125"/>
  <c r="I125"/>
  <c r="J125"/>
  <c r="K125"/>
  <c r="L125"/>
  <c r="M125"/>
  <c r="N125"/>
  <c r="O125"/>
  <c r="P125"/>
  <c r="Q125"/>
  <c r="E126"/>
  <c r="F126"/>
  <c r="G126"/>
  <c r="H126"/>
  <c r="I126"/>
  <c r="J126"/>
  <c r="K126"/>
  <c r="L126"/>
  <c r="M126"/>
  <c r="N126"/>
  <c r="O126"/>
  <c r="P126"/>
  <c r="Q126"/>
  <c r="E127"/>
  <c r="F127"/>
  <c r="G127"/>
  <c r="H127"/>
  <c r="I127"/>
  <c r="J127"/>
  <c r="K127"/>
  <c r="L127"/>
  <c r="M127"/>
  <c r="N127"/>
  <c r="O127"/>
  <c r="P127"/>
  <c r="Q127"/>
  <c r="E128"/>
  <c r="F128"/>
  <c r="G128"/>
  <c r="H128"/>
  <c r="I128"/>
  <c r="J128"/>
  <c r="K128"/>
  <c r="L128"/>
  <c r="M128"/>
  <c r="N128"/>
  <c r="O128"/>
  <c r="P128"/>
  <c r="Q128"/>
  <c r="E129"/>
  <c r="F129"/>
  <c r="G129"/>
  <c r="H129"/>
  <c r="I129"/>
  <c r="J129"/>
  <c r="K129"/>
  <c r="L129"/>
  <c r="M129"/>
  <c r="N129"/>
  <c r="O129"/>
  <c r="P129"/>
  <c r="Q129"/>
  <c r="E130"/>
  <c r="F130"/>
  <c r="G130"/>
  <c r="H130"/>
  <c r="I130"/>
  <c r="J130"/>
  <c r="K130"/>
  <c r="L130"/>
  <c r="M130"/>
  <c r="N130"/>
  <c r="O130"/>
  <c r="P130"/>
  <c r="Q130"/>
  <c r="E131"/>
  <c r="F131"/>
  <c r="G131"/>
  <c r="H131"/>
  <c r="I131"/>
  <c r="J131"/>
  <c r="K131"/>
  <c r="L131"/>
  <c r="M131"/>
  <c r="N131"/>
  <c r="O131"/>
  <c r="P131"/>
  <c r="Q131"/>
  <c r="E132"/>
  <c r="F132"/>
  <c r="G132"/>
  <c r="H132"/>
  <c r="I132"/>
  <c r="J132"/>
  <c r="K132"/>
  <c r="L132"/>
  <c r="M132"/>
  <c r="N132"/>
  <c r="O132"/>
  <c r="P132"/>
  <c r="Q132"/>
  <c r="E133"/>
  <c r="F133"/>
  <c r="G133"/>
  <c r="H133"/>
  <c r="I133"/>
  <c r="J133"/>
  <c r="K133"/>
  <c r="L133"/>
  <c r="M133"/>
  <c r="N133"/>
  <c r="O133"/>
  <c r="P133"/>
  <c r="Q133"/>
  <c r="K83"/>
  <c r="L83"/>
  <c r="M83"/>
  <c r="N83"/>
  <c r="O83"/>
  <c r="P83"/>
  <c r="Q83"/>
  <c r="J83"/>
  <c r="F83"/>
  <c r="G83"/>
  <c r="H83"/>
  <c r="I83"/>
  <c r="E83"/>
  <c r="H56"/>
  <c r="I56"/>
  <c r="H57"/>
  <c r="I57"/>
  <c r="H58"/>
  <c r="I58"/>
  <c r="H59"/>
  <c r="I59"/>
  <c r="H60"/>
  <c r="I60"/>
  <c r="H61"/>
  <c r="I61"/>
  <c r="H62"/>
  <c r="I62"/>
  <c r="H63"/>
  <c r="I63"/>
  <c r="H64"/>
  <c r="I64"/>
  <c r="H65"/>
  <c r="I65"/>
  <c r="H66"/>
  <c r="I66"/>
  <c r="H67"/>
  <c r="I67"/>
  <c r="H68"/>
  <c r="I68"/>
  <c r="H69"/>
  <c r="I69"/>
  <c r="H70"/>
  <c r="I70"/>
  <c r="H71"/>
  <c r="I71"/>
  <c r="H72"/>
  <c r="I72"/>
  <c r="H73"/>
  <c r="I73"/>
  <c r="H74"/>
  <c r="I74"/>
  <c r="H75"/>
  <c r="I75"/>
  <c r="H76"/>
  <c r="I76"/>
  <c r="H77"/>
  <c r="I77"/>
  <c r="H78"/>
  <c r="I78"/>
  <c r="E53"/>
  <c r="F53"/>
  <c r="G53"/>
  <c r="E54"/>
  <c r="F54"/>
  <c r="G54"/>
  <c r="E55"/>
  <c r="F55"/>
  <c r="G55"/>
  <c r="E56"/>
  <c r="F56"/>
  <c r="G56"/>
  <c r="E57"/>
  <c r="F57"/>
  <c r="G57"/>
  <c r="E58"/>
  <c r="F58"/>
  <c r="G58"/>
  <c r="E59"/>
  <c r="F59"/>
  <c r="G59"/>
  <c r="E60"/>
  <c r="F60"/>
  <c r="G60"/>
  <c r="E61"/>
  <c r="F61"/>
  <c r="G61"/>
  <c r="E62"/>
  <c r="F62"/>
  <c r="G62"/>
  <c r="E63"/>
  <c r="F63"/>
  <c r="G63"/>
  <c r="E64"/>
  <c r="F64"/>
  <c r="G64"/>
  <c r="E65"/>
  <c r="F65"/>
  <c r="G65"/>
  <c r="E66"/>
  <c r="F66"/>
  <c r="G66"/>
  <c r="E67"/>
  <c r="F67"/>
  <c r="G67"/>
  <c r="E68"/>
  <c r="F68"/>
  <c r="G68"/>
  <c r="E69"/>
  <c r="F69"/>
  <c r="G69"/>
  <c r="E70"/>
  <c r="F70"/>
  <c r="G70"/>
  <c r="E71"/>
  <c r="F71"/>
  <c r="G71"/>
  <c r="E72"/>
  <c r="F72"/>
  <c r="G72"/>
  <c r="E73"/>
  <c r="F73"/>
  <c r="G73"/>
  <c r="E74"/>
  <c r="F74"/>
  <c r="G74"/>
  <c r="E75"/>
  <c r="F75"/>
  <c r="G75"/>
  <c r="E76"/>
  <c r="F76"/>
  <c r="G76"/>
  <c r="E77"/>
  <c r="F77"/>
  <c r="G77"/>
  <c r="E78"/>
  <c r="F78"/>
  <c r="G78"/>
  <c r="H50"/>
  <c r="I50"/>
  <c r="H51"/>
  <c r="I51"/>
  <c r="H52"/>
  <c r="I52"/>
  <c r="E51"/>
  <c r="F51"/>
  <c r="G51"/>
  <c r="E52"/>
  <c r="F52"/>
  <c r="G52"/>
  <c r="E44"/>
  <c r="F44"/>
  <c r="G44"/>
  <c r="E45"/>
  <c r="F45"/>
  <c r="G45"/>
  <c r="E46"/>
  <c r="F46"/>
  <c r="G46"/>
  <c r="E47"/>
  <c r="F47"/>
  <c r="G47"/>
  <c r="E48"/>
  <c r="F48"/>
  <c r="G48"/>
  <c r="E49"/>
  <c r="F49"/>
  <c r="G49"/>
  <c r="E50"/>
  <c r="F50"/>
  <c r="G50"/>
  <c r="J44"/>
  <c r="K44"/>
  <c r="L44"/>
  <c r="M44"/>
  <c r="N44"/>
  <c r="O44"/>
  <c r="P44"/>
  <c r="Q44"/>
  <c r="J45"/>
  <c r="K45"/>
  <c r="L45"/>
  <c r="M45"/>
  <c r="N45"/>
  <c r="O45"/>
  <c r="P45"/>
  <c r="Q45"/>
  <c r="J46"/>
  <c r="K46"/>
  <c r="L46"/>
  <c r="M46"/>
  <c r="N46"/>
  <c r="O46"/>
  <c r="P46"/>
  <c r="Q46"/>
  <c r="J47"/>
  <c r="K47"/>
  <c r="L47"/>
  <c r="M47"/>
  <c r="N47"/>
  <c r="O47"/>
  <c r="P47"/>
  <c r="Q47"/>
  <c r="J48"/>
  <c r="K48"/>
  <c r="L48"/>
  <c r="M48"/>
  <c r="N48"/>
  <c r="O48"/>
  <c r="P48"/>
  <c r="Q48"/>
  <c r="J49"/>
  <c r="K49"/>
  <c r="L49"/>
  <c r="M49"/>
  <c r="N49"/>
  <c r="O49"/>
  <c r="P49"/>
  <c r="Q49"/>
  <c r="J50"/>
  <c r="K50"/>
  <c r="L50"/>
  <c r="M50"/>
  <c r="N50"/>
  <c r="O50"/>
  <c r="P50"/>
  <c r="Q50"/>
  <c r="J51"/>
  <c r="K51"/>
  <c r="L51"/>
  <c r="M51"/>
  <c r="N51"/>
  <c r="O51"/>
  <c r="P51"/>
  <c r="Q51"/>
  <c r="J52"/>
  <c r="K52"/>
  <c r="L52"/>
  <c r="M52"/>
  <c r="N52"/>
  <c r="O52"/>
  <c r="P52"/>
  <c r="Q52"/>
  <c r="J53"/>
  <c r="K53"/>
  <c r="L53"/>
  <c r="M53"/>
  <c r="N53"/>
  <c r="O53"/>
  <c r="P53"/>
  <c r="Q53"/>
  <c r="J54"/>
  <c r="K54"/>
  <c r="L54"/>
  <c r="M54"/>
  <c r="N54"/>
  <c r="O54"/>
  <c r="P54"/>
  <c r="Q54"/>
  <c r="J55"/>
  <c r="K55"/>
  <c r="L55"/>
  <c r="M55"/>
  <c r="N55"/>
  <c r="O55"/>
  <c r="P55"/>
  <c r="Q55"/>
  <c r="J56"/>
  <c r="K56"/>
  <c r="L56"/>
  <c r="M56"/>
  <c r="N56"/>
  <c r="O56"/>
  <c r="P56"/>
  <c r="Q56"/>
  <c r="J57"/>
  <c r="K57"/>
  <c r="L57"/>
  <c r="M57"/>
  <c r="N57"/>
  <c r="O57"/>
  <c r="P57"/>
  <c r="Q57"/>
  <c r="J58"/>
  <c r="K58"/>
  <c r="L58"/>
  <c r="M58"/>
  <c r="N58"/>
  <c r="O58"/>
  <c r="P58"/>
  <c r="Q58"/>
  <c r="J59"/>
  <c r="K59"/>
  <c r="L59"/>
  <c r="M59"/>
  <c r="N59"/>
  <c r="O59"/>
  <c r="P59"/>
  <c r="Q59"/>
  <c r="J60"/>
  <c r="K60"/>
  <c r="L60"/>
  <c r="M60"/>
  <c r="N60"/>
  <c r="O60"/>
  <c r="P60"/>
  <c r="Q60"/>
  <c r="J61"/>
  <c r="K61"/>
  <c r="L61"/>
  <c r="M61"/>
  <c r="N61"/>
  <c r="O61"/>
  <c r="P61"/>
  <c r="Q61"/>
  <c r="J62"/>
  <c r="K62"/>
  <c r="L62"/>
  <c r="M62"/>
  <c r="N62"/>
  <c r="O62"/>
  <c r="P62"/>
  <c r="Q62"/>
  <c r="J63"/>
  <c r="K63"/>
  <c r="L63"/>
  <c r="M63"/>
  <c r="N63"/>
  <c r="O63"/>
  <c r="P63"/>
  <c r="Q63"/>
  <c r="J64"/>
  <c r="K64"/>
  <c r="L64"/>
  <c r="M64"/>
  <c r="N64"/>
  <c r="O64"/>
  <c r="P64"/>
  <c r="Q64"/>
  <c r="J65"/>
  <c r="K65"/>
  <c r="L65"/>
  <c r="M65"/>
  <c r="N65"/>
  <c r="O65"/>
  <c r="P65"/>
  <c r="Q65"/>
  <c r="J66"/>
  <c r="K66"/>
  <c r="L66"/>
  <c r="M66"/>
  <c r="N66"/>
  <c r="O66"/>
  <c r="P66"/>
  <c r="Q66"/>
  <c r="J67"/>
  <c r="K67"/>
  <c r="L67"/>
  <c r="M67"/>
  <c r="N67"/>
  <c r="O67"/>
  <c r="P67"/>
  <c r="Q67"/>
  <c r="J68"/>
  <c r="K68"/>
  <c r="L68"/>
  <c r="M68"/>
  <c r="N68"/>
  <c r="O68"/>
  <c r="P68"/>
  <c r="Q68"/>
  <c r="J69"/>
  <c r="K69"/>
  <c r="L69"/>
  <c r="M69"/>
  <c r="N69"/>
  <c r="O69"/>
  <c r="P69"/>
  <c r="Q69"/>
  <c r="J70"/>
  <c r="K70"/>
  <c r="L70"/>
  <c r="M70"/>
  <c r="N70"/>
  <c r="O70"/>
  <c r="P70"/>
  <c r="Q70"/>
  <c r="J71"/>
  <c r="K71"/>
  <c r="L71"/>
  <c r="M71"/>
  <c r="N71"/>
  <c r="O71"/>
  <c r="P71"/>
  <c r="Q71"/>
  <c r="J72"/>
  <c r="K72"/>
  <c r="L72"/>
  <c r="M72"/>
  <c r="N72"/>
  <c r="O72"/>
  <c r="P72"/>
  <c r="Q72"/>
  <c r="J73"/>
  <c r="K73"/>
  <c r="L73"/>
  <c r="M73"/>
  <c r="N73"/>
  <c r="O73"/>
  <c r="P73"/>
  <c r="Q73"/>
  <c r="J74"/>
  <c r="K74"/>
  <c r="L74"/>
  <c r="M74"/>
  <c r="N74"/>
  <c r="O74"/>
  <c r="P74"/>
  <c r="Q74"/>
  <c r="J75"/>
  <c r="K75"/>
  <c r="L75"/>
  <c r="M75"/>
  <c r="N75"/>
  <c r="O75"/>
  <c r="P75"/>
  <c r="Q75"/>
  <c r="J76"/>
  <c r="K76"/>
  <c r="L76"/>
  <c r="M76"/>
  <c r="N76"/>
  <c r="O76"/>
  <c r="P76"/>
  <c r="Q76"/>
  <c r="J77"/>
  <c r="K77"/>
  <c r="L77"/>
  <c r="M77"/>
  <c r="N77"/>
  <c r="O77"/>
  <c r="P77"/>
  <c r="Q77"/>
  <c r="J78"/>
  <c r="K78"/>
  <c r="L78"/>
  <c r="M78"/>
  <c r="N78"/>
  <c r="O78"/>
  <c r="P78"/>
  <c r="Q78"/>
  <c r="E6"/>
  <c r="F6"/>
  <c r="G6"/>
  <c r="H6"/>
  <c r="I6"/>
  <c r="J6"/>
  <c r="K6"/>
  <c r="L6"/>
  <c r="M6"/>
  <c r="N6"/>
  <c r="O6"/>
  <c r="P6"/>
  <c r="Q6"/>
  <c r="E7"/>
  <c r="F7"/>
  <c r="G7"/>
  <c r="H7"/>
  <c r="I7"/>
  <c r="J7"/>
  <c r="K7"/>
  <c r="L7"/>
  <c r="M7"/>
  <c r="N7"/>
  <c r="O7"/>
  <c r="P7"/>
  <c r="Q7"/>
  <c r="E8"/>
  <c r="F8"/>
  <c r="G8"/>
  <c r="H8"/>
  <c r="I8"/>
  <c r="J8"/>
  <c r="K8"/>
  <c r="L8"/>
  <c r="M8"/>
  <c r="N8"/>
  <c r="O8"/>
  <c r="P8"/>
  <c r="Q8"/>
  <c r="E9"/>
  <c r="F9"/>
  <c r="G9"/>
  <c r="H9"/>
  <c r="I9"/>
  <c r="J9"/>
  <c r="K9"/>
  <c r="L9"/>
  <c r="M9"/>
  <c r="N9"/>
  <c r="O9"/>
  <c r="P9"/>
  <c r="Q9"/>
  <c r="E10"/>
  <c r="F10"/>
  <c r="G10"/>
  <c r="H10"/>
  <c r="I10"/>
  <c r="J10"/>
  <c r="K10"/>
  <c r="L10"/>
  <c r="M10"/>
  <c r="N10"/>
  <c r="O10"/>
  <c r="P10"/>
  <c r="Q10"/>
  <c r="E11"/>
  <c r="F11"/>
  <c r="G11"/>
  <c r="H11"/>
  <c r="I11"/>
  <c r="J11"/>
  <c r="K11"/>
  <c r="L11"/>
  <c r="M11"/>
  <c r="N11"/>
  <c r="O11"/>
  <c r="P11"/>
  <c r="Q11"/>
  <c r="E12"/>
  <c r="F12"/>
  <c r="G12"/>
  <c r="H12"/>
  <c r="I12"/>
  <c r="J12"/>
  <c r="K12"/>
  <c r="L12"/>
  <c r="M12"/>
  <c r="N12"/>
  <c r="O12"/>
  <c r="P12"/>
  <c r="Q12"/>
  <c r="E13"/>
  <c r="F13"/>
  <c r="G13"/>
  <c r="H13"/>
  <c r="I13"/>
  <c r="J13"/>
  <c r="K13"/>
  <c r="L13"/>
  <c r="M13"/>
  <c r="N13"/>
  <c r="O13"/>
  <c r="P13"/>
  <c r="Q13"/>
  <c r="E14"/>
  <c r="F14"/>
  <c r="G14"/>
  <c r="H14"/>
  <c r="I14"/>
  <c r="J14"/>
  <c r="K14"/>
  <c r="L14"/>
  <c r="M14"/>
  <c r="N14"/>
  <c r="O14"/>
  <c r="P14"/>
  <c r="Q14"/>
  <c r="E15"/>
  <c r="F15"/>
  <c r="G15"/>
  <c r="H15"/>
  <c r="I15"/>
  <c r="J15"/>
  <c r="K15"/>
  <c r="L15"/>
  <c r="M15"/>
  <c r="N15"/>
  <c r="O15"/>
  <c r="P15"/>
  <c r="Q15"/>
  <c r="E16"/>
  <c r="F16"/>
  <c r="G16"/>
  <c r="H16"/>
  <c r="I16"/>
  <c r="J16"/>
  <c r="K16"/>
  <c r="L16"/>
  <c r="M16"/>
  <c r="N16"/>
  <c r="O16"/>
  <c r="P16"/>
  <c r="Q16"/>
  <c r="E17"/>
  <c r="F17"/>
  <c r="G17"/>
  <c r="H17"/>
  <c r="I17"/>
  <c r="J17"/>
  <c r="K17"/>
  <c r="L17"/>
  <c r="M17"/>
  <c r="N17"/>
  <c r="O17"/>
  <c r="P17"/>
  <c r="Q17"/>
  <c r="E18"/>
  <c r="F18"/>
  <c r="G18"/>
  <c r="H18"/>
  <c r="I18"/>
  <c r="J18"/>
  <c r="K18"/>
  <c r="L18"/>
  <c r="M18"/>
  <c r="N18"/>
  <c r="O18"/>
  <c r="P18"/>
  <c r="Q18"/>
  <c r="E19"/>
  <c r="F19"/>
  <c r="G19"/>
  <c r="H19"/>
  <c r="I19"/>
  <c r="J19"/>
  <c r="K19"/>
  <c r="L19"/>
  <c r="M19"/>
  <c r="N19"/>
  <c r="O19"/>
  <c r="P19"/>
  <c r="Q19"/>
  <c r="E20"/>
  <c r="F20"/>
  <c r="G20"/>
  <c r="H20"/>
  <c r="I20"/>
  <c r="J20"/>
  <c r="K20"/>
  <c r="L20"/>
  <c r="M20"/>
  <c r="N20"/>
  <c r="O20"/>
  <c r="P20"/>
  <c r="Q20"/>
  <c r="E21"/>
  <c r="F21"/>
  <c r="G21"/>
  <c r="H21"/>
  <c r="I21"/>
  <c r="J21"/>
  <c r="K21"/>
  <c r="L21"/>
  <c r="M21"/>
  <c r="N21"/>
  <c r="O21"/>
  <c r="P21"/>
  <c r="Q21"/>
  <c r="E22"/>
  <c r="F22"/>
  <c r="G22"/>
  <c r="H22"/>
  <c r="I22"/>
  <c r="J22"/>
  <c r="K22"/>
  <c r="L22"/>
  <c r="M22"/>
  <c r="N22"/>
  <c r="O22"/>
  <c r="P22"/>
  <c r="Q22"/>
  <c r="E23"/>
  <c r="F23"/>
  <c r="G23"/>
  <c r="H23"/>
  <c r="I23"/>
  <c r="J23"/>
  <c r="K23"/>
  <c r="L23"/>
  <c r="M23"/>
  <c r="N23"/>
  <c r="O23"/>
  <c r="P23"/>
  <c r="Q23"/>
  <c r="E24"/>
  <c r="F24"/>
  <c r="G24"/>
  <c r="H24"/>
  <c r="I24"/>
  <c r="J24"/>
  <c r="K24"/>
  <c r="L24"/>
  <c r="M24"/>
  <c r="N24"/>
  <c r="O24"/>
  <c r="P24"/>
  <c r="Q24"/>
  <c r="E25"/>
  <c r="F25"/>
  <c r="G25"/>
  <c r="H25"/>
  <c r="I25"/>
  <c r="J25"/>
  <c r="K25"/>
  <c r="L25"/>
  <c r="M25"/>
  <c r="N25"/>
  <c r="O25"/>
  <c r="P25"/>
  <c r="Q25"/>
  <c r="E26"/>
  <c r="F26"/>
  <c r="G26"/>
  <c r="H26"/>
  <c r="I26"/>
  <c r="J26"/>
  <c r="K26"/>
  <c r="L26"/>
  <c r="M26"/>
  <c r="N26"/>
  <c r="O26"/>
  <c r="P26"/>
  <c r="Q26"/>
  <c r="E27"/>
  <c r="F27"/>
  <c r="G27"/>
  <c r="H27"/>
  <c r="I27"/>
  <c r="J27"/>
  <c r="K27"/>
  <c r="L27"/>
  <c r="M27"/>
  <c r="N27"/>
  <c r="O27"/>
  <c r="P27"/>
  <c r="Q27"/>
  <c r="E28"/>
  <c r="F28"/>
  <c r="G28"/>
  <c r="H28"/>
  <c r="I28"/>
  <c r="J28"/>
  <c r="K28"/>
  <c r="L28"/>
  <c r="M28"/>
  <c r="N28"/>
  <c r="O28"/>
  <c r="P28"/>
  <c r="Q28"/>
  <c r="E29"/>
  <c r="F29"/>
  <c r="G29"/>
  <c r="H29"/>
  <c r="I29"/>
  <c r="J29"/>
  <c r="K29"/>
  <c r="L29"/>
  <c r="M29"/>
  <c r="N29"/>
  <c r="O29"/>
  <c r="P29"/>
  <c r="Q29"/>
  <c r="E30"/>
  <c r="F30"/>
  <c r="G30"/>
  <c r="H30"/>
  <c r="I30"/>
  <c r="J30"/>
  <c r="K30"/>
  <c r="L30"/>
  <c r="M30"/>
  <c r="N30"/>
  <c r="O30"/>
  <c r="P30"/>
  <c r="Q30"/>
  <c r="E31"/>
  <c r="F31"/>
  <c r="G31"/>
  <c r="H31"/>
  <c r="I31"/>
  <c r="J31"/>
  <c r="K31"/>
  <c r="L31"/>
  <c r="M31"/>
  <c r="N31"/>
  <c r="O31"/>
  <c r="P31"/>
  <c r="Q31"/>
  <c r="E32"/>
  <c r="F32"/>
  <c r="G32"/>
  <c r="H32"/>
  <c r="I32"/>
  <c r="J32"/>
  <c r="K32"/>
  <c r="L32"/>
  <c r="M32"/>
  <c r="N32"/>
  <c r="O32"/>
  <c r="P32"/>
  <c r="Q32"/>
  <c r="E33"/>
  <c r="F33"/>
  <c r="G33"/>
  <c r="H33"/>
  <c r="I33"/>
  <c r="J33"/>
  <c r="K33"/>
  <c r="L33"/>
  <c r="M33"/>
  <c r="N33"/>
  <c r="O33"/>
  <c r="P33"/>
  <c r="Q33"/>
  <c r="E34"/>
  <c r="F34"/>
  <c r="G34"/>
  <c r="H34"/>
  <c r="I34"/>
  <c r="J34"/>
  <c r="K34"/>
  <c r="L34"/>
  <c r="M34"/>
  <c r="N34"/>
  <c r="O34"/>
  <c r="P34"/>
  <c r="Q34"/>
  <c r="E35"/>
  <c r="F35"/>
  <c r="G35"/>
  <c r="H35"/>
  <c r="I35"/>
  <c r="J35"/>
  <c r="K35"/>
  <c r="L35"/>
  <c r="M35"/>
  <c r="N35"/>
  <c r="O35"/>
  <c r="P35"/>
  <c r="Q35"/>
  <c r="E36"/>
  <c r="F36"/>
  <c r="G36"/>
  <c r="H36"/>
  <c r="I36"/>
  <c r="J36"/>
  <c r="K36"/>
  <c r="L36"/>
  <c r="M36"/>
  <c r="N36"/>
  <c r="O36"/>
  <c r="P36"/>
  <c r="Q36"/>
  <c r="E37"/>
  <c r="F37"/>
  <c r="G37"/>
  <c r="H37"/>
  <c r="I37"/>
  <c r="J37"/>
  <c r="K37"/>
  <c r="L37"/>
  <c r="M37"/>
  <c r="N37"/>
  <c r="O37"/>
  <c r="P37"/>
  <c r="Q37"/>
  <c r="E38"/>
  <c r="F38"/>
  <c r="G38"/>
  <c r="H38"/>
  <c r="I38"/>
  <c r="J38"/>
  <c r="K38"/>
  <c r="L38"/>
  <c r="M38"/>
  <c r="N38"/>
  <c r="O38"/>
  <c r="P38"/>
  <c r="Q38"/>
  <c r="E39"/>
  <c r="F39"/>
  <c r="G39"/>
  <c r="H39"/>
  <c r="I39"/>
  <c r="J39"/>
  <c r="K39"/>
  <c r="L39"/>
  <c r="M39"/>
  <c r="N39"/>
  <c r="O39"/>
  <c r="P39"/>
  <c r="Q39"/>
  <c r="E40"/>
  <c r="F40"/>
  <c r="G40"/>
  <c r="H40"/>
  <c r="I40"/>
  <c r="J40"/>
  <c r="K40"/>
  <c r="L40"/>
  <c r="M40"/>
  <c r="N40"/>
  <c r="O40"/>
  <c r="P40"/>
  <c r="Q40"/>
  <c r="E41"/>
  <c r="F41"/>
  <c r="G41"/>
  <c r="H41"/>
  <c r="I41"/>
  <c r="J41"/>
  <c r="K41"/>
  <c r="L41"/>
  <c r="M41"/>
  <c r="N41"/>
  <c r="O41"/>
  <c r="P41"/>
  <c r="Q41"/>
  <c r="E42"/>
  <c r="F42"/>
  <c r="G42"/>
  <c r="H42"/>
  <c r="I42"/>
  <c r="J42"/>
  <c r="K42"/>
  <c r="L42"/>
  <c r="M42"/>
  <c r="N42"/>
  <c r="O42"/>
  <c r="P42"/>
  <c r="Q42"/>
  <c r="E43"/>
  <c r="F43"/>
  <c r="G43"/>
  <c r="H43"/>
  <c r="I43"/>
  <c r="J43"/>
  <c r="K43"/>
  <c r="L43"/>
  <c r="M43"/>
  <c r="N43"/>
  <c r="O43"/>
  <c r="P43"/>
  <c r="Q43"/>
  <c r="K5"/>
  <c r="L5"/>
  <c r="M5"/>
  <c r="N5"/>
  <c r="O5"/>
  <c r="P5"/>
  <c r="Q5"/>
  <c r="F5"/>
  <c r="G5"/>
  <c r="H5"/>
  <c r="I5"/>
  <c r="J5"/>
  <c r="E5"/>
  <c r="E133" i="18"/>
  <c r="F133"/>
  <c r="G133"/>
  <c r="E44"/>
  <c r="E212"/>
  <c r="F212"/>
  <c r="G212"/>
  <c r="E30"/>
  <c r="F30"/>
  <c r="G30"/>
  <c r="H30"/>
  <c r="R30"/>
  <c r="S30"/>
  <c r="T30"/>
  <c r="U30"/>
  <c r="V30"/>
  <c r="W30"/>
  <c r="E291" i="17"/>
  <c r="F291"/>
  <c r="F284" i="18"/>
  <c r="E285"/>
  <c r="F285"/>
  <c r="G285"/>
  <c r="H291" i="17"/>
  <c r="H311" i="18"/>
  <c r="H285"/>
  <c r="E122" i="17"/>
  <c r="F122"/>
  <c r="G122"/>
  <c r="E153"/>
  <c r="F62"/>
  <c r="T122"/>
  <c r="U122"/>
  <c r="V122"/>
  <c r="W122"/>
  <c r="X122"/>
  <c r="Y122"/>
  <c r="H122"/>
  <c r="H62"/>
  <c r="F40"/>
  <c r="E272"/>
  <c r="G272"/>
  <c r="T40"/>
  <c r="U40"/>
  <c r="V40"/>
  <c r="X40"/>
  <c r="Y40"/>
  <c r="T272"/>
  <c r="U272"/>
  <c r="V272"/>
  <c r="W272"/>
  <c r="X272"/>
  <c r="Y272"/>
  <c r="H272"/>
  <c r="E97"/>
  <c r="F97"/>
  <c r="G97"/>
  <c r="T112"/>
  <c r="U112"/>
  <c r="V112"/>
  <c r="W112"/>
  <c r="X112"/>
  <c r="Y112"/>
  <c r="T414"/>
  <c r="U414"/>
  <c r="V414"/>
  <c r="W414"/>
  <c r="X414"/>
  <c r="Y414"/>
  <c r="U485"/>
  <c r="V485"/>
  <c r="W485"/>
  <c r="Y485"/>
  <c r="E112"/>
  <c r="F112"/>
  <c r="G112"/>
  <c r="E414"/>
  <c r="F414"/>
  <c r="G414"/>
  <c r="E485"/>
  <c r="F485"/>
  <c r="G485"/>
  <c r="T375"/>
  <c r="U375"/>
  <c r="W375"/>
  <c r="X375"/>
  <c r="Y375"/>
  <c r="S100" i="18"/>
  <c r="V395" i="17"/>
  <c r="U100" i="18"/>
  <c r="Y461" i="17"/>
  <c r="E165"/>
  <c r="G165"/>
  <c r="E286"/>
  <c r="G286"/>
  <c r="E375"/>
  <c r="G375"/>
  <c r="E461"/>
  <c r="G100" i="18"/>
  <c r="E415" i="17"/>
  <c r="F416"/>
  <c r="E460"/>
  <c r="G374"/>
  <c r="E148" i="18"/>
  <c r="F285" i="17"/>
  <c r="G148" i="18"/>
  <c r="H374" i="17"/>
  <c r="U460"/>
  <c r="V460"/>
  <c r="W460"/>
  <c r="X510"/>
  <c r="Y460"/>
  <c r="H285"/>
  <c r="T483"/>
  <c r="U218"/>
  <c r="V483"/>
  <c r="W433"/>
  <c r="X483"/>
  <c r="Y484"/>
  <c r="E145"/>
  <c r="E148"/>
  <c r="F236"/>
  <c r="G271"/>
  <c r="E156" i="18"/>
  <c r="F156"/>
  <c r="G156"/>
  <c r="H39" i="17"/>
  <c r="W47"/>
  <c r="W50" s="1"/>
  <c r="Y39"/>
  <c r="E47"/>
  <c r="F47"/>
  <c r="G47"/>
  <c r="F453"/>
  <c r="F369"/>
  <c r="E39" i="18"/>
  <c r="E245" i="17"/>
  <c r="F248" i="18"/>
  <c r="G248"/>
  <c r="F455" i="17"/>
  <c r="G161"/>
  <c r="E205" i="18"/>
  <c r="F162" i="17"/>
  <c r="G246"/>
  <c r="U455"/>
  <c r="W455"/>
  <c r="X161"/>
  <c r="Y455"/>
  <c r="R294" i="18"/>
  <c r="W162" i="17"/>
  <c r="X297"/>
  <c r="U453"/>
  <c r="W453"/>
  <c r="Y453"/>
  <c r="H160"/>
  <c r="H369"/>
  <c r="H162"/>
  <c r="E393"/>
  <c r="F393"/>
  <c r="G114"/>
  <c r="E182" i="18"/>
  <c r="F282" i="17"/>
  <c r="G182" i="18"/>
  <c r="E83" i="17"/>
  <c r="F83"/>
  <c r="G83"/>
  <c r="E287"/>
  <c r="G287"/>
  <c r="E96" i="18"/>
  <c r="F96"/>
  <c r="G96"/>
  <c r="H96"/>
  <c r="H182"/>
  <c r="H83" i="17"/>
  <c r="H346"/>
  <c r="H260" i="18"/>
  <c r="H122"/>
  <c r="R122"/>
  <c r="T122"/>
  <c r="V122"/>
  <c r="W123"/>
  <c r="H8" i="17"/>
  <c r="T8"/>
  <c r="T10" s="1"/>
  <c r="U151"/>
  <c r="V8"/>
  <c r="V10" s="1"/>
  <c r="W8"/>
  <c r="W10" s="1"/>
  <c r="Y8"/>
  <c r="Y10" s="1"/>
  <c r="H482"/>
  <c r="U482"/>
  <c r="V482"/>
  <c r="W482"/>
  <c r="X482"/>
  <c r="Y482"/>
  <c r="H42" i="18"/>
  <c r="R42"/>
  <c r="S42"/>
  <c r="T42"/>
  <c r="U42"/>
  <c r="V42"/>
  <c r="W42"/>
  <c r="T320" i="17"/>
  <c r="S193" i="18"/>
  <c r="T194"/>
  <c r="U194"/>
  <c r="X261" i="17"/>
  <c r="U372"/>
  <c r="W129"/>
  <c r="W132" s="1"/>
  <c r="Y372"/>
  <c r="E55"/>
  <c r="F8"/>
  <c r="G121"/>
  <c r="F482"/>
  <c r="G482"/>
  <c r="E42" i="18"/>
  <c r="F42"/>
  <c r="G42"/>
  <c r="E320" i="17"/>
  <c r="F320"/>
  <c r="G166" i="18"/>
  <c r="F372" i="17"/>
  <c r="E23"/>
  <c r="U94"/>
  <c r="V182"/>
  <c r="W94"/>
  <c r="X95"/>
  <c r="Y95"/>
  <c r="R264" i="18"/>
  <c r="S266"/>
  <c r="T264"/>
  <c r="V264"/>
  <c r="W264"/>
  <c r="U111" i="17"/>
  <c r="V111"/>
  <c r="W111"/>
  <c r="Y111"/>
  <c r="T24"/>
  <c r="S68" i="18"/>
  <c r="T67"/>
  <c r="U21"/>
  <c r="W305"/>
  <c r="T280" i="17"/>
  <c r="U281"/>
  <c r="V280"/>
  <c r="X280"/>
  <c r="Y281"/>
  <c r="R40" i="18"/>
  <c r="S40"/>
  <c r="T40"/>
  <c r="U40"/>
  <c r="V40"/>
  <c r="W40"/>
  <c r="T233" i="17"/>
  <c r="U332"/>
  <c r="V232"/>
  <c r="U179" i="18"/>
  <c r="X206" i="17"/>
  <c r="Y332"/>
  <c r="E431"/>
  <c r="F30"/>
  <c r="G7"/>
  <c r="H508"/>
  <c r="E319" i="18"/>
  <c r="G128" i="17"/>
  <c r="E124" i="18"/>
  <c r="G124"/>
  <c r="E147"/>
  <c r="F192"/>
  <c r="G250"/>
  <c r="H307"/>
  <c r="H94" i="17"/>
  <c r="H263" i="18"/>
  <c r="H111" i="17"/>
  <c r="H21" i="18"/>
  <c r="H280" i="17"/>
  <c r="H40" i="18"/>
  <c r="H331" i="17"/>
  <c r="E95"/>
  <c r="F95"/>
  <c r="G94"/>
  <c r="E264" i="18"/>
  <c r="G264"/>
  <c r="E111" i="17"/>
  <c r="F111"/>
  <c r="G110"/>
  <c r="E24"/>
  <c r="F68" i="18"/>
  <c r="G146" i="17"/>
  <c r="E280"/>
  <c r="G280"/>
  <c r="E40" i="18"/>
  <c r="F40"/>
  <c r="G40"/>
  <c r="E206" i="17"/>
  <c r="F332"/>
  <c r="G179" i="18"/>
  <c r="E330" i="17"/>
  <c r="G330"/>
  <c r="H329"/>
  <c r="E456"/>
  <c r="G373"/>
  <c r="H108"/>
  <c r="E430"/>
  <c r="F144" i="18"/>
  <c r="G144"/>
  <c r="E46" i="17"/>
  <c r="G22"/>
  <c r="H22"/>
  <c r="E458"/>
  <c r="F231"/>
  <c r="G318"/>
  <c r="H231"/>
  <c r="F29" i="9"/>
  <c r="F30"/>
  <c r="F31"/>
  <c r="F32"/>
  <c r="F26"/>
  <c r="F28"/>
  <c r="F18"/>
  <c r="F19"/>
  <c r="F20"/>
  <c r="F17"/>
  <c r="F7"/>
  <c r="F8"/>
  <c r="F9"/>
  <c r="F10"/>
  <c r="F11"/>
  <c r="F12"/>
  <c r="F6"/>
  <c r="M357" i="12"/>
  <c r="F26" i="18" s="1"/>
  <c r="AK352" i="12"/>
  <c r="L352"/>
  <c r="AK346"/>
  <c r="D10" i="18" s="1"/>
  <c r="M346" i="12"/>
  <c r="AK343"/>
  <c r="E282" i="18" s="1"/>
  <c r="AK340" i="12"/>
  <c r="F173" i="18" s="1"/>
  <c r="P344" i="12"/>
  <c r="AK339"/>
  <c r="G462" i="17" s="1"/>
  <c r="AK338" i="12"/>
  <c r="F49" i="17" s="1"/>
  <c r="O339" i="12"/>
  <c r="O340"/>
  <c r="O338"/>
  <c r="AC334"/>
  <c r="D334"/>
  <c r="AC331"/>
  <c r="D331"/>
  <c r="AC328"/>
  <c r="D328"/>
  <c r="AC325"/>
  <c r="D325"/>
  <c r="AC322"/>
  <c r="D322"/>
  <c r="AC319"/>
  <c r="D319"/>
  <c r="AC316"/>
  <c r="D316"/>
  <c r="AC313"/>
  <c r="D313"/>
  <c r="AC310"/>
  <c r="D310"/>
  <c r="AC307"/>
  <c r="D307"/>
  <c r="AC304"/>
  <c r="D304"/>
  <c r="AC301"/>
  <c r="D301"/>
  <c r="AM297"/>
  <c r="N297"/>
  <c r="R293"/>
  <c r="T293"/>
  <c r="V293"/>
  <c r="X293"/>
  <c r="Z293"/>
  <c r="AB293"/>
  <c r="AD293"/>
  <c r="P293"/>
  <c r="R290"/>
  <c r="T290"/>
  <c r="V290"/>
  <c r="X290"/>
  <c r="Z290"/>
  <c r="AB290"/>
  <c r="AD290"/>
  <c r="AF290"/>
  <c r="AH290"/>
  <c r="AJ290"/>
  <c r="P290"/>
  <c r="R287"/>
  <c r="T287"/>
  <c r="V287"/>
  <c r="X287"/>
  <c r="Z287"/>
  <c r="AB287"/>
  <c r="AD287"/>
  <c r="AF287"/>
  <c r="AH287"/>
  <c r="AJ287"/>
  <c r="AL287"/>
  <c r="AN287"/>
  <c r="P287"/>
  <c r="AN272"/>
  <c r="Y275"/>
  <c r="Y272"/>
  <c r="I275"/>
  <c r="H273"/>
  <c r="K273"/>
  <c r="N273"/>
  <c r="Q273"/>
  <c r="E273"/>
  <c r="AI268"/>
  <c r="AL268"/>
  <c r="AO268"/>
  <c r="AL267"/>
  <c r="AO267"/>
  <c r="AI267"/>
  <c r="U268"/>
  <c r="X268"/>
  <c r="AA268"/>
  <c r="X267"/>
  <c r="AA267"/>
  <c r="U267"/>
  <c r="G268"/>
  <c r="J268"/>
  <c r="M268"/>
  <c r="J267"/>
  <c r="M267"/>
  <c r="G267"/>
  <c r="AI260"/>
  <c r="AL260"/>
  <c r="AO260"/>
  <c r="AL259"/>
  <c r="AO259"/>
  <c r="AI259"/>
  <c r="U260"/>
  <c r="X260"/>
  <c r="AA260"/>
  <c r="X259"/>
  <c r="AA259"/>
  <c r="U259"/>
  <c r="G260"/>
  <c r="J260"/>
  <c r="M260"/>
  <c r="J259"/>
  <c r="M259"/>
  <c r="G259"/>
  <c r="K248"/>
  <c r="G110" i="18" s="1"/>
  <c r="AK249" i="12"/>
  <c r="F260" i="17" s="1"/>
  <c r="AN249" i="12"/>
  <c r="G260" i="17" s="1"/>
  <c r="AH249" i="12"/>
  <c r="E260" i="17" s="1"/>
  <c r="W243" i="12"/>
  <c r="Z243"/>
  <c r="G181" i="17" s="1"/>
  <c r="T243" i="12"/>
  <c r="E181" i="17" s="1"/>
  <c r="X239" i="12"/>
  <c r="F443" i="17" s="1"/>
  <c r="J239" i="12"/>
  <c r="J234"/>
  <c r="AN232"/>
  <c r="X232"/>
  <c r="J232"/>
  <c r="AN230"/>
  <c r="X230"/>
  <c r="D353" i="17" s="1"/>
  <c r="J230" i="12"/>
  <c r="D354" i="17" s="1"/>
  <c r="W226" i="12"/>
  <c r="I226"/>
  <c r="AN222"/>
  <c r="X222"/>
  <c r="J222"/>
  <c r="F9" i="18" s="1"/>
  <c r="V216" i="12"/>
  <c r="F5" i="18" s="1"/>
  <c r="Y216" i="12"/>
  <c r="S216"/>
  <c r="E46" i="18" s="1"/>
  <c r="H216" i="12"/>
  <c r="K216"/>
  <c r="E216"/>
  <c r="AJ210"/>
  <c r="AM210"/>
  <c r="AG210"/>
  <c r="V210"/>
  <c r="Y210"/>
  <c r="S210"/>
  <c r="H210"/>
  <c r="K210"/>
  <c r="E210"/>
  <c r="AJ204"/>
  <c r="AM204"/>
  <c r="AG204"/>
  <c r="V204"/>
  <c r="F403" i="17" s="1"/>
  <c r="Y204" i="12"/>
  <c r="G403" i="17" s="1"/>
  <c r="S204" i="12"/>
  <c r="H204"/>
  <c r="F270" i="17" s="1"/>
  <c r="K204" i="12"/>
  <c r="G270" i="17" s="1"/>
  <c r="E204" i="12"/>
  <c r="E270" i="17" s="1"/>
  <c r="AJ198" i="12"/>
  <c r="F402" i="17" s="1"/>
  <c r="AM198" i="12"/>
  <c r="AG198"/>
  <c r="E401" i="17" s="1"/>
  <c r="V198" i="12"/>
  <c r="F352" i="17" s="1"/>
  <c r="Y198" i="12"/>
  <c r="G132" i="18" s="1"/>
  <c r="S198" i="12"/>
  <c r="H198"/>
  <c r="F189" i="17" s="1"/>
  <c r="K198" i="12"/>
  <c r="G381" i="17" s="1"/>
  <c r="E198" i="12"/>
  <c r="E184" i="18" s="1"/>
  <c r="AC190" i="12"/>
  <c r="K190"/>
  <c r="Y187"/>
  <c r="H187"/>
  <c r="AM185"/>
  <c r="Y185"/>
  <c r="H185"/>
  <c r="X171"/>
  <c r="L493" i="17" s="1"/>
  <c r="AB171" i="12"/>
  <c r="O493" i="17" s="1"/>
  <c r="AF171" i="12"/>
  <c r="Q493" i="17" s="1"/>
  <c r="AJ171" i="12"/>
  <c r="S493" i="17" s="1"/>
  <c r="AN171" i="12"/>
  <c r="U493" i="17" s="1"/>
  <c r="X173" i="12"/>
  <c r="AB173"/>
  <c r="F465" i="17" s="1"/>
  <c r="AF173" i="12"/>
  <c r="AJ173"/>
  <c r="H465" i="17" s="1"/>
  <c r="AN173" i="12"/>
  <c r="J437" i="17" s="1"/>
  <c r="X175" i="12"/>
  <c r="L465" i="17" s="1"/>
  <c r="AB175" i="12"/>
  <c r="O465" i="17" s="1"/>
  <c r="AF175" i="12"/>
  <c r="Q465" i="17" s="1"/>
  <c r="AJ175" i="12"/>
  <c r="S465" i="17" s="1"/>
  <c r="AN175" i="12"/>
  <c r="T151" i="18" s="1"/>
  <c r="AB169" i="12"/>
  <c r="F493" i="17" s="1"/>
  <c r="AF169" i="12"/>
  <c r="G493" i="17" s="1"/>
  <c r="AJ169" i="12"/>
  <c r="H493" i="17" s="1"/>
  <c r="AN169" i="12"/>
  <c r="J493" i="17" s="1"/>
  <c r="X169" i="12"/>
  <c r="E493" i="17" s="1"/>
  <c r="AJ154" i="12"/>
  <c r="T156"/>
  <c r="Q153"/>
  <c r="Y149"/>
  <c r="AK140"/>
  <c r="AK139"/>
  <c r="AG140"/>
  <c r="AG139"/>
  <c r="AC140"/>
  <c r="AC139"/>
  <c r="Y140"/>
  <c r="Y139"/>
  <c r="U140"/>
  <c r="U139"/>
  <c r="AI145"/>
  <c r="V145"/>
  <c r="E145"/>
  <c r="Z133"/>
  <c r="Z132"/>
  <c r="P133"/>
  <c r="P132"/>
  <c r="E133"/>
  <c r="E132"/>
  <c r="X127"/>
  <c r="AB127"/>
  <c r="AF127"/>
  <c r="AJ127"/>
  <c r="AN127"/>
  <c r="AB126"/>
  <c r="AF126"/>
  <c r="AJ126"/>
  <c r="AN126"/>
  <c r="X126"/>
  <c r="D376" i="17" s="1"/>
  <c r="F310" i="18"/>
  <c r="G282"/>
  <c r="E252"/>
  <c r="G238"/>
  <c r="G226"/>
  <c r="G52"/>
  <c r="F348" i="17"/>
  <c r="Q313" i="18"/>
  <c r="Q314"/>
  <c r="Q315"/>
  <c r="L314"/>
  <c r="Q299"/>
  <c r="Q301"/>
  <c r="L300"/>
  <c r="L301"/>
  <c r="Q286"/>
  <c r="Q287"/>
  <c r="Q290"/>
  <c r="Q291"/>
  <c r="Q270"/>
  <c r="Q274"/>
  <c r="L271"/>
  <c r="L273"/>
  <c r="Q253"/>
  <c r="Q254"/>
  <c r="Q256"/>
  <c r="Q241"/>
  <c r="Q242"/>
  <c r="Q243"/>
  <c r="Q227"/>
  <c r="Q228"/>
  <c r="Q229"/>
  <c r="L227"/>
  <c r="L232"/>
  <c r="Q214"/>
  <c r="Q216"/>
  <c r="Q217"/>
  <c r="L215"/>
  <c r="Q200"/>
  <c r="Q204"/>
  <c r="L201"/>
  <c r="L202"/>
  <c r="Q188"/>
  <c r="Q189"/>
  <c r="L189"/>
  <c r="Q174"/>
  <c r="L174"/>
  <c r="L175"/>
  <c r="L178"/>
  <c r="Q160"/>
  <c r="Q164"/>
  <c r="L159"/>
  <c r="L160"/>
  <c r="L163"/>
  <c r="Q140"/>
  <c r="Q143"/>
  <c r="L135"/>
  <c r="L118"/>
  <c r="Q87"/>
  <c r="Q88"/>
  <c r="Q92"/>
  <c r="L86"/>
  <c r="L88"/>
  <c r="L90"/>
  <c r="Q63"/>
  <c r="L60"/>
  <c r="Q32"/>
  <c r="Q36"/>
  <c r="L33"/>
  <c r="Q13"/>
  <c r="Q14"/>
  <c r="Q16"/>
  <c r="Q17"/>
  <c r="Q18"/>
  <c r="Q19"/>
  <c r="Q20"/>
  <c r="L15"/>
  <c r="S501" i="17"/>
  <c r="S504"/>
  <c r="S505"/>
  <c r="S506"/>
  <c r="M500"/>
  <c r="M502"/>
  <c r="S472"/>
  <c r="S476"/>
  <c r="S477"/>
  <c r="S450"/>
  <c r="M451"/>
  <c r="S445"/>
  <c r="S446"/>
  <c r="M446"/>
  <c r="S428"/>
  <c r="M426"/>
  <c r="S422"/>
  <c r="M422"/>
  <c r="S405"/>
  <c r="S406"/>
  <c r="S407"/>
  <c r="M405"/>
  <c r="M407"/>
  <c r="M408"/>
  <c r="S386"/>
  <c r="S388"/>
  <c r="S391"/>
  <c r="S392"/>
  <c r="M387"/>
  <c r="S360"/>
  <c r="S364"/>
  <c r="M363"/>
  <c r="M366"/>
  <c r="S338"/>
  <c r="S342"/>
  <c r="M339"/>
  <c r="M340"/>
  <c r="M341"/>
  <c r="S325"/>
  <c r="S326"/>
  <c r="S327"/>
  <c r="M325"/>
  <c r="S313"/>
  <c r="M314"/>
  <c r="M315"/>
  <c r="S302"/>
  <c r="S303"/>
  <c r="M304"/>
  <c r="S292"/>
  <c r="S293"/>
  <c r="S294"/>
  <c r="S295"/>
  <c r="S273"/>
  <c r="S274"/>
  <c r="S275"/>
  <c r="S277"/>
  <c r="S279"/>
  <c r="M276"/>
  <c r="S256"/>
  <c r="S258"/>
  <c r="S259"/>
  <c r="M254"/>
  <c r="M255"/>
  <c r="M258"/>
  <c r="S241"/>
  <c r="S242"/>
  <c r="M242"/>
  <c r="S224"/>
  <c r="S230"/>
  <c r="M225"/>
  <c r="S215"/>
  <c r="S216"/>
  <c r="M214"/>
  <c r="S201"/>
  <c r="M202"/>
  <c r="M203"/>
  <c r="M204"/>
  <c r="M205"/>
  <c r="S192"/>
  <c r="S193"/>
  <c r="M191"/>
  <c r="M177"/>
  <c r="M178"/>
  <c r="S169"/>
  <c r="M169"/>
  <c r="S154"/>
  <c r="S155"/>
  <c r="S159"/>
  <c r="M156"/>
  <c r="M157"/>
  <c r="S141"/>
  <c r="S143"/>
  <c r="M126"/>
  <c r="M127"/>
  <c r="S101"/>
  <c r="S104"/>
  <c r="M101"/>
  <c r="M106"/>
  <c r="M90"/>
  <c r="M91"/>
  <c r="M92"/>
  <c r="M79"/>
  <c r="M80"/>
  <c r="M81"/>
  <c r="S71"/>
  <c r="M69"/>
  <c r="M60"/>
  <c r="M61"/>
  <c r="S52"/>
  <c r="S44"/>
  <c r="S36"/>
  <c r="S28"/>
  <c r="M29"/>
  <c r="S20"/>
  <c r="G13" i="18"/>
  <c r="E16"/>
  <c r="G17"/>
  <c r="E19"/>
  <c r="F19"/>
  <c r="G19"/>
  <c r="F20"/>
  <c r="F151"/>
  <c r="M13"/>
  <c r="O13"/>
  <c r="I14"/>
  <c r="M14"/>
  <c r="O14"/>
  <c r="N15"/>
  <c r="I16"/>
  <c r="K16"/>
  <c r="M16"/>
  <c r="N16"/>
  <c r="O16"/>
  <c r="P16"/>
  <c r="I17"/>
  <c r="K17"/>
  <c r="M17"/>
  <c r="O17"/>
  <c r="I18"/>
  <c r="K18"/>
  <c r="M18"/>
  <c r="O18"/>
  <c r="I19"/>
  <c r="K19"/>
  <c r="M19"/>
  <c r="O19"/>
  <c r="I20"/>
  <c r="K20"/>
  <c r="M20"/>
  <c r="N20"/>
  <c r="O20"/>
  <c r="P20"/>
  <c r="K32"/>
  <c r="M32"/>
  <c r="O32"/>
  <c r="J33"/>
  <c r="N33"/>
  <c r="P33"/>
  <c r="G34"/>
  <c r="N34"/>
  <c r="P34"/>
  <c r="O35"/>
  <c r="I36"/>
  <c r="K36"/>
  <c r="M36"/>
  <c r="O36"/>
  <c r="E37"/>
  <c r="E58"/>
  <c r="G58"/>
  <c r="I58"/>
  <c r="J58"/>
  <c r="K58"/>
  <c r="N58"/>
  <c r="P58"/>
  <c r="E59"/>
  <c r="M59"/>
  <c r="H60"/>
  <c r="M60"/>
  <c r="N60"/>
  <c r="O60"/>
  <c r="P60"/>
  <c r="G61"/>
  <c r="N61"/>
  <c r="P61"/>
  <c r="N62"/>
  <c r="P62"/>
  <c r="E63"/>
  <c r="I63"/>
  <c r="K63"/>
  <c r="M63"/>
  <c r="O63"/>
  <c r="J64"/>
  <c r="N64"/>
  <c r="P64"/>
  <c r="I86"/>
  <c r="M86"/>
  <c r="N86"/>
  <c r="O86"/>
  <c r="P86"/>
  <c r="I87"/>
  <c r="M87"/>
  <c r="O87"/>
  <c r="I88"/>
  <c r="J88"/>
  <c r="K88"/>
  <c r="M88"/>
  <c r="O88"/>
  <c r="M89"/>
  <c r="N90"/>
  <c r="P90"/>
  <c r="F91"/>
  <c r="I91"/>
  <c r="J91"/>
  <c r="K91"/>
  <c r="N91"/>
  <c r="P91"/>
  <c r="E92"/>
  <c r="F92"/>
  <c r="G92"/>
  <c r="I92"/>
  <c r="K92"/>
  <c r="M92"/>
  <c r="O92"/>
  <c r="T100"/>
  <c r="E113"/>
  <c r="E114"/>
  <c r="F115"/>
  <c r="P116"/>
  <c r="P117"/>
  <c r="F118"/>
  <c r="I118"/>
  <c r="K118"/>
  <c r="N118"/>
  <c r="P118"/>
  <c r="K119"/>
  <c r="O119"/>
  <c r="E120"/>
  <c r="F135"/>
  <c r="J135"/>
  <c r="N135"/>
  <c r="P135"/>
  <c r="E136"/>
  <c r="S136"/>
  <c r="U136"/>
  <c r="W136"/>
  <c r="G137"/>
  <c r="S137"/>
  <c r="U137"/>
  <c r="W137"/>
  <c r="F138"/>
  <c r="I140"/>
  <c r="M140"/>
  <c r="E141"/>
  <c r="J141"/>
  <c r="N141"/>
  <c r="P141"/>
  <c r="K142"/>
  <c r="O142"/>
  <c r="E143"/>
  <c r="I143"/>
  <c r="K143"/>
  <c r="M143"/>
  <c r="N143"/>
  <c r="O143"/>
  <c r="P143"/>
  <c r="J159"/>
  <c r="M159"/>
  <c r="N159"/>
  <c r="O159"/>
  <c r="P159"/>
  <c r="J160"/>
  <c r="M160"/>
  <c r="N160"/>
  <c r="O160"/>
  <c r="P160"/>
  <c r="J161"/>
  <c r="N161"/>
  <c r="P161"/>
  <c r="M162"/>
  <c r="N162"/>
  <c r="O162"/>
  <c r="P162"/>
  <c r="M163"/>
  <c r="N163"/>
  <c r="O163"/>
  <c r="P163"/>
  <c r="I164"/>
  <c r="K164"/>
  <c r="M164"/>
  <c r="O164"/>
  <c r="F174"/>
  <c r="J174"/>
  <c r="N174"/>
  <c r="P174"/>
  <c r="F175"/>
  <c r="J175"/>
  <c r="N175"/>
  <c r="P175"/>
  <c r="E176"/>
  <c r="J176"/>
  <c r="M176"/>
  <c r="N176"/>
  <c r="O176"/>
  <c r="P176"/>
  <c r="I177"/>
  <c r="M177"/>
  <c r="N177"/>
  <c r="O177"/>
  <c r="P177"/>
  <c r="H178"/>
  <c r="J178"/>
  <c r="M178"/>
  <c r="N178"/>
  <c r="O178"/>
  <c r="P178"/>
  <c r="M188"/>
  <c r="O188"/>
  <c r="S188"/>
  <c r="U188"/>
  <c r="W188"/>
  <c r="I189"/>
  <c r="J189"/>
  <c r="K189"/>
  <c r="M189"/>
  <c r="O189"/>
  <c r="R189"/>
  <c r="S189"/>
  <c r="T189"/>
  <c r="U189"/>
  <c r="V189"/>
  <c r="W189"/>
  <c r="M190"/>
  <c r="N190"/>
  <c r="O190"/>
  <c r="P190"/>
  <c r="N191"/>
  <c r="P191"/>
  <c r="K200"/>
  <c r="M200"/>
  <c r="O200"/>
  <c r="S200"/>
  <c r="U200"/>
  <c r="W200"/>
  <c r="E201"/>
  <c r="J201"/>
  <c r="M201"/>
  <c r="N201"/>
  <c r="O201"/>
  <c r="P201"/>
  <c r="G202"/>
  <c r="J202"/>
  <c r="N202"/>
  <c r="P202"/>
  <c r="E203"/>
  <c r="J203"/>
  <c r="M203"/>
  <c r="N203"/>
  <c r="O203"/>
  <c r="P203"/>
  <c r="I204"/>
  <c r="M204"/>
  <c r="E214"/>
  <c r="M214"/>
  <c r="O214"/>
  <c r="E215"/>
  <c r="J215"/>
  <c r="M215"/>
  <c r="N215"/>
  <c r="O215"/>
  <c r="P215"/>
  <c r="K216"/>
  <c r="O216"/>
  <c r="E217"/>
  <c r="I217"/>
  <c r="K217"/>
  <c r="M217"/>
  <c r="N217"/>
  <c r="O217"/>
  <c r="P217"/>
  <c r="F227"/>
  <c r="H227"/>
  <c r="I227"/>
  <c r="J227"/>
  <c r="K227"/>
  <c r="M227"/>
  <c r="N227"/>
  <c r="O227"/>
  <c r="P227"/>
  <c r="E228"/>
  <c r="F228"/>
  <c r="G228"/>
  <c r="I228"/>
  <c r="J228"/>
  <c r="K228"/>
  <c r="M228"/>
  <c r="N228"/>
  <c r="O228"/>
  <c r="P228"/>
  <c r="I229"/>
  <c r="K229"/>
  <c r="M229"/>
  <c r="O229"/>
  <c r="E230"/>
  <c r="J230"/>
  <c r="M230"/>
  <c r="N230"/>
  <c r="O230"/>
  <c r="P230"/>
  <c r="M231"/>
  <c r="O231"/>
  <c r="E232"/>
  <c r="J232"/>
  <c r="N232"/>
  <c r="P232"/>
  <c r="E241"/>
  <c r="F241"/>
  <c r="G241"/>
  <c r="I241"/>
  <c r="K241"/>
  <c r="M241"/>
  <c r="N241"/>
  <c r="O241"/>
  <c r="P241"/>
  <c r="F242"/>
  <c r="H242"/>
  <c r="I242"/>
  <c r="J242"/>
  <c r="K242"/>
  <c r="M242"/>
  <c r="N242"/>
  <c r="O242"/>
  <c r="P242"/>
  <c r="H243"/>
  <c r="K243"/>
  <c r="O243"/>
  <c r="I244"/>
  <c r="K244"/>
  <c r="N244"/>
  <c r="P244"/>
  <c r="K245"/>
  <c r="O245"/>
  <c r="J246"/>
  <c r="P246"/>
  <c r="E247"/>
  <c r="F247"/>
  <c r="G247"/>
  <c r="K253"/>
  <c r="M253"/>
  <c r="N253"/>
  <c r="O253"/>
  <c r="P253"/>
  <c r="F254"/>
  <c r="I254"/>
  <c r="M254"/>
  <c r="O254"/>
  <c r="F255"/>
  <c r="I255"/>
  <c r="J255"/>
  <c r="K255"/>
  <c r="N255"/>
  <c r="P255"/>
  <c r="K256"/>
  <c r="O256"/>
  <c r="E257"/>
  <c r="I257"/>
  <c r="K257"/>
  <c r="N257"/>
  <c r="P257"/>
  <c r="I258"/>
  <c r="J258"/>
  <c r="K258"/>
  <c r="N258"/>
  <c r="E269"/>
  <c r="G269"/>
  <c r="I269"/>
  <c r="J269"/>
  <c r="K269"/>
  <c r="N269"/>
  <c r="P269"/>
  <c r="E270"/>
  <c r="F270"/>
  <c r="G270"/>
  <c r="I270"/>
  <c r="K270"/>
  <c r="M270"/>
  <c r="O270"/>
  <c r="G271"/>
  <c r="M271"/>
  <c r="N271"/>
  <c r="O271"/>
  <c r="P271"/>
  <c r="K272"/>
  <c r="O272"/>
  <c r="E273"/>
  <c r="F273"/>
  <c r="G273"/>
  <c r="J273"/>
  <c r="N273"/>
  <c r="P273"/>
  <c r="K274"/>
  <c r="O274"/>
  <c r="E275"/>
  <c r="G275"/>
  <c r="M286"/>
  <c r="O286"/>
  <c r="G287"/>
  <c r="J287"/>
  <c r="M287"/>
  <c r="O287"/>
  <c r="G288"/>
  <c r="K288"/>
  <c r="O288"/>
  <c r="H289"/>
  <c r="M289"/>
  <c r="N289"/>
  <c r="O289"/>
  <c r="P289"/>
  <c r="E290"/>
  <c r="I290"/>
  <c r="K290"/>
  <c r="M290"/>
  <c r="N290"/>
  <c r="O290"/>
  <c r="P290"/>
  <c r="I291"/>
  <c r="J291"/>
  <c r="K291"/>
  <c r="M291"/>
  <c r="O291"/>
  <c r="J292"/>
  <c r="M292"/>
  <c r="N292"/>
  <c r="O292"/>
  <c r="P292"/>
  <c r="I299"/>
  <c r="M299"/>
  <c r="O299"/>
  <c r="J300"/>
  <c r="N300"/>
  <c r="P300"/>
  <c r="J301"/>
  <c r="N301"/>
  <c r="P301"/>
  <c r="J302"/>
  <c r="M302"/>
  <c r="N302"/>
  <c r="O302"/>
  <c r="P302"/>
  <c r="M303"/>
  <c r="I313"/>
  <c r="M313"/>
  <c r="O313"/>
  <c r="I314"/>
  <c r="J314"/>
  <c r="K314"/>
  <c r="M314"/>
  <c r="O314"/>
  <c r="K315"/>
  <c r="M315"/>
  <c r="O315"/>
  <c r="N316"/>
  <c r="P316"/>
  <c r="F319"/>
  <c r="F5" i="17"/>
  <c r="H5"/>
  <c r="J10"/>
  <c r="K6"/>
  <c r="K10" s="1"/>
  <c r="L6"/>
  <c r="L10" s="1"/>
  <c r="Q6"/>
  <c r="Q10" s="1"/>
  <c r="H7"/>
  <c r="H12"/>
  <c r="Q12"/>
  <c r="E13"/>
  <c r="J13"/>
  <c r="L13"/>
  <c r="P13"/>
  <c r="R13"/>
  <c r="Y16"/>
  <c r="L20"/>
  <c r="O20"/>
  <c r="Q20"/>
  <c r="G21"/>
  <c r="J21"/>
  <c r="L21"/>
  <c r="P21"/>
  <c r="R21"/>
  <c r="T23"/>
  <c r="E27"/>
  <c r="G28"/>
  <c r="L28"/>
  <c r="O28"/>
  <c r="Q28"/>
  <c r="K29"/>
  <c r="O29"/>
  <c r="P29"/>
  <c r="Q29"/>
  <c r="R29"/>
  <c r="H30"/>
  <c r="E36"/>
  <c r="H36"/>
  <c r="L36"/>
  <c r="Q36"/>
  <c r="G37"/>
  <c r="J37"/>
  <c r="L37"/>
  <c r="P37"/>
  <c r="R37"/>
  <c r="H40"/>
  <c r="G43"/>
  <c r="E44"/>
  <c r="H44"/>
  <c r="L44"/>
  <c r="P44"/>
  <c r="R44"/>
  <c r="H45"/>
  <c r="K45"/>
  <c r="O45"/>
  <c r="P45"/>
  <c r="Q45"/>
  <c r="R45"/>
  <c r="E51"/>
  <c r="G51"/>
  <c r="G52"/>
  <c r="H52"/>
  <c r="L52"/>
  <c r="P52"/>
  <c r="R52"/>
  <c r="H53"/>
  <c r="O53"/>
  <c r="P53"/>
  <c r="Q53"/>
  <c r="R53"/>
  <c r="K60"/>
  <c r="P60"/>
  <c r="R60"/>
  <c r="K61"/>
  <c r="P61"/>
  <c r="R61"/>
  <c r="K69"/>
  <c r="P69"/>
  <c r="R69"/>
  <c r="E70"/>
  <c r="F70"/>
  <c r="G70"/>
  <c r="J70"/>
  <c r="L70"/>
  <c r="P70"/>
  <c r="R70"/>
  <c r="H71"/>
  <c r="O71"/>
  <c r="P71"/>
  <c r="Q71"/>
  <c r="R71"/>
  <c r="F73"/>
  <c r="U75"/>
  <c r="G79"/>
  <c r="K79"/>
  <c r="P79"/>
  <c r="R79"/>
  <c r="T79"/>
  <c r="V79"/>
  <c r="X79"/>
  <c r="K80"/>
  <c r="P80"/>
  <c r="R80"/>
  <c r="T80"/>
  <c r="V80"/>
  <c r="X80"/>
  <c r="H81"/>
  <c r="O81"/>
  <c r="P81"/>
  <c r="Q81"/>
  <c r="R81"/>
  <c r="H84"/>
  <c r="E90"/>
  <c r="K90"/>
  <c r="O90"/>
  <c r="P90"/>
  <c r="Q90"/>
  <c r="R90"/>
  <c r="E91"/>
  <c r="G91"/>
  <c r="J91"/>
  <c r="K91"/>
  <c r="L91"/>
  <c r="P91"/>
  <c r="R91"/>
  <c r="E92"/>
  <c r="K92"/>
  <c r="P92"/>
  <c r="R92"/>
  <c r="J101"/>
  <c r="K101"/>
  <c r="L101"/>
  <c r="P101"/>
  <c r="R101"/>
  <c r="F102"/>
  <c r="H102"/>
  <c r="J102"/>
  <c r="L102"/>
  <c r="O102"/>
  <c r="P102"/>
  <c r="Q102"/>
  <c r="R102"/>
  <c r="O103"/>
  <c r="E104"/>
  <c r="J104"/>
  <c r="L104"/>
  <c r="O104"/>
  <c r="Q104"/>
  <c r="L105"/>
  <c r="P105"/>
  <c r="R105"/>
  <c r="E106"/>
  <c r="F106"/>
  <c r="G106"/>
  <c r="J106"/>
  <c r="L106"/>
  <c r="O106"/>
  <c r="P106"/>
  <c r="Q106"/>
  <c r="R106"/>
  <c r="G107"/>
  <c r="X111"/>
  <c r="E114"/>
  <c r="G119"/>
  <c r="H119"/>
  <c r="L119"/>
  <c r="L124" s="1"/>
  <c r="P119"/>
  <c r="P124" s="1"/>
  <c r="R119"/>
  <c r="R124" s="1"/>
  <c r="H126"/>
  <c r="K126"/>
  <c r="P126"/>
  <c r="R126"/>
  <c r="E127"/>
  <c r="G127"/>
  <c r="K127"/>
  <c r="P127"/>
  <c r="R127"/>
  <c r="H133"/>
  <c r="E134"/>
  <c r="G134"/>
  <c r="H134"/>
  <c r="K134"/>
  <c r="O134"/>
  <c r="E135"/>
  <c r="G135"/>
  <c r="H135"/>
  <c r="J135"/>
  <c r="L135"/>
  <c r="O135"/>
  <c r="P135"/>
  <c r="Q135"/>
  <c r="R135"/>
  <c r="F141"/>
  <c r="J141"/>
  <c r="L141"/>
  <c r="O141"/>
  <c r="P141"/>
  <c r="Q141"/>
  <c r="R141"/>
  <c r="E142"/>
  <c r="F142"/>
  <c r="G142"/>
  <c r="H142"/>
  <c r="J142"/>
  <c r="K142"/>
  <c r="L142"/>
  <c r="O142"/>
  <c r="P142"/>
  <c r="Q142"/>
  <c r="R142"/>
  <c r="J143"/>
  <c r="L143"/>
  <c r="Q143"/>
  <c r="J144"/>
  <c r="L144"/>
  <c r="P144"/>
  <c r="R144"/>
  <c r="F145"/>
  <c r="G145"/>
  <c r="E147"/>
  <c r="G148"/>
  <c r="G150"/>
  <c r="F153"/>
  <c r="E154"/>
  <c r="K154"/>
  <c r="O154"/>
  <c r="Q154"/>
  <c r="T154"/>
  <c r="U154"/>
  <c r="V154"/>
  <c r="W154"/>
  <c r="X154"/>
  <c r="Y154"/>
  <c r="G155"/>
  <c r="K155"/>
  <c r="O155"/>
  <c r="Q155"/>
  <c r="T155"/>
  <c r="U155"/>
  <c r="V155"/>
  <c r="W155"/>
  <c r="X155"/>
  <c r="Y155"/>
  <c r="E156"/>
  <c r="K156"/>
  <c r="O156"/>
  <c r="P156"/>
  <c r="Q156"/>
  <c r="R156"/>
  <c r="F157"/>
  <c r="J157"/>
  <c r="L157"/>
  <c r="O157"/>
  <c r="P157"/>
  <c r="Q157"/>
  <c r="R157"/>
  <c r="O158"/>
  <c r="E159"/>
  <c r="F159"/>
  <c r="G159"/>
  <c r="J159"/>
  <c r="K159"/>
  <c r="L159"/>
  <c r="O159"/>
  <c r="P159"/>
  <c r="Q159"/>
  <c r="R159"/>
  <c r="F160"/>
  <c r="U160"/>
  <c r="Y160"/>
  <c r="U161"/>
  <c r="Y161"/>
  <c r="U162"/>
  <c r="Y162"/>
  <c r="F164"/>
  <c r="G164"/>
  <c r="F168"/>
  <c r="H168"/>
  <c r="F169"/>
  <c r="K169"/>
  <c r="P169"/>
  <c r="R169"/>
  <c r="E170"/>
  <c r="F170"/>
  <c r="G170"/>
  <c r="H170"/>
  <c r="J170"/>
  <c r="K170"/>
  <c r="L170"/>
  <c r="O170"/>
  <c r="P170"/>
  <c r="Q170"/>
  <c r="R170"/>
  <c r="F176"/>
  <c r="H176"/>
  <c r="K176"/>
  <c r="Q176"/>
  <c r="G177"/>
  <c r="K177"/>
  <c r="O177"/>
  <c r="P177"/>
  <c r="Q177"/>
  <c r="R177"/>
  <c r="T177"/>
  <c r="U177"/>
  <c r="V177"/>
  <c r="W177"/>
  <c r="X177"/>
  <c r="Y177"/>
  <c r="E178"/>
  <c r="K178"/>
  <c r="O178"/>
  <c r="P178"/>
  <c r="Q178"/>
  <c r="R178"/>
  <c r="T178"/>
  <c r="U178"/>
  <c r="V178"/>
  <c r="W178"/>
  <c r="X178"/>
  <c r="Y178"/>
  <c r="E179"/>
  <c r="F179"/>
  <c r="G179"/>
  <c r="J179"/>
  <c r="K179"/>
  <c r="L179"/>
  <c r="O179"/>
  <c r="P179"/>
  <c r="Q179"/>
  <c r="R179"/>
  <c r="K180"/>
  <c r="O180"/>
  <c r="P180"/>
  <c r="Q180"/>
  <c r="R180"/>
  <c r="T183"/>
  <c r="F190"/>
  <c r="H190"/>
  <c r="K190"/>
  <c r="O190"/>
  <c r="E191"/>
  <c r="F191"/>
  <c r="G191"/>
  <c r="J191"/>
  <c r="K191"/>
  <c r="L191"/>
  <c r="O191"/>
  <c r="P191"/>
  <c r="Q191"/>
  <c r="R191"/>
  <c r="G192"/>
  <c r="K192"/>
  <c r="O192"/>
  <c r="Q192"/>
  <c r="T192"/>
  <c r="U192"/>
  <c r="V192"/>
  <c r="W192"/>
  <c r="X192"/>
  <c r="Y192"/>
  <c r="J193"/>
  <c r="K193"/>
  <c r="L193"/>
  <c r="O193"/>
  <c r="P193"/>
  <c r="Q193"/>
  <c r="R193"/>
  <c r="T193"/>
  <c r="U193"/>
  <c r="V193"/>
  <c r="W193"/>
  <c r="X193"/>
  <c r="Y193"/>
  <c r="H196"/>
  <c r="F201"/>
  <c r="G201"/>
  <c r="H201"/>
  <c r="J201"/>
  <c r="K201"/>
  <c r="L201"/>
  <c r="Q201"/>
  <c r="E202"/>
  <c r="F202"/>
  <c r="G202"/>
  <c r="J202"/>
  <c r="K202"/>
  <c r="L202"/>
  <c r="O202"/>
  <c r="P202"/>
  <c r="Q202"/>
  <c r="R202"/>
  <c r="E203"/>
  <c r="G203"/>
  <c r="K203"/>
  <c r="O203"/>
  <c r="P203"/>
  <c r="Q203"/>
  <c r="R203"/>
  <c r="T203"/>
  <c r="U203"/>
  <c r="V203"/>
  <c r="W203"/>
  <c r="X203"/>
  <c r="Y203"/>
  <c r="E204"/>
  <c r="G204"/>
  <c r="K204"/>
  <c r="O204"/>
  <c r="P204"/>
  <c r="Q204"/>
  <c r="R204"/>
  <c r="T204"/>
  <c r="U204"/>
  <c r="V204"/>
  <c r="W204"/>
  <c r="X204"/>
  <c r="Y204"/>
  <c r="E205"/>
  <c r="H205"/>
  <c r="K205"/>
  <c r="P205"/>
  <c r="R205"/>
  <c r="F208"/>
  <c r="G214"/>
  <c r="K214"/>
  <c r="P214"/>
  <c r="R214"/>
  <c r="F215"/>
  <c r="J215"/>
  <c r="L215"/>
  <c r="O215"/>
  <c r="P215"/>
  <c r="Q215"/>
  <c r="R215"/>
  <c r="F216"/>
  <c r="J216"/>
  <c r="L216"/>
  <c r="O216"/>
  <c r="P216"/>
  <c r="Q216"/>
  <c r="R216"/>
  <c r="G224"/>
  <c r="K224"/>
  <c r="O224"/>
  <c r="Q224"/>
  <c r="E225"/>
  <c r="K225"/>
  <c r="O225"/>
  <c r="P225"/>
  <c r="Q225"/>
  <c r="R225"/>
  <c r="E226"/>
  <c r="F226"/>
  <c r="G226"/>
  <c r="J226"/>
  <c r="K226"/>
  <c r="L226"/>
  <c r="O226"/>
  <c r="P226"/>
  <c r="Q226"/>
  <c r="R226"/>
  <c r="P227"/>
  <c r="R227"/>
  <c r="E228"/>
  <c r="F228"/>
  <c r="G228"/>
  <c r="J228"/>
  <c r="K228"/>
  <c r="L228"/>
  <c r="O228"/>
  <c r="P228"/>
  <c r="Q228"/>
  <c r="R228"/>
  <c r="E229"/>
  <c r="F229"/>
  <c r="G229"/>
  <c r="J229"/>
  <c r="K229"/>
  <c r="L229"/>
  <c r="O229"/>
  <c r="P229"/>
  <c r="Q229"/>
  <c r="R229"/>
  <c r="E230"/>
  <c r="F230"/>
  <c r="G230"/>
  <c r="J230"/>
  <c r="K230"/>
  <c r="L230"/>
  <c r="O230"/>
  <c r="P230"/>
  <c r="Q230"/>
  <c r="R230"/>
  <c r="G241"/>
  <c r="L241"/>
  <c r="O241"/>
  <c r="Q241"/>
  <c r="T241"/>
  <c r="U241"/>
  <c r="V241"/>
  <c r="W241"/>
  <c r="X241"/>
  <c r="Y241"/>
  <c r="G242"/>
  <c r="K242"/>
  <c r="O242"/>
  <c r="P242"/>
  <c r="Q242"/>
  <c r="R242"/>
  <c r="T242"/>
  <c r="U242"/>
  <c r="V242"/>
  <c r="W242"/>
  <c r="X242"/>
  <c r="Y242"/>
  <c r="E243"/>
  <c r="F243"/>
  <c r="G243"/>
  <c r="J243"/>
  <c r="K243"/>
  <c r="L243"/>
  <c r="O243"/>
  <c r="P243"/>
  <c r="Q243"/>
  <c r="R243"/>
  <c r="O244"/>
  <c r="P244"/>
  <c r="Q244"/>
  <c r="R244"/>
  <c r="E254"/>
  <c r="G254"/>
  <c r="J254"/>
  <c r="K254"/>
  <c r="L254"/>
  <c r="O254"/>
  <c r="P254"/>
  <c r="Q254"/>
  <c r="R254"/>
  <c r="E255"/>
  <c r="G255"/>
  <c r="J255"/>
  <c r="K255"/>
  <c r="L255"/>
  <c r="O255"/>
  <c r="P255"/>
  <c r="Q255"/>
  <c r="R255"/>
  <c r="E256"/>
  <c r="F256"/>
  <c r="G256"/>
  <c r="J256"/>
  <c r="K256"/>
  <c r="L256"/>
  <c r="O256"/>
  <c r="P256"/>
  <c r="Q256"/>
  <c r="R256"/>
  <c r="O257"/>
  <c r="P257"/>
  <c r="Q257"/>
  <c r="R257"/>
  <c r="E258"/>
  <c r="F258"/>
  <c r="G258"/>
  <c r="H258"/>
  <c r="J258"/>
  <c r="K258"/>
  <c r="L258"/>
  <c r="O258"/>
  <c r="P258"/>
  <c r="Q258"/>
  <c r="R258"/>
  <c r="E259"/>
  <c r="F259"/>
  <c r="G259"/>
  <c r="J259"/>
  <c r="K259"/>
  <c r="L259"/>
  <c r="O259"/>
  <c r="P259"/>
  <c r="Q259"/>
  <c r="R259"/>
  <c r="E265"/>
  <c r="E271"/>
  <c r="F272"/>
  <c r="F273"/>
  <c r="L273"/>
  <c r="O273"/>
  <c r="P273"/>
  <c r="Q273"/>
  <c r="R273"/>
  <c r="U273"/>
  <c r="W273"/>
  <c r="Y273"/>
  <c r="F274"/>
  <c r="L274"/>
  <c r="O274"/>
  <c r="P274"/>
  <c r="Q274"/>
  <c r="R274"/>
  <c r="U274"/>
  <c r="W274"/>
  <c r="Y274"/>
  <c r="E275"/>
  <c r="F275"/>
  <c r="G275"/>
  <c r="J275"/>
  <c r="K275"/>
  <c r="L275"/>
  <c r="O275"/>
  <c r="P275"/>
  <c r="Q275"/>
  <c r="R275"/>
  <c r="E276"/>
  <c r="F276"/>
  <c r="G276"/>
  <c r="J276"/>
  <c r="K276"/>
  <c r="L276"/>
  <c r="O276"/>
  <c r="P276"/>
  <c r="Q276"/>
  <c r="R276"/>
  <c r="E277"/>
  <c r="F277"/>
  <c r="G277"/>
  <c r="P277"/>
  <c r="R277"/>
  <c r="E278"/>
  <c r="F278"/>
  <c r="G278"/>
  <c r="H278"/>
  <c r="J278"/>
  <c r="K278"/>
  <c r="L278"/>
  <c r="O278"/>
  <c r="P278"/>
  <c r="Q278"/>
  <c r="R278"/>
  <c r="E279"/>
  <c r="F279"/>
  <c r="G279"/>
  <c r="J279"/>
  <c r="K279"/>
  <c r="L279"/>
  <c r="O279"/>
  <c r="P279"/>
  <c r="Q279"/>
  <c r="R279"/>
  <c r="F286"/>
  <c r="E288"/>
  <c r="G291"/>
  <c r="E292"/>
  <c r="F292"/>
  <c r="G292"/>
  <c r="L292"/>
  <c r="O292"/>
  <c r="P292"/>
  <c r="Q292"/>
  <c r="R292"/>
  <c r="G293"/>
  <c r="L293"/>
  <c r="O293"/>
  <c r="P293"/>
  <c r="Q293"/>
  <c r="R293"/>
  <c r="F294"/>
  <c r="J294"/>
  <c r="K294"/>
  <c r="L294"/>
  <c r="O294"/>
  <c r="P294"/>
  <c r="Q294"/>
  <c r="R294"/>
  <c r="F295"/>
  <c r="H295"/>
  <c r="K295"/>
  <c r="O295"/>
  <c r="F302"/>
  <c r="J302"/>
  <c r="K302"/>
  <c r="L302"/>
  <c r="O302"/>
  <c r="P302"/>
  <c r="Q302"/>
  <c r="R302"/>
  <c r="F303"/>
  <c r="J303"/>
  <c r="K303"/>
  <c r="L303"/>
  <c r="O303"/>
  <c r="P303"/>
  <c r="Q303"/>
  <c r="R303"/>
  <c r="E304"/>
  <c r="F304"/>
  <c r="G304"/>
  <c r="J304"/>
  <c r="K304"/>
  <c r="L304"/>
  <c r="O304"/>
  <c r="P304"/>
  <c r="Q304"/>
  <c r="R304"/>
  <c r="F305"/>
  <c r="H305"/>
  <c r="K305"/>
  <c r="Q305"/>
  <c r="E312"/>
  <c r="E313"/>
  <c r="G313"/>
  <c r="K313"/>
  <c r="O313"/>
  <c r="Q313"/>
  <c r="T313"/>
  <c r="U313"/>
  <c r="V313"/>
  <c r="W313"/>
  <c r="X313"/>
  <c r="Y313"/>
  <c r="E314"/>
  <c r="F314"/>
  <c r="G314"/>
  <c r="J314"/>
  <c r="K314"/>
  <c r="L314"/>
  <c r="O314"/>
  <c r="P314"/>
  <c r="Q314"/>
  <c r="R314"/>
  <c r="E315"/>
  <c r="F315"/>
  <c r="G315"/>
  <c r="J315"/>
  <c r="K315"/>
  <c r="L315"/>
  <c r="O315"/>
  <c r="P315"/>
  <c r="Q315"/>
  <c r="R315"/>
  <c r="E316"/>
  <c r="F316"/>
  <c r="G316"/>
  <c r="J316"/>
  <c r="K316"/>
  <c r="L316"/>
  <c r="O316"/>
  <c r="P316"/>
  <c r="Q316"/>
  <c r="R316"/>
  <c r="O317"/>
  <c r="P317"/>
  <c r="Q317"/>
  <c r="R317"/>
  <c r="G320"/>
  <c r="F325"/>
  <c r="J325"/>
  <c r="K325"/>
  <c r="L325"/>
  <c r="O325"/>
  <c r="P325"/>
  <c r="Q325"/>
  <c r="R325"/>
  <c r="T325"/>
  <c r="U325"/>
  <c r="V325"/>
  <c r="W325"/>
  <c r="X325"/>
  <c r="Y325"/>
  <c r="F326"/>
  <c r="J326"/>
  <c r="K326"/>
  <c r="L326"/>
  <c r="O326"/>
  <c r="P326"/>
  <c r="Q326"/>
  <c r="R326"/>
  <c r="T326"/>
  <c r="U326"/>
  <c r="V326"/>
  <c r="W326"/>
  <c r="X326"/>
  <c r="Y326"/>
  <c r="E327"/>
  <c r="F327"/>
  <c r="G327"/>
  <c r="J327"/>
  <c r="K327"/>
  <c r="L327"/>
  <c r="O327"/>
  <c r="P327"/>
  <c r="Q327"/>
  <c r="R327"/>
  <c r="F328"/>
  <c r="H328"/>
  <c r="K328"/>
  <c r="O328"/>
  <c r="H330"/>
  <c r="E338"/>
  <c r="J338"/>
  <c r="K338"/>
  <c r="L338"/>
  <c r="O338"/>
  <c r="Q338"/>
  <c r="E339"/>
  <c r="F339"/>
  <c r="G339"/>
  <c r="J339"/>
  <c r="K339"/>
  <c r="L339"/>
  <c r="O339"/>
  <c r="P339"/>
  <c r="Q339"/>
  <c r="R339"/>
  <c r="E340"/>
  <c r="F340"/>
  <c r="G340"/>
  <c r="J340"/>
  <c r="K340"/>
  <c r="L340"/>
  <c r="O340"/>
  <c r="P340"/>
  <c r="Q340"/>
  <c r="R340"/>
  <c r="E341"/>
  <c r="F341"/>
  <c r="G341"/>
  <c r="J341"/>
  <c r="K341"/>
  <c r="L341"/>
  <c r="O341"/>
  <c r="P341"/>
  <c r="Q341"/>
  <c r="R341"/>
  <c r="J342"/>
  <c r="O342"/>
  <c r="P342"/>
  <c r="Q342"/>
  <c r="R342"/>
  <c r="J360"/>
  <c r="K360"/>
  <c r="L360"/>
  <c r="Q360"/>
  <c r="E361"/>
  <c r="F361"/>
  <c r="G361"/>
  <c r="H361"/>
  <c r="J361"/>
  <c r="K361"/>
  <c r="L361"/>
  <c r="O361"/>
  <c r="P361"/>
  <c r="Q361"/>
  <c r="R361"/>
  <c r="E362"/>
  <c r="F362"/>
  <c r="G362"/>
  <c r="H362"/>
  <c r="J362"/>
  <c r="K362"/>
  <c r="L362"/>
  <c r="O362"/>
  <c r="P362"/>
  <c r="Q362"/>
  <c r="R362"/>
  <c r="E363"/>
  <c r="F363"/>
  <c r="G363"/>
  <c r="J363"/>
  <c r="K363"/>
  <c r="L363"/>
  <c r="O363"/>
  <c r="P363"/>
  <c r="Q363"/>
  <c r="R363"/>
  <c r="E364"/>
  <c r="F364"/>
  <c r="G364"/>
  <c r="J364"/>
  <c r="K364"/>
  <c r="L364"/>
  <c r="O364"/>
  <c r="P364"/>
  <c r="Q364"/>
  <c r="R364"/>
  <c r="F365"/>
  <c r="J365"/>
  <c r="L365"/>
  <c r="R365"/>
  <c r="E366"/>
  <c r="F366"/>
  <c r="G366"/>
  <c r="H366"/>
  <c r="J366"/>
  <c r="K366"/>
  <c r="L366"/>
  <c r="O366"/>
  <c r="P366"/>
  <c r="Q366"/>
  <c r="R366"/>
  <c r="E367"/>
  <c r="F367"/>
  <c r="G367"/>
  <c r="T367"/>
  <c r="U367"/>
  <c r="V367"/>
  <c r="W367"/>
  <c r="X367"/>
  <c r="Y367"/>
  <c r="E368"/>
  <c r="F368"/>
  <c r="G368"/>
  <c r="H368"/>
  <c r="T372"/>
  <c r="U374"/>
  <c r="V375"/>
  <c r="G386"/>
  <c r="J386"/>
  <c r="K386"/>
  <c r="L386"/>
  <c r="O386"/>
  <c r="P386"/>
  <c r="Q386"/>
  <c r="R386"/>
  <c r="E387"/>
  <c r="G387"/>
  <c r="J387"/>
  <c r="K387"/>
  <c r="L387"/>
  <c r="O387"/>
  <c r="P387"/>
  <c r="Q387"/>
  <c r="R387"/>
  <c r="E388"/>
  <c r="F388"/>
  <c r="G388"/>
  <c r="J388"/>
  <c r="K388"/>
  <c r="L388"/>
  <c r="O388"/>
  <c r="P388"/>
  <c r="Q388"/>
  <c r="R388"/>
  <c r="E389"/>
  <c r="F389"/>
  <c r="G389"/>
  <c r="J389"/>
  <c r="K389"/>
  <c r="L389"/>
  <c r="O389"/>
  <c r="P389"/>
  <c r="Q389"/>
  <c r="R389"/>
  <c r="K390"/>
  <c r="O390"/>
  <c r="E391"/>
  <c r="F391"/>
  <c r="G391"/>
  <c r="J391"/>
  <c r="K391"/>
  <c r="L391"/>
  <c r="O391"/>
  <c r="P391"/>
  <c r="Q391"/>
  <c r="R391"/>
  <c r="E392"/>
  <c r="F392"/>
  <c r="G392"/>
  <c r="J392"/>
  <c r="K392"/>
  <c r="L392"/>
  <c r="O392"/>
  <c r="P392"/>
  <c r="Q392"/>
  <c r="R392"/>
  <c r="G394"/>
  <c r="E405"/>
  <c r="F405"/>
  <c r="G405"/>
  <c r="H405"/>
  <c r="J405"/>
  <c r="K405"/>
  <c r="L405"/>
  <c r="O405"/>
  <c r="P405"/>
  <c r="Q405"/>
  <c r="R405"/>
  <c r="E406"/>
  <c r="F406"/>
  <c r="G406"/>
  <c r="J406"/>
  <c r="K406"/>
  <c r="L406"/>
  <c r="O406"/>
  <c r="P406"/>
  <c r="Q406"/>
  <c r="R406"/>
  <c r="E407"/>
  <c r="F407"/>
  <c r="G407"/>
  <c r="J407"/>
  <c r="K407"/>
  <c r="L407"/>
  <c r="O407"/>
  <c r="P407"/>
  <c r="Q407"/>
  <c r="R407"/>
  <c r="E408"/>
  <c r="F408"/>
  <c r="G408"/>
  <c r="J408"/>
  <c r="K408"/>
  <c r="L408"/>
  <c r="O408"/>
  <c r="P408"/>
  <c r="Q408"/>
  <c r="R408"/>
  <c r="J409"/>
  <c r="L409"/>
  <c r="P409"/>
  <c r="E410"/>
  <c r="F410"/>
  <c r="G410"/>
  <c r="H410"/>
  <c r="J410"/>
  <c r="K410"/>
  <c r="L410"/>
  <c r="O410"/>
  <c r="P410"/>
  <c r="Q410"/>
  <c r="R410"/>
  <c r="E411"/>
  <c r="F411"/>
  <c r="G411"/>
  <c r="J411"/>
  <c r="K411"/>
  <c r="L411"/>
  <c r="O411"/>
  <c r="P411"/>
  <c r="Q411"/>
  <c r="R411"/>
  <c r="E422"/>
  <c r="F422"/>
  <c r="G422"/>
  <c r="J422"/>
  <c r="K422"/>
  <c r="L422"/>
  <c r="O422"/>
  <c r="P422"/>
  <c r="Q422"/>
  <c r="R422"/>
  <c r="E423"/>
  <c r="F423"/>
  <c r="G423"/>
  <c r="E424"/>
  <c r="F424"/>
  <c r="G424"/>
  <c r="E425"/>
  <c r="F425"/>
  <c r="G425"/>
  <c r="T425"/>
  <c r="U425"/>
  <c r="V425"/>
  <c r="W425"/>
  <c r="X425"/>
  <c r="Y425"/>
  <c r="E426"/>
  <c r="F426"/>
  <c r="G426"/>
  <c r="J426"/>
  <c r="K426"/>
  <c r="L426"/>
  <c r="O426"/>
  <c r="P426"/>
  <c r="Q426"/>
  <c r="R426"/>
  <c r="O427"/>
  <c r="P427"/>
  <c r="Q427"/>
  <c r="R427"/>
  <c r="E428"/>
  <c r="F428"/>
  <c r="G428"/>
  <c r="J428"/>
  <c r="K428"/>
  <c r="L428"/>
  <c r="O428"/>
  <c r="P428"/>
  <c r="Q428"/>
  <c r="R428"/>
  <c r="G432"/>
  <c r="G445"/>
  <c r="K445"/>
  <c r="O445"/>
  <c r="Q445"/>
  <c r="T445"/>
  <c r="U445"/>
  <c r="V445"/>
  <c r="W445"/>
  <c r="X445"/>
  <c r="Y445"/>
  <c r="E446"/>
  <c r="F446"/>
  <c r="G446"/>
  <c r="J446"/>
  <c r="K446"/>
  <c r="L446"/>
  <c r="O446"/>
  <c r="P446"/>
  <c r="Q446"/>
  <c r="R446"/>
  <c r="T446"/>
  <c r="U446"/>
  <c r="V446"/>
  <c r="W446"/>
  <c r="X446"/>
  <c r="Y446"/>
  <c r="E447"/>
  <c r="F447"/>
  <c r="G447"/>
  <c r="T447"/>
  <c r="U447"/>
  <c r="V447"/>
  <c r="W447"/>
  <c r="X447"/>
  <c r="Y447"/>
  <c r="E448"/>
  <c r="F448"/>
  <c r="G448"/>
  <c r="T448"/>
  <c r="U448"/>
  <c r="V448"/>
  <c r="W448"/>
  <c r="X448"/>
  <c r="Y448"/>
  <c r="E449"/>
  <c r="F449"/>
  <c r="G449"/>
  <c r="E450"/>
  <c r="F450"/>
  <c r="G450"/>
  <c r="J450"/>
  <c r="K450"/>
  <c r="L450"/>
  <c r="O450"/>
  <c r="P450"/>
  <c r="Q450"/>
  <c r="R450"/>
  <c r="L451"/>
  <c r="R451"/>
  <c r="E452"/>
  <c r="F452"/>
  <c r="G452"/>
  <c r="H452"/>
  <c r="J452"/>
  <c r="K452"/>
  <c r="L452"/>
  <c r="O452"/>
  <c r="P452"/>
  <c r="Q452"/>
  <c r="R452"/>
  <c r="H453"/>
  <c r="U461"/>
  <c r="E472"/>
  <c r="F472"/>
  <c r="G472"/>
  <c r="J472"/>
  <c r="K472"/>
  <c r="L472"/>
  <c r="O472"/>
  <c r="P472"/>
  <c r="Q472"/>
  <c r="R472"/>
  <c r="E473"/>
  <c r="F473"/>
  <c r="G473"/>
  <c r="J473"/>
  <c r="K473"/>
  <c r="L473"/>
  <c r="O473"/>
  <c r="P473"/>
  <c r="Q473"/>
  <c r="R473"/>
  <c r="F474"/>
  <c r="H474"/>
  <c r="K474"/>
  <c r="Q474"/>
  <c r="E475"/>
  <c r="F475"/>
  <c r="G475"/>
  <c r="H475"/>
  <c r="J475"/>
  <c r="K475"/>
  <c r="L475"/>
  <c r="O475"/>
  <c r="P475"/>
  <c r="Q475"/>
  <c r="R475"/>
  <c r="E476"/>
  <c r="F476"/>
  <c r="G476"/>
  <c r="J476"/>
  <c r="K476"/>
  <c r="L476"/>
  <c r="O476"/>
  <c r="P476"/>
  <c r="Q476"/>
  <c r="R476"/>
  <c r="E477"/>
  <c r="F477"/>
  <c r="G477"/>
  <c r="J477"/>
  <c r="K477"/>
  <c r="L477"/>
  <c r="O477"/>
  <c r="P477"/>
  <c r="Q477"/>
  <c r="R477"/>
  <c r="F478"/>
  <c r="L478"/>
  <c r="P478"/>
  <c r="R478"/>
  <c r="G479"/>
  <c r="E482"/>
  <c r="T482"/>
  <c r="E484"/>
  <c r="T485"/>
  <c r="X485"/>
  <c r="E488"/>
  <c r="F488"/>
  <c r="G488"/>
  <c r="H488"/>
  <c r="H491" s="1"/>
  <c r="E489"/>
  <c r="F489"/>
  <c r="G489"/>
  <c r="T489"/>
  <c r="U489"/>
  <c r="V489"/>
  <c r="W489"/>
  <c r="X489"/>
  <c r="Y489"/>
  <c r="E490"/>
  <c r="F490"/>
  <c r="G490"/>
  <c r="T490"/>
  <c r="U490"/>
  <c r="V490"/>
  <c r="W490"/>
  <c r="X490"/>
  <c r="Y490"/>
  <c r="J491"/>
  <c r="K491"/>
  <c r="L491"/>
  <c r="O491"/>
  <c r="P491"/>
  <c r="Q491"/>
  <c r="R491"/>
  <c r="E500"/>
  <c r="F500"/>
  <c r="G500"/>
  <c r="J500"/>
  <c r="K500"/>
  <c r="L500"/>
  <c r="O500"/>
  <c r="P500"/>
  <c r="Q500"/>
  <c r="R500"/>
  <c r="E501"/>
  <c r="F501"/>
  <c r="G501"/>
  <c r="J501"/>
  <c r="K501"/>
  <c r="L501"/>
  <c r="O501"/>
  <c r="P501"/>
  <c r="Q501"/>
  <c r="R501"/>
  <c r="E502"/>
  <c r="F502"/>
  <c r="G502"/>
  <c r="J502"/>
  <c r="K502"/>
  <c r="L502"/>
  <c r="O502"/>
  <c r="P502"/>
  <c r="Q502"/>
  <c r="R502"/>
  <c r="E503"/>
  <c r="F503"/>
  <c r="G503"/>
  <c r="J503"/>
  <c r="K503"/>
  <c r="L503"/>
  <c r="O503"/>
  <c r="P503"/>
  <c r="Q503"/>
  <c r="R503"/>
  <c r="J504"/>
  <c r="K504"/>
  <c r="L504"/>
  <c r="Q504"/>
  <c r="E505"/>
  <c r="F505"/>
  <c r="G505"/>
  <c r="J505"/>
  <c r="K505"/>
  <c r="L505"/>
  <c r="O505"/>
  <c r="P505"/>
  <c r="Q505"/>
  <c r="R505"/>
  <c r="E506"/>
  <c r="F506"/>
  <c r="G506"/>
  <c r="J506"/>
  <c r="K506"/>
  <c r="L506"/>
  <c r="O506"/>
  <c r="P506"/>
  <c r="Q506"/>
  <c r="R506"/>
  <c r="H507"/>
  <c r="V509"/>
  <c r="F196" i="18"/>
  <c r="F152"/>
  <c r="F75"/>
  <c r="F466" i="17"/>
  <c r="F419"/>
  <c r="F102" i="18"/>
  <c r="F350" i="17"/>
  <c r="F311"/>
  <c r="F199"/>
  <c r="F381"/>
  <c r="F221"/>
  <c r="G153" i="18"/>
  <c r="G76"/>
  <c r="G439" i="17"/>
  <c r="G496"/>
  <c r="G103" i="18"/>
  <c r="G352" i="17"/>
  <c r="G222"/>
  <c r="F468"/>
  <c r="F77" i="18"/>
  <c r="E5"/>
  <c r="E354" i="17"/>
  <c r="E443"/>
  <c r="G443"/>
  <c r="G356"/>
  <c r="F356"/>
  <c r="G324"/>
  <c r="G49"/>
  <c r="F57"/>
  <c r="E25"/>
  <c r="G57"/>
  <c r="G87"/>
  <c r="F282" i="18"/>
  <c r="F238"/>
  <c r="G224"/>
  <c r="F52"/>
  <c r="G470" i="17"/>
  <c r="F224" i="18"/>
  <c r="G384" i="17"/>
  <c r="F211" i="18"/>
  <c r="G10"/>
  <c r="E307"/>
  <c r="S70"/>
  <c r="F354" i="17"/>
  <c r="F46" i="18"/>
  <c r="E130"/>
  <c r="F380" i="17"/>
  <c r="L380"/>
  <c r="U380"/>
  <c r="H437"/>
  <c r="Q437"/>
  <c r="U465"/>
  <c r="E437"/>
  <c r="S437"/>
  <c r="E244" l="1"/>
  <c r="E201"/>
  <c r="F258" i="18"/>
  <c r="F188"/>
  <c r="G160"/>
  <c r="E159"/>
  <c r="E427" i="17"/>
  <c r="G390"/>
  <c r="E317"/>
  <c r="E241"/>
  <c r="G225"/>
  <c r="E192"/>
  <c r="G156"/>
  <c r="E155"/>
  <c r="G154"/>
  <c r="F134"/>
  <c r="G90"/>
  <c r="E37"/>
  <c r="H28"/>
  <c r="F28"/>
  <c r="E21"/>
  <c r="F19"/>
  <c r="F244" i="18"/>
  <c r="E160"/>
  <c r="G159"/>
  <c r="E119"/>
  <c r="E162"/>
  <c r="E177"/>
  <c r="E204"/>
  <c r="E303"/>
  <c r="G11" i="17"/>
  <c r="G125"/>
  <c r="F451"/>
  <c r="F15" i="18"/>
  <c r="K59"/>
  <c r="K191"/>
  <c r="L227" i="17"/>
  <c r="L427"/>
  <c r="K35" i="18"/>
  <c r="G6" i="17"/>
  <c r="G12"/>
  <c r="G20"/>
  <c r="G104"/>
  <c r="G299" i="18"/>
  <c r="G313"/>
  <c r="G314"/>
  <c r="G180" i="17"/>
  <c r="E13" i="18"/>
  <c r="E286"/>
  <c r="E224" i="17"/>
  <c r="F64" i="18"/>
  <c r="F69" i="17"/>
  <c r="F144"/>
  <c r="I188" i="18"/>
  <c r="I200"/>
  <c r="J192" i="17"/>
  <c r="K13" i="18"/>
  <c r="K299"/>
  <c r="K313"/>
  <c r="L224" i="17"/>
  <c r="I286" i="18"/>
  <c r="J224" i="17"/>
  <c r="E79"/>
  <c r="E80"/>
  <c r="G87" i="18"/>
  <c r="G88"/>
  <c r="G214"/>
  <c r="G254"/>
  <c r="E14"/>
  <c r="E253"/>
  <c r="E254"/>
  <c r="E287"/>
  <c r="E315"/>
  <c r="F159"/>
  <c r="F160"/>
  <c r="F90" i="17"/>
  <c r="F225"/>
  <c r="G189" i="18"/>
  <c r="G193" i="17"/>
  <c r="F177"/>
  <c r="F178"/>
  <c r="F203"/>
  <c r="F204"/>
  <c r="G178" i="18"/>
  <c r="G232"/>
  <c r="G92" i="17"/>
  <c r="G205"/>
  <c r="E178" i="18"/>
  <c r="E60" i="17"/>
  <c r="E214"/>
  <c r="G201" i="18"/>
  <c r="G169" i="17"/>
  <c r="E202" i="18"/>
  <c r="E29" i="17"/>
  <c r="E61"/>
  <c r="E169"/>
  <c r="K273" i="18"/>
  <c r="K278" s="1"/>
  <c r="L126" i="17"/>
  <c r="I273" i="18"/>
  <c r="J126" i="17"/>
  <c r="L177"/>
  <c r="L178"/>
  <c r="L203"/>
  <c r="L204"/>
  <c r="J177"/>
  <c r="J178"/>
  <c r="J203"/>
  <c r="J204"/>
  <c r="K14" i="18"/>
  <c r="K87"/>
  <c r="K214"/>
  <c r="K254"/>
  <c r="K287"/>
  <c r="I253"/>
  <c r="I287"/>
  <c r="I315"/>
  <c r="H60" i="17"/>
  <c r="H214"/>
  <c r="F60" i="18"/>
  <c r="F61"/>
  <c r="F71" i="17"/>
  <c r="G16" i="18"/>
  <c r="G63"/>
  <c r="G217"/>
  <c r="G290"/>
  <c r="G291"/>
  <c r="F53" i="17"/>
  <c r="F81"/>
  <c r="F163" i="18"/>
  <c r="F289"/>
  <c r="F91" i="17"/>
  <c r="F135"/>
  <c r="G118" i="18"/>
  <c r="G141"/>
  <c r="G161"/>
  <c r="G176"/>
  <c r="G203"/>
  <c r="G215"/>
  <c r="G230"/>
  <c r="G244"/>
  <c r="G302"/>
  <c r="G157" i="17"/>
  <c r="E34" i="18"/>
  <c r="E118"/>
  <c r="E190"/>
  <c r="E244"/>
  <c r="E157" i="17"/>
  <c r="G37" i="18"/>
  <c r="G38"/>
  <c r="G120"/>
  <c r="G121"/>
  <c r="E17"/>
  <c r="E18"/>
  <c r="G143"/>
  <c r="G164"/>
  <c r="G215" i="17"/>
  <c r="G216"/>
  <c r="E215"/>
  <c r="E216"/>
  <c r="K215"/>
  <c r="K216"/>
  <c r="L61" i="18"/>
  <c r="M37" i="17"/>
  <c r="M42" s="1"/>
  <c r="M21"/>
  <c r="J60" i="18"/>
  <c r="J61"/>
  <c r="J62"/>
  <c r="K13" i="17"/>
  <c r="K21"/>
  <c r="K37"/>
  <c r="K71"/>
  <c r="K53"/>
  <c r="K81"/>
  <c r="L91" i="18"/>
  <c r="M452" i="17"/>
  <c r="M278"/>
  <c r="M142"/>
  <c r="M135"/>
  <c r="M70"/>
  <c r="J90" i="18"/>
  <c r="J163"/>
  <c r="J257"/>
  <c r="J289"/>
  <c r="K70" i="17"/>
  <c r="K135"/>
  <c r="K140" s="1"/>
  <c r="M475"/>
  <c r="M362"/>
  <c r="M170"/>
  <c r="M102"/>
  <c r="L302" i="18"/>
  <c r="L255"/>
  <c r="L230"/>
  <c r="L203"/>
  <c r="L190"/>
  <c r="L176"/>
  <c r="L161"/>
  <c r="L141"/>
  <c r="L58"/>
  <c r="L34"/>
  <c r="M450" i="17"/>
  <c r="M389"/>
  <c r="M327"/>
  <c r="M316"/>
  <c r="M256"/>
  <c r="M243"/>
  <c r="M226"/>
  <c r="M179"/>
  <c r="J34" i="18"/>
  <c r="J118"/>
  <c r="J190"/>
  <c r="J244"/>
  <c r="K157" i="17"/>
  <c r="F65" i="18"/>
  <c r="F275"/>
  <c r="J20"/>
  <c r="J19"/>
  <c r="G59"/>
  <c r="G119"/>
  <c r="G142"/>
  <c r="G245"/>
  <c r="G316"/>
  <c r="G216"/>
  <c r="G272"/>
  <c r="E68" i="17"/>
  <c r="E11"/>
  <c r="E35"/>
  <c r="E89"/>
  <c r="G143"/>
  <c r="G103"/>
  <c r="G158"/>
  <c r="E390"/>
  <c r="E89" i="18"/>
  <c r="L231"/>
  <c r="M409" i="17"/>
  <c r="I119" i="18"/>
  <c r="I59"/>
  <c r="L134" i="17"/>
  <c r="L12"/>
  <c r="L117" i="18"/>
  <c r="L116"/>
  <c r="E52" i="17"/>
  <c r="E119"/>
  <c r="G140" i="18"/>
  <c r="G243"/>
  <c r="G36" i="17"/>
  <c r="G44"/>
  <c r="E504"/>
  <c r="L474"/>
  <c r="J474"/>
  <c r="G474"/>
  <c r="E474"/>
  <c r="J451"/>
  <c r="L445"/>
  <c r="J445"/>
  <c r="F445"/>
  <c r="J427"/>
  <c r="K409"/>
  <c r="F409"/>
  <c r="F387"/>
  <c r="E360"/>
  <c r="E342"/>
  <c r="G338"/>
  <c r="G326"/>
  <c r="E326"/>
  <c r="G325"/>
  <c r="E325"/>
  <c r="J317"/>
  <c r="L313"/>
  <c r="J313"/>
  <c r="F313"/>
  <c r="L305"/>
  <c r="J305"/>
  <c r="G305"/>
  <c r="E305"/>
  <c r="G303"/>
  <c r="E303"/>
  <c r="G302"/>
  <c r="E302"/>
  <c r="G294"/>
  <c r="E294"/>
  <c r="J293"/>
  <c r="E293"/>
  <c r="J292"/>
  <c r="L277"/>
  <c r="J274"/>
  <c r="J273"/>
  <c r="J257"/>
  <c r="F255"/>
  <c r="F254"/>
  <c r="J244"/>
  <c r="E242"/>
  <c r="J241"/>
  <c r="F241"/>
  <c r="G227"/>
  <c r="L214"/>
  <c r="J214"/>
  <c r="E193"/>
  <c r="E180"/>
  <c r="L176"/>
  <c r="J176"/>
  <c r="G176"/>
  <c r="E176"/>
  <c r="L169"/>
  <c r="J169"/>
  <c r="K158"/>
  <c r="K167" s="1"/>
  <c r="L156"/>
  <c r="J156"/>
  <c r="F156"/>
  <c r="L155"/>
  <c r="J155"/>
  <c r="F155"/>
  <c r="K143"/>
  <c r="E143"/>
  <c r="E118"/>
  <c r="H92"/>
  <c r="F78"/>
  <c r="G68"/>
  <c r="G61"/>
  <c r="G60"/>
  <c r="F45"/>
  <c r="F37"/>
  <c r="G29"/>
  <c r="F21"/>
  <c r="F13"/>
  <c r="E12"/>
  <c r="E6"/>
  <c r="G5"/>
  <c r="K316" i="18"/>
  <c r="G315"/>
  <c r="E314"/>
  <c r="E313"/>
  <c r="I303"/>
  <c r="E302"/>
  <c r="F301"/>
  <c r="F300"/>
  <c r="E299"/>
  <c r="E292"/>
  <c r="H291"/>
  <c r="H290"/>
  <c r="K286"/>
  <c r="F257"/>
  <c r="G256"/>
  <c r="G255"/>
  <c r="E255"/>
  <c r="G253"/>
  <c r="E243"/>
  <c r="H232"/>
  <c r="H217"/>
  <c r="I214"/>
  <c r="F200"/>
  <c r="G190"/>
  <c r="K188"/>
  <c r="E164"/>
  <c r="I162"/>
  <c r="E161"/>
  <c r="E121"/>
  <c r="F117"/>
  <c r="J116"/>
  <c r="F90"/>
  <c r="I89"/>
  <c r="E88"/>
  <c r="E87"/>
  <c r="H63"/>
  <c r="F62"/>
  <c r="G35"/>
  <c r="J17"/>
  <c r="I13"/>
  <c r="H16"/>
  <c r="G14"/>
  <c r="M13" i="17"/>
  <c r="M45"/>
  <c r="M71"/>
  <c r="M144"/>
  <c r="M180"/>
  <c r="M228"/>
  <c r="M361"/>
  <c r="M410"/>
  <c r="M473"/>
  <c r="M503"/>
  <c r="L62" i="18"/>
  <c r="L244"/>
  <c r="L257"/>
  <c r="L289"/>
  <c r="O504" i="17"/>
  <c r="G504"/>
  <c r="O478"/>
  <c r="J478"/>
  <c r="O474"/>
  <c r="K451"/>
  <c r="R409"/>
  <c r="Q390"/>
  <c r="L390"/>
  <c r="J390"/>
  <c r="O360"/>
  <c r="G360"/>
  <c r="L342"/>
  <c r="G342"/>
  <c r="Q328"/>
  <c r="L328"/>
  <c r="J328"/>
  <c r="G328"/>
  <c r="E328"/>
  <c r="L317"/>
  <c r="G317"/>
  <c r="O305"/>
  <c r="Q295"/>
  <c r="L295"/>
  <c r="J295"/>
  <c r="G295"/>
  <c r="E295"/>
  <c r="Q277"/>
  <c r="L257"/>
  <c r="G257"/>
  <c r="L244"/>
  <c r="G244"/>
  <c r="K241"/>
  <c r="Q227"/>
  <c r="O227"/>
  <c r="J227"/>
  <c r="E227"/>
  <c r="O201"/>
  <c r="Q190"/>
  <c r="L190"/>
  <c r="J190"/>
  <c r="G190"/>
  <c r="E190"/>
  <c r="O176"/>
  <c r="G168"/>
  <c r="E168"/>
  <c r="Q158"/>
  <c r="L158"/>
  <c r="J158"/>
  <c r="E158"/>
  <c r="Q134"/>
  <c r="J134"/>
  <c r="G133"/>
  <c r="E133"/>
  <c r="E125"/>
  <c r="Q119"/>
  <c r="Q124" s="1"/>
  <c r="O119"/>
  <c r="O124" s="1"/>
  <c r="J119"/>
  <c r="J124" s="1"/>
  <c r="G118"/>
  <c r="G89"/>
  <c r="H78"/>
  <c r="G59"/>
  <c r="O52"/>
  <c r="J52"/>
  <c r="H51"/>
  <c r="F51"/>
  <c r="Q44"/>
  <c r="O44"/>
  <c r="O50" s="1"/>
  <c r="J44"/>
  <c r="H43"/>
  <c r="O36"/>
  <c r="J36"/>
  <c r="G35"/>
  <c r="K20"/>
  <c r="O12"/>
  <c r="J12"/>
  <c r="F6"/>
  <c r="O316" i="18"/>
  <c r="M316"/>
  <c r="I316"/>
  <c r="E316"/>
  <c r="O303"/>
  <c r="K303"/>
  <c r="G303"/>
  <c r="G292"/>
  <c r="M288"/>
  <c r="I288"/>
  <c r="E288"/>
  <c r="M272"/>
  <c r="I272"/>
  <c r="E272"/>
  <c r="M256"/>
  <c r="I256"/>
  <c r="E256"/>
  <c r="M245"/>
  <c r="I245"/>
  <c r="E245"/>
  <c r="O204"/>
  <c r="K204"/>
  <c r="G204"/>
  <c r="O191"/>
  <c r="M191"/>
  <c r="I191"/>
  <c r="E191"/>
  <c r="K177"/>
  <c r="G177"/>
  <c r="K162"/>
  <c r="G162"/>
  <c r="M142"/>
  <c r="I142"/>
  <c r="E142"/>
  <c r="N117"/>
  <c r="S6" i="17"/>
  <c r="S10" s="1"/>
  <c r="S12"/>
  <c r="S103"/>
  <c r="S119"/>
  <c r="S124" s="1"/>
  <c r="S176"/>
  <c r="S190"/>
  <c r="S227"/>
  <c r="S244"/>
  <c r="S257"/>
  <c r="S305"/>
  <c r="S317"/>
  <c r="S328"/>
  <c r="S390"/>
  <c r="S427"/>
  <c r="S474"/>
  <c r="Q59" i="18"/>
  <c r="Q177"/>
  <c r="L258"/>
  <c r="Q272"/>
  <c r="Q303"/>
  <c r="Y374" i="17"/>
  <c r="E264"/>
  <c r="V180" i="18"/>
  <c r="F458" i="17"/>
  <c r="F412"/>
  <c r="G86"/>
  <c r="V207"/>
  <c r="T172"/>
  <c r="W95"/>
  <c r="S95" i="18"/>
  <c r="F233" i="17"/>
  <c r="H153"/>
  <c r="F11" i="18"/>
  <c r="V123"/>
  <c r="V128" s="1"/>
  <c r="E372" i="17"/>
  <c r="V266" i="18"/>
  <c r="Y146" i="17"/>
  <c r="W165" i="18"/>
  <c r="H232" i="17"/>
  <c r="G74"/>
  <c r="E336"/>
  <c r="E102" i="18"/>
  <c r="E189" i="17"/>
  <c r="E402"/>
  <c r="E196" i="18"/>
  <c r="E199" i="17"/>
  <c r="E400"/>
  <c r="E466"/>
  <c r="G130" i="18"/>
  <c r="G54"/>
  <c r="G281"/>
  <c r="E17" i="17"/>
  <c r="G6" i="18"/>
  <c r="F251" i="17"/>
  <c r="F420"/>
  <c r="E47" i="18"/>
  <c r="F83"/>
  <c r="G107"/>
  <c r="G186" i="17"/>
  <c r="E111" i="18"/>
  <c r="E240" i="17"/>
  <c r="G268"/>
  <c r="G438"/>
  <c r="F27" i="18"/>
  <c r="E50"/>
  <c r="E81"/>
  <c r="E185"/>
  <c r="G223"/>
  <c r="E309"/>
  <c r="F123" i="17"/>
  <c r="E289"/>
  <c r="D112" i="18"/>
  <c r="E357" i="17"/>
  <c r="D444"/>
  <c r="D357"/>
  <c r="E171" i="18"/>
  <c r="E221" i="17"/>
  <c r="E383"/>
  <c r="E351"/>
  <c r="U437"/>
  <c r="L437"/>
  <c r="F437"/>
  <c r="Q380"/>
  <c r="H380"/>
  <c r="E356"/>
  <c r="E32"/>
  <c r="G108"/>
  <c r="U95"/>
  <c r="U100" s="1"/>
  <c r="R266" i="18"/>
  <c r="U71"/>
  <c r="U233" i="17"/>
  <c r="U146" i="18"/>
  <c r="U149" s="1"/>
  <c r="E120" i="17"/>
  <c r="H182"/>
  <c r="G266" i="18"/>
  <c r="F10"/>
  <c r="E224"/>
  <c r="E211"/>
  <c r="G385" i="17"/>
  <c r="E52" i="18"/>
  <c r="G211"/>
  <c r="E238"/>
  <c r="E57" i="17"/>
  <c r="G25"/>
  <c r="E87"/>
  <c r="F25"/>
  <c r="E49"/>
  <c r="F87"/>
  <c r="G297" i="18"/>
  <c r="E106"/>
  <c r="F106"/>
  <c r="G106"/>
  <c r="G354" i="17"/>
  <c r="E497"/>
  <c r="G213"/>
  <c r="G269"/>
  <c r="G382"/>
  <c r="G251"/>
  <c r="G420"/>
  <c r="G467"/>
  <c r="F212"/>
  <c r="F268"/>
  <c r="F495"/>
  <c r="F250"/>
  <c r="F336"/>
  <c r="F400"/>
  <c r="F171" i="18"/>
  <c r="F438" i="17"/>
  <c r="F24" i="18"/>
  <c r="F131"/>
  <c r="F184"/>
  <c r="E10"/>
  <c r="X246" i="17"/>
  <c r="R73" i="18"/>
  <c r="E212" i="17"/>
  <c r="E250"/>
  <c r="E268"/>
  <c r="E311"/>
  <c r="E350"/>
  <c r="F357"/>
  <c r="F401"/>
  <c r="E440"/>
  <c r="E24" i="18"/>
  <c r="E152"/>
  <c r="N130"/>
  <c r="L151"/>
  <c r="E358" i="17"/>
  <c r="D358"/>
  <c r="E496"/>
  <c r="E222"/>
  <c r="G383"/>
  <c r="G351"/>
  <c r="E8" i="18"/>
  <c r="D279"/>
  <c r="D281"/>
  <c r="D237"/>
  <c r="D210"/>
  <c r="D197"/>
  <c r="D185"/>
  <c r="D154"/>
  <c r="D47"/>
  <c r="D49"/>
  <c r="D51"/>
  <c r="D25"/>
  <c r="D309"/>
  <c r="D280"/>
  <c r="D223"/>
  <c r="D104"/>
  <c r="D78"/>
  <c r="D48"/>
  <c r="D50"/>
  <c r="D6"/>
  <c r="D8"/>
  <c r="D498" i="17"/>
  <c r="D469"/>
  <c r="D471"/>
  <c r="D441"/>
  <c r="D421"/>
  <c r="D385"/>
  <c r="D7" i="18"/>
  <c r="D9"/>
  <c r="D470" i="17"/>
  <c r="D442"/>
  <c r="D384"/>
  <c r="D301"/>
  <c r="D240"/>
  <c r="G355"/>
  <c r="D355"/>
  <c r="E108" i="18"/>
  <c r="D107"/>
  <c r="D109"/>
  <c r="D81"/>
  <c r="D83"/>
  <c r="D85"/>
  <c r="D55"/>
  <c r="D27"/>
  <c r="D29"/>
  <c r="D108"/>
  <c r="D110"/>
  <c r="D82"/>
  <c r="D84"/>
  <c r="D54"/>
  <c r="D56"/>
  <c r="D28"/>
  <c r="E417" i="17"/>
  <c r="D268" i="18"/>
  <c r="D278" s="1"/>
  <c r="D31"/>
  <c r="D252"/>
  <c r="D267" s="1"/>
  <c r="D213"/>
  <c r="D486" i="17"/>
  <c r="D434"/>
  <c r="D398"/>
  <c r="D377"/>
  <c r="D499"/>
  <c r="D462"/>
  <c r="D417"/>
  <c r="D418" s="1"/>
  <c r="D166"/>
  <c r="D167" s="1"/>
  <c r="D33"/>
  <c r="D34" s="1"/>
  <c r="D116"/>
  <c r="D117" s="1"/>
  <c r="D9"/>
  <c r="D10" s="1"/>
  <c r="E298" i="18"/>
  <c r="D312"/>
  <c r="D283"/>
  <c r="D226"/>
  <c r="D199"/>
  <c r="D187"/>
  <c r="D173"/>
  <c r="D183" s="1"/>
  <c r="D158"/>
  <c r="D111"/>
  <c r="D57"/>
  <c r="D298"/>
  <c r="D308" s="1"/>
  <c r="D240"/>
  <c r="D134"/>
  <c r="D149" s="1"/>
  <c r="D80"/>
  <c r="D12"/>
  <c r="D348" i="17"/>
  <c r="D349" s="1"/>
  <c r="D322"/>
  <c r="D323" s="1"/>
  <c r="D299"/>
  <c r="D300" s="1"/>
  <c r="D289"/>
  <c r="D290" s="1"/>
  <c r="D266"/>
  <c r="D267" s="1"/>
  <c r="D334"/>
  <c r="D335" s="1"/>
  <c r="D309"/>
  <c r="D248"/>
  <c r="D238"/>
  <c r="D239" s="1"/>
  <c r="D197"/>
  <c r="D198" s="1"/>
  <c r="D186"/>
  <c r="D187" s="1"/>
  <c r="D174"/>
  <c r="D175" s="1"/>
  <c r="D99"/>
  <c r="D100" s="1"/>
  <c r="D66"/>
  <c r="D67" s="1"/>
  <c r="D41"/>
  <c r="D42" s="1"/>
  <c r="D17"/>
  <c r="D18" s="1"/>
  <c r="D210"/>
  <c r="D211" s="1"/>
  <c r="D139"/>
  <c r="D140" s="1"/>
  <c r="D131"/>
  <c r="D132" s="1"/>
  <c r="D123"/>
  <c r="D124" s="1"/>
  <c r="D76"/>
  <c r="D77" s="1"/>
  <c r="E198" i="18"/>
  <c r="D310"/>
  <c r="D239"/>
  <c r="D105"/>
  <c r="D79"/>
  <c r="D53"/>
  <c r="D225"/>
  <c r="D198"/>
  <c r="D186"/>
  <c r="D155"/>
  <c r="D26"/>
  <c r="F383" i="17"/>
  <c r="F351"/>
  <c r="D106" i="18"/>
  <c r="D443" i="17"/>
  <c r="D356"/>
  <c r="D87"/>
  <c r="D88" s="1"/>
  <c r="D57"/>
  <c r="D58" s="1"/>
  <c r="D49"/>
  <c r="D50" s="1"/>
  <c r="D25"/>
  <c r="D26" s="1"/>
  <c r="D224" i="18"/>
  <c r="D282"/>
  <c r="D238"/>
  <c r="D211"/>
  <c r="D52"/>
  <c r="H454" i="17"/>
  <c r="H394"/>
  <c r="E445"/>
  <c r="Q34"/>
  <c r="J310"/>
  <c r="E381"/>
  <c r="E419"/>
  <c r="E438"/>
  <c r="E495"/>
  <c r="E75" i="18"/>
  <c r="E131"/>
  <c r="K130"/>
  <c r="S130"/>
  <c r="H151"/>
  <c r="P151"/>
  <c r="F358" i="17"/>
  <c r="E444"/>
  <c r="K67"/>
  <c r="P67"/>
  <c r="O380"/>
  <c r="F470"/>
  <c r="F441"/>
  <c r="G301"/>
  <c r="E324"/>
  <c r="E355"/>
  <c r="G358"/>
  <c r="G468"/>
  <c r="G25" i="18"/>
  <c r="G29"/>
  <c r="F51"/>
  <c r="G48"/>
  <c r="E56"/>
  <c r="G77"/>
  <c r="F82"/>
  <c r="E85"/>
  <c r="E104"/>
  <c r="E154"/>
  <c r="F197"/>
  <c r="E210"/>
  <c r="F237"/>
  <c r="F280"/>
  <c r="F33" i="17"/>
  <c r="G76"/>
  <c r="E166"/>
  <c r="F238"/>
  <c r="G309"/>
  <c r="E12" i="18"/>
  <c r="G134"/>
  <c r="G283"/>
  <c r="O290" i="17"/>
  <c r="R132"/>
  <c r="Q310"/>
  <c r="L220"/>
  <c r="L117"/>
  <c r="I251" i="18"/>
  <c r="P88" i="17"/>
  <c r="O222" i="18"/>
  <c r="Q320"/>
  <c r="R123"/>
  <c r="R128" s="1"/>
  <c r="F31" i="17"/>
  <c r="U183"/>
  <c r="W183"/>
  <c r="Y183"/>
  <c r="T266" i="18"/>
  <c r="U173" i="17"/>
  <c r="Y110"/>
  <c r="S66" i="18"/>
  <c r="U67"/>
  <c r="W68"/>
  <c r="S180"/>
  <c r="W206" i="17"/>
  <c r="Y207"/>
  <c r="E113"/>
  <c r="G208" i="18"/>
  <c r="G98" i="17"/>
  <c r="H71" i="18"/>
  <c r="F183" i="17"/>
  <c r="F146"/>
  <c r="F95" i="18"/>
  <c r="E412" i="17"/>
  <c r="V511"/>
  <c r="E510"/>
  <c r="G455"/>
  <c r="W432"/>
  <c r="W435" s="1"/>
  <c r="U396"/>
  <c r="T344"/>
  <c r="W331"/>
  <c r="G297"/>
  <c r="K198"/>
  <c r="E115"/>
  <c r="F85"/>
  <c r="W39"/>
  <c r="J42"/>
  <c r="O34"/>
  <c r="G318" i="18"/>
  <c r="T276"/>
  <c r="K267"/>
  <c r="V233"/>
  <c r="H99"/>
  <c r="E22"/>
  <c r="U45"/>
  <c r="L132" i="17"/>
  <c r="J151" i="18"/>
  <c r="J380" i="17"/>
  <c r="E439"/>
  <c r="E420"/>
  <c r="E382"/>
  <c r="E352"/>
  <c r="E269"/>
  <c r="E251"/>
  <c r="G5" i="18"/>
  <c r="G46"/>
  <c r="G465" i="17"/>
  <c r="G151" i="18"/>
  <c r="E465" i="17"/>
  <c r="E151" i="18"/>
  <c r="E380" i="17"/>
  <c r="G112" i="18"/>
  <c r="G444" i="17"/>
  <c r="G357"/>
  <c r="F112" i="18"/>
  <c r="F444" i="17"/>
  <c r="G196" i="18"/>
  <c r="G184"/>
  <c r="G152"/>
  <c r="G131"/>
  <c r="G75"/>
  <c r="G466" i="17"/>
  <c r="G400"/>
  <c r="G350"/>
  <c r="G336"/>
  <c r="G311"/>
  <c r="G221"/>
  <c r="G212"/>
  <c r="G199"/>
  <c r="G189"/>
  <c r="G171" i="18"/>
  <c r="G495" i="17"/>
  <c r="F153" i="18"/>
  <c r="F132"/>
  <c r="F103"/>
  <c r="F76"/>
  <c r="F496" i="17"/>
  <c r="F467"/>
  <c r="F222"/>
  <c r="F213"/>
  <c r="G402"/>
  <c r="G401"/>
  <c r="G498"/>
  <c r="F6" i="18"/>
  <c r="E7"/>
  <c r="G7"/>
  <c r="F8"/>
  <c r="E9"/>
  <c r="G9"/>
  <c r="G309"/>
  <c r="E280"/>
  <c r="G280"/>
  <c r="F281"/>
  <c r="F279"/>
  <c r="E279"/>
  <c r="G237"/>
  <c r="F223"/>
  <c r="E223"/>
  <c r="G210"/>
  <c r="G197"/>
  <c r="E197"/>
  <c r="G185"/>
  <c r="G154"/>
  <c r="G104"/>
  <c r="F78"/>
  <c r="E78"/>
  <c r="F48"/>
  <c r="E49"/>
  <c r="G49"/>
  <c r="F50"/>
  <c r="E51"/>
  <c r="G51"/>
  <c r="G47"/>
  <c r="F25"/>
  <c r="E25"/>
  <c r="F301" i="17"/>
  <c r="E301"/>
  <c r="G240"/>
  <c r="F498"/>
  <c r="E471"/>
  <c r="F469"/>
  <c r="G442"/>
  <c r="E441"/>
  <c r="E421"/>
  <c r="F384"/>
  <c r="E498"/>
  <c r="G469"/>
  <c r="F385"/>
  <c r="G471"/>
  <c r="G421"/>
  <c r="E385"/>
  <c r="E470"/>
  <c r="F353"/>
  <c r="E353"/>
  <c r="F181"/>
  <c r="F297" i="18"/>
  <c r="F324" i="17"/>
  <c r="F110" i="18"/>
  <c r="F109"/>
  <c r="E109"/>
  <c r="F108"/>
  <c r="F107"/>
  <c r="E107"/>
  <c r="G85"/>
  <c r="E84"/>
  <c r="G84"/>
  <c r="G83"/>
  <c r="E82"/>
  <c r="G82"/>
  <c r="G81"/>
  <c r="E55"/>
  <c r="G55"/>
  <c r="F56"/>
  <c r="F54"/>
  <c r="E54"/>
  <c r="F29"/>
  <c r="F28"/>
  <c r="E28"/>
  <c r="G27"/>
  <c r="G268"/>
  <c r="E268"/>
  <c r="F252"/>
  <c r="F213"/>
  <c r="F31"/>
  <c r="E31"/>
  <c r="F499" i="17"/>
  <c r="G486"/>
  <c r="E486"/>
  <c r="F462"/>
  <c r="G434"/>
  <c r="E434"/>
  <c r="F417"/>
  <c r="G398"/>
  <c r="E398"/>
  <c r="F377"/>
  <c r="F166"/>
  <c r="F116"/>
  <c r="G252" i="18"/>
  <c r="G213"/>
  <c r="G499" i="17"/>
  <c r="F486"/>
  <c r="E462"/>
  <c r="G417"/>
  <c r="F398"/>
  <c r="E377"/>
  <c r="G166"/>
  <c r="G116"/>
  <c r="G33"/>
  <c r="E33"/>
  <c r="F9"/>
  <c r="E9"/>
  <c r="G312" i="18"/>
  <c r="E312"/>
  <c r="F298"/>
  <c r="F283"/>
  <c r="G240"/>
  <c r="E240"/>
  <c r="F226"/>
  <c r="G199"/>
  <c r="E199"/>
  <c r="F187"/>
  <c r="G173"/>
  <c r="E173"/>
  <c r="F158"/>
  <c r="F134"/>
  <c r="F111"/>
  <c r="G80"/>
  <c r="E80"/>
  <c r="F57"/>
  <c r="G12"/>
  <c r="G348" i="17"/>
  <c r="E348"/>
  <c r="F334"/>
  <c r="G322"/>
  <c r="E322"/>
  <c r="F309"/>
  <c r="G299"/>
  <c r="E299"/>
  <c r="F289"/>
  <c r="G266"/>
  <c r="E266"/>
  <c r="F248"/>
  <c r="G238"/>
  <c r="E238"/>
  <c r="F210"/>
  <c r="G197"/>
  <c r="E197"/>
  <c r="F186"/>
  <c r="G174"/>
  <c r="E174"/>
  <c r="G139"/>
  <c r="E139"/>
  <c r="F131"/>
  <c r="G123"/>
  <c r="E123"/>
  <c r="G99"/>
  <c r="E99"/>
  <c r="F76"/>
  <c r="G66"/>
  <c r="E66"/>
  <c r="G41"/>
  <c r="E41"/>
  <c r="G298" i="18"/>
  <c r="E283"/>
  <c r="F240"/>
  <c r="E226"/>
  <c r="E187"/>
  <c r="G158"/>
  <c r="E134"/>
  <c r="G111"/>
  <c r="F80"/>
  <c r="G57"/>
  <c r="F12"/>
  <c r="G334" i="17"/>
  <c r="F322"/>
  <c r="E309"/>
  <c r="G289"/>
  <c r="F266"/>
  <c r="E248"/>
  <c r="G210"/>
  <c r="F197"/>
  <c r="E186"/>
  <c r="F139"/>
  <c r="E131"/>
  <c r="F99"/>
  <c r="E76"/>
  <c r="G17"/>
  <c r="G310" i="18"/>
  <c r="G239"/>
  <c r="F225"/>
  <c r="E225"/>
  <c r="F198"/>
  <c r="G186"/>
  <c r="E186"/>
  <c r="G155"/>
  <c r="E155"/>
  <c r="G105"/>
  <c r="E105"/>
  <c r="F79"/>
  <c r="G53"/>
  <c r="E53"/>
  <c r="G26"/>
  <c r="E310"/>
  <c r="E239"/>
  <c r="G225"/>
  <c r="G198"/>
  <c r="F186"/>
  <c r="F155"/>
  <c r="E79"/>
  <c r="F53"/>
  <c r="E26"/>
  <c r="J465" i="17"/>
  <c r="O437"/>
  <c r="G437"/>
  <c r="S380"/>
  <c r="G380"/>
  <c r="G102" i="18"/>
  <c r="E112"/>
  <c r="I130"/>
  <c r="F442" i="17"/>
  <c r="G441"/>
  <c r="E442"/>
  <c r="E384"/>
  <c r="F421"/>
  <c r="E469"/>
  <c r="F471"/>
  <c r="E213"/>
  <c r="F240"/>
  <c r="G250"/>
  <c r="F269"/>
  <c r="G353"/>
  <c r="F355"/>
  <c r="F382"/>
  <c r="G419"/>
  <c r="F439"/>
  <c r="G440"/>
  <c r="E467"/>
  <c r="G497"/>
  <c r="G24" i="18"/>
  <c r="E27"/>
  <c r="G28"/>
  <c r="E29"/>
  <c r="F47"/>
  <c r="G50"/>
  <c r="F49"/>
  <c r="E48"/>
  <c r="G56"/>
  <c r="F55"/>
  <c r="E76"/>
  <c r="G78"/>
  <c r="F81"/>
  <c r="E83"/>
  <c r="F84"/>
  <c r="F85"/>
  <c r="E103"/>
  <c r="F104"/>
  <c r="G108"/>
  <c r="G109"/>
  <c r="E110"/>
  <c r="E132"/>
  <c r="E153"/>
  <c r="F154"/>
  <c r="F185"/>
  <c r="F210"/>
  <c r="E237"/>
  <c r="G279"/>
  <c r="E281"/>
  <c r="E297"/>
  <c r="F309"/>
  <c r="P130"/>
  <c r="U130"/>
  <c r="N151"/>
  <c r="R151"/>
  <c r="G8"/>
  <c r="F7"/>
  <c r="E6"/>
  <c r="G9" i="17"/>
  <c r="F17"/>
  <c r="F41"/>
  <c r="F66"/>
  <c r="E116"/>
  <c r="G131"/>
  <c r="F174"/>
  <c r="E210"/>
  <c r="G248"/>
  <c r="F299"/>
  <c r="E334"/>
  <c r="G377"/>
  <c r="F434"/>
  <c r="E499"/>
  <c r="G31" i="18"/>
  <c r="E57"/>
  <c r="G79"/>
  <c r="F105"/>
  <c r="E158"/>
  <c r="G187"/>
  <c r="F199"/>
  <c r="E213"/>
  <c r="F239"/>
  <c r="F268"/>
  <c r="F312"/>
  <c r="O378" i="17"/>
  <c r="O239"/>
  <c r="Q198"/>
  <c r="O187"/>
  <c r="K187"/>
  <c r="O167"/>
  <c r="J132"/>
  <c r="M296" i="18"/>
  <c r="O296"/>
  <c r="P117" i="17"/>
  <c r="O117"/>
  <c r="O278" i="18"/>
  <c r="J418" i="17"/>
  <c r="L399"/>
  <c r="Q239"/>
  <c r="O198"/>
  <c r="Q167"/>
  <c r="P132"/>
  <c r="M222" i="18"/>
  <c r="X413" i="17"/>
  <c r="X418" s="1"/>
  <c r="X23"/>
  <c r="T413"/>
  <c r="T418" s="1"/>
  <c r="T31"/>
  <c r="T34" s="1"/>
  <c r="U8"/>
  <c r="U10" s="1"/>
  <c r="U73"/>
  <c r="U77" s="1"/>
  <c r="F395"/>
  <c r="F100" i="18"/>
  <c r="H16" i="17"/>
  <c r="H75"/>
  <c r="H59" i="18"/>
  <c r="H177"/>
  <c r="H191"/>
  <c r="H303"/>
  <c r="H316"/>
  <c r="F59"/>
  <c r="F177"/>
  <c r="F191"/>
  <c r="F303"/>
  <c r="F316"/>
  <c r="H216"/>
  <c r="H272"/>
  <c r="H288"/>
  <c r="F216"/>
  <c r="F272"/>
  <c r="F288"/>
  <c r="P216"/>
  <c r="P256"/>
  <c r="L288"/>
  <c r="L216"/>
  <c r="M143" i="17"/>
  <c r="M158"/>
  <c r="N59" i="18"/>
  <c r="N142"/>
  <c r="N245"/>
  <c r="J59"/>
  <c r="J162"/>
  <c r="J177"/>
  <c r="J183" s="1"/>
  <c r="J191"/>
  <c r="J195" s="1"/>
  <c r="J204"/>
  <c r="J303"/>
  <c r="J316"/>
  <c r="P6" i="17"/>
  <c r="P10" s="1"/>
  <c r="P12"/>
  <c r="P18" s="1"/>
  <c r="O117" i="18"/>
  <c r="O116"/>
  <c r="P140"/>
  <c r="R36" i="17"/>
  <c r="R42" s="1"/>
  <c r="L243" i="18"/>
  <c r="L140"/>
  <c r="M44" i="17"/>
  <c r="M50" s="1"/>
  <c r="G116" i="18"/>
  <c r="G117"/>
  <c r="E20" i="17"/>
  <c r="E28"/>
  <c r="G64" i="18"/>
  <c r="G69" i="17"/>
  <c r="J20"/>
  <c r="J26" s="1"/>
  <c r="J28"/>
  <c r="R20"/>
  <c r="R26" s="1"/>
  <c r="R28"/>
  <c r="R34" s="1"/>
  <c r="P20"/>
  <c r="P26" s="1"/>
  <c r="P28"/>
  <c r="P34" s="1"/>
  <c r="P188" i="18"/>
  <c r="P195" s="1"/>
  <c r="P200"/>
  <c r="N188"/>
  <c r="N195" s="1"/>
  <c r="N200"/>
  <c r="L188"/>
  <c r="M274" i="17"/>
  <c r="M241"/>
  <c r="M192"/>
  <c r="M445"/>
  <c r="M154"/>
  <c r="S80"/>
  <c r="S79"/>
  <c r="Q79"/>
  <c r="Q80"/>
  <c r="O79"/>
  <c r="O80"/>
  <c r="P13" i="18"/>
  <c r="P286"/>
  <c r="P299"/>
  <c r="P313"/>
  <c r="P314"/>
  <c r="N13"/>
  <c r="N286"/>
  <c r="N299"/>
  <c r="N313"/>
  <c r="N314"/>
  <c r="L313"/>
  <c r="L299"/>
  <c r="L286"/>
  <c r="L13"/>
  <c r="M292" i="17"/>
  <c r="S144"/>
  <c r="Q64" i="18"/>
  <c r="S180" i="17"/>
  <c r="S69"/>
  <c r="K64" i="18"/>
  <c r="L69" i="17"/>
  <c r="I64" i="18"/>
  <c r="J69" i="17"/>
  <c r="F14" i="18"/>
  <c r="F87"/>
  <c r="F88"/>
  <c r="F214"/>
  <c r="F287"/>
  <c r="F315"/>
  <c r="G174"/>
  <c r="G175"/>
  <c r="E174"/>
  <c r="E175"/>
  <c r="F232"/>
  <c r="F60" i="17"/>
  <c r="F201" i="18"/>
  <c r="F202"/>
  <c r="F29" i="17"/>
  <c r="Q232" i="18"/>
  <c r="Q178"/>
  <c r="S214" i="17"/>
  <c r="S220" s="1"/>
  <c r="S92"/>
  <c r="S205"/>
  <c r="O232" i="18"/>
  <c r="O236" s="1"/>
  <c r="Q60" i="17"/>
  <c r="Q67" s="1"/>
  <c r="M232" i="18"/>
  <c r="M236" s="1"/>
  <c r="O60" i="17"/>
  <c r="O67" s="1"/>
  <c r="K178" i="18"/>
  <c r="L92" i="17"/>
  <c r="I178" i="18"/>
  <c r="J92" i="17"/>
  <c r="Q273" i="18"/>
  <c r="Q278" s="1"/>
  <c r="S366" i="17"/>
  <c r="S126"/>
  <c r="Q201" i="18"/>
  <c r="S315" i="17"/>
  <c r="S314"/>
  <c r="S61"/>
  <c r="S29"/>
  <c r="Q202" i="18"/>
  <c r="K201"/>
  <c r="K202"/>
  <c r="L29" i="17"/>
  <c r="L34" s="1"/>
  <c r="I201" i="18"/>
  <c r="I202"/>
  <c r="J29" i="17"/>
  <c r="M326"/>
  <c r="M193"/>
  <c r="Q175" i="18"/>
  <c r="S204" i="17"/>
  <c r="S178"/>
  <c r="S203"/>
  <c r="S177"/>
  <c r="O174" i="18"/>
  <c r="O175"/>
  <c r="M174"/>
  <c r="M175"/>
  <c r="K174"/>
  <c r="K175"/>
  <c r="I174"/>
  <c r="I175"/>
  <c r="M302" i="17"/>
  <c r="L229" i="18"/>
  <c r="M303" i="17"/>
  <c r="P87" i="18"/>
  <c r="P88"/>
  <c r="P14"/>
  <c r="P214"/>
  <c r="P287"/>
  <c r="P315"/>
  <c r="N87"/>
  <c r="N88"/>
  <c r="N14"/>
  <c r="N214"/>
  <c r="N287"/>
  <c r="N315"/>
  <c r="L315"/>
  <c r="L287"/>
  <c r="L254"/>
  <c r="L87"/>
  <c r="L14"/>
  <c r="M472" i="17"/>
  <c r="M294"/>
  <c r="L253" i="18"/>
  <c r="M501" i="17"/>
  <c r="M388"/>
  <c r="L214" i="18"/>
  <c r="M275" i="17"/>
  <c r="J14" i="18"/>
  <c r="J87"/>
  <c r="J253"/>
  <c r="J254"/>
  <c r="Q300"/>
  <c r="Q159"/>
  <c r="S339" i="17"/>
  <c r="S255"/>
  <c r="S225"/>
  <c r="S387"/>
  <c r="S340"/>
  <c r="S254"/>
  <c r="S267" s="1"/>
  <c r="S156"/>
  <c r="S90"/>
  <c r="Q135" i="18"/>
  <c r="K135"/>
  <c r="K159"/>
  <c r="K160"/>
  <c r="K300"/>
  <c r="K301"/>
  <c r="L90" i="17"/>
  <c r="L100" s="1"/>
  <c r="I135" i="18"/>
  <c r="I159"/>
  <c r="I160"/>
  <c r="I300"/>
  <c r="I301"/>
  <c r="J90" i="17"/>
  <c r="J100" s="1"/>
  <c r="G60" i="18"/>
  <c r="G62"/>
  <c r="G71" i="17"/>
  <c r="E60" i="18"/>
  <c r="E62"/>
  <c r="E71" i="17"/>
  <c r="F16" i="18"/>
  <c r="F63"/>
  <c r="F217"/>
  <c r="F290"/>
  <c r="G45" i="17"/>
  <c r="G53"/>
  <c r="G81"/>
  <c r="E45"/>
  <c r="E53"/>
  <c r="E81"/>
  <c r="G90" i="18"/>
  <c r="G163"/>
  <c r="G91"/>
  <c r="G289"/>
  <c r="E90"/>
  <c r="E163"/>
  <c r="E91"/>
  <c r="E289"/>
  <c r="F34"/>
  <c r="F161"/>
  <c r="F176"/>
  <c r="F141"/>
  <c r="F190"/>
  <c r="F203"/>
  <c r="F215"/>
  <c r="F230"/>
  <c r="F302"/>
  <c r="F38"/>
  <c r="F120"/>
  <c r="F37"/>
  <c r="F121"/>
  <c r="F164"/>
  <c r="F143"/>
  <c r="H61"/>
  <c r="H62"/>
  <c r="H13" i="17"/>
  <c r="H21"/>
  <c r="H37"/>
  <c r="H91" i="18"/>
  <c r="H90"/>
  <c r="H257"/>
  <c r="H70" i="17"/>
  <c r="H91"/>
  <c r="S229"/>
  <c r="S228"/>
  <c r="P17" i="18"/>
  <c r="P18"/>
  <c r="N17"/>
  <c r="N18"/>
  <c r="L18"/>
  <c r="L17"/>
  <c r="M159" i="17"/>
  <c r="M141"/>
  <c r="M152" s="1"/>
  <c r="P164" i="18"/>
  <c r="P170" s="1"/>
  <c r="P92"/>
  <c r="N164"/>
  <c r="N170" s="1"/>
  <c r="N92"/>
  <c r="L143"/>
  <c r="M505" i="17"/>
  <c r="M477"/>
  <c r="M428"/>
  <c r="M392"/>
  <c r="M364"/>
  <c r="M279"/>
  <c r="M230"/>
  <c r="M216"/>
  <c r="L164" i="18"/>
  <c r="L92"/>
  <c r="M476" i="17"/>
  <c r="M391"/>
  <c r="M215"/>
  <c r="M506"/>
  <c r="J92" i="18"/>
  <c r="J143"/>
  <c r="J164"/>
  <c r="S411" i="17"/>
  <c r="S106"/>
  <c r="Q117"/>
  <c r="Q60" i="18"/>
  <c r="Q62"/>
  <c r="Q61"/>
  <c r="S37" i="17"/>
  <c r="S42" s="1"/>
  <c r="S21"/>
  <c r="S26" s="1"/>
  <c r="S13"/>
  <c r="O61" i="18"/>
  <c r="O62"/>
  <c r="Q13" i="17"/>
  <c r="Q18" s="1"/>
  <c r="Q21"/>
  <c r="Q26" s="1"/>
  <c r="Q37"/>
  <c r="Q42" s="1"/>
  <c r="M61" i="18"/>
  <c r="M62"/>
  <c r="O13" i="17"/>
  <c r="O18" s="1"/>
  <c r="O21"/>
  <c r="O26" s="1"/>
  <c r="O37"/>
  <c r="O42" s="1"/>
  <c r="K60" i="18"/>
  <c r="K62"/>
  <c r="K61"/>
  <c r="L71" i="17"/>
  <c r="I60" i="18"/>
  <c r="I62"/>
  <c r="I61"/>
  <c r="J71" i="17"/>
  <c r="P63" i="18"/>
  <c r="P291"/>
  <c r="N63"/>
  <c r="N291"/>
  <c r="L291"/>
  <c r="L217"/>
  <c r="L63"/>
  <c r="L16"/>
  <c r="L290"/>
  <c r="J16"/>
  <c r="J63"/>
  <c r="J217"/>
  <c r="J290"/>
  <c r="S53" i="17"/>
  <c r="S58" s="1"/>
  <c r="S45"/>
  <c r="S50" s="1"/>
  <c r="S81"/>
  <c r="L45"/>
  <c r="L50" s="1"/>
  <c r="L53"/>
  <c r="L58" s="1"/>
  <c r="L81"/>
  <c r="J45"/>
  <c r="J50" s="1"/>
  <c r="J53"/>
  <c r="J58" s="1"/>
  <c r="J81"/>
  <c r="Q289" i="18"/>
  <c r="Q257"/>
  <c r="Q90"/>
  <c r="S452" i="17"/>
  <c r="S463" s="1"/>
  <c r="S278"/>
  <c r="Q163" i="18"/>
  <c r="Q91"/>
  <c r="S410" i="17"/>
  <c r="S142"/>
  <c r="S152" s="1"/>
  <c r="S135"/>
  <c r="S70"/>
  <c r="S91"/>
  <c r="O91" i="18"/>
  <c r="O90"/>
  <c r="O257"/>
  <c r="Q70" i="17"/>
  <c r="Q91"/>
  <c r="M91" i="18"/>
  <c r="M90"/>
  <c r="M257"/>
  <c r="O70" i="17"/>
  <c r="O91"/>
  <c r="K90" i="18"/>
  <c r="K101" s="1"/>
  <c r="K163"/>
  <c r="K289"/>
  <c r="K296" s="1"/>
  <c r="I90"/>
  <c r="I101" s="1"/>
  <c r="I163"/>
  <c r="I289"/>
  <c r="S361" i="17"/>
  <c r="S170"/>
  <c r="S175" s="1"/>
  <c r="S362"/>
  <c r="S102"/>
  <c r="S475"/>
  <c r="Q302" i="18"/>
  <c r="Q255"/>
  <c r="Q230"/>
  <c r="Q236" s="1"/>
  <c r="Q215"/>
  <c r="Q222" s="1"/>
  <c r="Q203"/>
  <c r="Q161"/>
  <c r="Q118"/>
  <c r="Q58"/>
  <c r="Q34"/>
  <c r="Q45" s="1"/>
  <c r="S503" i="17"/>
  <c r="S426"/>
  <c r="S435" s="1"/>
  <c r="S408"/>
  <c r="S363"/>
  <c r="S341"/>
  <c r="S304"/>
  <c r="S310" s="1"/>
  <c r="S276"/>
  <c r="S290" s="1"/>
  <c r="S243"/>
  <c r="S249" s="1"/>
  <c r="S202"/>
  <c r="S157"/>
  <c r="Q190" i="18"/>
  <c r="Q176"/>
  <c r="Q141"/>
  <c r="S389" i="17"/>
  <c r="S226"/>
  <c r="S179"/>
  <c r="Q244" i="18"/>
  <c r="S473" i="17"/>
  <c r="S316"/>
  <c r="S191"/>
  <c r="O58" i="18"/>
  <c r="O118"/>
  <c r="O141"/>
  <c r="O149" s="1"/>
  <c r="O34"/>
  <c r="O45" s="1"/>
  <c r="O161"/>
  <c r="O170" s="1"/>
  <c r="O244"/>
  <c r="O251" s="1"/>
  <c r="O255"/>
  <c r="O267" s="1"/>
  <c r="M58"/>
  <c r="M118"/>
  <c r="M141"/>
  <c r="M149" s="1"/>
  <c r="M34"/>
  <c r="M45" s="1"/>
  <c r="M161"/>
  <c r="M170" s="1"/>
  <c r="M244"/>
  <c r="M251" s="1"/>
  <c r="M255"/>
  <c r="M267" s="1"/>
  <c r="K34"/>
  <c r="K45" s="1"/>
  <c r="K161"/>
  <c r="K176"/>
  <c r="K141"/>
  <c r="K190"/>
  <c r="K195" s="1"/>
  <c r="K203"/>
  <c r="K215"/>
  <c r="K222" s="1"/>
  <c r="K230"/>
  <c r="K302"/>
  <c r="I34"/>
  <c r="I45" s="1"/>
  <c r="I161"/>
  <c r="I176"/>
  <c r="I141"/>
  <c r="I190"/>
  <c r="I195" s="1"/>
  <c r="I203"/>
  <c r="I215"/>
  <c r="I230"/>
  <c r="I302"/>
  <c r="F136"/>
  <c r="F137"/>
  <c r="H136"/>
  <c r="H137"/>
  <c r="V136"/>
  <c r="V137"/>
  <c r="T136"/>
  <c r="T137"/>
  <c r="R136"/>
  <c r="R137"/>
  <c r="G139"/>
  <c r="G138"/>
  <c r="E139"/>
  <c r="E138"/>
  <c r="Q399" i="17"/>
  <c r="G123" i="18"/>
  <c r="G122"/>
  <c r="X395" i="17"/>
  <c r="V100" i="18"/>
  <c r="T395" i="17"/>
  <c r="R100" i="18"/>
  <c r="W16" i="17"/>
  <c r="W75"/>
  <c r="E19"/>
  <c r="E78"/>
  <c r="G19"/>
  <c r="G78"/>
  <c r="H59"/>
  <c r="H89"/>
  <c r="F59"/>
  <c r="F89"/>
  <c r="N216" i="18"/>
  <c r="N256"/>
  <c r="J216"/>
  <c r="J272"/>
  <c r="J278" s="1"/>
  <c r="J288"/>
  <c r="P59"/>
  <c r="P74" s="1"/>
  <c r="P142"/>
  <c r="P245"/>
  <c r="L59"/>
  <c r="M190" i="17"/>
  <c r="M198" s="1"/>
  <c r="L142" i="18"/>
  <c r="H117"/>
  <c r="H116"/>
  <c r="R6" i="17"/>
  <c r="R10" s="1"/>
  <c r="R12"/>
  <c r="R18" s="1"/>
  <c r="Q117" i="18"/>
  <c r="Q116"/>
  <c r="M117"/>
  <c r="M116"/>
  <c r="N140"/>
  <c r="P36" i="17"/>
  <c r="P42" s="1"/>
  <c r="J140" i="18"/>
  <c r="J243"/>
  <c r="K44" i="17"/>
  <c r="K50" s="1"/>
  <c r="E116" i="18"/>
  <c r="E117"/>
  <c r="F140"/>
  <c r="F243"/>
  <c r="F44" i="17"/>
  <c r="F13" i="18"/>
  <c r="F286"/>
  <c r="F299"/>
  <c r="F313"/>
  <c r="F314"/>
  <c r="E64"/>
  <c r="E69" i="17"/>
  <c r="M104"/>
  <c r="M28"/>
  <c r="M34" s="1"/>
  <c r="X509"/>
  <c r="T509"/>
  <c r="R504"/>
  <c r="R512" s="1"/>
  <c r="P504"/>
  <c r="P512" s="1"/>
  <c r="F504"/>
  <c r="G484"/>
  <c r="K478"/>
  <c r="K487" s="1"/>
  <c r="G478"/>
  <c r="E478"/>
  <c r="R474"/>
  <c r="R487" s="1"/>
  <c r="P474"/>
  <c r="P487" s="1"/>
  <c r="Q451"/>
  <c r="Q463" s="1"/>
  <c r="O451"/>
  <c r="O463" s="1"/>
  <c r="G451"/>
  <c r="E451"/>
  <c r="R445"/>
  <c r="R463" s="1"/>
  <c r="P445"/>
  <c r="E432"/>
  <c r="K427"/>
  <c r="H427"/>
  <c r="F427"/>
  <c r="G409"/>
  <c r="E409"/>
  <c r="G393"/>
  <c r="R390"/>
  <c r="R399" s="1"/>
  <c r="P390"/>
  <c r="F390"/>
  <c r="W374"/>
  <c r="X372"/>
  <c r="H371"/>
  <c r="R360"/>
  <c r="R378" s="1"/>
  <c r="P360"/>
  <c r="P378" s="1"/>
  <c r="F360"/>
  <c r="K342"/>
  <c r="K349" s="1"/>
  <c r="H342"/>
  <c r="F342"/>
  <c r="R338"/>
  <c r="R349" s="1"/>
  <c r="P338"/>
  <c r="P349" s="1"/>
  <c r="F338"/>
  <c r="R328"/>
  <c r="R335" s="1"/>
  <c r="P328"/>
  <c r="P335" s="1"/>
  <c r="K317"/>
  <c r="K323" s="1"/>
  <c r="H317"/>
  <c r="F317"/>
  <c r="R313"/>
  <c r="R323" s="1"/>
  <c r="P313"/>
  <c r="P323" s="1"/>
  <c r="G312"/>
  <c r="R305"/>
  <c r="R310" s="1"/>
  <c r="P305"/>
  <c r="P310" s="1"/>
  <c r="R295"/>
  <c r="R300" s="1"/>
  <c r="P295"/>
  <c r="P300" s="1"/>
  <c r="K293"/>
  <c r="Q300"/>
  <c r="K292"/>
  <c r="K300" s="1"/>
  <c r="G288"/>
  <c r="K277"/>
  <c r="X274"/>
  <c r="V274"/>
  <c r="T274"/>
  <c r="K274"/>
  <c r="K290" s="1"/>
  <c r="G274"/>
  <c r="E274"/>
  <c r="G265"/>
  <c r="G264"/>
  <c r="K257"/>
  <c r="K267" s="1"/>
  <c r="H257"/>
  <c r="F257"/>
  <c r="K244"/>
  <c r="K249" s="1"/>
  <c r="H244"/>
  <c r="F244"/>
  <c r="F242"/>
  <c r="R241"/>
  <c r="R249" s="1"/>
  <c r="P241"/>
  <c r="P249" s="1"/>
  <c r="K227"/>
  <c r="K239" s="1"/>
  <c r="H227"/>
  <c r="F227"/>
  <c r="R224"/>
  <c r="R239" s="1"/>
  <c r="P224"/>
  <c r="P239" s="1"/>
  <c r="F224"/>
  <c r="Q214"/>
  <c r="Q220" s="1"/>
  <c r="O214"/>
  <c r="O220" s="1"/>
  <c r="K220"/>
  <c r="F214"/>
  <c r="Q205"/>
  <c r="O205"/>
  <c r="F205"/>
  <c r="R201"/>
  <c r="R211" s="1"/>
  <c r="P201"/>
  <c r="P211" s="1"/>
  <c r="F193"/>
  <c r="R192"/>
  <c r="P192"/>
  <c r="R190"/>
  <c r="R198" s="1"/>
  <c r="P190"/>
  <c r="P198" s="1"/>
  <c r="L180"/>
  <c r="L187" s="1"/>
  <c r="J180"/>
  <c r="F180"/>
  <c r="R176"/>
  <c r="R187" s="1"/>
  <c r="P176"/>
  <c r="P187" s="1"/>
  <c r="Q169"/>
  <c r="Q175" s="1"/>
  <c r="O169"/>
  <c r="O175" s="1"/>
  <c r="K175"/>
  <c r="W161"/>
  <c r="F161"/>
  <c r="W160"/>
  <c r="W167" s="1"/>
  <c r="R158"/>
  <c r="P158"/>
  <c r="F158"/>
  <c r="R155"/>
  <c r="P155"/>
  <c r="Y151"/>
  <c r="Y152" s="1"/>
  <c r="F151"/>
  <c r="E150"/>
  <c r="Q144"/>
  <c r="Q152" s="1"/>
  <c r="O144"/>
  <c r="O152" s="1"/>
  <c r="H144"/>
  <c r="R143"/>
  <c r="R152" s="1"/>
  <c r="P143"/>
  <c r="P152" s="1"/>
  <c r="F143"/>
  <c r="R134"/>
  <c r="R140" s="1"/>
  <c r="P134"/>
  <c r="P140" s="1"/>
  <c r="Q127"/>
  <c r="O127"/>
  <c r="Q126"/>
  <c r="Q132" s="1"/>
  <c r="O126"/>
  <c r="O132" s="1"/>
  <c r="H125"/>
  <c r="F125"/>
  <c r="K119"/>
  <c r="K124" s="1"/>
  <c r="F119"/>
  <c r="H118"/>
  <c r="F118"/>
  <c r="K104"/>
  <c r="K117" s="1"/>
  <c r="H104"/>
  <c r="F104"/>
  <c r="R117"/>
  <c r="Q92"/>
  <c r="O92"/>
  <c r="F92"/>
  <c r="H82"/>
  <c r="Y80"/>
  <c r="Y88" s="1"/>
  <c r="W80"/>
  <c r="W88" s="1"/>
  <c r="U80"/>
  <c r="U88" s="1"/>
  <c r="L80"/>
  <c r="J80"/>
  <c r="F80"/>
  <c r="Y75"/>
  <c r="Y73"/>
  <c r="Q69"/>
  <c r="O69"/>
  <c r="O77" s="1"/>
  <c r="H69"/>
  <c r="H68"/>
  <c r="F68"/>
  <c r="L61"/>
  <c r="J61"/>
  <c r="F61"/>
  <c r="L60"/>
  <c r="J60"/>
  <c r="W40"/>
  <c r="K36"/>
  <c r="K42" s="1"/>
  <c r="F36"/>
  <c r="H35"/>
  <c r="F35"/>
  <c r="X31"/>
  <c r="X34" s="1"/>
  <c r="V24"/>
  <c r="U16"/>
  <c r="K12"/>
  <c r="K18" s="1"/>
  <c r="F12"/>
  <c r="H11"/>
  <c r="F11"/>
  <c r="J315" i="18"/>
  <c r="J313"/>
  <c r="P303"/>
  <c r="N303"/>
  <c r="O301"/>
  <c r="M301"/>
  <c r="G301"/>
  <c r="E301"/>
  <c r="O300"/>
  <c r="O308" s="1"/>
  <c r="M300"/>
  <c r="M308" s="1"/>
  <c r="G300"/>
  <c r="E300"/>
  <c r="J299"/>
  <c r="P288"/>
  <c r="N288"/>
  <c r="J286"/>
  <c r="P272"/>
  <c r="N272"/>
  <c r="N278" s="1"/>
  <c r="J256"/>
  <c r="H256"/>
  <c r="F256"/>
  <c r="P254"/>
  <c r="N254"/>
  <c r="F253"/>
  <c r="J245"/>
  <c r="H245"/>
  <c r="F245"/>
  <c r="P243"/>
  <c r="N243"/>
  <c r="K232"/>
  <c r="I232"/>
  <c r="J214"/>
  <c r="P204"/>
  <c r="N204"/>
  <c r="O202"/>
  <c r="M202"/>
  <c r="M209" s="1"/>
  <c r="V200"/>
  <c r="T200"/>
  <c r="R200"/>
  <c r="J200"/>
  <c r="G200"/>
  <c r="E200"/>
  <c r="J119"/>
  <c r="H119"/>
  <c r="F119"/>
  <c r="K117"/>
  <c r="K128" s="1"/>
  <c r="I117"/>
  <c r="F18"/>
  <c r="M20" i="17"/>
  <c r="M26" s="1"/>
  <c r="M52"/>
  <c r="M58" s="1"/>
  <c r="S60"/>
  <c r="S127"/>
  <c r="S502"/>
  <c r="S500"/>
  <c r="L20" i="18"/>
  <c r="L19"/>
  <c r="R100" i="17"/>
  <c r="V88"/>
  <c r="R77"/>
  <c r="P77"/>
  <c r="P278" i="18"/>
  <c r="I278"/>
  <c r="I267"/>
  <c r="J236"/>
  <c r="L242"/>
  <c r="G221"/>
  <c r="G220"/>
  <c r="E14" i="17"/>
  <c r="E171"/>
  <c r="W280"/>
  <c r="W281"/>
  <c r="G8"/>
  <c r="G10" s="1"/>
  <c r="G64"/>
  <c r="X15"/>
  <c r="X8"/>
  <c r="X10" s="1"/>
  <c r="X137"/>
  <c r="X140" s="1"/>
  <c r="V160"/>
  <c r="V453"/>
  <c r="T161"/>
  <c r="T455"/>
  <c r="U39"/>
  <c r="U42" s="1"/>
  <c r="U47"/>
  <c r="U50" s="1"/>
  <c r="F157" i="18"/>
  <c r="F253" i="17"/>
  <c r="F252"/>
  <c r="F200"/>
  <c r="F271"/>
  <c r="F312"/>
  <c r="W99" i="18"/>
  <c r="Y237" i="17"/>
  <c r="Y396"/>
  <c r="Y397"/>
  <c r="S99" i="18"/>
  <c r="S101" s="1"/>
  <c r="U219" i="17"/>
  <c r="U220" s="1"/>
  <c r="X460"/>
  <c r="X374"/>
  <c r="T460"/>
  <c r="T374"/>
  <c r="T378" s="1"/>
  <c r="G115"/>
  <c r="G415"/>
  <c r="F509"/>
  <c r="F375"/>
  <c r="T123" i="18"/>
  <c r="T128" s="1"/>
  <c r="F166"/>
  <c r="R194"/>
  <c r="V194"/>
  <c r="E77"/>
  <c r="F497" i="17"/>
  <c r="G319" i="18"/>
  <c r="E38" i="17"/>
  <c r="G65"/>
  <c r="G82"/>
  <c r="G109"/>
  <c r="F129"/>
  <c r="E413"/>
  <c r="U182"/>
  <c r="W182"/>
  <c r="U110"/>
  <c r="Y173"/>
  <c r="U146"/>
  <c r="U152" s="1"/>
  <c r="W172"/>
  <c r="U69" i="18"/>
  <c r="W70"/>
  <c r="W66"/>
  <c r="U207" i="17"/>
  <c r="S165" i="18"/>
  <c r="W232" i="17"/>
  <c r="Y233"/>
  <c r="W180" i="18"/>
  <c r="W95"/>
  <c r="G163" i="17"/>
  <c r="G298"/>
  <c r="G41" i="18"/>
  <c r="E192"/>
  <c r="H67"/>
  <c r="H179"/>
  <c r="E266"/>
  <c r="F173" i="17"/>
  <c r="F180" i="18"/>
  <c r="G329" i="17"/>
  <c r="G480"/>
  <c r="E207" i="18"/>
  <c r="G206"/>
  <c r="G48" i="17"/>
  <c r="F440"/>
  <c r="G511"/>
  <c r="T510"/>
  <c r="Y509"/>
  <c r="W509"/>
  <c r="U509"/>
  <c r="U484"/>
  <c r="F484"/>
  <c r="Y483"/>
  <c r="Y487" s="1"/>
  <c r="W483"/>
  <c r="U483"/>
  <c r="U487" s="1"/>
  <c r="F483"/>
  <c r="G460"/>
  <c r="X455"/>
  <c r="E454"/>
  <c r="U397"/>
  <c r="U395"/>
  <c r="E374"/>
  <c r="F370"/>
  <c r="G319"/>
  <c r="G306"/>
  <c r="T296"/>
  <c r="Y280"/>
  <c r="F311" i="18"/>
  <c r="F172"/>
  <c r="R22"/>
  <c r="H218" i="17"/>
  <c r="F281"/>
  <c r="F280"/>
  <c r="F304" i="18"/>
  <c r="F305"/>
  <c r="G247" i="17"/>
  <c r="G235" i="18"/>
  <c r="G184" i="17"/>
  <c r="G321"/>
  <c r="G307"/>
  <c r="G308"/>
  <c r="E137"/>
  <c r="E8"/>
  <c r="E15"/>
  <c r="H372"/>
  <c r="H413"/>
  <c r="V166" i="18"/>
  <c r="X194" i="17"/>
  <c r="X262"/>
  <c r="X267" s="1"/>
  <c r="T261"/>
  <c r="T345"/>
  <c r="T349" s="1"/>
  <c r="H287"/>
  <c r="H264"/>
  <c r="H265"/>
  <c r="F264"/>
  <c r="F265"/>
  <c r="F287"/>
  <c r="F288"/>
  <c r="H343"/>
  <c r="H393"/>
  <c r="V295" i="18"/>
  <c r="V318"/>
  <c r="X296" i="17"/>
  <c r="X300" s="1"/>
  <c r="R317" i="18"/>
  <c r="T246" i="17"/>
  <c r="T249" s="1"/>
  <c r="T297"/>
  <c r="G293" i="18"/>
  <c r="G296" i="17"/>
  <c r="E160"/>
  <c r="E453"/>
  <c r="F235"/>
  <c r="F283"/>
  <c r="W396"/>
  <c r="W285"/>
  <c r="V510"/>
  <c r="V512" s="1"/>
  <c r="V374"/>
  <c r="F396"/>
  <c r="F433"/>
  <c r="E100" i="18"/>
  <c r="E395" i="17"/>
  <c r="F150"/>
  <c r="F165"/>
  <c r="W100" i="18"/>
  <c r="Y395" i="17"/>
  <c r="O300"/>
  <c r="L463"/>
  <c r="O435"/>
  <c r="N236" i="18"/>
  <c r="P463" i="17"/>
  <c r="K418"/>
  <c r="R290"/>
  <c r="L378"/>
  <c r="J349"/>
  <c r="K100"/>
  <c r="R67"/>
  <c r="M88"/>
  <c r="L198"/>
  <c r="Q140"/>
  <c r="O140"/>
  <c r="K132"/>
  <c r="Q58"/>
  <c r="K26"/>
  <c r="L26"/>
  <c r="H46"/>
  <c r="H56"/>
  <c r="H144" i="18"/>
  <c r="H145"/>
  <c r="H206"/>
  <c r="F94"/>
  <c r="F32" i="17"/>
  <c r="F65"/>
  <c r="F373"/>
  <c r="F456"/>
  <c r="F480"/>
  <c r="G111"/>
  <c r="G173"/>
  <c r="F41" i="18"/>
  <c r="F124"/>
  <c r="H72" i="17"/>
  <c r="H298"/>
  <c r="V69" i="18"/>
  <c r="X24" i="17"/>
  <c r="T26"/>
  <c r="G413"/>
  <c r="G23"/>
  <c r="G31"/>
  <c r="G372"/>
  <c r="E123" i="18"/>
  <c r="E122"/>
  <c r="V413" i="17"/>
  <c r="V418" s="1"/>
  <c r="V23"/>
  <c r="V31"/>
  <c r="V34" s="1"/>
  <c r="V372"/>
  <c r="W73"/>
  <c r="W77" s="1"/>
  <c r="W151"/>
  <c r="H73"/>
  <c r="H151"/>
  <c r="L239"/>
  <c r="J117"/>
  <c r="F98"/>
  <c r="G24"/>
  <c r="P222" i="18"/>
  <c r="F145"/>
  <c r="R71"/>
  <c r="G147" i="17"/>
  <c r="F84"/>
  <c r="M77"/>
  <c r="M132"/>
  <c r="L512"/>
  <c r="L349"/>
  <c r="L290"/>
  <c r="Q267"/>
  <c r="O249"/>
  <c r="N183" i="18"/>
  <c r="J378" i="17"/>
  <c r="K378"/>
  <c r="J220"/>
  <c r="S335"/>
  <c r="Y42"/>
  <c r="P220"/>
  <c r="M100"/>
  <c r="E468"/>
  <c r="E403"/>
  <c r="E231"/>
  <c r="E318"/>
  <c r="E319"/>
  <c r="E459"/>
  <c r="G219" i="18"/>
  <c r="G218"/>
  <c r="E22" i="17"/>
  <c r="E48"/>
  <c r="E56"/>
  <c r="E138"/>
  <c r="E130"/>
  <c r="E206" i="18"/>
  <c r="E93"/>
  <c r="E74" i="17"/>
  <c r="E457"/>
  <c r="E373"/>
  <c r="E480"/>
  <c r="E507"/>
  <c r="G32"/>
  <c r="G38"/>
  <c r="E65"/>
  <c r="E82"/>
  <c r="E86"/>
  <c r="E108"/>
  <c r="E109"/>
  <c r="E371"/>
  <c r="G508"/>
  <c r="G72"/>
  <c r="E41" i="18"/>
  <c r="E196" i="17"/>
  <c r="G333"/>
  <c r="G306" i="18"/>
  <c r="G125"/>
  <c r="H172" i="17"/>
  <c r="H69" i="18"/>
  <c r="H206" i="17"/>
  <c r="H146" i="18"/>
  <c r="F110" i="17"/>
  <c r="F70" i="18"/>
  <c r="F66"/>
  <c r="F207" i="17"/>
  <c r="F165" i="18"/>
  <c r="E329" i="17"/>
  <c r="E481"/>
  <c r="G507"/>
  <c r="E94" i="18"/>
  <c r="G457" i="17"/>
  <c r="G93" i="18"/>
  <c r="E54" i="17"/>
  <c r="G56"/>
  <c r="G458"/>
  <c r="E429"/>
  <c r="W413"/>
  <c r="W372"/>
  <c r="H347"/>
  <c r="X345"/>
  <c r="X344"/>
  <c r="X320"/>
  <c r="X323" s="1"/>
  <c r="H288"/>
  <c r="H281"/>
  <c r="U280"/>
  <c r="T262"/>
  <c r="L249"/>
  <c r="X195"/>
  <c r="J198"/>
  <c r="L152"/>
  <c r="K152"/>
  <c r="G84"/>
  <c r="E84"/>
  <c r="X88"/>
  <c r="T88"/>
  <c r="K88"/>
  <c r="X55"/>
  <c r="X58" s="1"/>
  <c r="M320" i="18"/>
  <c r="G145"/>
  <c r="E145"/>
  <c r="E144"/>
  <c r="J399" i="17"/>
  <c r="J335"/>
  <c r="J290"/>
  <c r="P183" i="18"/>
  <c r="M418" i="17"/>
  <c r="E220" i="18"/>
  <c r="E221"/>
  <c r="G231" i="17"/>
  <c r="G459"/>
  <c r="E218" i="18"/>
  <c r="E219"/>
  <c r="G46" i="17"/>
  <c r="G54"/>
  <c r="G130"/>
  <c r="G138"/>
  <c r="G430"/>
  <c r="G207" i="18"/>
  <c r="G94"/>
  <c r="G412" i="17"/>
  <c r="G429"/>
  <c r="G456"/>
  <c r="G481"/>
  <c r="F331"/>
  <c r="F146" i="18"/>
  <c r="F179"/>
  <c r="F206" i="17"/>
  <c r="F232"/>
  <c r="F24"/>
  <c r="F21" i="18"/>
  <c r="F67"/>
  <c r="F69"/>
  <c r="F71"/>
  <c r="F172" i="17"/>
  <c r="G277" i="18"/>
  <c r="G276"/>
  <c r="G263"/>
  <c r="G265"/>
  <c r="E276"/>
  <c r="E277"/>
  <c r="E263"/>
  <c r="E265"/>
  <c r="F94" i="17"/>
  <c r="F182"/>
  <c r="H332"/>
  <c r="H95" i="18"/>
  <c r="H165"/>
  <c r="H180"/>
  <c r="H207" i="17"/>
  <c r="H233"/>
  <c r="H304" i="18"/>
  <c r="H305"/>
  <c r="H24" i="17"/>
  <c r="H66" i="18"/>
  <c r="H68"/>
  <c r="H70"/>
  <c r="H146" i="17"/>
  <c r="H110"/>
  <c r="H173"/>
  <c r="H95"/>
  <c r="H183"/>
  <c r="G72" i="18"/>
  <c r="G93" i="17"/>
  <c r="G185"/>
  <c r="G234"/>
  <c r="G192" i="18"/>
  <c r="G147"/>
  <c r="G307"/>
  <c r="G196" i="17"/>
  <c r="E235" i="18"/>
  <c r="E72"/>
  <c r="E184" i="17"/>
  <c r="E185"/>
  <c r="E234"/>
  <c r="E93"/>
  <c r="E247"/>
  <c r="E321"/>
  <c r="E125" i="18"/>
  <c r="E250"/>
  <c r="E306"/>
  <c r="E98" i="17"/>
  <c r="E333"/>
  <c r="G136"/>
  <c r="G171"/>
  <c r="G63"/>
  <c r="G14"/>
  <c r="G120"/>
  <c r="E63"/>
  <c r="E128"/>
  <c r="E136"/>
  <c r="E306"/>
  <c r="E307"/>
  <c r="E308"/>
  <c r="E208" i="18"/>
  <c r="E72" i="17"/>
  <c r="E298"/>
  <c r="G30"/>
  <c r="G431"/>
  <c r="G113"/>
  <c r="G371"/>
  <c r="E30"/>
  <c r="E7"/>
  <c r="E163"/>
  <c r="E508"/>
  <c r="Y331"/>
  <c r="Y335" s="1"/>
  <c r="W146" i="18"/>
  <c r="W149" s="1"/>
  <c r="W179"/>
  <c r="Y206" i="17"/>
  <c r="Y232"/>
  <c r="W332"/>
  <c r="U95" i="18"/>
  <c r="U165"/>
  <c r="U180"/>
  <c r="U183" s="1"/>
  <c r="W207" i="17"/>
  <c r="W211" s="1"/>
  <c r="W233"/>
  <c r="U331"/>
  <c r="S146" i="18"/>
  <c r="S149" s="1"/>
  <c r="S179"/>
  <c r="U206" i="17"/>
  <c r="U232"/>
  <c r="W304" i="18"/>
  <c r="W308" s="1"/>
  <c r="Y24" i="17"/>
  <c r="W21" i="18"/>
  <c r="W67"/>
  <c r="W69"/>
  <c r="W71"/>
  <c r="Y172" i="17"/>
  <c r="U305" i="18"/>
  <c r="W24" i="17"/>
  <c r="U304" i="18"/>
  <c r="U308" s="1"/>
  <c r="U66"/>
  <c r="U68"/>
  <c r="U70"/>
  <c r="W146" i="17"/>
  <c r="S304" i="18"/>
  <c r="U24" i="17"/>
  <c r="S305" i="18"/>
  <c r="S21"/>
  <c r="S67"/>
  <c r="S69"/>
  <c r="S71"/>
  <c r="U172" i="17"/>
  <c r="U175" s="1"/>
  <c r="W110"/>
  <c r="W117" s="1"/>
  <c r="W173"/>
  <c r="V276" i="18"/>
  <c r="V277"/>
  <c r="V263"/>
  <c r="V265"/>
  <c r="T277"/>
  <c r="T263"/>
  <c r="T265"/>
  <c r="R276"/>
  <c r="R277"/>
  <c r="R263"/>
  <c r="R265"/>
  <c r="Y94" i="17"/>
  <c r="Y182"/>
  <c r="Y187" s="1"/>
  <c r="E31"/>
  <c r="E129"/>
  <c r="F23"/>
  <c r="F413"/>
  <c r="F73" i="18"/>
  <c r="F193"/>
  <c r="F194"/>
  <c r="F194" i="17"/>
  <c r="F195"/>
  <c r="F261"/>
  <c r="F262"/>
  <c r="F344"/>
  <c r="F345"/>
  <c r="G22" i="18"/>
  <c r="G15" i="17"/>
  <c r="G55"/>
  <c r="G73"/>
  <c r="G137"/>
  <c r="G151"/>
  <c r="E64"/>
  <c r="E73"/>
  <c r="E121"/>
  <c r="E124" s="1"/>
  <c r="E151"/>
  <c r="F122" i="18"/>
  <c r="F123"/>
  <c r="H23" i="17"/>
  <c r="H31"/>
  <c r="H129"/>
  <c r="Y23"/>
  <c r="Y26" s="1"/>
  <c r="Y31"/>
  <c r="Y34" s="1"/>
  <c r="Y129"/>
  <c r="Y132" s="1"/>
  <c r="Y413"/>
  <c r="Y418" s="1"/>
  <c r="W23"/>
  <c r="W31"/>
  <c r="W34" s="1"/>
  <c r="U23"/>
  <c r="U26" s="1"/>
  <c r="U31"/>
  <c r="U34" s="1"/>
  <c r="U129"/>
  <c r="U132" s="1"/>
  <c r="U413"/>
  <c r="U418" s="1"/>
  <c r="V193" i="18"/>
  <c r="V73"/>
  <c r="T193"/>
  <c r="T195" s="1"/>
  <c r="T73"/>
  <c r="T166"/>
  <c r="V194" i="17"/>
  <c r="V195"/>
  <c r="V261"/>
  <c r="V262"/>
  <c r="V320"/>
  <c r="V323" s="1"/>
  <c r="V344"/>
  <c r="V345"/>
  <c r="R193" i="18"/>
  <c r="R166"/>
  <c r="T194" i="17"/>
  <c r="T195"/>
  <c r="V22" i="18"/>
  <c r="X64" i="17"/>
  <c r="X67" s="1"/>
  <c r="X73"/>
  <c r="X121"/>
  <c r="X124" s="1"/>
  <c r="X151"/>
  <c r="T22" i="18"/>
  <c r="V15" i="17"/>
  <c r="V55"/>
  <c r="V58" s="1"/>
  <c r="V73"/>
  <c r="V137"/>
  <c r="V140" s="1"/>
  <c r="V151"/>
  <c r="V64"/>
  <c r="V67" s="1"/>
  <c r="V121"/>
  <c r="V124" s="1"/>
  <c r="T64"/>
  <c r="T67" s="1"/>
  <c r="T73"/>
  <c r="T121"/>
  <c r="T124" s="1"/>
  <c r="T151"/>
  <c r="T15"/>
  <c r="T55"/>
  <c r="T58" s="1"/>
  <c r="T137"/>
  <c r="T140" s="1"/>
  <c r="H259" i="18"/>
  <c r="H261"/>
  <c r="H262"/>
  <c r="H96" i="17"/>
  <c r="H168" i="18"/>
  <c r="H169"/>
  <c r="H181"/>
  <c r="H208" i="17"/>
  <c r="H209"/>
  <c r="H217"/>
  <c r="H282"/>
  <c r="F259" i="18"/>
  <c r="F260"/>
  <c r="F261"/>
  <c r="F262"/>
  <c r="F96" i="17"/>
  <c r="F169" i="18"/>
  <c r="F168"/>
  <c r="F346" i="17"/>
  <c r="F347"/>
  <c r="F181" i="18"/>
  <c r="F182"/>
  <c r="F217" i="17"/>
  <c r="F209"/>
  <c r="H85"/>
  <c r="H114"/>
  <c r="H147"/>
  <c r="F114"/>
  <c r="F147"/>
  <c r="F343"/>
  <c r="H233" i="18"/>
  <c r="H234"/>
  <c r="H293"/>
  <c r="H294"/>
  <c r="H295"/>
  <c r="H205"/>
  <c r="H317"/>
  <c r="H318"/>
  <c r="H246" i="17"/>
  <c r="H296"/>
  <c r="H297"/>
  <c r="H161"/>
  <c r="H455"/>
  <c r="H248" i="18"/>
  <c r="H249"/>
  <c r="H245" i="17"/>
  <c r="H479"/>
  <c r="X160"/>
  <c r="X453"/>
  <c r="T160"/>
  <c r="T453"/>
  <c r="V205" i="18"/>
  <c r="V234"/>
  <c r="V236" s="1"/>
  <c r="V294"/>
  <c r="X162" i="17"/>
  <c r="V293" i="18"/>
  <c r="V317"/>
  <c r="T233"/>
  <c r="T234"/>
  <c r="T293"/>
  <c r="T294"/>
  <c r="T295"/>
  <c r="T317"/>
  <c r="T318"/>
  <c r="V162" i="17"/>
  <c r="T205" i="18"/>
  <c r="V246" i="17"/>
  <c r="V249" s="1"/>
  <c r="V296"/>
  <c r="V297"/>
  <c r="R205" i="18"/>
  <c r="R233"/>
  <c r="R293"/>
  <c r="R295"/>
  <c r="T162" i="17"/>
  <c r="R234" i="18"/>
  <c r="R318"/>
  <c r="V161" i="17"/>
  <c r="V455"/>
  <c r="G39"/>
  <c r="G205" i="18"/>
  <c r="G234"/>
  <c r="G294"/>
  <c r="G162" i="17"/>
  <c r="G233" i="18"/>
  <c r="G295"/>
  <c r="G317"/>
  <c r="E39" i="17"/>
  <c r="E233" i="18"/>
  <c r="E234"/>
  <c r="E293"/>
  <c r="E294"/>
  <c r="E295"/>
  <c r="E317"/>
  <c r="E318"/>
  <c r="E162" i="17"/>
  <c r="E246"/>
  <c r="E296"/>
  <c r="E297"/>
  <c r="E161"/>
  <c r="E455"/>
  <c r="G249" i="18"/>
  <c r="G245" i="17"/>
  <c r="E248" i="18"/>
  <c r="E249"/>
  <c r="G39"/>
  <c r="G454" i="17"/>
  <c r="E394"/>
  <c r="E479"/>
  <c r="G160"/>
  <c r="G453"/>
  <c r="X511"/>
  <c r="T511"/>
  <c r="E511"/>
  <c r="G510"/>
  <c r="W484"/>
  <c r="W461"/>
  <c r="W463" s="1"/>
  <c r="G461"/>
  <c r="Y433"/>
  <c r="U433"/>
  <c r="Y432"/>
  <c r="U432"/>
  <c r="U435" s="1"/>
  <c r="F432"/>
  <c r="G416"/>
  <c r="E416"/>
  <c r="F404"/>
  <c r="W397"/>
  <c r="F397"/>
  <c r="W395"/>
  <c r="G395"/>
  <c r="F359"/>
  <c r="F337"/>
  <c r="Y285"/>
  <c r="U285"/>
  <c r="F284"/>
  <c r="U237"/>
  <c r="Y219"/>
  <c r="Y218"/>
  <c r="E62"/>
  <c r="Y47"/>
  <c r="Y50" s="1"/>
  <c r="E126" i="18"/>
  <c r="F188" i="17"/>
  <c r="F223"/>
  <c r="F97" i="18"/>
  <c r="F98"/>
  <c r="F148" i="17"/>
  <c r="F149"/>
  <c r="E107"/>
  <c r="E164"/>
  <c r="G263"/>
  <c r="G167" i="18"/>
  <c r="E263" i="17"/>
  <c r="E167" i="18"/>
  <c r="H263" i="17"/>
  <c r="H167" i="18"/>
  <c r="U99"/>
  <c r="W218" i="17"/>
  <c r="W219"/>
  <c r="W237"/>
  <c r="H219"/>
  <c r="H148" i="18"/>
  <c r="F99"/>
  <c r="F148"/>
  <c r="F218" i="17"/>
  <c r="F219"/>
  <c r="F237"/>
  <c r="X16"/>
  <c r="X75"/>
  <c r="V16"/>
  <c r="V75"/>
  <c r="T16"/>
  <c r="T75"/>
  <c r="F16"/>
  <c r="F75"/>
  <c r="G62"/>
  <c r="G153"/>
  <c r="G43" i="18"/>
  <c r="G44"/>
  <c r="G126"/>
  <c r="G127"/>
  <c r="E43"/>
  <c r="E127"/>
  <c r="Q119"/>
  <c r="Q142"/>
  <c r="Q162"/>
  <c r="Q191"/>
  <c r="Q245"/>
  <c r="X491" i="17"/>
  <c r="F491"/>
  <c r="K463"/>
  <c r="R435"/>
  <c r="P435"/>
  <c r="W418"/>
  <c r="P399"/>
  <c r="Q378"/>
  <c r="Q349"/>
  <c r="O349"/>
  <c r="U335"/>
  <c r="T323"/>
  <c r="L300"/>
  <c r="Q290"/>
  <c r="P290"/>
  <c r="X249"/>
  <c r="Q435"/>
  <c r="O418"/>
  <c r="R418"/>
  <c r="J239"/>
  <c r="J167"/>
  <c r="J45" i="18"/>
  <c r="O23"/>
  <c r="I23"/>
  <c r="S300" i="17"/>
  <c r="S45" i="18"/>
  <c r="K399" i="17"/>
  <c r="Y378"/>
  <c r="Q335"/>
  <c r="O335"/>
  <c r="K335"/>
  <c r="Q323"/>
  <c r="L323"/>
  <c r="J323"/>
  <c r="L310"/>
  <c r="J211"/>
  <c r="R58"/>
  <c r="K58"/>
  <c r="Q50"/>
  <c r="L18"/>
  <c r="H10"/>
  <c r="K320" i="18"/>
  <c r="I320"/>
  <c r="O195"/>
  <c r="H318" i="17"/>
  <c r="H319"/>
  <c r="H458"/>
  <c r="H459"/>
  <c r="F318"/>
  <c r="F319"/>
  <c r="H218" i="18"/>
  <c r="H219"/>
  <c r="F218"/>
  <c r="F219"/>
  <c r="F22" i="17"/>
  <c r="F46"/>
  <c r="F48"/>
  <c r="F54"/>
  <c r="F56"/>
  <c r="F82"/>
  <c r="F86"/>
  <c r="H93" i="18"/>
  <c r="H94"/>
  <c r="H207"/>
  <c r="H32" i="17"/>
  <c r="H65"/>
  <c r="H130"/>
  <c r="H138"/>
  <c r="H412"/>
  <c r="H430"/>
  <c r="H457"/>
  <c r="F206" i="18"/>
  <c r="F207"/>
  <c r="F93"/>
  <c r="F74" i="17"/>
  <c r="F130"/>
  <c r="F138"/>
  <c r="F430"/>
  <c r="H373"/>
  <c r="H429"/>
  <c r="H456"/>
  <c r="H480"/>
  <c r="H481"/>
  <c r="F108"/>
  <c r="F109"/>
  <c r="F429"/>
  <c r="F329"/>
  <c r="F330"/>
  <c r="E67" i="18"/>
  <c r="E21"/>
  <c r="E68"/>
  <c r="E70"/>
  <c r="E71"/>
  <c r="E304"/>
  <c r="E305"/>
  <c r="E146" i="17"/>
  <c r="E110"/>
  <c r="E173"/>
  <c r="E94"/>
  <c r="E182"/>
  <c r="H264" i="18"/>
  <c r="H266"/>
  <c r="H276"/>
  <c r="H277"/>
  <c r="H265"/>
  <c r="H125"/>
  <c r="H147"/>
  <c r="H192"/>
  <c r="H235"/>
  <c r="H72"/>
  <c r="H250"/>
  <c r="H98" i="17"/>
  <c r="H321"/>
  <c r="F235" i="18"/>
  <c r="F250"/>
  <c r="F72"/>
  <c r="F125"/>
  <c r="F147"/>
  <c r="F306"/>
  <c r="F307"/>
  <c r="F196" i="17"/>
  <c r="F321"/>
  <c r="F333"/>
  <c r="H41" i="18"/>
  <c r="H124"/>
  <c r="H319"/>
  <c r="H38" i="17"/>
  <c r="H63"/>
  <c r="H120"/>
  <c r="H136"/>
  <c r="H171"/>
  <c r="H306"/>
  <c r="H307"/>
  <c r="H308"/>
  <c r="F208" i="18"/>
  <c r="F14" i="17"/>
  <c r="F63"/>
  <c r="F72"/>
  <c r="F136"/>
  <c r="F171"/>
  <c r="F298"/>
  <c r="F306"/>
  <c r="F307"/>
  <c r="F308"/>
  <c r="V146" i="18"/>
  <c r="V179"/>
  <c r="V183" s="1"/>
  <c r="V95"/>
  <c r="V165"/>
  <c r="X207" i="17"/>
  <c r="X211" s="1"/>
  <c r="X232"/>
  <c r="X331"/>
  <c r="X332"/>
  <c r="R146" i="18"/>
  <c r="R179"/>
  <c r="R180"/>
  <c r="T207" i="17"/>
  <c r="T232"/>
  <c r="T331"/>
  <c r="T332"/>
  <c r="V21" i="18"/>
  <c r="V23" s="1"/>
  <c r="V67"/>
  <c r="V68"/>
  <c r="V70"/>
  <c r="V66"/>
  <c r="V71"/>
  <c r="V304"/>
  <c r="V305"/>
  <c r="X146" i="17"/>
  <c r="R21" i="18"/>
  <c r="R67"/>
  <c r="R66"/>
  <c r="R70"/>
  <c r="R68"/>
  <c r="R69"/>
  <c r="R304"/>
  <c r="R305"/>
  <c r="T146" i="17"/>
  <c r="X110"/>
  <c r="X173"/>
  <c r="T110"/>
  <c r="T173"/>
  <c r="T175" s="1"/>
  <c r="U264" i="18"/>
  <c r="U266"/>
  <c r="U276"/>
  <c r="U277"/>
  <c r="U263"/>
  <c r="X94" i="17"/>
  <c r="X100" s="1"/>
  <c r="X182"/>
  <c r="T94"/>
  <c r="T182"/>
  <c r="T187" s="1"/>
  <c r="E73" i="18"/>
  <c r="E166"/>
  <c r="E194"/>
  <c r="E193"/>
  <c r="E194" i="17"/>
  <c r="E195"/>
  <c r="E261"/>
  <c r="E262"/>
  <c r="E344"/>
  <c r="E345"/>
  <c r="W73" i="18"/>
  <c r="W166"/>
  <c r="W170" s="1"/>
  <c r="W194"/>
  <c r="W193"/>
  <c r="Y320" i="17"/>
  <c r="Y323" s="1"/>
  <c r="S73" i="18"/>
  <c r="S166"/>
  <c r="S194"/>
  <c r="S195" s="1"/>
  <c r="U320" i="17"/>
  <c r="U323" s="1"/>
  <c r="U22" i="18"/>
  <c r="U23" s="1"/>
  <c r="W64" i="17"/>
  <c r="W67" s="1"/>
  <c r="W121"/>
  <c r="W124" s="1"/>
  <c r="W137"/>
  <c r="W140" s="1"/>
  <c r="H22" i="18"/>
  <c r="H64" i="17"/>
  <c r="H121"/>
  <c r="H137"/>
  <c r="U122" i="18"/>
  <c r="U123"/>
  <c r="S123"/>
  <c r="S122"/>
  <c r="G259"/>
  <c r="G260"/>
  <c r="G261"/>
  <c r="G262"/>
  <c r="G96" i="17"/>
  <c r="G168" i="18"/>
  <c r="G169"/>
  <c r="G346" i="17"/>
  <c r="G347"/>
  <c r="E181" i="18"/>
  <c r="E217" i="17"/>
  <c r="E85"/>
  <c r="E343"/>
  <c r="W233" i="18"/>
  <c r="W234"/>
  <c r="W205"/>
  <c r="W209" s="1"/>
  <c r="W293"/>
  <c r="W294"/>
  <c r="W295"/>
  <c r="W317"/>
  <c r="W318"/>
  <c r="U233"/>
  <c r="U234"/>
  <c r="U293"/>
  <c r="U205"/>
  <c r="U209" s="1"/>
  <c r="U294"/>
  <c r="U295"/>
  <c r="U317"/>
  <c r="U318"/>
  <c r="S233"/>
  <c r="S234"/>
  <c r="S293"/>
  <c r="S205"/>
  <c r="S209" s="1"/>
  <c r="S294"/>
  <c r="S295"/>
  <c r="S317"/>
  <c r="S318"/>
  <c r="F39" i="17"/>
  <c r="F233" i="18"/>
  <c r="F234"/>
  <c r="F293"/>
  <c r="F205"/>
  <c r="F294"/>
  <c r="F295"/>
  <c r="F317"/>
  <c r="F318"/>
  <c r="F39"/>
  <c r="F394" i="17"/>
  <c r="F454"/>
  <c r="F479"/>
  <c r="G369"/>
  <c r="G370"/>
  <c r="X39"/>
  <c r="X42" s="1"/>
  <c r="X47"/>
  <c r="X50" s="1"/>
  <c r="V39"/>
  <c r="V42" s="1"/>
  <c r="V47"/>
  <c r="V50" s="1"/>
  <c r="T39"/>
  <c r="T42" s="1"/>
  <c r="T47"/>
  <c r="T50" s="1"/>
  <c r="G253"/>
  <c r="G157" i="18"/>
  <c r="E253" i="17"/>
  <c r="E157" i="18"/>
  <c r="G172"/>
  <c r="G188" i="17"/>
  <c r="G200"/>
  <c r="G223"/>
  <c r="G252"/>
  <c r="G337"/>
  <c r="G359"/>
  <c r="G404"/>
  <c r="E172" i="18"/>
  <c r="E188" i="17"/>
  <c r="E200"/>
  <c r="E223"/>
  <c r="E252"/>
  <c r="E337"/>
  <c r="E359"/>
  <c r="E404"/>
  <c r="G235"/>
  <c r="G284"/>
  <c r="E235"/>
  <c r="E284"/>
  <c r="G97" i="18"/>
  <c r="G98"/>
  <c r="G149" i="17"/>
  <c r="E97" i="18"/>
  <c r="E98"/>
  <c r="E149" i="17"/>
  <c r="F167" i="18"/>
  <c r="F263" i="17"/>
  <c r="V99" i="18"/>
  <c r="X219" i="17"/>
  <c r="X285"/>
  <c r="X397"/>
  <c r="X432"/>
  <c r="T99" i="18"/>
  <c r="V219" i="17"/>
  <c r="V285"/>
  <c r="V397"/>
  <c r="V432"/>
  <c r="R99" i="18"/>
  <c r="T219" i="17"/>
  <c r="T285"/>
  <c r="T397"/>
  <c r="T432"/>
  <c r="G99" i="18"/>
  <c r="G218" i="17"/>
  <c r="G237"/>
  <c r="G396"/>
  <c r="G433"/>
  <c r="E99" i="18"/>
  <c r="E218" i="17"/>
  <c r="E237"/>
  <c r="E396"/>
  <c r="E433"/>
  <c r="F374"/>
  <c r="F460"/>
  <c r="F115"/>
  <c r="F415"/>
  <c r="G16"/>
  <c r="G40"/>
  <c r="G75"/>
  <c r="E16"/>
  <c r="E40"/>
  <c r="E75"/>
  <c r="H11" i="18"/>
  <c r="H284"/>
  <c r="G11"/>
  <c r="G284"/>
  <c r="G311"/>
  <c r="E11"/>
  <c r="E284"/>
  <c r="E311"/>
  <c r="F44"/>
  <c r="F126"/>
  <c r="F43"/>
  <c r="F127"/>
  <c r="H220"/>
  <c r="H221"/>
  <c r="F220"/>
  <c r="F221"/>
  <c r="G95"/>
  <c r="G165"/>
  <c r="G180"/>
  <c r="G146"/>
  <c r="G206" i="17"/>
  <c r="G233"/>
  <c r="G331"/>
  <c r="G332"/>
  <c r="E146" i="18"/>
  <c r="E179"/>
  <c r="E95"/>
  <c r="E165"/>
  <c r="E207" i="17"/>
  <c r="E232"/>
  <c r="E331"/>
  <c r="E332"/>
  <c r="G21" i="18"/>
  <c r="G66"/>
  <c r="G68"/>
  <c r="G67"/>
  <c r="G69"/>
  <c r="G71"/>
  <c r="G70"/>
  <c r="G304"/>
  <c r="G305"/>
  <c r="G172" i="17"/>
  <c r="F263" i="18"/>
  <c r="F265"/>
  <c r="F276"/>
  <c r="F277"/>
  <c r="F266"/>
  <c r="G95" i="17"/>
  <c r="G183"/>
  <c r="H113"/>
  <c r="H431"/>
  <c r="F7"/>
  <c r="F163"/>
  <c r="F371"/>
  <c r="F431"/>
  <c r="T95" i="18"/>
  <c r="T165"/>
  <c r="T180"/>
  <c r="T179"/>
  <c r="V206" i="17"/>
  <c r="V211" s="1"/>
  <c r="V233"/>
  <c r="V331"/>
  <c r="V332"/>
  <c r="T66" i="18"/>
  <c r="T68"/>
  <c r="T21"/>
  <c r="T69"/>
  <c r="T71"/>
  <c r="T304"/>
  <c r="T305"/>
  <c r="V172" i="17"/>
  <c r="W263" i="18"/>
  <c r="W265"/>
  <c r="W276"/>
  <c r="W277"/>
  <c r="W266"/>
  <c r="S263"/>
  <c r="S265"/>
  <c r="S276"/>
  <c r="S277"/>
  <c r="S264"/>
  <c r="V95" i="17"/>
  <c r="V183"/>
  <c r="V187" s="1"/>
  <c r="G194" i="18"/>
  <c r="G193"/>
  <c r="G194" i="17"/>
  <c r="G195"/>
  <c r="G261"/>
  <c r="G262"/>
  <c r="G344"/>
  <c r="G345"/>
  <c r="F22" i="18"/>
  <c r="F64" i="17"/>
  <c r="F121"/>
  <c r="F137"/>
  <c r="U73" i="18"/>
  <c r="U166"/>
  <c r="U193"/>
  <c r="U195" s="1"/>
  <c r="W320" i="17"/>
  <c r="W323" s="1"/>
  <c r="H73" i="18"/>
  <c r="H166"/>
  <c r="H193"/>
  <c r="H194"/>
  <c r="H320" i="17"/>
  <c r="W22" i="18"/>
  <c r="Y64" i="17"/>
  <c r="Y67" s="1"/>
  <c r="Y121"/>
  <c r="Y124" s="1"/>
  <c r="Y137"/>
  <c r="Y140" s="1"/>
  <c r="S22" i="18"/>
  <c r="U64" i="17"/>
  <c r="U67" s="1"/>
  <c r="U121"/>
  <c r="U124" s="1"/>
  <c r="U137"/>
  <c r="U140" s="1"/>
  <c r="E259" i="18"/>
  <c r="E260"/>
  <c r="E261"/>
  <c r="E262"/>
  <c r="E96" i="17"/>
  <c r="E168" i="18"/>
  <c r="E169"/>
  <c r="E346" i="17"/>
  <c r="E347"/>
  <c r="G181" i="18"/>
  <c r="G217" i="17"/>
  <c r="G85"/>
  <c r="G343"/>
  <c r="E369"/>
  <c r="E370"/>
  <c r="Y511"/>
  <c r="W511"/>
  <c r="U511"/>
  <c r="H511"/>
  <c r="F511"/>
  <c r="Y510"/>
  <c r="W510"/>
  <c r="U510"/>
  <c r="H510"/>
  <c r="F510"/>
  <c r="G509"/>
  <c r="E509"/>
  <c r="F508"/>
  <c r="F507"/>
  <c r="X484"/>
  <c r="X487" s="1"/>
  <c r="V484"/>
  <c r="V487" s="1"/>
  <c r="T484"/>
  <c r="G483"/>
  <c r="E483"/>
  <c r="F481"/>
  <c r="X461"/>
  <c r="V461"/>
  <c r="T461"/>
  <c r="F461"/>
  <c r="F459"/>
  <c r="F457"/>
  <c r="X433"/>
  <c r="V433"/>
  <c r="T433"/>
  <c r="G397"/>
  <c r="E397"/>
  <c r="X396"/>
  <c r="V396"/>
  <c r="V399" s="1"/>
  <c r="T396"/>
  <c r="H370"/>
  <c r="Y345"/>
  <c r="W345"/>
  <c r="U345"/>
  <c r="H345"/>
  <c r="Y344"/>
  <c r="Y349" s="1"/>
  <c r="W344"/>
  <c r="W349" s="1"/>
  <c r="U344"/>
  <c r="U349" s="1"/>
  <c r="H344"/>
  <c r="H333"/>
  <c r="Y297"/>
  <c r="W297"/>
  <c r="U297"/>
  <c r="F297"/>
  <c r="Y296"/>
  <c r="Y300" s="1"/>
  <c r="W296"/>
  <c r="W300" s="1"/>
  <c r="U296"/>
  <c r="U300" s="1"/>
  <c r="F296"/>
  <c r="G285"/>
  <c r="E285"/>
  <c r="G283"/>
  <c r="E283"/>
  <c r="G282"/>
  <c r="E282"/>
  <c r="X281"/>
  <c r="V281"/>
  <c r="T281"/>
  <c r="G281"/>
  <c r="E281"/>
  <c r="Y262"/>
  <c r="W262"/>
  <c r="U262"/>
  <c r="H262"/>
  <c r="Y261"/>
  <c r="Y267" s="1"/>
  <c r="W261"/>
  <c r="W267" s="1"/>
  <c r="U261"/>
  <c r="U267" s="1"/>
  <c r="H261"/>
  <c r="H247"/>
  <c r="F247"/>
  <c r="Y246"/>
  <c r="Y249" s="1"/>
  <c r="W246"/>
  <c r="W249" s="1"/>
  <c r="U246"/>
  <c r="U249" s="1"/>
  <c r="F246"/>
  <c r="F245"/>
  <c r="X237"/>
  <c r="V237"/>
  <c r="T237"/>
  <c r="G236"/>
  <c r="E236"/>
  <c r="H234"/>
  <c r="F234"/>
  <c r="X233"/>
  <c r="E233"/>
  <c r="G232"/>
  <c r="G219"/>
  <c r="E219"/>
  <c r="X218"/>
  <c r="V218"/>
  <c r="T218"/>
  <c r="G209"/>
  <c r="E209"/>
  <c r="G208"/>
  <c r="E208"/>
  <c r="G207"/>
  <c r="T206"/>
  <c r="T211" s="1"/>
  <c r="Y195"/>
  <c r="W195"/>
  <c r="U195"/>
  <c r="H195"/>
  <c r="Y194"/>
  <c r="Y198" s="1"/>
  <c r="W194"/>
  <c r="W198" s="1"/>
  <c r="U194"/>
  <c r="H194"/>
  <c r="H198" s="1"/>
  <c r="H185"/>
  <c r="F185"/>
  <c r="H184"/>
  <c r="F184"/>
  <c r="X183"/>
  <c r="E183"/>
  <c r="G182"/>
  <c r="V173"/>
  <c r="X172"/>
  <c r="E172"/>
  <c r="H163"/>
  <c r="V146"/>
  <c r="V152" s="1"/>
  <c r="X129"/>
  <c r="X132" s="1"/>
  <c r="V129"/>
  <c r="V132" s="1"/>
  <c r="T129"/>
  <c r="T132" s="1"/>
  <c r="G129"/>
  <c r="H128"/>
  <c r="F128"/>
  <c r="F120"/>
  <c r="F113"/>
  <c r="T111"/>
  <c r="V110"/>
  <c r="V117" s="1"/>
  <c r="H109"/>
  <c r="T95"/>
  <c r="V94"/>
  <c r="H93"/>
  <c r="F93"/>
  <c r="H86"/>
  <c r="H74"/>
  <c r="Y55"/>
  <c r="Y58" s="1"/>
  <c r="W55"/>
  <c r="W58" s="1"/>
  <c r="U55"/>
  <c r="U58" s="1"/>
  <c r="H55"/>
  <c r="F55"/>
  <c r="H54"/>
  <c r="H48"/>
  <c r="F38"/>
  <c r="Y15"/>
  <c r="Y18" s="1"/>
  <c r="W15"/>
  <c r="U15"/>
  <c r="H15"/>
  <c r="F15"/>
  <c r="H14"/>
  <c r="H306" i="18"/>
  <c r="U265"/>
  <c r="F264"/>
  <c r="F249"/>
  <c r="H208"/>
  <c r="E180"/>
  <c r="R165"/>
  <c r="T146"/>
  <c r="H123"/>
  <c r="W122"/>
  <c r="W128" s="1"/>
  <c r="R95"/>
  <c r="G73"/>
  <c r="T70"/>
  <c r="E69"/>
  <c r="E66"/>
  <c r="L272"/>
  <c r="L256"/>
  <c r="Q292"/>
  <c r="Q258"/>
  <c r="L274"/>
  <c r="M478" i="17"/>
  <c r="M504"/>
  <c r="M390"/>
  <c r="M360"/>
  <c r="M277"/>
  <c r="L204" i="18"/>
  <c r="L191"/>
  <c r="L162"/>
  <c r="L119"/>
  <c r="L128" s="1"/>
  <c r="M342" i="17"/>
  <c r="M328"/>
  <c r="M317"/>
  <c r="M305"/>
  <c r="M295"/>
  <c r="M257"/>
  <c r="M267" s="1"/>
  <c r="M244"/>
  <c r="M201"/>
  <c r="M211" s="1"/>
  <c r="M176"/>
  <c r="M187" s="1"/>
  <c r="M119"/>
  <c r="M124" s="1"/>
  <c r="M6"/>
  <c r="M10" s="1"/>
  <c r="L200" i="18"/>
  <c r="M313" i="17"/>
  <c r="M323" s="1"/>
  <c r="M273"/>
  <c r="M155"/>
  <c r="H204" i="18"/>
  <c r="F204"/>
  <c r="H162"/>
  <c r="F162"/>
  <c r="J142"/>
  <c r="H142"/>
  <c r="F142"/>
  <c r="P119"/>
  <c r="P128" s="1"/>
  <c r="N119"/>
  <c r="N128" s="1"/>
  <c r="M134" i="17"/>
  <c r="M140" s="1"/>
  <c r="M227"/>
  <c r="S409"/>
  <c r="M427"/>
  <c r="Q15" i="18"/>
  <c r="Q23" s="1"/>
  <c r="L35"/>
  <c r="L45" s="1"/>
  <c r="L177"/>
  <c r="L183" s="1"/>
  <c r="L245"/>
  <c r="L303"/>
  <c r="L316"/>
  <c r="M224" i="17"/>
  <c r="M293"/>
  <c r="M338"/>
  <c r="M349" s="1"/>
  <c r="J512"/>
  <c r="M18"/>
  <c r="U491"/>
  <c r="T491"/>
  <c r="S34"/>
  <c r="M67"/>
  <c r="M175"/>
  <c r="J152"/>
  <c r="Y211"/>
  <c r="Y491"/>
  <c r="G491"/>
  <c r="E491"/>
  <c r="L487"/>
  <c r="J487"/>
  <c r="Y463"/>
  <c r="Y435"/>
  <c r="K435"/>
  <c r="L335"/>
  <c r="P267"/>
  <c r="R175"/>
  <c r="L140"/>
  <c r="L42"/>
  <c r="O512"/>
  <c r="R50"/>
  <c r="P50"/>
  <c r="J463"/>
  <c r="V45" i="18"/>
  <c r="U117" i="17"/>
  <c r="Y117"/>
  <c r="R267"/>
  <c r="P58"/>
  <c r="O58"/>
  <c r="J18"/>
  <c r="S140"/>
  <c r="Q418"/>
  <c r="L418"/>
  <c r="Y167"/>
  <c r="L167"/>
  <c r="W100"/>
  <c r="J175"/>
  <c r="K34"/>
  <c r="M195" i="18"/>
  <c r="W45"/>
  <c r="P45"/>
  <c r="Q512" i="17"/>
  <c r="K512"/>
  <c r="O487"/>
  <c r="Q487"/>
  <c r="P418"/>
  <c r="O323"/>
  <c r="O310"/>
  <c r="K310"/>
  <c r="L267"/>
  <c r="J267"/>
  <c r="J249"/>
  <c r="R220"/>
  <c r="Q211"/>
  <c r="K211"/>
  <c r="G152"/>
  <c r="Y100"/>
  <c r="V491"/>
  <c r="U463"/>
  <c r="L435"/>
  <c r="J435"/>
  <c r="O399"/>
  <c r="U378"/>
  <c r="O267"/>
  <c r="Q249"/>
  <c r="L211"/>
  <c r="L175"/>
  <c r="J140"/>
  <c r="K251" i="18"/>
  <c r="P236"/>
  <c r="R45"/>
  <c r="M23"/>
  <c r="Q187" i="17"/>
  <c r="P175"/>
  <c r="U167"/>
  <c r="R88"/>
  <c r="O320" i="18"/>
  <c r="G278"/>
  <c r="M278"/>
  <c r="E278"/>
  <c r="O209"/>
  <c r="H45"/>
  <c r="N45"/>
  <c r="T45"/>
  <c r="F376" i="17"/>
  <c r="E376"/>
  <c r="G376"/>
  <c r="T487"/>
  <c r="W491"/>
  <c r="X117"/>
  <c r="P100"/>
  <c r="J34" l="1"/>
  <c r="J300"/>
  <c r="K77"/>
  <c r="K23" i="18"/>
  <c r="I128"/>
  <c r="J128"/>
  <c r="J187" i="17"/>
  <c r="O211"/>
  <c r="M117"/>
  <c r="I222" i="18"/>
  <c r="S198" i="17"/>
  <c r="I296" i="18"/>
  <c r="S18" i="17"/>
  <c r="L236" i="18"/>
  <c r="M463" i="17"/>
  <c r="H26"/>
  <c r="W175"/>
  <c r="H58"/>
  <c r="T278" i="18"/>
  <c r="G300" i="17"/>
  <c r="M220"/>
  <c r="Y239"/>
  <c r="P149" i="18"/>
  <c r="D463" i="17"/>
  <c r="D487"/>
  <c r="D101" i="18"/>
  <c r="D378" i="17"/>
  <c r="D435"/>
  <c r="D128" i="18"/>
  <c r="D249" i="17"/>
  <c r="D399"/>
  <c r="D512"/>
  <c r="D23" i="18"/>
  <c r="D45"/>
  <c r="D170"/>
  <c r="D209"/>
  <c r="D251"/>
  <c r="D296"/>
  <c r="D310" i="17"/>
  <c r="D236" i="18"/>
  <c r="D320"/>
  <c r="D74"/>
  <c r="D195"/>
  <c r="D222"/>
  <c r="V209"/>
  <c r="I209"/>
  <c r="O88" i="17"/>
  <c r="S77"/>
  <c r="S23" i="18"/>
  <c r="U170"/>
  <c r="T170"/>
  <c r="V77" i="17"/>
  <c r="U239"/>
  <c r="V167"/>
  <c r="Y175"/>
  <c r="U211"/>
  <c r="W183" i="18"/>
  <c r="N267"/>
  <c r="U74"/>
  <c r="H211" i="17"/>
  <c r="E26"/>
  <c r="J209" i="18"/>
  <c r="F23"/>
  <c r="M249" i="17"/>
  <c r="W18"/>
  <c r="F10"/>
  <c r="W335"/>
  <c r="U187"/>
  <c r="J222" i="18"/>
  <c r="P267"/>
  <c r="H399" i="17"/>
  <c r="H183" i="18"/>
  <c r="F74"/>
  <c r="E45"/>
  <c r="W42" i="17"/>
  <c r="S183" i="18"/>
  <c r="W187" i="17"/>
  <c r="X435"/>
  <c r="H290"/>
  <c r="L308" i="18"/>
  <c r="S418" i="17"/>
  <c r="M167"/>
  <c r="L170" i="18"/>
  <c r="M378" i="17"/>
  <c r="M512"/>
  <c r="Q296" i="18"/>
  <c r="V463" i="17"/>
  <c r="E512"/>
  <c r="F167"/>
  <c r="G18"/>
  <c r="R23" i="18"/>
  <c r="H175" i="17"/>
  <c r="E249"/>
  <c r="T117"/>
  <c r="H140"/>
  <c r="H236" i="18"/>
  <c r="T296"/>
  <c r="R236"/>
  <c r="T267"/>
  <c r="V278"/>
  <c r="S74"/>
  <c r="W239" i="17"/>
  <c r="S117"/>
  <c r="I183" i="18"/>
  <c r="M183"/>
  <c r="S67" i="17"/>
  <c r="S88"/>
  <c r="E378"/>
  <c r="G308" i="18"/>
  <c r="E335" i="17"/>
  <c r="R74" i="18"/>
  <c r="R183"/>
  <c r="E308"/>
  <c r="H463" i="17"/>
  <c r="T300"/>
  <c r="E187"/>
  <c r="Q128" i="18"/>
  <c r="G58" i="17"/>
  <c r="R267" i="18"/>
  <c r="V267"/>
  <c r="R167" i="17"/>
  <c r="S239"/>
  <c r="V100"/>
  <c r="X239"/>
  <c r="H512"/>
  <c r="G267"/>
  <c r="F487"/>
  <c r="G267" i="18"/>
  <c r="U128"/>
  <c r="E267" i="17"/>
  <c r="T100"/>
  <c r="F77"/>
  <c r="V378"/>
  <c r="H149" i="18"/>
  <c r="F209"/>
  <c r="F418" i="17"/>
  <c r="H220"/>
  <c r="G67"/>
  <c r="T512"/>
  <c r="V149" i="18"/>
  <c r="I236"/>
  <c r="Q100" i="17"/>
  <c r="L74" i="18"/>
  <c r="P23"/>
  <c r="F128"/>
  <c r="G101"/>
  <c r="E58" i="17"/>
  <c r="G50"/>
  <c r="S399"/>
  <c r="J267" i="18"/>
  <c r="F34" i="17"/>
  <c r="S187"/>
  <c r="N308" i="18"/>
  <c r="P296"/>
  <c r="Q88" i="17"/>
  <c r="N209" i="18"/>
  <c r="P209"/>
  <c r="G77" i="17"/>
  <c r="N74" i="18"/>
  <c r="T399" i="17"/>
  <c r="V435"/>
  <c r="W399"/>
  <c r="G323"/>
  <c r="F183" i="18"/>
  <c r="Y290" i="17"/>
  <c r="G222" i="18"/>
  <c r="W101"/>
  <c r="Q101"/>
  <c r="I149"/>
  <c r="P101"/>
  <c r="P320"/>
  <c r="J170"/>
  <c r="F251"/>
  <c r="H18" i="17"/>
  <c r="H77"/>
  <c r="F100"/>
  <c r="H132"/>
  <c r="H167"/>
  <c r="X175"/>
  <c r="H187"/>
  <c r="H249"/>
  <c r="F300"/>
  <c r="H335"/>
  <c r="Q251" i="18"/>
  <c r="W378" i="17"/>
  <c r="N251" i="18"/>
  <c r="J308"/>
  <c r="L251"/>
  <c r="M435" i="17"/>
  <c r="H209" i="18"/>
  <c r="M310" i="17"/>
  <c r="R101" i="18"/>
  <c r="H128"/>
  <c r="R170"/>
  <c r="H50" i="17"/>
  <c r="F58"/>
  <c r="H100"/>
  <c r="X220"/>
  <c r="G88"/>
  <c r="T23" i="18"/>
  <c r="G175" i="17"/>
  <c r="G149" i="18"/>
  <c r="E320"/>
  <c r="H296"/>
  <c r="V170"/>
  <c r="Q195"/>
  <c r="R209"/>
  <c r="V296"/>
  <c r="R195"/>
  <c r="E10" i="17"/>
  <c r="V26"/>
  <c r="Y399"/>
  <c r="G310"/>
  <c r="U399"/>
  <c r="S512"/>
  <c r="S132"/>
  <c r="P251" i="18"/>
  <c r="J320"/>
  <c r="J67" i="17"/>
  <c r="L67"/>
  <c r="Y77"/>
  <c r="P167"/>
  <c r="J251" i="18"/>
  <c r="M128"/>
  <c r="K149"/>
  <c r="M74"/>
  <c r="S487" i="17"/>
  <c r="M101" i="18"/>
  <c r="O101"/>
  <c r="S100" i="17"/>
  <c r="K74" i="18"/>
  <c r="O74"/>
  <c r="Q74"/>
  <c r="F170"/>
  <c r="N101"/>
  <c r="U267"/>
  <c r="E167" i="17"/>
  <c r="G140"/>
  <c r="T220"/>
  <c r="T239"/>
  <c r="G290"/>
  <c r="H378"/>
  <c r="F512"/>
  <c r="G100"/>
  <c r="H23" i="18"/>
  <c r="X152" i="17"/>
  <c r="H320" i="18"/>
  <c r="F323" i="17"/>
  <c r="G187"/>
  <c r="X187"/>
  <c r="V220"/>
  <c r="E220"/>
  <c r="T152"/>
  <c r="H34"/>
  <c r="G399"/>
  <c r="N320" i="18"/>
  <c r="H170"/>
  <c r="E267"/>
  <c r="T308"/>
  <c r="T74"/>
  <c r="T183"/>
  <c r="X77" i="17"/>
  <c r="U290"/>
  <c r="T320" i="18"/>
  <c r="F26" i="17"/>
  <c r="X198"/>
  <c r="T267"/>
  <c r="E198"/>
  <c r="E117"/>
  <c r="E323"/>
  <c r="E418"/>
  <c r="X463"/>
  <c r="W487"/>
  <c r="U512"/>
  <c r="G335"/>
  <c r="F175"/>
  <c r="W74" i="18"/>
  <c r="F211" i="17"/>
  <c r="F267"/>
  <c r="W290"/>
  <c r="T209" i="18"/>
  <c r="F88" i="17"/>
  <c r="H117"/>
  <c r="F124"/>
  <c r="F152"/>
  <c r="F239"/>
  <c r="H239"/>
  <c r="F249"/>
  <c r="X378"/>
  <c r="X512"/>
  <c r="T149" i="18"/>
  <c r="K236"/>
  <c r="Q77" i="17"/>
  <c r="H74" i="18"/>
  <c r="E50" i="17"/>
  <c r="I170" i="18"/>
  <c r="Q149"/>
  <c r="N23"/>
  <c r="K183"/>
  <c r="S323" i="17"/>
  <c r="S211"/>
  <c r="L77"/>
  <c r="L296" i="18"/>
  <c r="P308"/>
  <c r="O128"/>
  <c r="J74"/>
  <c r="N149"/>
  <c r="F195"/>
  <c r="H308"/>
  <c r="E222"/>
  <c r="G132" i="17"/>
  <c r="G463"/>
  <c r="G435"/>
  <c r="F463"/>
  <c r="E251" i="18"/>
  <c r="G45"/>
  <c r="E128"/>
  <c r="F187" i="17"/>
  <c r="E209" i="18"/>
  <c r="F267"/>
  <c r="F308"/>
  <c r="E487" i="17"/>
  <c r="G249"/>
  <c r="E101" i="18"/>
  <c r="G128"/>
  <c r="G209"/>
  <c r="F101"/>
  <c r="G487" i="17"/>
  <c r="E463"/>
  <c r="E140"/>
  <c r="E18"/>
  <c r="G26"/>
  <c r="S167"/>
  <c r="S349"/>
  <c r="J23" i="18"/>
  <c r="L222"/>
  <c r="Q183"/>
  <c r="K209"/>
  <c r="L149"/>
  <c r="E195"/>
  <c r="G170"/>
  <c r="G320"/>
  <c r="G378" i="17"/>
  <c r="F378"/>
  <c r="L320" i="18"/>
  <c r="F149"/>
  <c r="J149"/>
  <c r="M290" i="17"/>
  <c r="M335"/>
  <c r="L195" i="18"/>
  <c r="M399" i="17"/>
  <c r="M487"/>
  <c r="Q267" i="18"/>
  <c r="L267"/>
  <c r="U18" i="17"/>
  <c r="H88"/>
  <c r="F117"/>
  <c r="F132"/>
  <c r="E175"/>
  <c r="H267"/>
  <c r="T290"/>
  <c r="X290"/>
  <c r="H349"/>
  <c r="E23" i="18"/>
  <c r="G296"/>
  <c r="E77" i="17"/>
  <c r="G42"/>
  <c r="E435"/>
  <c r="Q170" i="18"/>
  <c r="X18" i="17"/>
  <c r="F290"/>
  <c r="G167"/>
  <c r="G251" i="18"/>
  <c r="V320"/>
  <c r="G117" i="17"/>
  <c r="G34"/>
  <c r="E310"/>
  <c r="G124"/>
  <c r="E399"/>
  <c r="T463"/>
  <c r="G512"/>
  <c r="E100"/>
  <c r="W23" i="18"/>
  <c r="F435" i="17"/>
  <c r="E149" i="18"/>
  <c r="E296"/>
  <c r="E42" i="17"/>
  <c r="G418"/>
  <c r="F399"/>
  <c r="E88"/>
  <c r="S170" i="18"/>
  <c r="R149"/>
  <c r="H42" i="17"/>
  <c r="F198"/>
  <c r="H251" i="18"/>
  <c r="H418" i="17"/>
  <c r="F349"/>
  <c r="R320" i="18"/>
  <c r="V195"/>
  <c r="W152" i="17"/>
  <c r="X26"/>
  <c r="S378"/>
  <c r="I74" i="18"/>
  <c r="L88" i="17"/>
  <c r="J101" i="18"/>
  <c r="L101"/>
  <c r="N222"/>
  <c r="O183"/>
  <c r="J296"/>
  <c r="O100" i="17"/>
  <c r="J88"/>
  <c r="I308" i="18"/>
  <c r="K308"/>
  <c r="K170"/>
  <c r="Q308"/>
  <c r="L23"/>
  <c r="Q209"/>
  <c r="J77" i="17"/>
  <c r="N296" i="18"/>
  <c r="G236"/>
  <c r="F220" i="17"/>
  <c r="H300"/>
  <c r="V267"/>
  <c r="V198"/>
  <c r="F42"/>
  <c r="G239"/>
  <c r="V290"/>
  <c r="X399"/>
  <c r="T101" i="18"/>
  <c r="F222"/>
  <c r="W26" i="17"/>
  <c r="E290"/>
  <c r="W220"/>
  <c r="Y220"/>
  <c r="E236" i="18"/>
  <c r="V300" i="17"/>
  <c r="T236" i="18"/>
  <c r="E34" i="17"/>
  <c r="R296" i="18"/>
  <c r="X167" i="17"/>
  <c r="T77"/>
  <c r="V18"/>
  <c r="T198"/>
  <c r="V349"/>
  <c r="R278" i="18"/>
  <c r="E300" i="17"/>
  <c r="X349"/>
  <c r="E67"/>
  <c r="T167"/>
  <c r="T18"/>
  <c r="S308" i="18"/>
  <c r="U101"/>
  <c r="E132" i="17"/>
  <c r="H152"/>
  <c r="M239"/>
  <c r="Y512"/>
  <c r="G195" i="18"/>
  <c r="S320"/>
  <c r="S236"/>
  <c r="U320"/>
  <c r="U236"/>
  <c r="W320"/>
  <c r="W236"/>
  <c r="S128"/>
  <c r="R308"/>
  <c r="X335" i="17"/>
  <c r="H278" i="18"/>
  <c r="G220" i="17"/>
  <c r="G23" i="18"/>
  <c r="F67" i="17"/>
  <c r="H267" i="18"/>
  <c r="H323" i="17"/>
  <c r="E74" i="18"/>
  <c r="G198" i="17"/>
  <c r="W278" i="18"/>
  <c r="V335" i="17"/>
  <c r="G74" i="18"/>
  <c r="G183"/>
  <c r="F45"/>
  <c r="F320"/>
  <c r="F296"/>
  <c r="F236"/>
  <c r="W195"/>
  <c r="T335" i="17"/>
  <c r="F310"/>
  <c r="F18"/>
  <c r="H310"/>
  <c r="H101" i="18"/>
  <c r="F50" i="17"/>
  <c r="M300"/>
  <c r="L209" i="18"/>
  <c r="W512" i="17"/>
  <c r="S278" i="18"/>
  <c r="S267"/>
  <c r="V175" i="17"/>
  <c r="V239"/>
  <c r="F278" i="18"/>
  <c r="T435" i="17"/>
  <c r="E211"/>
  <c r="E183" i="18"/>
  <c r="G211" i="17"/>
  <c r="W296" i="18"/>
  <c r="U278"/>
  <c r="V308"/>
  <c r="V74"/>
  <c r="H67" i="17"/>
  <c r="H195" i="18"/>
  <c r="E152" i="17"/>
  <c r="H487"/>
  <c r="H435"/>
  <c r="L278" i="18"/>
  <c r="U198" i="17"/>
  <c r="W267" i="18"/>
  <c r="E349" i="17"/>
  <c r="E239"/>
  <c r="G349"/>
  <c r="E170" i="18"/>
  <c r="S296"/>
  <c r="U296"/>
  <c r="V101"/>
  <c r="F140" i="17"/>
  <c r="H124"/>
  <c r="F335"/>
  <c r="H222" i="18"/>
</calcChain>
</file>

<file path=xl/comments1.xml><?xml version="1.0" encoding="utf-8"?>
<comments xmlns="http://schemas.openxmlformats.org/spreadsheetml/2006/main">
  <authors>
    <author>User</author>
  </authors>
  <commentList>
    <comment ref="AS1" authorId="0">
      <text>
        <r>
          <rPr>
            <b/>
            <sz val="18"/>
            <color indexed="81"/>
            <rFont val="Tahoma"/>
            <family val="2"/>
            <charset val="204"/>
          </rPr>
          <t>Мебелькомплект</t>
        </r>
        <r>
          <rPr>
            <sz val="18"/>
            <color indexed="81"/>
            <rFont val="Tahoma"/>
            <family val="2"/>
            <charset val="204"/>
          </rPr>
          <t xml:space="preserve">
процент увеличения: 
1.1=10%
1.2.=20%
2=100%
и т.д.</t>
        </r>
      </text>
    </comment>
    <comment ref="AS3" authorId="0">
      <text>
        <r>
          <rPr>
            <b/>
            <sz val="14"/>
            <color indexed="81"/>
            <rFont val="Tahoma"/>
            <family val="2"/>
            <charset val="204"/>
          </rPr>
          <t>Мебелькомплект:</t>
        </r>
        <r>
          <rPr>
            <sz val="14"/>
            <color indexed="81"/>
            <rFont val="Tahoma"/>
            <family val="2"/>
            <charset val="204"/>
          </rPr>
          <t xml:space="preserve">
единица округления.
5 - до 5 руб.
10 - 10 руб.
либо 1 - до 1 рубля.</t>
        </r>
      </text>
    </comment>
  </commentList>
</comments>
</file>

<file path=xl/sharedStrings.xml><?xml version="1.0" encoding="utf-8"?>
<sst xmlns="http://schemas.openxmlformats.org/spreadsheetml/2006/main" count="6345" uniqueCount="1234">
  <si>
    <t>Содержание</t>
  </si>
  <si>
    <t>1. Общее описание</t>
  </si>
  <si>
    <t>1.1. Базовая комплектация</t>
  </si>
  <si>
    <t>1.2. Классификация, Цветовое исполнение каркасного ЛДСП</t>
  </si>
  <si>
    <t>1.3. Декоративная балясина</t>
  </si>
  <si>
    <t>1.4. Типы фрезеровок фасадов</t>
  </si>
  <si>
    <t>1.5. Цветовое исполнение фасадов</t>
  </si>
  <si>
    <t>1.6. Виды стекол</t>
  </si>
  <si>
    <t>1.7. Цветовое исполнение столешниц, стеновых панелей и барных стоек</t>
  </si>
  <si>
    <t>1.8. Пристеночный плинтус</t>
  </si>
  <si>
    <t>1.9. Рекомендации и пояснения</t>
  </si>
  <si>
    <t>2. Прайс-лист «Столы»</t>
  </si>
  <si>
    <t>3. Прайс-лист «Шкафы»</t>
  </si>
  <si>
    <t>4. Прайс-лист «Дополнительная комплектация» ( козырьки, багеты, цоколя)</t>
  </si>
  <si>
    <t>5. Прайс-лист «Столешница»</t>
  </si>
  <si>
    <t>6. Прайс-лист «Аксессуары и механизмы» (ручки, посудосушитель, менсолодержатели)</t>
  </si>
  <si>
    <t>7. Прайс-лист «Коммерческие товары»</t>
  </si>
  <si>
    <t>Базовая комплектация</t>
  </si>
  <si>
    <t>1 ценовая категория</t>
  </si>
  <si>
    <t>2 ценовая категория</t>
  </si>
  <si>
    <t>3 ценовая категория</t>
  </si>
  <si>
    <t>Миллениум</t>
  </si>
  <si>
    <t>Тонированная бронза</t>
  </si>
  <si>
    <t>Дельта (бронза)</t>
  </si>
  <si>
    <t>Кварц 1</t>
  </si>
  <si>
    <t>Гранит светлый</t>
  </si>
  <si>
    <t>Сатин светлый</t>
  </si>
  <si>
    <t>Гранит тонированный</t>
  </si>
  <si>
    <t>Сатин тонированный</t>
  </si>
  <si>
    <t>Меркан светлый</t>
  </si>
  <si>
    <t>Меркан тонированный</t>
  </si>
  <si>
    <t>Жасмин</t>
  </si>
  <si>
    <t>2168 Камешки</t>
  </si>
  <si>
    <t>2024 Кафель</t>
  </si>
  <si>
    <t>5568Г Гранит черный</t>
  </si>
  <si>
    <t>3210 Кремовый кашемир</t>
  </si>
  <si>
    <t>2182 Мейсен ваниль</t>
  </si>
  <si>
    <t>905Г Белые камни</t>
  </si>
  <si>
    <t>4071Г Выбеленный дуб</t>
  </si>
  <si>
    <t>909Г Гранит красный</t>
  </si>
  <si>
    <t>4484 Мокрый зебрано</t>
  </si>
  <si>
    <t>2326 Винтаж</t>
  </si>
  <si>
    <t>4494Г Каштановый феникс</t>
  </si>
  <si>
    <t>2337 Мрамор бежевый</t>
  </si>
  <si>
    <t>3842 Дуглас светлый*</t>
  </si>
  <si>
    <t>4496Г Лаутер</t>
  </si>
  <si>
    <t>2338 Лунный металл</t>
  </si>
  <si>
    <t>3844 Дуглас темный*</t>
  </si>
  <si>
    <t>3329 Вулканический камень</t>
  </si>
  <si>
    <t>2369 Ракушки</t>
  </si>
  <si>
    <t>3845 Дуглас мокко*</t>
  </si>
  <si>
    <t>2411 Оникс серый</t>
  </si>
  <si>
    <t>2430 Антарес</t>
  </si>
  <si>
    <t>5004 Цветочный сатин</t>
  </si>
  <si>
    <t>2427 Малахит уральский</t>
  </si>
  <si>
    <t>700М Роза Альба</t>
  </si>
  <si>
    <t>2436 Гранит сардинский</t>
  </si>
  <si>
    <t>4401R Металлик</t>
  </si>
  <si>
    <t>4011 Алеппо</t>
  </si>
  <si>
    <t>4031 Лён</t>
  </si>
  <si>
    <t>3842 Дуглас светлый</t>
  </si>
  <si>
    <t>3844 Дуглас темный</t>
  </si>
  <si>
    <t>3845 Дуглас мокко</t>
  </si>
  <si>
    <t>2237 Семолина карамельная</t>
  </si>
  <si>
    <t>Козырьки</t>
  </si>
  <si>
    <t>Наименование</t>
  </si>
  <si>
    <t>Радиусный с 2-х сторон</t>
  </si>
  <si>
    <t>Скошенный с 2-х сторон</t>
  </si>
  <si>
    <t>Угловой радиусный</t>
  </si>
  <si>
    <t>Угловой трапециевидный</t>
  </si>
  <si>
    <t>ЭСКИЗ</t>
  </si>
  <si>
    <t>ГРУППА</t>
  </si>
  <si>
    <t>РАЗМЕР</t>
  </si>
  <si>
    <t>ПВХ 1-я цен.кат</t>
  </si>
  <si>
    <t>ПВХ 2-я цен.кат</t>
  </si>
  <si>
    <t>ПВХ 3-я цен.кат</t>
  </si>
  <si>
    <t>Петля Hettich Sensys</t>
  </si>
  <si>
    <t>ПОСТФОРМИНГ</t>
  </si>
  <si>
    <t xml:space="preserve">СТЕКЛА </t>
  </si>
  <si>
    <t>2 ц.к.</t>
  </si>
  <si>
    <t>3 ц.к.</t>
  </si>
  <si>
    <t>4 ц.к.</t>
  </si>
  <si>
    <t>5 ц.к.</t>
  </si>
  <si>
    <t>6 ц.к.</t>
  </si>
  <si>
    <t>7 ц.к.</t>
  </si>
  <si>
    <t>Декоративные элементы</t>
  </si>
  <si>
    <t>Багеты</t>
  </si>
  <si>
    <t>Габариты, мм</t>
  </si>
  <si>
    <t>Багет, торцевой радиусный.</t>
  </si>
  <si>
    <t>Багет, торцевой скошенный. Л\Пр</t>
  </si>
  <si>
    <t>Багет на шкаф-трапецию, 500мм</t>
  </si>
  <si>
    <t>Багет на шкаф-трапецию, 600мм</t>
  </si>
  <si>
    <t>Багет на шкаф угл. Радиусный, 500мм</t>
  </si>
  <si>
    <t>Багет на шкаф угл. Радиусный, 600мм</t>
  </si>
  <si>
    <t>Багет 25мм, БС 400</t>
  </si>
  <si>
    <t>Угловой радиусный, на козырек</t>
  </si>
  <si>
    <t>Угловой трапец, на козырек</t>
  </si>
  <si>
    <t>4000мм</t>
  </si>
  <si>
    <t>2000мм</t>
  </si>
  <si>
    <t>795мм*</t>
  </si>
  <si>
    <t>660мм*</t>
  </si>
  <si>
    <t>БС радиусный 400</t>
  </si>
  <si>
    <t>БС радиусный 600</t>
  </si>
  <si>
    <t>Козырек глубиной 400мм</t>
  </si>
  <si>
    <t>Стеновая панель</t>
  </si>
  <si>
    <t>Лоток для столовых приборов</t>
  </si>
  <si>
    <t>Ручки</t>
  </si>
  <si>
    <t>Полка для бокалов</t>
  </si>
  <si>
    <t>Полка под фрукты</t>
  </si>
  <si>
    <t>Тукан</t>
  </si>
  <si>
    <t>Коммерческие товары</t>
  </si>
  <si>
    <t>Описание</t>
  </si>
  <si>
    <t>Обеденная группа</t>
  </si>
  <si>
    <t>РАЗМЕР                                                                Ш. Х Дл. Х В. мм.</t>
  </si>
  <si>
    <t>ПВХ</t>
  </si>
  <si>
    <t>1-я цен.кат</t>
  </si>
  <si>
    <t>2-я цен.кат</t>
  </si>
  <si>
    <t>3-я цен.кат</t>
  </si>
  <si>
    <t>4-я цен.кат</t>
  </si>
  <si>
    <t>Стол обеденный (опора дуга)</t>
  </si>
  <si>
    <t>600 Х 800 Х 750</t>
  </si>
  <si>
    <t>700 Х 1000 Х 750</t>
  </si>
  <si>
    <t>800 Х 1200 Х 750</t>
  </si>
  <si>
    <t>Табурет           (опора дуга)</t>
  </si>
  <si>
    <t>320 Х 320 Х 450</t>
  </si>
  <si>
    <t>Стол обеденный (царги, опора точёная)</t>
  </si>
  <si>
    <t>Табурет (опора точёная)</t>
  </si>
  <si>
    <t>Крышки столов имеют различные контуры (овал, дуга, квадрат)</t>
  </si>
  <si>
    <t>Состав комплекта</t>
  </si>
  <si>
    <t>L=1400 мм.</t>
  </si>
  <si>
    <t>Стол под мойку 600</t>
  </si>
  <si>
    <t>Стол комб 800 4ящ лев</t>
  </si>
  <si>
    <t>Шкаф Н=720х600</t>
  </si>
  <si>
    <t>Шкаф Н=720х800  2ст</t>
  </si>
  <si>
    <t>Посудосушитель 600</t>
  </si>
  <si>
    <t>Лада-1</t>
  </si>
  <si>
    <t>Цена за комплект</t>
  </si>
  <si>
    <t>L=2000 мм.</t>
  </si>
  <si>
    <t>Стол под мойку 800</t>
  </si>
  <si>
    <t>Стол рабоч 400 1дв 1ящ</t>
  </si>
  <si>
    <t>Шкаф Н=720х800</t>
  </si>
  <si>
    <t>Пенал навесной 1260х400</t>
  </si>
  <si>
    <t>Посудосушитель 800</t>
  </si>
  <si>
    <t>Лада-2</t>
  </si>
  <si>
    <t>L=1500 мм.</t>
  </si>
  <si>
    <t>Стол под мойку 500</t>
  </si>
  <si>
    <t>Стол рабоч 600 2дв 2ящ</t>
  </si>
  <si>
    <t>Шкаф Н=720х500</t>
  </si>
  <si>
    <t>Шкаф Н=720х600 2ст</t>
  </si>
  <si>
    <t>Шкаф Н=720х400 1ст</t>
  </si>
  <si>
    <t>Посудосушитель 500</t>
  </si>
  <si>
    <t>Лада-3</t>
  </si>
  <si>
    <t>L=1600 мм.</t>
  </si>
  <si>
    <t xml:space="preserve">Стол рабоч 4ящ 400 </t>
  </si>
  <si>
    <t>Шкаф Н=720х400</t>
  </si>
  <si>
    <t>Лада-4</t>
  </si>
  <si>
    <t>Стол комб 800 3ящ лев</t>
  </si>
  <si>
    <t>Шкаф антр Н=720х800 2дв 2ст</t>
  </si>
  <si>
    <t>Лада-5</t>
  </si>
  <si>
    <t>L=1800 мм.</t>
  </si>
  <si>
    <t>Стол рабоч 500 1дв</t>
  </si>
  <si>
    <t>Лада-6</t>
  </si>
  <si>
    <t>Шкаф Н=720х800 2дв 2ст</t>
  </si>
  <si>
    <t>Лада-7</t>
  </si>
  <si>
    <t>L=2400 мм.</t>
  </si>
  <si>
    <t>Стол рабоч 800 2дв</t>
  </si>
  <si>
    <t>Стол 4ящ 400</t>
  </si>
  <si>
    <t>Пенал 2140х400 3дв</t>
  </si>
  <si>
    <t>Лада-8</t>
  </si>
  <si>
    <t>Стол рабоч 800 2дв 2ящ</t>
  </si>
  <si>
    <t>Стол рабоч 400 1дв</t>
  </si>
  <si>
    <t>Шкаф Н=720х400 1дв</t>
  </si>
  <si>
    <t>Лада-9</t>
  </si>
  <si>
    <t>Стол 2ящ 400  1ст</t>
  </si>
  <si>
    <t>Шкаф фигурный Н=720х400 лев</t>
  </si>
  <si>
    <t>Шкаф фигурный Н=720х400 прав</t>
  </si>
  <si>
    <t>Шкаф антр Н=360х600</t>
  </si>
  <si>
    <t>Лада-11</t>
  </si>
  <si>
    <t>L=3000 мм.</t>
  </si>
  <si>
    <t>Стол 3ящ 400</t>
  </si>
  <si>
    <t>Шкаф Н=920х800</t>
  </si>
  <si>
    <t>Шкаф Н=600х400 1ст</t>
  </si>
  <si>
    <t>Шкаф антр Н=300х600</t>
  </si>
  <si>
    <t>Полка откр Н=320х1400</t>
  </si>
  <si>
    <t>Лада-12</t>
  </si>
  <si>
    <t>L=2620х1420 мм.</t>
  </si>
  <si>
    <t>Стол торц 320 лев</t>
  </si>
  <si>
    <t>Стол рабоч 300 1дв</t>
  </si>
  <si>
    <t>Стол под мойку врез угл трапеция  800</t>
  </si>
  <si>
    <t>Стол 3ящ 300</t>
  </si>
  <si>
    <t>Стол торц 320 прав</t>
  </si>
  <si>
    <t>Шкаф торц откр скошенный Н=720х300</t>
  </si>
  <si>
    <t>Шкаф Н=720х300</t>
  </si>
  <si>
    <t>Шкаф Н=720х300 1ст</t>
  </si>
  <si>
    <t>Шкаф угл трапеция Н=720х500 1 ст</t>
  </si>
  <si>
    <t>Лада-14</t>
  </si>
  <si>
    <t>Шкаф торцевой Н=720х320 пр</t>
  </si>
  <si>
    <t>пенал 2140х400                                           2 двери                                            2 ящика 2ст</t>
  </si>
  <si>
    <t>Лада-15</t>
  </si>
  <si>
    <t>Стол рабоч 600 2дв</t>
  </si>
  <si>
    <t>Шкаф Н=720х600 2дв 2ст</t>
  </si>
  <si>
    <t>Лада-16</t>
  </si>
  <si>
    <t>Лада-17</t>
  </si>
  <si>
    <t>L=2100х1600 мм.</t>
  </si>
  <si>
    <t>Стол торц откр 320 лев</t>
  </si>
  <si>
    <t>стол под мойку врез угл трапеция 800</t>
  </si>
  <si>
    <t>Стол рабоч 800 2дв 2 ящ</t>
  </si>
  <si>
    <t>Шкаф откр Н=720х200</t>
  </si>
  <si>
    <t>Шкаф угл трапеция Н=720х600</t>
  </si>
  <si>
    <t>Лада-18</t>
  </si>
  <si>
    <t>L=3000х1600 мм.</t>
  </si>
  <si>
    <t>Стол 2ящ 600  1ст</t>
  </si>
  <si>
    <t>Стол под встраи-ваемую технику</t>
  </si>
  <si>
    <t>Стол под мойку врез угл трапеция 800</t>
  </si>
  <si>
    <t>Шкаф антр Н=360х600 1ст</t>
  </si>
  <si>
    <t>Шкаф антр Н=720х600 2дв 1ст</t>
  </si>
  <si>
    <t>Шкаф антр Н=720х800 2дв 1ст</t>
  </si>
  <si>
    <t>Лада-19</t>
  </si>
  <si>
    <t>Лада-20</t>
  </si>
  <si>
    <t>Стол под мойку врез 800</t>
  </si>
  <si>
    <t>Стол 3ящ 400 1ст</t>
  </si>
  <si>
    <t>Стол рабоч 800 2ящ</t>
  </si>
  <si>
    <t>Козырек для вытяжки 1400 МДФ</t>
  </si>
  <si>
    <t>Лада-21</t>
  </si>
  <si>
    <t>Менсола с залицовкой 600</t>
  </si>
  <si>
    <t>Багет 25 2 шт.</t>
  </si>
  <si>
    <t>Стол 2ящ 800  1ст</t>
  </si>
  <si>
    <t>Стол 3ящ 800  1ст</t>
  </si>
  <si>
    <t>Шкаф Н=920х800  2ст</t>
  </si>
  <si>
    <t>Лада-22</t>
  </si>
  <si>
    <t>Стол 3ящ 400  1ст</t>
  </si>
  <si>
    <t>Шкаф Н=920х400 1ст</t>
  </si>
  <si>
    <t>Шкаф ниша залицовка Н=920х800</t>
  </si>
  <si>
    <t>Шкаф ниша залиц Н=920х800</t>
  </si>
  <si>
    <t>Лада-24</t>
  </si>
  <si>
    <t>L=1440 мм.</t>
  </si>
  <si>
    <t>Багет 25 1 шт.</t>
  </si>
  <si>
    <t>Багет 25 торц 2 шт.</t>
  </si>
  <si>
    <t>Стол торцевой радиусный 320 лев</t>
  </si>
  <si>
    <t>Стол торцевой радиусный 320 прав</t>
  </si>
  <si>
    <t>Шкаф Н=920                                            торцевой радиусный 320 лев 1 ст</t>
  </si>
  <si>
    <t>Шкаф Н=920                                            торцевой радиусный 320 прав 1 ст</t>
  </si>
  <si>
    <t>Лада-25</t>
  </si>
  <si>
    <t>L=3320 мм.</t>
  </si>
  <si>
    <t>Багет 25 торц 1 шт.</t>
  </si>
  <si>
    <t>Стол 2ящ 800</t>
  </si>
  <si>
    <t>Стол мойка врез 800</t>
  </si>
  <si>
    <t>Стол бутылоч 200</t>
  </si>
  <si>
    <t>Шкаф Н=920х400</t>
  </si>
  <si>
    <t xml:space="preserve">Шкаф Н=920х800 </t>
  </si>
  <si>
    <t>Шкаф откр Н=920х200</t>
  </si>
  <si>
    <t>Лада-26</t>
  </si>
  <si>
    <t>Козырек 300</t>
  </si>
  <si>
    <t>Шкаф антр Н=720х800 2дв</t>
  </si>
  <si>
    <t>Лада-27</t>
  </si>
  <si>
    <t>Багет 25 торцевой 1 шт.</t>
  </si>
  <si>
    <t>полка подвесная 800 2 шт</t>
  </si>
  <si>
    <t>фронтон</t>
  </si>
  <si>
    <t>Шкаф Н=920х800 2ст</t>
  </si>
  <si>
    <t>Шкаф Н=920                                            торцевой радиусный 320 прав</t>
  </si>
  <si>
    <t>Шкаф фигурный Н=920х400 лев</t>
  </si>
  <si>
    <t>Лада-28</t>
  </si>
  <si>
    <t>Шкаф фигурный Н=920х400 прав</t>
  </si>
  <si>
    <t>L=2920х2000 мм.</t>
  </si>
  <si>
    <t>Багет 25 торц. 1 шт.</t>
  </si>
  <si>
    <t>Багет 25 трап 1 шт.</t>
  </si>
  <si>
    <t>Пенал навесной 1460х400 2дв 2ст лев</t>
  </si>
  <si>
    <t>Стол 3ящ 600</t>
  </si>
  <si>
    <t xml:space="preserve">Стол под мойку врез угл трапеция радиусный 800 </t>
  </si>
  <si>
    <t>Стол рабоч 400 1дв лев</t>
  </si>
  <si>
    <t>Шкаф Н=920х300  1ст лев</t>
  </si>
  <si>
    <t>Шкаф Н=920х300  1ст прав</t>
  </si>
  <si>
    <t>Шкаф открытый Н=920х200</t>
  </si>
  <si>
    <t>Лада-29</t>
  </si>
  <si>
    <t>Шкаф Н=920х500                                            угловой трапеция                                             радиусный</t>
  </si>
  <si>
    <t>L=3600 мм.</t>
  </si>
  <si>
    <t>Пенал под встр технику 2140х600 2дв 2ящ</t>
  </si>
  <si>
    <t>Лада-30</t>
  </si>
  <si>
    <t>Козырек 300х3000</t>
  </si>
  <si>
    <t>Стол 3ящ 800</t>
  </si>
  <si>
    <t>Лада-32</t>
  </si>
  <si>
    <t>Шкаф Н=920х400 лев</t>
  </si>
  <si>
    <t>Шкаф Н=920х400 прав</t>
  </si>
  <si>
    <t>Лада-33</t>
  </si>
  <si>
    <t>Шкаф Н=600х400 лев</t>
  </si>
  <si>
    <t>Шкаф Н=600х400 прав</t>
  </si>
  <si>
    <t>Шкаф Н=920х400  1ст лев</t>
  </si>
  <si>
    <t>Шкаф Н=920х400  1ст прав</t>
  </si>
  <si>
    <t>Лада-34</t>
  </si>
  <si>
    <t>Лада-35</t>
  </si>
  <si>
    <t>L=2300х2320 мм.</t>
  </si>
  <si>
    <t>Багет 25 3 шт.</t>
  </si>
  <si>
    <t>Багет 25 угл R 1шт.</t>
  </si>
  <si>
    <t>Багет 25 торц R 3шт.</t>
  </si>
  <si>
    <t>Козырек 500х1720 мм. R справа</t>
  </si>
  <si>
    <t>Козырек 500х1100 мм.</t>
  </si>
  <si>
    <t>Козырек угл.R</t>
  </si>
  <si>
    <t>Козырек БС R 600х2320 мм.</t>
  </si>
  <si>
    <t>Труба d.50 бар. ст. 1.5 м. + фланец 2шт.</t>
  </si>
  <si>
    <t>Труба d.25 бар. ст. 0.2 м.   2 шт. + фланец 4шт.</t>
  </si>
  <si>
    <t>Менсола с залиц 600 мм.</t>
  </si>
  <si>
    <t>Стол под мойку врез угл трапец.радиусн. 800мм.</t>
  </si>
  <si>
    <t>Стол рабочий                                                           1 дверь 300 лев</t>
  </si>
  <si>
    <t>Стол рабочий                                                           1 дверь 300 прав</t>
  </si>
  <si>
    <t>Стол под встр техн. 600</t>
  </si>
  <si>
    <t>Стол комб                                              3 ящика 900 прав</t>
  </si>
  <si>
    <t xml:space="preserve">Стол раб. 2 дв 600 </t>
  </si>
  <si>
    <t>Стол БС торц радиусн  2дв 2ст 1020х380</t>
  </si>
  <si>
    <t>Стол БС рабочий 2-х стор-ний 2дв 820х500</t>
  </si>
  <si>
    <t>Шкаф антресольный  Н=720х500 2 двери</t>
  </si>
  <si>
    <t>Шкаф антресольный Н=720х500 2 двери</t>
  </si>
  <si>
    <t>Шкаф Н=720х600                                        2 двери</t>
  </si>
  <si>
    <t>Шкаф Н=720х600                                        2 двери 2 стекла</t>
  </si>
  <si>
    <t>Лада-36</t>
  </si>
  <si>
    <t>Шкаф Н=720х300                                            1 дверь прав</t>
  </si>
  <si>
    <t>Шкаф Н=720х320 торц. радиусн 1дв 1ст. прав</t>
  </si>
  <si>
    <t>Шкаф Н=720х600                                            угл. радс 1 дв.1ст. прав</t>
  </si>
  <si>
    <t>столешн.600х500 мм.</t>
  </si>
  <si>
    <t>+</t>
  </si>
  <si>
    <t>Барная стойка 600х2320 мм.</t>
  </si>
  <si>
    <t>5-я ц.к.</t>
  </si>
  <si>
    <t>6-я ц.к.</t>
  </si>
  <si>
    <t>7-я ц.к.</t>
  </si>
  <si>
    <t>8-я ц.к.</t>
  </si>
  <si>
    <t>13-я ц.к.</t>
  </si>
  <si>
    <t>14-я ц.к.</t>
  </si>
  <si>
    <t>15-я ц.к.</t>
  </si>
  <si>
    <t>16-я ц.к.</t>
  </si>
  <si>
    <t>L=2720х2120 мм.</t>
  </si>
  <si>
    <t>Багет 25 торц R 2шт.</t>
  </si>
  <si>
    <t>Багет 25 угл R 600 1шт.</t>
  </si>
  <si>
    <t>Козырек 300х1200 мм.   + тукан 2 шт.</t>
  </si>
  <si>
    <t>Козырек 300х1800 мм.   + тукан 3 шт.</t>
  </si>
  <si>
    <t>Стол 3ящ 1000</t>
  </si>
  <si>
    <t>Шкаф антресольный  Н=360х600 1 дв.</t>
  </si>
  <si>
    <t>Шкаф антресольный Н=720х600 2 двери 4шт.</t>
  </si>
  <si>
    <t>Лада-37</t>
  </si>
  <si>
    <t>Шкаф Н=920х600 угл. радиусн 1дв 1ст.</t>
  </si>
  <si>
    <t>Шкаф Н=920х320 торц. радиусн 1дв 1ст. лев</t>
  </si>
  <si>
    <t>Шкаф Н=920х320 торц. радиусн 1дв 1ст. прав</t>
  </si>
  <si>
    <t>L=2520х1320 мм.</t>
  </si>
  <si>
    <t>Багет 25 торц скошен. лев 1 шт.</t>
  </si>
  <si>
    <t>Багет 25 торц скошен. прав 1 шт.</t>
  </si>
  <si>
    <t>Багет 25 угл трап 600 1шт.</t>
  </si>
  <si>
    <t>Стол (400) рабочий                                                           1 дверь 400</t>
  </si>
  <si>
    <t>Стол (400) торцевой скошенный 320 лев</t>
  </si>
  <si>
    <t>Стол под мойку врез угл прямой 800 1дв прав (400)</t>
  </si>
  <si>
    <t>Стол рабочий                                                           1 дверь 400</t>
  </si>
  <si>
    <t>Стол торцевой скошенный 320 прав</t>
  </si>
  <si>
    <t>Шкаф Н=720х400                                            1 дверь прав 2 шт.</t>
  </si>
  <si>
    <t>Шкаф Н=720х600 2 двери 2 ст.</t>
  </si>
  <si>
    <t>Лада-38</t>
  </si>
  <si>
    <t>Шкаф Н=720х600 угл. трап 1дв 1ст.</t>
  </si>
  <si>
    <t>Шкаф Н=720х320 торц.скошен 1дв лев</t>
  </si>
  <si>
    <t>Шкаф Н=720х320 торц.скошен 1дв</t>
  </si>
  <si>
    <t>L=2520х1580 мм.</t>
  </si>
  <si>
    <t>Козырек 300х1900 мм.   + тукан 3 шт.</t>
  </si>
  <si>
    <t>Стол БС для состык Н=1020х600 1дв</t>
  </si>
  <si>
    <t>Стол БС раб.2х стор  Н=1020х600 2дв</t>
  </si>
  <si>
    <t>Стол БС торц.R  Н=1020х380 2дв 2ст</t>
  </si>
  <si>
    <t>Стол под мойку врез 600</t>
  </si>
  <si>
    <t>Шкаф Н=720х300                                            1 дверь лев.</t>
  </si>
  <si>
    <t>Шкаф Н=720х400                                            1 дверь</t>
  </si>
  <si>
    <t>Лада-39</t>
  </si>
  <si>
    <t>Шкаф Н=720х600 2дв.</t>
  </si>
  <si>
    <t>Шкаф Н=920х320 торц.R 1дв 1ст. лев</t>
  </si>
  <si>
    <t>Шкаф Н=920х320 торц.R 1дв 1ст. прав</t>
  </si>
  <si>
    <t>Барная стойка 600х1580 мм.</t>
  </si>
  <si>
    <t>L=2000х2820х2000 мм.</t>
  </si>
  <si>
    <t>Багет 25 4 шт.</t>
  </si>
  <si>
    <t>Козырек 300х1000 мм.   + тукан 2 шт.</t>
  </si>
  <si>
    <t>Козырек 300х1200 мм.   + тукан 3 шт.</t>
  </si>
  <si>
    <t>Козырек БС 600х2000 мм.   + тукан 2 шт.</t>
  </si>
  <si>
    <t>Стол 2ящ 600 1ст</t>
  </si>
  <si>
    <t>Стол 3ящ 600 1ст</t>
  </si>
  <si>
    <t>Стол БС торц.R  Н=1020х600 1дв лев</t>
  </si>
  <si>
    <t>Стол под мойку врез угл прямой 1000 1дв прав</t>
  </si>
  <si>
    <t>Стол рабочий                                                           1 дверь 400 2шт.</t>
  </si>
  <si>
    <t>Шкаф антресольный  Н=360х600 1дв.1ст.</t>
  </si>
  <si>
    <t>Шкаф антресольный Н=720х600 2 дв.</t>
  </si>
  <si>
    <t>Шкаф антресольный Н=720х600 2 дв.1ст.</t>
  </si>
  <si>
    <t>Лада-40</t>
  </si>
  <si>
    <t>Шкаф Н=920х400                                            1 дверь лев.</t>
  </si>
  <si>
    <t>Шкаф Н=920х400                                            1 дверь</t>
  </si>
  <si>
    <t>Шкаф Н=720х320 торц.R 1дв 1ст. лев</t>
  </si>
  <si>
    <t>Шкаф Н=920х600 угл. R 1дв 1ст. прав</t>
  </si>
  <si>
    <t>Барная стойка 600х2000 мм.</t>
  </si>
  <si>
    <t>L=3020х2120 мм.</t>
  </si>
  <si>
    <t>Багет 25 угл трапец. 600 1шт.</t>
  </si>
  <si>
    <t>Козырек 300х900 мм.   + тукан 2 шт.</t>
  </si>
  <si>
    <t>Козырек 300х600 мм.   + тукан 2 шт.</t>
  </si>
  <si>
    <t>Стол 3ящ 600 2 шт.</t>
  </si>
  <si>
    <t>Стол рабочий 1 дв. 300      2шт. лев</t>
  </si>
  <si>
    <t xml:space="preserve">Стол торцевой радиусный 320 лев </t>
  </si>
  <si>
    <t>Стол угл прямой 900 1дв лев</t>
  </si>
  <si>
    <t>Шкаф антресольный Н=720х600 2дв.2шт.</t>
  </si>
  <si>
    <t>Шкаф Н=720х300                                            1 дверь лев. 2шт.</t>
  </si>
  <si>
    <t>Шкаф Н=720х300                                            1 дверь</t>
  </si>
  <si>
    <t>Лада-41</t>
  </si>
  <si>
    <t>Шкаф Н=920х600                                            2дв. 2ст.</t>
  </si>
  <si>
    <t>Шкаф Н=920х600 угл. трапец 1дв 1ст.</t>
  </si>
  <si>
    <t>L=1360 мм.</t>
  </si>
  <si>
    <t>Стол БС раб.2х стор  Н=820х600 2дв</t>
  </si>
  <si>
    <t>Стол БС торц.R  Н=820х380 2дв 2ст</t>
  </si>
  <si>
    <t>Лада-42</t>
  </si>
  <si>
    <t>Барная стойка 600х1360 мм.</t>
  </si>
  <si>
    <t>L=2720х1820 мм.</t>
  </si>
  <si>
    <t>Стол 3ящ 700</t>
  </si>
  <si>
    <t>Шкаф Н=720х600 2дв. - 3 шт.</t>
  </si>
  <si>
    <t>Лада-43</t>
  </si>
  <si>
    <t>Шкаф Н=720х320 торц. радиусн 1дв 1ст. лев.</t>
  </si>
  <si>
    <t>5. Верхние шкафы высотой 600, 720, 920 мм с нишей и рабочие столы комплектуются одной полкой. Шкаф высотой 920 мм комплектуется двумя полками;</t>
  </si>
  <si>
    <t>7. Ручка скоба 96 мм;</t>
  </si>
  <si>
    <t>9. Регулируемые опоры высотой 100мм с цоколем ЛДСП в цвет каркаса;</t>
  </si>
  <si>
    <t>11. Антресольные шкафы комплектуются газлифтами;</t>
  </si>
  <si>
    <t>Фасады</t>
  </si>
  <si>
    <t>1 ЦК</t>
  </si>
  <si>
    <t>Стекла</t>
  </si>
  <si>
    <t>Цена р. м\п</t>
  </si>
  <si>
    <t>Столешница с U-профилем 26 мм</t>
  </si>
  <si>
    <t>Столешница с U-профилем 38 мм</t>
  </si>
  <si>
    <t>Столешница и стеновая панель</t>
  </si>
  <si>
    <t>Цена р./шт.</t>
  </si>
  <si>
    <t>Стеновая панель 3050 х 600мм.</t>
  </si>
  <si>
    <t>Стеновая панель 1500 х 600мм.</t>
  </si>
  <si>
    <t>Профиль торцевой</t>
  </si>
  <si>
    <t>Профиль угловой</t>
  </si>
  <si>
    <t>Профиль щелевой</t>
  </si>
  <si>
    <t>Пристеночные бортики</t>
  </si>
  <si>
    <t>Комплект заглушек</t>
  </si>
  <si>
    <t>для плинтуса Rehau</t>
  </si>
  <si>
    <t>Барная стойка с U-профилем</t>
  </si>
  <si>
    <t>Барная стойка глубиной 400/600 мм, толщиной</t>
  </si>
  <si>
    <t>26 мм. и максимальной длиной 1500 мм</t>
  </si>
  <si>
    <t>38мм. и максимальной длиной 1500 мм</t>
  </si>
  <si>
    <r>
      <t xml:space="preserve">L </t>
    </r>
    <r>
      <rPr>
        <i/>
        <sz val="9"/>
        <color indexed="8"/>
        <rFont val="Calibri"/>
        <family val="2"/>
        <charset val="204"/>
      </rPr>
      <t xml:space="preserve">max </t>
    </r>
    <r>
      <rPr>
        <sz val="9"/>
        <color indexed="8"/>
        <rFont val="Calibri"/>
        <family val="2"/>
        <charset val="204"/>
      </rPr>
      <t>= 3050 мм. , заглушки в комплекте</t>
    </r>
  </si>
  <si>
    <t>26 мм. и максимальной длиной 3000 мм</t>
  </si>
  <si>
    <t>38мм. и максимальной длиной 3000 мм</t>
  </si>
  <si>
    <t>Аксессуары для барных стоек</t>
  </si>
  <si>
    <t xml:space="preserve">Труба барная, хром, Ø25мм., </t>
  </si>
  <si>
    <t xml:space="preserve">Труба барная, хром, Ø50мм., </t>
  </si>
  <si>
    <t>Фланец для барной трубы Ø25мм.</t>
  </si>
  <si>
    <t>Фланец для барной трубы Ø50мм.</t>
  </si>
  <si>
    <t>2 ЦК</t>
  </si>
  <si>
    <t>3 ЦК</t>
  </si>
  <si>
    <t>Кварц-2</t>
  </si>
  <si>
    <t xml:space="preserve">     Столешницы изготавливаются из влагостойкого ДСП, толщиной 26 и 38 мм, покрытого пластиком высокого давления (HPL),  а снизу влагостойкий шов, который не дает влаге попасть на внутреннюю часть рабочей поверхности. </t>
  </si>
  <si>
    <t>Глубиной 500мм</t>
  </si>
  <si>
    <t>Козырек глубиной 500мм</t>
  </si>
  <si>
    <t>Козырек скошенный л\пр.</t>
  </si>
  <si>
    <t>Глубиной 300мм</t>
  </si>
  <si>
    <t>Козырек глубиной 300 мм</t>
  </si>
  <si>
    <t>Козырек глубиной 600мм</t>
  </si>
  <si>
    <t>(1600х430мм)</t>
  </si>
  <si>
    <r>
      <t>Балясина, L</t>
    </r>
    <r>
      <rPr>
        <i/>
        <sz val="8"/>
        <color indexed="8"/>
        <rFont val="Calibri"/>
        <family val="2"/>
        <charset val="204"/>
      </rPr>
      <t>max</t>
    </r>
    <r>
      <rPr>
        <i/>
        <sz val="9"/>
        <color indexed="8"/>
        <rFont val="Calibri"/>
        <family val="2"/>
        <charset val="204"/>
      </rPr>
      <t>-2000мм</t>
    </r>
  </si>
  <si>
    <t>Фронтон, 1800х150мм.</t>
  </si>
  <si>
    <t xml:space="preserve">Цоколь на стол </t>
  </si>
  <si>
    <t>БС торцевой R600</t>
  </si>
  <si>
    <t>Цоколь на стол (400)</t>
  </si>
  <si>
    <t>торцевой R320</t>
  </si>
  <si>
    <t>Цоколь на стол БС</t>
  </si>
  <si>
    <t>торцевой R380</t>
  </si>
  <si>
    <t>Цоколь на стол трапецию R800</t>
  </si>
  <si>
    <t>и стол трапецию R800 под мойку</t>
  </si>
  <si>
    <t>Цоколь ПВХ высотой 100мм</t>
  </si>
  <si>
    <t>470 мм*</t>
  </si>
  <si>
    <t>Цена р.\шт.</t>
  </si>
  <si>
    <t>Соединительный элемент</t>
  </si>
  <si>
    <t>Заглушка</t>
  </si>
  <si>
    <t>Цена, руб.\шт.</t>
  </si>
  <si>
    <t>Дополнительная полка в стол ЛДСП</t>
  </si>
  <si>
    <t>Дополнительная полка в шкаф ЛДСП</t>
  </si>
  <si>
    <t>Дополнительная полка-стекло в шкаф</t>
  </si>
  <si>
    <t>Замена передних опор</t>
  </si>
  <si>
    <t>Замена передних опор (100мм) на декоративные</t>
  </si>
  <si>
    <t>для установки без цоколя (комплект 2шт. на 1 стол)</t>
  </si>
  <si>
    <t>Замена опор высотой 100мм на опоры</t>
  </si>
  <si>
    <t>высотой 150мм. (комплект на один стол)</t>
  </si>
  <si>
    <t>Ручка FM-072 кнопка "Сатин Светлый"</t>
  </si>
  <si>
    <t>Ручка FM-077 кнопка "Старая медь"</t>
  </si>
  <si>
    <t>Ручка FS-121 "Старая Медь"*</t>
  </si>
  <si>
    <t>Ручка GG-3105 кнопка "Латунь"</t>
  </si>
  <si>
    <t>Ручка GR-1006 кнопка "Никель"</t>
  </si>
  <si>
    <t>Ручка FS-117 "Сатин светлый" 96 мм.</t>
  </si>
  <si>
    <t>Ручка RS407BAZ.4 "Вензель цинк" 96мм.</t>
  </si>
  <si>
    <t>Ручка RC405BAB.4 "Ладья латунь"</t>
  </si>
  <si>
    <t>Ручка FS-074 "Волна" 160мм*</t>
  </si>
  <si>
    <t>Ручка FS-040 , 160мм</t>
  </si>
  <si>
    <t>Ручка RS408BAZ.4 "Ладья цинк, 96мм</t>
  </si>
  <si>
    <t>Ручка RS408BAB.4 "Ладья латунь" 96 мм.</t>
  </si>
  <si>
    <t>Ручка RC404BAZ.4 "Вензель цинк"</t>
  </si>
  <si>
    <t>Ручка RC404BAВ.4 "Вензель латунь"</t>
  </si>
  <si>
    <t>Ручка RC405BAZ.4 "Ладья цинк"</t>
  </si>
  <si>
    <t>Прочее</t>
  </si>
  <si>
    <t>Посудосушитель в шкаф</t>
  </si>
  <si>
    <t xml:space="preserve">Комплект светильников </t>
  </si>
  <si>
    <t>из 3-х шт. и трансформатор</t>
  </si>
  <si>
    <t>Термоизоляционная планка</t>
  </si>
  <si>
    <t>……………………………………….</t>
  </si>
  <si>
    <t>Для стола под встраиваемую технику</t>
  </si>
  <si>
    <t>р\комп.</t>
  </si>
  <si>
    <t>Радиусный, л\пр.</t>
  </si>
  <si>
    <r>
      <t xml:space="preserve">Для вытяжки </t>
    </r>
    <r>
      <rPr>
        <sz val="8.4"/>
        <color indexed="8"/>
        <rFont val="Calibri"/>
        <family val="2"/>
        <charset val="204"/>
      </rPr>
      <t xml:space="preserve">1400 </t>
    </r>
    <r>
      <rPr>
        <sz val="8.5"/>
        <color indexed="8"/>
        <rFont val="Calibri"/>
        <family val="2"/>
        <charset val="204"/>
      </rPr>
      <t>МДФ</t>
    </r>
  </si>
  <si>
    <t>Классификация цветов и материалов</t>
  </si>
  <si>
    <t>Классификация цветов фасадов</t>
  </si>
  <si>
    <t>Древесные матовые</t>
  </si>
  <si>
    <t>Однотонные матовые</t>
  </si>
  <si>
    <t>Древесные глянцевые</t>
  </si>
  <si>
    <t>Однотонные глянцевые</t>
  </si>
  <si>
    <t>Фантазийные</t>
  </si>
  <si>
    <t>Белые цветы, Черные цветы</t>
  </si>
  <si>
    <t>Вишня, Клен, Платан, Жемчужное Дерево</t>
  </si>
  <si>
    <t>Вяз седой, Синга-крем, Синга-аметист, Шелк-крем, Шелк-аметист</t>
  </si>
  <si>
    <t>Классификация цветов столешниц</t>
  </si>
  <si>
    <t>2231 Оникс клас-кий бежевый</t>
  </si>
  <si>
    <t>2901 Янтарь</t>
  </si>
  <si>
    <t>ВНИМАНИЕ!!! Возможны незначительные изменения в тональности пленки ПВХ (2-3 тона), что не является браком</t>
  </si>
  <si>
    <t>Цвета плинтуса Rehau</t>
  </si>
  <si>
    <t>2233 Марокканский камень</t>
  </si>
  <si>
    <t>Макет варочной панели</t>
  </si>
  <si>
    <t>р.\шт.</t>
  </si>
  <si>
    <t>.……………………………..</t>
  </si>
  <si>
    <t>26 мм ……….</t>
  </si>
  <si>
    <t>26 мм ……</t>
  </si>
  <si>
    <t>38 мм …</t>
  </si>
  <si>
    <t>26 мм ………….</t>
  </si>
  <si>
    <t>38 мм …………</t>
  </si>
  <si>
    <t>р\шт.</t>
  </si>
  <si>
    <t>38 мм ……….</t>
  </si>
  <si>
    <t>Плинтус Rehau……………</t>
  </si>
  <si>
    <t>……………</t>
  </si>
  <si>
    <t>р.\комп.</t>
  </si>
  <si>
    <t>Lmax=3000мм………..</t>
  </si>
  <si>
    <t>Ø50мм……..</t>
  </si>
  <si>
    <t>р\м.п.</t>
  </si>
  <si>
    <t>……..…………………</t>
  </si>
  <si>
    <t>………………...……….</t>
  </si>
  <si>
    <t>……………..…</t>
  </si>
  <si>
    <t>+10</t>
  </si>
  <si>
    <t>……….………………………………</t>
  </si>
  <si>
    <t>+94</t>
  </si>
  <si>
    <t>……………………………………………………….</t>
  </si>
  <si>
    <t>+19</t>
  </si>
  <si>
    <t>……...……………………………….</t>
  </si>
  <si>
    <t>+22</t>
  </si>
  <si>
    <t>+100</t>
  </si>
  <si>
    <t>+38</t>
  </si>
  <si>
    <t>+68</t>
  </si>
  <si>
    <t>+33</t>
  </si>
  <si>
    <t>+82</t>
  </si>
  <si>
    <t>+109</t>
  </si>
  <si>
    <t>+37</t>
  </si>
  <si>
    <t>500 мм ………………….</t>
  </si>
  <si>
    <t>600 мм ………………….</t>
  </si>
  <si>
    <t>800 мм ………………….</t>
  </si>
  <si>
    <t>38</t>
  </si>
  <si>
    <t>…………………………</t>
  </si>
  <si>
    <t>400 мм ………………………</t>
  </si>
  <si>
    <t>500 мм ………………………</t>
  </si>
  <si>
    <t>600 мм ………………………</t>
  </si>
  <si>
    <t>* рамки с крестом</t>
  </si>
  <si>
    <t>Цоколь МДФ H-100, L=2200</t>
  </si>
  <si>
    <t>Примечание:</t>
  </si>
  <si>
    <t>*-для радиусных столов</t>
  </si>
  <si>
    <t>Угол 135⁰</t>
  </si>
  <si>
    <t>Угол 90°</t>
  </si>
  <si>
    <t>473</t>
  </si>
  <si>
    <t>RC 052AB.4/w16 Бронза+белый</t>
  </si>
  <si>
    <t>ОФК 747, 96мм Бронза+белый</t>
  </si>
  <si>
    <t>0965 Ракушка</t>
  </si>
  <si>
    <r>
      <t>(L</t>
    </r>
    <r>
      <rPr>
        <sz val="6"/>
        <color indexed="8"/>
        <rFont val="Calibri"/>
        <family val="2"/>
        <charset val="204"/>
      </rPr>
      <t>max</t>
    </r>
    <r>
      <rPr>
        <sz val="9"/>
        <color indexed="8"/>
        <rFont val="Calibri"/>
        <family val="2"/>
        <charset val="204"/>
      </rPr>
      <t xml:space="preserve"> = 4200мм)</t>
    </r>
  </si>
  <si>
    <t>+49</t>
  </si>
  <si>
    <t>+126</t>
  </si>
  <si>
    <t>800 лев\прав</t>
  </si>
  <si>
    <t>600, лев\прав.</t>
  </si>
  <si>
    <t>500мм</t>
  </si>
  <si>
    <t>D-490мм</t>
  </si>
  <si>
    <t>4843 Алюминиевая полоса*</t>
  </si>
  <si>
    <t>и держатель…….</t>
  </si>
  <si>
    <t>Плинтус треугольный со вставкой………</t>
  </si>
  <si>
    <t>Lmax=1500мм………..</t>
  </si>
  <si>
    <t>+220</t>
  </si>
  <si>
    <t>р/к-т</t>
  </si>
  <si>
    <t xml:space="preserve">Комплект 2 петли на одну дверь, </t>
  </si>
  <si>
    <t>240</t>
  </si>
  <si>
    <t>Декоративный менсолодержатель</t>
  </si>
  <si>
    <t>………………………..</t>
  </si>
  <si>
    <t xml:space="preserve">Цветовое исполнение каркасов </t>
  </si>
  <si>
    <t>р.\м.п.</t>
  </si>
  <si>
    <t>Козырек радиусный, л\пр.</t>
  </si>
  <si>
    <t>* - Данные цвета менее стойкие к истиранию, под воздействием тепла и пара склонны к образованию  пятен, поэтому не рекомендуется их использовать для горизонтальных поверхностей!!!</t>
  </si>
  <si>
    <t>3521 Тростник</t>
  </si>
  <si>
    <t>Цвета цоколя ПВХ</t>
  </si>
  <si>
    <t>28</t>
  </si>
  <si>
    <t>+30</t>
  </si>
  <si>
    <t>Скоба серебро 96мм, входит в базовую ст-ть</t>
  </si>
  <si>
    <t>Скоба золото 96мм, входит в базовую ст-ть</t>
  </si>
  <si>
    <t>р\м.п</t>
  </si>
  <si>
    <t>6. Метабоксы Hettich в выкатных ящиках рабочих столов;</t>
  </si>
  <si>
    <t>10. Регулируемые навесы Hettih для навесных шкафов;</t>
  </si>
  <si>
    <t>Мы предлагаем несколько типов фрезеровок:</t>
  </si>
  <si>
    <t>(1) Планка торцевая</t>
  </si>
  <si>
    <t>(2) Планка угловая</t>
  </si>
  <si>
    <t>(3) Планка Т-образная</t>
  </si>
  <si>
    <t>Глубиной 400мм</t>
  </si>
  <si>
    <t>Глубиной 600мм</t>
  </si>
  <si>
    <t>Цветовое исполнение балясин</t>
  </si>
  <si>
    <r>
      <t>Багет, высотой 25 мм</t>
    </r>
    <r>
      <rPr>
        <sz val="10"/>
        <color indexed="8"/>
        <rFont val="Calibri"/>
        <family val="2"/>
        <charset val="204"/>
      </rPr>
      <t>¹</t>
    </r>
  </si>
  <si>
    <r>
      <t>Багет высотой 16мм.</t>
    </r>
    <r>
      <rPr>
        <sz val="11"/>
        <color indexed="8"/>
        <rFont val="Calibri"/>
        <family val="2"/>
        <charset val="204"/>
      </rPr>
      <t>¹</t>
    </r>
  </si>
  <si>
    <t>1- Длина хлыста 2200 мм.</t>
  </si>
  <si>
    <t>BLX 710</t>
  </si>
  <si>
    <t>BLN 710-60</t>
  </si>
  <si>
    <t>Мойка накладная</t>
  </si>
  <si>
    <t>Мойка накладная 600х600мм, размер чаши 340х400х160мм, чаша с лева\справа, полированная нержавеющая сталь.</t>
  </si>
  <si>
    <t>3. Амортизатор (демпфер)  Hettich для плавного закрывания;</t>
  </si>
  <si>
    <t>1 ценовая категория (р./м.кв.)</t>
  </si>
  <si>
    <t>2 ценовая категория (р./м.кв.)</t>
  </si>
  <si>
    <t>3 ценовая категория (р./м.кв.)</t>
  </si>
  <si>
    <t>4 ценовая категория (р./м.кв.)</t>
  </si>
  <si>
    <t>5 ценовая категория (р./м.кв.)</t>
  </si>
  <si>
    <t>6 ценовая категория (р./м.кв.)</t>
  </si>
  <si>
    <t>7 ценовая категория (р./м.кв.)</t>
  </si>
  <si>
    <t>Дополнительная комплектация модулей</t>
  </si>
  <si>
    <t>……………...……</t>
  </si>
  <si>
    <t>+ к базовой стоимости ручки</t>
  </si>
  <si>
    <t>+66</t>
  </si>
  <si>
    <t>Мойка ВРЕЗНАЯ Стамор 435х780*</t>
  </si>
  <si>
    <t>Norm 45</t>
  </si>
  <si>
    <t>Артикул</t>
  </si>
  <si>
    <t>PMN 610</t>
  </si>
  <si>
    <t>PIX610</t>
  </si>
  <si>
    <t>Single 45</t>
  </si>
  <si>
    <t>Мойка ВРЕЗНАЯ Стамор 500x450*</t>
  </si>
  <si>
    <t>Мойка ВРЕЗНАЯ Стамор D=510</t>
  </si>
  <si>
    <t>Мойка ВРЕЗНАЯ Стамор 500Х770 Овал*</t>
  </si>
  <si>
    <t>Мойка накладная 500 Стамор</t>
  </si>
  <si>
    <t>Мойка накладная 600 Стамор</t>
  </si>
  <si>
    <t>Мойка накладная 800 Стамор</t>
  </si>
  <si>
    <t>BLN 711</t>
  </si>
  <si>
    <t>мойки Стамор</t>
  </si>
  <si>
    <t>Мойки</t>
  </si>
  <si>
    <r>
      <t>Простое</t>
    </r>
    <r>
      <rPr>
        <b/>
        <sz val="14"/>
        <color indexed="8"/>
        <rFont val="Calibri"/>
        <family val="2"/>
        <charset val="204"/>
      </rPr>
      <t>¹</t>
    </r>
  </si>
  <si>
    <t>1. Входит в базовую комплектацию.</t>
  </si>
  <si>
    <t>1. Каркас модулей изготовлен из ЛДСП оклеенной кромкой ПВХ 0,4 мм. Задняя стенка модулей из облагороженной ХДФ;</t>
  </si>
  <si>
    <t>Мойки Турция</t>
  </si>
  <si>
    <t>L=600</t>
  </si>
  <si>
    <t>Шкаф встр. вытяжка 2 двери Н=920</t>
  </si>
  <si>
    <t>L=500</t>
  </si>
  <si>
    <t>Шкаф встр. вытяжка 1 дверь Н=920</t>
  </si>
  <si>
    <t>Шкаф встр. вытяжка 2 двери Н=720</t>
  </si>
  <si>
    <t>Шкаф встр. вытяжка 2 двери Н=600</t>
  </si>
  <si>
    <t>Шкаф встр. вытяжка 1 дверь Н=720</t>
  </si>
  <si>
    <t>Шкаф встр. вытяжка 1 дверь Н=600</t>
  </si>
  <si>
    <t>L=1000</t>
  </si>
  <si>
    <t>L=900</t>
  </si>
  <si>
    <t>L=800</t>
  </si>
  <si>
    <t>L=700</t>
  </si>
  <si>
    <t>Шкаф антресольный SENSO                                            Н=720                                            2 двери 2 стекла</t>
  </si>
  <si>
    <t>Шкаф антресольный SENSO                                            Н=720                                            2 двери 1 стекло</t>
  </si>
  <si>
    <t>Шкаф антресольный SENSO                                            Н=720                                            2 двери</t>
  </si>
  <si>
    <t>Шкафы антресольные с механизмом "SENSO"</t>
  </si>
  <si>
    <t>H=200</t>
  </si>
  <si>
    <t>Полка открытая L=1400</t>
  </si>
  <si>
    <t>H-920</t>
  </si>
  <si>
    <t>Полка декоративная L=600</t>
  </si>
  <si>
    <t>H-720</t>
  </si>
  <si>
    <t>H-600</t>
  </si>
  <si>
    <t>Шкаф-колонна L=50</t>
  </si>
  <si>
    <t xml:space="preserve">Буфет (300) Н=2340 4дв 2 ст  </t>
  </si>
  <si>
    <t xml:space="preserve">Буфет (300) Н=2140 4дв 2 ст  </t>
  </si>
  <si>
    <t>ПВХ 3-я цен. кат.</t>
  </si>
  <si>
    <t>ПВХ 2-я цен. кат.</t>
  </si>
  <si>
    <t>ПВХ 1-я цен. кат.</t>
  </si>
  <si>
    <t>стр.10</t>
  </si>
  <si>
    <t>ООО "Мебелькомплект"</t>
  </si>
  <si>
    <t xml:space="preserve">Буфет (300) Н=2340 4дв </t>
  </si>
  <si>
    <t xml:space="preserve">Буфет (300) Н=2140 4дв  </t>
  </si>
  <si>
    <t>Буфет (300) глубина 284 мм.</t>
  </si>
  <si>
    <t>Пенал ИТ под встр технику 2 двери 2 ящика Н=2340</t>
  </si>
  <si>
    <t>Пенал ИТ под встр технику 2 двери 2 ящика Н=2140</t>
  </si>
  <si>
    <t>Пенал ИТ 4 двери 2 ящика Н=2340</t>
  </si>
  <si>
    <t>Пенал ИТ 4 двери 2 ящика Н=2140</t>
  </si>
  <si>
    <t>Пенал ИТ 2 двери 2 ящика 2ст Л/ПР Н=2340</t>
  </si>
  <si>
    <t>L=400</t>
  </si>
  <si>
    <t>Пенал ИТ 2 двери 2 ящика 2ст Л/ПР Н=2140</t>
  </si>
  <si>
    <t>Пенал ИТ 2 двери 2 ящика Л/ПР Н=2340</t>
  </si>
  <si>
    <t>Пенал ИТ 2 двери 2 ящика Л/ПР Н=2140</t>
  </si>
  <si>
    <t>Пенал под встр холодильник           2 двери Н=2140**</t>
  </si>
  <si>
    <t>Пенал под встр технику 2 двери Н=2340</t>
  </si>
  <si>
    <t>Пенал под встр технику 2 двери Н=2140</t>
  </si>
  <si>
    <t>Пенал под встр технику 2 двери 2 ящика Н=2340</t>
  </si>
  <si>
    <t>Пенал под встр технику 2 двери 2 ящика Н=2140</t>
  </si>
  <si>
    <t>Пенал под встр технику 1 дверь 2 ящика Н=2340</t>
  </si>
  <si>
    <t>Пенал под встр технику 1 дверь 2 ящика Н=2140</t>
  </si>
  <si>
    <t>Пенал                                            6 дверей  Н=2340</t>
  </si>
  <si>
    <t>Пенал                                            6 дверей  Н=2140</t>
  </si>
  <si>
    <t>Пенал 4 двери 2 ящика Н=2340</t>
  </si>
  <si>
    <t>Пенал 4 двери 2 ящика Н=2140</t>
  </si>
  <si>
    <t>стр.9</t>
  </si>
  <si>
    <t>Пенал 2 двери  Н=2140</t>
  </si>
  <si>
    <t>Пенал 3 двери  Л/ПР Н=2340</t>
  </si>
  <si>
    <t>Пенал 3 двери  Л/ПР Н=2140</t>
  </si>
  <si>
    <t>Пенал 2 двери 2 ящика 2ст Л/ПР Н=2340</t>
  </si>
  <si>
    <t>Пенал 2 двери 2 ящика 2ст Л/ПР Н=2140</t>
  </si>
  <si>
    <t>Пенал 2 двери 2 ящика Л/ПР Н=2340</t>
  </si>
  <si>
    <t>Пенал 2 двери 2 ящика Л/ПР Н=2140</t>
  </si>
  <si>
    <t>Пенал                                            навесной 2дв 2ст                                           Л/ПР  Н=1460</t>
  </si>
  <si>
    <t>Пенал                                            навесной 2дв 2ст                                           Л/ПР  Н=1260</t>
  </si>
  <si>
    <t>Пенал           навесной 2дв    Л/ПР  Н=1460</t>
  </si>
  <si>
    <t>Пенал           навесной 2дв    Л/ПР  Н=1260</t>
  </si>
  <si>
    <t>L=1400</t>
  </si>
  <si>
    <t>L=1300</t>
  </si>
  <si>
    <t>Полка открытая</t>
  </si>
  <si>
    <t xml:space="preserve">Шкаф встр. посудосуш. 2дв.2ст.   Н=920 </t>
  </si>
  <si>
    <t>Шкаф встр. посудосуш. 2дв.2ст.   Н=720</t>
  </si>
  <si>
    <t>Шкаф встр. посудосуш. 2дв. Н=920</t>
  </si>
  <si>
    <t>Шкаф встр. посудосуш. 2дв. Н=720</t>
  </si>
  <si>
    <t>Шкаф встр. посудосуш.        1дв. 1ст. Н=920</t>
  </si>
  <si>
    <t xml:space="preserve">Шкаф встр. посудосуш.        1дв. 1ст. Н=720        </t>
  </si>
  <si>
    <t>Шкаф встр. посудосуш. 1дв. Н=920</t>
  </si>
  <si>
    <t>Шкаф встр. посудосуш. 1дв. Н=720</t>
  </si>
  <si>
    <t>стр.8</t>
  </si>
  <si>
    <t>^ - фасад изготавливается только Рбк (рамка без креста)</t>
  </si>
  <si>
    <t>* - позиция может использоваться под посудосушитель</t>
  </si>
  <si>
    <t>Шкаф Н=920                                            угл трапеция 2ст. Л/ПР</t>
  </si>
  <si>
    <t>L=810 х500</t>
  </si>
  <si>
    <t>Шкаф Н=720                                            угл трапеция 2ст. Л/ПР</t>
  </si>
  <si>
    <t>Шкаф Н=920                                            угл трапеция Л/ПР</t>
  </si>
  <si>
    <t>Шкаф Н=720                                            угл трапеция Л/ПР</t>
  </si>
  <si>
    <t>L=600*</t>
  </si>
  <si>
    <t>L=500*^</t>
  </si>
  <si>
    <t>Шкаф Н=920                                            угловой трапеция                                            1ст. Л/ПР</t>
  </si>
  <si>
    <t>Шкаф Н=720                                            угловой трапеция                                            1ст. Л/ПР</t>
  </si>
  <si>
    <t>Шкаф Н=600                                            угловой трапеция                                             1ст. Л/ПР</t>
  </si>
  <si>
    <t>L=500*</t>
  </si>
  <si>
    <t>Шкаф Н=920                                            угловой трапеция                                            Л/ПР</t>
  </si>
  <si>
    <t>Шкаф Н=720                                            угловой трапеция                                            Л/ПР</t>
  </si>
  <si>
    <t>Шкаф Н=600                                            угловой трапеция                                            Л/ПР</t>
  </si>
  <si>
    <t>Шкаф Н=920                                            угл. радиус. 1ст  Л/ПР</t>
  </si>
  <si>
    <t>Шкаф Н=720                                            угл. радиус. 1ст  Л/ПР</t>
  </si>
  <si>
    <t>Шкаф Н=600                                            угл. радиус. 1ст  Л/ПР</t>
  </si>
  <si>
    <t>Шкаф Н=920                                            угл. радиусный  Л/ПР</t>
  </si>
  <si>
    <t>Шкаф Н=720                                            угл. радиусный  Л/ПР</t>
  </si>
  <si>
    <t>Шкаф Н=600                                            угл. радиусный  Л/ПР</t>
  </si>
  <si>
    <t>L=320</t>
  </si>
  <si>
    <t>Шкаф Н=920                                            торц. скошенный    1 ст. Л/ПР</t>
  </si>
  <si>
    <t>Шкаф Н=720                                            торц. скошенный    1 ст. Л/ПР</t>
  </si>
  <si>
    <t>Шкаф Н=600                                          торц. скошенный    1 ст. Л/ПР</t>
  </si>
  <si>
    <t>Шкаф Н=920                                          торц. скошенный Л/ПР</t>
  </si>
  <si>
    <t>Шкаф Н=720                                          торц. скошенный Л/ПР</t>
  </si>
  <si>
    <t>Шкаф Н=600                                          торц. скошенный Л/ПР</t>
  </si>
  <si>
    <t>Шкаф Н=920                                            торц. радиусный                                           1 стекло Л/ПР</t>
  </si>
  <si>
    <t>Шкаф Н=720                                            торц. радиусный                                           1 ст. Л/ПР</t>
  </si>
  <si>
    <t>Шкаф Н=600                                            торц. радиусный                                           1 ст. Л/ПР</t>
  </si>
  <si>
    <t>Шкаф Н=920                                            торц. радиусный                                           Л/ПР</t>
  </si>
  <si>
    <t>Шкаф Н=720                                            торц. радиусный                                           Л/ПР</t>
  </si>
  <si>
    <t>Шкаф Н=600                                            торц. радиусный                                           Л/ПР</t>
  </si>
  <si>
    <t>L=200</t>
  </si>
  <si>
    <t>L=150</t>
  </si>
  <si>
    <t>Шкаф                                            открытый                                            Н=920</t>
  </si>
  <si>
    <t>Шкаф                                            открытый                                            Н=720</t>
  </si>
  <si>
    <t>Шкаф                                            открытый                                            Н=600</t>
  </si>
  <si>
    <t>L=300</t>
  </si>
  <si>
    <t>Шкаф торц.                                            откр. скошенный                                            Н=920 Л/ПР</t>
  </si>
  <si>
    <t>Шкаф торц                                         откр скошенный                                            Н=720 Л/ПР</t>
  </si>
  <si>
    <t>Шкаф торц                                         откр скошенный                                            Н=600 Л/ПР</t>
  </si>
  <si>
    <t>Шкаф торц.                                            откр. радиусный                                            Н=920 Л/ПР</t>
  </si>
  <si>
    <t>Шкаф торц                                         откр радиусный                                            Н=720 Л/ПР</t>
  </si>
  <si>
    <t>Шкаф торц                                         откр радиусный                                            Н=600 Л/ПР</t>
  </si>
  <si>
    <t>L=450</t>
  </si>
  <si>
    <t>L=350</t>
  </si>
  <si>
    <t>Менсола с залицовкой</t>
  </si>
  <si>
    <t>Полка         подвесная           Н=200</t>
  </si>
  <si>
    <t>Шкаф антресольный                                            Н=720                                            2 двери                                            2 стекла</t>
  </si>
  <si>
    <t>Шкаф антресольный                                            Н=720                                            2 двери                                            1 стекло</t>
  </si>
  <si>
    <t>Шкаф антресольный                                            Н=720                                            2 двери</t>
  </si>
  <si>
    <t>Шкаф антресольный                                            Н=400 1 дверь                                            1 стекло</t>
  </si>
  <si>
    <t>Шкаф антресольный                                            Н=360 1 дверь                                            1 стекло</t>
  </si>
  <si>
    <t>Шкаф антресольный                                            Н=300 1 дверь                                            1 стекло</t>
  </si>
  <si>
    <t>Шкаф антресольный                                            Н=400                                            1 дверь</t>
  </si>
  <si>
    <t>!!! - может комплектоваться балясиной</t>
  </si>
  <si>
    <t>Шкаф антресольный                                            Н=360                                            1 дверь</t>
  </si>
  <si>
    <t>Шкаф антресольный                                            Н=300                                            1 дверь</t>
  </si>
  <si>
    <t>Шкаф Н=920                                            фигурный                                            Л/ПР</t>
  </si>
  <si>
    <t>Шкаф Н=720                                            фигурный                                            Л/ПР</t>
  </si>
  <si>
    <t>L=800*</t>
  </si>
  <si>
    <t>Шкаф Н=920                                            ниша 2 двери                                            2 стекла залицовка</t>
  </si>
  <si>
    <t>Шкаф Н=920                                            ниша 2 двери                                            2 стекла !!!</t>
  </si>
  <si>
    <t>Шкаф Н=920                                            ниша                                            2 двери залицовка</t>
  </si>
  <si>
    <t>Шкаф Н=920                                            ниша                                            2 двери !!!</t>
  </si>
  <si>
    <t>Шкаф Н=920                                            ниша                                            1 дверь                                            1 стекло залицовка                                            Л/ПР</t>
  </si>
  <si>
    <t>Шкаф Н=920                                            ниша                                            1 дверь                                            1 стекло                                            Л/ПР !!!</t>
  </si>
  <si>
    <t>Шкаф Н=920                                            ниша                                            1 дверь залицовка                                           Л/ПР</t>
  </si>
  <si>
    <t>L=250</t>
  </si>
  <si>
    <t>Шкаф Н=920                                            ниша                                            1 дверь                                            Л/ПР !!!</t>
  </si>
  <si>
    <t>Шкаф Н=920                                            2 двери                                            2 стекла</t>
  </si>
  <si>
    <t>Шкаф Н=720                                            2 двери                                            2 стекла</t>
  </si>
  <si>
    <t>Шкаф Н=600                                            2 двери                                            2 стекла</t>
  </si>
  <si>
    <t>Шкаф Н=920                                            2 двери</t>
  </si>
  <si>
    <t>Шкаф Н=720                                            2 двери</t>
  </si>
  <si>
    <t>Шкаф Н=600                                            2 двери</t>
  </si>
  <si>
    <t>Шкаф Н=920                                            1 стекло                                            Л/ПР</t>
  </si>
  <si>
    <t>Шкаф Н=720                                            1 стекло                                            Л/ПР</t>
  </si>
  <si>
    <t>Шкаф Н=600                                            1 стекло                                            Л/ПР</t>
  </si>
  <si>
    <t>Шкаф Н=920                                            1 дверь                                            Л/ПР</t>
  </si>
  <si>
    <t>Шкаф Н=720                                            1 дверь                                            Л/ПР</t>
  </si>
  <si>
    <t>Шкаф Н=600                                            1 дверь                                            Л/ПР</t>
  </si>
  <si>
    <t>стр.13</t>
  </si>
  <si>
    <t>стр.12</t>
  </si>
  <si>
    <t>стр.11</t>
  </si>
  <si>
    <t>Шкафы с элементами алюминиевого профиля.</t>
  </si>
  <si>
    <t>Стол (400) торц.радиусн 1дв Л/ПР</t>
  </si>
  <si>
    <t>Стол (400) торц. откр. радиус  Л/ПР</t>
  </si>
  <si>
    <t>Стол (400) торц. скош 1дв  Л/ПР</t>
  </si>
  <si>
    <t>Стол (400) торц. откр. скош Л/ПР</t>
  </si>
  <si>
    <t>Стол (400) H=1020 1дв</t>
  </si>
  <si>
    <t>Стол (400) рабочий                                                                  2 двери</t>
  </si>
  <si>
    <t>Стол (400) рабочий                                                           1 дверь                                                          Л/ПР</t>
  </si>
  <si>
    <t>стр.26</t>
  </si>
  <si>
    <t>Стол (400) рабочий                                                                   4 ящика</t>
  </si>
  <si>
    <t xml:space="preserve">Стол (400) рабочий                                                    3 ящика                                                  </t>
  </si>
  <si>
    <t>Стол (400) рабочий                                                       2 ящика</t>
  </si>
  <si>
    <t>Столы (400), глубина каркаса 300 мм. .</t>
  </si>
  <si>
    <t>стр.25</t>
  </si>
  <si>
    <t>916x356</t>
  </si>
  <si>
    <t>716х556</t>
  </si>
  <si>
    <t>Фальшпанель</t>
  </si>
  <si>
    <t>Н=490  L=800</t>
  </si>
  <si>
    <t>Н=490 L=600</t>
  </si>
  <si>
    <t>Стол-тумба 1 ящ.</t>
  </si>
  <si>
    <t>Н=1420 L=600</t>
  </si>
  <si>
    <t>полупенал ИТ под встр. технику 2ящ.</t>
  </si>
  <si>
    <t>Стол ИТ рабочий                                                      1 дверь                                                           1 ящик                                            Л/ПР</t>
  </si>
  <si>
    <t xml:space="preserve">Стол ИТ рабочий                                                                   4 ящика </t>
  </si>
  <si>
    <t>стр.24</t>
  </si>
  <si>
    <t>Стол ИТ рабочий                                                    3 ящика                                                   1 стекло</t>
  </si>
  <si>
    <t>Стол ИТ рабочий                                                       3 ящика</t>
  </si>
  <si>
    <t>Стол ИТ рабочий                                                                        2 дв. 2 ящика</t>
  </si>
  <si>
    <t>Стол ИТ рабочий                                                            2 ящика                                                       2 стекла</t>
  </si>
  <si>
    <t>стр.23</t>
  </si>
  <si>
    <t>Стол ИТ рабочий                                               2 ящика                                              1 стекло</t>
  </si>
  <si>
    <t>Стол ИТ рабочий                         2 ящика</t>
  </si>
  <si>
    <t>Стол ИТ рабочий                                                                        2 дв. 1 ящик</t>
  </si>
  <si>
    <t>Н=816 L=700</t>
  </si>
  <si>
    <t>Н=816 L=600</t>
  </si>
  <si>
    <t>Комплект для стир. машины 2дв.</t>
  </si>
  <si>
    <t>Н=816 L=450</t>
  </si>
  <si>
    <t>Комплект для встр. п-м машины 1дв.</t>
  </si>
  <si>
    <t>Н=1020 L=600</t>
  </si>
  <si>
    <t>Стол БС торц радиус         1дв Л/Пр</t>
  </si>
  <si>
    <t>стр.22</t>
  </si>
  <si>
    <t>Н=1020 L=380</t>
  </si>
  <si>
    <t>Н=820 L=380</t>
  </si>
  <si>
    <t>Стол БС торц радиус         2дв 2ст</t>
  </si>
  <si>
    <t>Стол БС торц радиус 2дв</t>
  </si>
  <si>
    <t xml:space="preserve"> Н=820 L=200</t>
  </si>
  <si>
    <t xml:space="preserve"> Н=820 L=150</t>
  </si>
  <si>
    <t>Стол БС с бутылочницей</t>
  </si>
  <si>
    <t>Стол БС      2ящ 1ст   Н=820</t>
  </si>
  <si>
    <t>Стол БС 2ящ Н=820</t>
  </si>
  <si>
    <t xml:space="preserve"> Н=820 L=600</t>
  </si>
  <si>
    <t>Стол БС рабочий двустронний 4дв 4ст</t>
  </si>
  <si>
    <t>стр.21</t>
  </si>
  <si>
    <t>Стол БС рабочий двустронний 4дв</t>
  </si>
  <si>
    <t>Н=1020 L=500</t>
  </si>
  <si>
    <t>Н=1020 L=400</t>
  </si>
  <si>
    <t>Н=1020 L=300</t>
  </si>
  <si>
    <t xml:space="preserve"> Н=820 L=500</t>
  </si>
  <si>
    <t>Н=820 L=400</t>
  </si>
  <si>
    <t xml:space="preserve"> Н=820 L=300</t>
  </si>
  <si>
    <t>Стол БС рабочий двустронний 2дв 2ст</t>
  </si>
  <si>
    <t>Н=1020  L=300</t>
  </si>
  <si>
    <t xml:space="preserve">Стол БС рабочий двустронний 2дв </t>
  </si>
  <si>
    <t>стр.20</t>
  </si>
  <si>
    <t>Н=820 L=600</t>
  </si>
  <si>
    <t>Стол БС для состыковки 2дв 2ст</t>
  </si>
  <si>
    <t>Стол БС для состыковки 2дв</t>
  </si>
  <si>
    <t>Стол БС для состыковки 1дв 1ст</t>
  </si>
  <si>
    <t>Стол БС для состыковки 1дв</t>
  </si>
  <si>
    <t>полупенал  2дв.</t>
  </si>
  <si>
    <t>полупенал под встр. технику 1дв.</t>
  </si>
  <si>
    <t>полупенал под встр. технику 2ящ.</t>
  </si>
  <si>
    <t>Н=1085 L=600</t>
  </si>
  <si>
    <t>полупенал под встр. технику 1ящ.</t>
  </si>
  <si>
    <t>стр.19</t>
  </si>
  <si>
    <t>*# опционально возможна установка планки термоизоляционной, которая защищает от нагревания плитой торцов стола</t>
  </si>
  <si>
    <t>Стол под встраиваемую технику*#</t>
  </si>
  <si>
    <t>L=50</t>
  </si>
  <si>
    <t>Стол-колонна</t>
  </si>
  <si>
    <t>Стол бутылочница</t>
  </si>
  <si>
    <t>Стол торц. откр. радиусн                                                                     Л/ПР</t>
  </si>
  <si>
    <t>Стол торц. откр.скошен.                                                                  Л/ПР</t>
  </si>
  <si>
    <t>Стол торц. радиусн. стекло Л/ПР</t>
  </si>
  <si>
    <t>Стол торц. радиусн. Л/ПР</t>
  </si>
  <si>
    <t>Стол торц.скошен. Л/ПР</t>
  </si>
  <si>
    <t>Стол рабочий                                                      1 дверь                                                           1 ящик                                            Л/ПР</t>
  </si>
  <si>
    <t>Стол рабочий                                                           1 дверь                                                          Л/ПР</t>
  </si>
  <si>
    <t>стр.18</t>
  </si>
  <si>
    <t>Стол рабочий                                                                  2 двери</t>
  </si>
  <si>
    <t xml:space="preserve">Стол рабочий                                                                   4 ящика </t>
  </si>
  <si>
    <t>Стол рабочий                                                    3 ящика                                                   1 стекло</t>
  </si>
  <si>
    <t>Стол рабочий                                                       3 ящика</t>
  </si>
  <si>
    <t>стр.17</t>
  </si>
  <si>
    <t>Стол рабочий                                                            2 ящика                                                       2 стекла</t>
  </si>
  <si>
    <t>Стол рабочий                                               2 ящика                                              1 стекло</t>
  </si>
  <si>
    <t>Стол рабочий                         2 ящика</t>
  </si>
  <si>
    <t>Стол рабочий                                                                        2 двери                                                                      1 ящик</t>
  </si>
  <si>
    <t>Стол рабочий                                                                        2 двери                                                                      2 ящика</t>
  </si>
  <si>
    <t>стр.16</t>
  </si>
  <si>
    <t>* - только для стыковки со столами (400).</t>
  </si>
  <si>
    <t>Стол комб                                                   4 ящика                                                        Л/ПР</t>
  </si>
  <si>
    <t>Стол комб                                                           3 ящика                                             1 стекло                                                    Л/ПР</t>
  </si>
  <si>
    <t>Стол комб                                              3 ящика                                               Л/ПР</t>
  </si>
  <si>
    <t>Стол комб                                             2 ящика                                         2 стекла                                             Л/ПР</t>
  </si>
  <si>
    <t>Стол комб                                           2 ящика                                1 стекло                     Л/ПР</t>
  </si>
  <si>
    <t>Стол комб                                        2 ящика                   Л/ПР</t>
  </si>
  <si>
    <t>L=600х800*</t>
  </si>
  <si>
    <t>Стол                             угл трапеция                    Л/ПР</t>
  </si>
  <si>
    <t>Стол под мойку врез угл трапеция Л/ПР</t>
  </si>
  <si>
    <t>стр.15</t>
  </si>
  <si>
    <t>* - только для стыковки со столами (400)., ** - новая конструкция стола с полкой</t>
  </si>
  <si>
    <t>L=810</t>
  </si>
  <si>
    <t xml:space="preserve">Стол под мойку врез угл трапеция Л/ПР </t>
  </si>
  <si>
    <t>L=800**</t>
  </si>
  <si>
    <t>Стол                             угл трапеция                   радиусный Л/ПР</t>
  </si>
  <si>
    <t>L=900**</t>
  </si>
  <si>
    <t>Стол угловой                                                 прямой                       Л/ПР</t>
  </si>
  <si>
    <t>Стол под мойку врез угл трапеция радиусный</t>
  </si>
  <si>
    <t>Стол под мойку врез угл трапеция</t>
  </si>
  <si>
    <t>Стол под мойку врез угл прямой</t>
  </si>
  <si>
    <t>Стол под мойку врез</t>
  </si>
  <si>
    <t>Стол под мойку</t>
  </si>
  <si>
    <t>стр.14</t>
  </si>
  <si>
    <t>стр.28</t>
  </si>
  <si>
    <t>стр.27</t>
  </si>
  <si>
    <t>Столы с элементами алюминиевого профиля.</t>
  </si>
  <si>
    <t>12-я ц.к.</t>
  </si>
  <si>
    <t>11-я ц.к.</t>
  </si>
  <si>
    <t>10-я ц.к.</t>
  </si>
  <si>
    <t>9-я ц.к.</t>
  </si>
  <si>
    <t>4-я ц.к.</t>
  </si>
  <si>
    <t>3-я ц.к.</t>
  </si>
  <si>
    <t>2-я ц.к.</t>
  </si>
  <si>
    <t>1-я ц.к.</t>
  </si>
  <si>
    <t>Комплект -18</t>
  </si>
  <si>
    <t>Шкаф Н=720х800 2дв.</t>
  </si>
  <si>
    <t>Шкаф антр. Н=720х800 2дв.1ст.</t>
  </si>
  <si>
    <t>Стол 600 3 ящика</t>
  </si>
  <si>
    <t>Стол 800 2 ящика</t>
  </si>
  <si>
    <t>Пенал под встр. технику 2140x600 2дв.</t>
  </si>
  <si>
    <t>Пластинка петля 40х40 - 4 шт.</t>
  </si>
  <si>
    <t>Козырек-300 600мм.</t>
  </si>
  <si>
    <t>Комплект -17</t>
  </si>
  <si>
    <t>Шкаф Н=920х800 2дв.</t>
  </si>
  <si>
    <t>Шкаф Н=720х400 1дв.1ст.</t>
  </si>
  <si>
    <t>Стол под встраи-ваемую технику 600</t>
  </si>
  <si>
    <t>Стол 400 3 ящика</t>
  </si>
  <si>
    <t>Комплект -16</t>
  </si>
  <si>
    <t xml:space="preserve">Стол угл прямой 1000 1дв. лев </t>
  </si>
  <si>
    <t>Стол 600 1 дв.</t>
  </si>
  <si>
    <t>Стол 400 1 дв.</t>
  </si>
  <si>
    <t>Стол под мойку врез 600 1дв.</t>
  </si>
  <si>
    <t>Пенал под встр. холодильн 2140x600 2дв.</t>
  </si>
  <si>
    <t>Тукан 6 шт.</t>
  </si>
  <si>
    <t>Козырек-300 800мм.</t>
  </si>
  <si>
    <t>Комплект -15</t>
  </si>
  <si>
    <t>Шкаф Н=600х600 1дв.1ст.</t>
  </si>
  <si>
    <t>Фальшпанель стола</t>
  </si>
  <si>
    <t xml:space="preserve">Стол угл прямой 900 1дв. прав </t>
  </si>
  <si>
    <t>Стол 900 3 ящика</t>
  </si>
  <si>
    <t>Полупенал под встр. технику 600 1дв.</t>
  </si>
  <si>
    <t>Полупенал 600 2дв.</t>
  </si>
  <si>
    <t>Комплект -14</t>
  </si>
  <si>
    <t>Шкаф антр. Н=300х600 1дв.</t>
  </si>
  <si>
    <t>Комплект -13</t>
  </si>
  <si>
    <t>Шкаф антр. Н=720х800 2дв.</t>
  </si>
  <si>
    <t>Фальшпанель стола (400) H=1020</t>
  </si>
  <si>
    <t>Стол (400) угл прямой 800 1дв</t>
  </si>
  <si>
    <t>Стол комб 800 3ящ.</t>
  </si>
  <si>
    <t>Стол (400) H=1020x500 1дв.</t>
  </si>
  <si>
    <t>Пластинка петля 40х40 - 2 шт.</t>
  </si>
  <si>
    <t>Тукан 3 шт.</t>
  </si>
  <si>
    <t>Козырек-300 2200мм.</t>
  </si>
  <si>
    <t>Комплект -12</t>
  </si>
  <si>
    <t>Стол 800 2 дв.</t>
  </si>
  <si>
    <t>Стол (400) под мойку врез угл прямой 800 1дв</t>
  </si>
  <si>
    <t>Стол 800 3 ящика</t>
  </si>
  <si>
    <t xml:space="preserve">Стол (400) торц. радиусн.320 1дв. лев </t>
  </si>
  <si>
    <t>Стол (400) 700 2 дв.</t>
  </si>
  <si>
    <t>Тукан 4 шт.</t>
  </si>
  <si>
    <t>Комплект -11</t>
  </si>
  <si>
    <t>Шкаф Н=920х600 1дв.</t>
  </si>
  <si>
    <t>Шкаф Н=720х600 1дв.</t>
  </si>
  <si>
    <t>Козырек-300 2400мм.</t>
  </si>
  <si>
    <t>Комплект -10</t>
  </si>
  <si>
    <t>Шкаф Н=720х400 1дв.</t>
  </si>
  <si>
    <t>Стол 400 4 ящика</t>
  </si>
  <si>
    <t>Стол 800 2 ящ.1ст.</t>
  </si>
  <si>
    <t>Комплект -9</t>
  </si>
  <si>
    <t>Шкаф Н=920х800 2дв. 2ст.</t>
  </si>
  <si>
    <t>Стол 800 3 ящ.1ст.</t>
  </si>
  <si>
    <t>Комплект -8</t>
  </si>
  <si>
    <t>Шкаф ниша залиц Н=920х800 2дв.</t>
  </si>
  <si>
    <t>Шкаф Н=920х400 1дв.1ст.</t>
  </si>
  <si>
    <t>Стол 400 3 ящ.1ст.</t>
  </si>
  <si>
    <t>Менсола с залицовкой L=600</t>
  </si>
  <si>
    <t>Комплект -7</t>
  </si>
  <si>
    <t>Шкаф торц.радиусн. Н=920х320 1дв. пр.</t>
  </si>
  <si>
    <t>Шкаф Н=920х800 2дв.2ст.</t>
  </si>
  <si>
    <t>Стол торц. радиусн. 320 1дв. прав</t>
  </si>
  <si>
    <t>Стол 400 1дв.</t>
  </si>
  <si>
    <t>Полка подвесная Н=200х800</t>
  </si>
  <si>
    <t>Полка подвесная Н=200х400</t>
  </si>
  <si>
    <t>Багет 25 торц. рад.</t>
  </si>
  <si>
    <t>Барная стойка 600х1560 мм.</t>
  </si>
  <si>
    <t>Комплект -6</t>
  </si>
  <si>
    <t>Шкаф торц.радиусн. Н=920х320 1дв.1ст.</t>
  </si>
  <si>
    <t>Шкаф Н=920х400 1дв. 1ст.</t>
  </si>
  <si>
    <t>Стол торц. радиусн. 320 1дв.</t>
  </si>
  <si>
    <t>Стол БС торц.рад 2дв. H=1020x380</t>
  </si>
  <si>
    <t>Стол БС рабочий двустронний 2дв 2ст H=1020x400</t>
  </si>
  <si>
    <t>Комплект -5</t>
  </si>
  <si>
    <t>Шкаф-колонна 50</t>
  </si>
  <si>
    <t>Шкаф Н=920х600 2дв.</t>
  </si>
  <si>
    <t>Шкаф Н=720х700 2дв. 2ст.</t>
  </si>
  <si>
    <t>Стол-колонна 50</t>
  </si>
  <si>
    <t>Стол комб 700 4ящ.</t>
  </si>
  <si>
    <t>Стол БС торц.рад 2дв.2ст.H=1020x380</t>
  </si>
  <si>
    <t>Стол БС рабочий двустронний 4дв H=1020x600</t>
  </si>
  <si>
    <t>Стол БС для состыковки 2дв H=1020x600</t>
  </si>
  <si>
    <t>Балясина угл.300мм.</t>
  </si>
  <si>
    <t>Балясина угл.750мм.</t>
  </si>
  <si>
    <t>Козырек БС 1580мм.</t>
  </si>
  <si>
    <t>Козырек-300 2100мм.</t>
  </si>
  <si>
    <t>Комплект -4</t>
  </si>
  <si>
    <t>Шкаф угл.радиусн. Н=920х600 1дв.1ст.</t>
  </si>
  <si>
    <t>Шкаф ниша Н=920х800 2дв.</t>
  </si>
  <si>
    <t>Стол под мойку врез угл трап. рад. 800</t>
  </si>
  <si>
    <t>Полупенал под встр. технику 600 1ящ.</t>
  </si>
  <si>
    <t>Балясина 768 мм.</t>
  </si>
  <si>
    <t>Балясина угл.600мм.</t>
  </si>
  <si>
    <t>Козырек-300 1800мм.</t>
  </si>
  <si>
    <t>Багет 25 угл.рад.600</t>
  </si>
  <si>
    <t>Комплект -3</t>
  </si>
  <si>
    <t>Шкаф Н=720х400 1дв. 1ст.</t>
  </si>
  <si>
    <t>Стол 800 2 дв. 2 ящ.</t>
  </si>
  <si>
    <t>Стол 400 1дв. 1ящ.</t>
  </si>
  <si>
    <t>Балясина 600 мм.</t>
  </si>
  <si>
    <t>Тукан 8 шт.</t>
  </si>
  <si>
    <t>Багет-16 3 шт.</t>
  </si>
  <si>
    <t>Комплект -2</t>
  </si>
  <si>
    <t>Шкаф Н=920х700 2дв. 2ст.</t>
  </si>
  <si>
    <t>Шкаф Н=920х350 1ст</t>
  </si>
  <si>
    <t>Шкаф антр. Н=720х600 2 дв.</t>
  </si>
  <si>
    <t>Стол 350 1дв.</t>
  </si>
  <si>
    <t>Стол рабочий 700                        3 ящика</t>
  </si>
  <si>
    <t>Стол рабочий 600                        2 ящика</t>
  </si>
  <si>
    <t>Буфет Н=2340 4дв. 2 ст 800</t>
  </si>
  <si>
    <t>Балясина 1300 мм.</t>
  </si>
  <si>
    <t>Козырек-300 1300мм.</t>
  </si>
  <si>
    <t>Комплект -1</t>
  </si>
  <si>
    <t>Шкаф Н=720х800 2дв. 2ст.</t>
  </si>
  <si>
    <t>Шкаф Н=720х400 1 ст.</t>
  </si>
  <si>
    <t>Стол-тумба 1 ящ 600</t>
  </si>
  <si>
    <t>Стол бутылочница 150</t>
  </si>
  <si>
    <t>Стол рабочий 600 1дв.</t>
  </si>
  <si>
    <t>Стол под мойку врез угл прямой 1000 1дв</t>
  </si>
  <si>
    <t>Стол рабочий 600                        3 ящика</t>
  </si>
  <si>
    <t>Стол рабочий 800                        2 ящика</t>
  </si>
  <si>
    <t>Пенал под встр технику 600 2 двери Н=2140</t>
  </si>
  <si>
    <t>Декоративный менсолодержатель - 8 шт.</t>
  </si>
  <si>
    <t>Козырек-300 900мм.</t>
  </si>
  <si>
    <t>Багет-16 2 шт.</t>
  </si>
  <si>
    <t>Пластинка петля 40х40 мм.</t>
  </si>
  <si>
    <t>Мойка накладная 800х600мм. Размер чаши 340х400х150мм, чаша слева\справа. Полированная нержавеющая сталь.</t>
  </si>
  <si>
    <t>Цена, руб.</t>
  </si>
  <si>
    <t>Мойка накладная 500х600мм, размер чаши 340х420х160мм, полированная нержавеющая сталь.</t>
  </si>
  <si>
    <t>Красный металлик, Чёрный металлик, Белый металлик, Оранжевый металлик, Фиолетовый металлик, Салатовый металлик, Синий металлик, Серый металлик, Золотистый металлик, Корица металлик,  Хамелеон Коричневый, Белый глянец, Оливковый, Баклажан, Бордо, Ваниль, Оранжевый, Желтый, Черный.</t>
  </si>
  <si>
    <t>Мрамор глянцевый, Кожа крокодила, Огни Нью-Йорка, Цветы, Серебряный дождь.</t>
  </si>
  <si>
    <t>4 ценовая категория</t>
  </si>
  <si>
    <t>803Г Мрамор Верона</t>
  </si>
  <si>
    <t>2424 Мрамор Каррара</t>
  </si>
  <si>
    <t>Белый, Серый, Бук Бавария, Орех итальянский, Гварнери, Венге, Дуб млечный, Выбеленное дерево, Капучино</t>
  </si>
  <si>
    <t>Цена, р.\шт.</t>
  </si>
  <si>
    <t>Белый, Серый, Бук Бавария, Орех итальянский Гварнери, Венге, Дуб млечный, Капучино</t>
  </si>
  <si>
    <t>Белый, Серый, Бук Бавария, Орех итальянский, Гварнери, Венге, Дуб млечный.</t>
  </si>
  <si>
    <t>Ручка FS-111 "Сатин светлый" 128мм.</t>
  </si>
  <si>
    <t>Ручка RS407BAB.4 "Вензель латунь" 96мм</t>
  </si>
  <si>
    <t>26 вл.</t>
  </si>
  <si>
    <t>1 ц.к.</t>
  </si>
  <si>
    <t>38 вл.</t>
  </si>
  <si>
    <t>стр.29</t>
  </si>
  <si>
    <t>стр.30</t>
  </si>
  <si>
    <t>стр.31</t>
  </si>
  <si>
    <t>стр.32</t>
  </si>
  <si>
    <t>стр.33</t>
  </si>
  <si>
    <t>Багет 25 торц. рад. 2 шт.</t>
  </si>
  <si>
    <t>Мойка врезная500х450, размер чаши 340х420х160. Размер выреза 484х434мм. Возможно установить на: 1) Стол под мойку врезную 500,600,700,800. 2) Стол  под мойку врезную угловой трапеция 800, 900. 3) Стол под мойку врезную угловой прямой 900, 1000</t>
  </si>
  <si>
    <t>Мойка врезная размером 770х500мм. Диаметр чаши 410мм, глубина чаши 155мм. Размер выреза - 485х755мм. Матовая нержавеющая сталь. Чаша слева\справа. Возможно установить на: 1) Стол под мойку врезную 800. 2) Стол  под мойку врезную угловой трапеция  900. 3) Стол под мойку врезную угловой прямой 900, 1000.</t>
  </si>
  <si>
    <t>Вытяжки</t>
  </si>
  <si>
    <t>ELIKOR</t>
  </si>
  <si>
    <t>3В-400-50-250</t>
  </si>
  <si>
    <t>Интегра             50П-400-В2Л,  белый/нерж</t>
  </si>
  <si>
    <t>Шкафы для встраиваемой вытяжки фирмы Faber модели Flexa, ELIKOR, Crona</t>
  </si>
  <si>
    <t>3В-400-60-260</t>
  </si>
  <si>
    <t>Ф-05</t>
  </si>
  <si>
    <t>Комплект угольных фильтров 2 шт.</t>
  </si>
  <si>
    <t>Н1</t>
  </si>
  <si>
    <t xml:space="preserve">Цоколь МДФ высотой 100 мм.(Н1), 150 мм.(Н2) </t>
  </si>
  <si>
    <t>Н2</t>
  </si>
  <si>
    <t>795мм* - Стол БС торц 2дв.</t>
  </si>
  <si>
    <t>660мм*  - Стол торц радиусн 320, Стол БС 1 дв.</t>
  </si>
  <si>
    <t>470 мм* - Стол (400) торц радиусн 320, Стол угл. трапец радиусн.</t>
  </si>
  <si>
    <t>Ручка Рейлинг 96</t>
  </si>
  <si>
    <t>Ручка Рейлинг 160*</t>
  </si>
  <si>
    <t>Опора для барной стойки</t>
  </si>
  <si>
    <t>Мойка врезная  размером 780х435мм, размер чаши 360х355х155мм. Размер выреза: 415х760. Чаша слева\справа. Матовая нержавеющая сталь. Возможно установить на: 1) Стол под мойку врезную 800. 2) Стол под мойку врезную угловой прямой  900, 1000. 3) Стол под мойку врезную 500,600,700, если стол входит в состав кухни с единой столешницей</t>
  </si>
  <si>
    <t>Пенал торц. радиусн. Н=2140 Л/ПР</t>
  </si>
  <si>
    <t>Пенал торц. радиусн. Н=2340 Л/ПР</t>
  </si>
  <si>
    <t>Интегра             60П-400-В2Л,  белый/нерж</t>
  </si>
  <si>
    <t>Корпус вытяжки - белый, передняя панель - нержавеющая сталь. Встраиваемая в шкаф 500 мм. Производительность 400 м³/час. Уровень шума не более 54 дБа. Освещение: 2 лампы накаливания по 40Вт. Режим работы: вытяжка/рециркуляция.</t>
  </si>
  <si>
    <t>Мойка врезная. 1) Стол под мойку врезную 600,700,800. 2) Стол  под мойку врезную угловой трапеция 800, 900. 3) Стол под мойку врезную угловой прямой 800, 900, 1000</t>
  </si>
  <si>
    <t>Мойка врезная диаметром 510мм. Размер выреза - 490мм. Диаметр чаши 490мм. Глубина чаши 165мм. Матовая нержавеющая сталь. Возможно установить на: 1) Стол под мойку врезную 600,700,800. 2) Стол  под мойку врезную угловой трапеция 800, 900. 3) Стол под мойку врезную угловой прямой 800, 900, 1000</t>
  </si>
  <si>
    <t>Супер матовые</t>
  </si>
  <si>
    <t>Лайм, Индиго, Фиолет, Фуксия</t>
  </si>
  <si>
    <t>2235 Семолина серая</t>
  </si>
  <si>
    <t>4035К Аламбра темная</t>
  </si>
  <si>
    <t>3255 Коко боло</t>
  </si>
  <si>
    <t>912Г Коперфильд серый</t>
  </si>
  <si>
    <t>7732А Коричневый камень</t>
  </si>
  <si>
    <t>5 ценовая категория</t>
  </si>
  <si>
    <t>5212 Белый кварц</t>
  </si>
  <si>
    <t>9171Г Вечерний салют</t>
  </si>
  <si>
    <t>5-я цен.кат</t>
  </si>
  <si>
    <t>Угольный фильтр (Интегра)</t>
  </si>
  <si>
    <t>Аметист 60Н-430-КЗГ, сильвер/тон</t>
  </si>
  <si>
    <t>Аметист 90Н-650-КЗГ, сильвер/тон</t>
  </si>
  <si>
    <t>Угольный фильтр (Аметист 600)</t>
  </si>
  <si>
    <t>Угольный фильтр (Аметист 900)</t>
  </si>
  <si>
    <t>Акрил кромка ABC</t>
  </si>
  <si>
    <t>Акрил кромка 3D акр</t>
  </si>
  <si>
    <t>-</t>
  </si>
  <si>
    <t>8 ц.к.</t>
  </si>
  <si>
    <t>Акриловые фасады</t>
  </si>
  <si>
    <t xml:space="preserve">Акриловые фасады производства "Невский ламинат" (Россия), состоят из ДСП покрытого акриловым пластиком с лицевой </t>
  </si>
  <si>
    <t>стороны, внутренняя сторона порыта матовым пластиком в цвет лицевой стороны фасада.</t>
  </si>
  <si>
    <t>Цвета фасда и кромки:</t>
  </si>
  <si>
    <t>8 ценовая категория (р./м.кв.)</t>
  </si>
  <si>
    <t>Цвета стекол Lacobel:</t>
  </si>
  <si>
    <t>8 ЦК</t>
  </si>
  <si>
    <t>** Только под встраиваемые холодильники модели ВСВ 33 АА Е или ВСВ 33 AF фирмы Аристон</t>
  </si>
  <si>
    <t>+162</t>
  </si>
  <si>
    <t>+201</t>
  </si>
  <si>
    <t>+243</t>
  </si>
  <si>
    <t>+282</t>
  </si>
  <si>
    <t>Корпус вытяжки - нержавеющая сталь. Ширина - 900 мм. Производительность 650 м³/час. Уровень шума не более 56 дБа. Освещение: 2 лампы накаливания по 20Вт. Режим работы: вытяжка/рециркуляция.</t>
  </si>
  <si>
    <t>Корпус вытяжки - нержавеющая сталь. Ширина - 600 мм. Производительность 430 м³/час. Уровень шума не более 54 дБа. Освещение: 2 лампы накаливания по 20Вт. Режим работы: вытяжка/рециркуляция.</t>
  </si>
  <si>
    <t>1012 Красный</t>
  </si>
  <si>
    <t>Цвет фасада</t>
  </si>
  <si>
    <t>SF 570V Красный</t>
  </si>
  <si>
    <t>Кромка ABC, по умолчанию</t>
  </si>
  <si>
    <t>Кромка 3D</t>
  </si>
  <si>
    <t>DC35R0 Красный+металл</t>
  </si>
  <si>
    <t>0800 Черный</t>
  </si>
  <si>
    <t>SF319V Черный</t>
  </si>
  <si>
    <t>DC19R6 Черный+металл</t>
  </si>
  <si>
    <t>1655 Белый скандинавкий</t>
  </si>
  <si>
    <t>SF498V Белый</t>
  </si>
  <si>
    <t>DC19R8 Белый+металл</t>
  </si>
  <si>
    <t>1. 1164 Зеленый</t>
  </si>
  <si>
    <t>2. 9003 Белый</t>
  </si>
  <si>
    <t>3. 5002 Синий</t>
  </si>
  <si>
    <t>4. 1586 Красный</t>
  </si>
  <si>
    <t>5. 1015 Светло-бежевый</t>
  </si>
  <si>
    <t>6. 9005 Черный</t>
  </si>
  <si>
    <t xml:space="preserve">По умолчанию акриловый фасад кромиться глянцевой кромкой ABC в цвет фасада, производства компании  </t>
  </si>
  <si>
    <t>Dollken (Германия). По желанию фасад можно кромить кромкой 3D-акриловой 2 в 1. Толщина кромки 1 мм.</t>
  </si>
  <si>
    <t>60Н-430-КЗГ</t>
  </si>
  <si>
    <t>90Н-650-КЗГ</t>
  </si>
  <si>
    <t>Lacobel*</t>
  </si>
  <si>
    <t xml:space="preserve">ВНИМАНИЕ!!! Стекло Lakobel НЕ ИЗГОТАВЛИВАЕТСЯ на гнутых фасадах!!! </t>
  </si>
  <si>
    <t>Эффект старения, Патина Радиал</t>
  </si>
  <si>
    <t>Плинтус Алюминиевый…..</t>
  </si>
  <si>
    <r>
      <t>полукруглый с заглушками (L</t>
    </r>
    <r>
      <rPr>
        <sz val="6"/>
        <color indexed="8"/>
        <rFont val="Calibri"/>
        <family val="2"/>
        <charset val="204"/>
      </rPr>
      <t>max</t>
    </r>
    <r>
      <rPr>
        <sz val="9"/>
        <color indexed="8"/>
        <rFont val="Calibri"/>
        <family val="2"/>
        <charset val="204"/>
      </rPr>
      <t xml:space="preserve"> = 4000мм)</t>
    </r>
  </si>
  <si>
    <t>Шкаф антресольный                                            Н=460                                            1 дверь</t>
  </si>
  <si>
    <t>Шкаф антресольный                                            Н=460                                            1 дверь 1 стекло</t>
  </si>
  <si>
    <t>Шкаф антресольный                                            Н=920                                            2 двери</t>
  </si>
  <si>
    <t>Шкаф антресольный                                            Н=920                                            2 двери                                            1 стекло</t>
  </si>
  <si>
    <t>Шкаф СК Н=600                                            угл. радиусный  Л/ПР</t>
  </si>
  <si>
    <t>Шкаф СК Н=720                                            угл. радиусный  Л/ПР</t>
  </si>
  <si>
    <t>Шкаф СК Н=920                                            угл. радиусный  Л/ПР</t>
  </si>
  <si>
    <t>Шкаф СК Н=600                                            угл. радиус. 1ст  Л/ПР</t>
  </si>
  <si>
    <t>Шкаф СК Н=720                                            угл. радиус. 1ст  Л/ПР</t>
  </si>
  <si>
    <t>Шкаф СК Н=920                                            угл. радиус. 1ст  Л/ПР</t>
  </si>
  <si>
    <t>Шкаф СК Н=600                                            угловой трапеция                                            Л/ПР</t>
  </si>
  <si>
    <t>Шкаф СК Н=720                                            угловой трапеция                                            Л/ПР</t>
  </si>
  <si>
    <t>Шкаф СК Н=920                                            угловой трапеция                                            Л/ПР</t>
  </si>
  <si>
    <t>Шкаф СК Н=600                                            угловой трапеция                                             1ст. Л/ПР</t>
  </si>
  <si>
    <t>Шкаф СК Н=720                                            угловой трапеция                                            1ст. Л/ПР</t>
  </si>
  <si>
    <t>Шкаф СК Н=920                                            угловой трапеция                                            1ст. Л/ПР</t>
  </si>
  <si>
    <t>Шкаф СК Н=720                                            угл трапеция Л/ПР</t>
  </si>
  <si>
    <t>Шкаф СК Н=920                                            угл трапеция Л/ПР</t>
  </si>
  <si>
    <t>Шкаф СК Н=720                                            угл трапеция 2ст. Л/ПР</t>
  </si>
  <si>
    <t>Шкаф СК Н=920                                            угл трапеция 2ст. Л/ПР</t>
  </si>
  <si>
    <t>Шкаф СК Н=600                                            угл трапеция Л/ПР</t>
  </si>
  <si>
    <t>Шкаф СК Н=600                                            угл трапеция 2ст. Л/ПР</t>
  </si>
  <si>
    <t>Шкаф антресольный                                            Н=920                                            2 двери                                            2 стекла</t>
  </si>
  <si>
    <t>Шкаф антресольный                                            Н=460 1 дверь                                            1 стекло</t>
  </si>
  <si>
    <t>Шкаф антр  Н=400 1 дв 1 ст</t>
  </si>
  <si>
    <t>17-я ц.к.</t>
  </si>
  <si>
    <t>L=500^</t>
  </si>
  <si>
    <t>Шкафы со стеклом в алюминиевом профиле.</t>
  </si>
  <si>
    <t>Столы со стеклом в алюминиевом профиле.</t>
  </si>
  <si>
    <t>0 ЦК</t>
  </si>
  <si>
    <t>ПВХ баз. цен. кат.</t>
  </si>
  <si>
    <t>ПВХ баз. цен.кат</t>
  </si>
  <si>
    <t>Б ц.к.</t>
  </si>
  <si>
    <t>полупенал ИТ под встр. технику 1ящ.</t>
  </si>
  <si>
    <r>
      <t>2. Фасад из МДФ, покрытый пленкой ПВХ с лицевой стороны, обратная сторона фасада белого цвета;</t>
    </r>
    <r>
      <rPr>
        <sz val="14"/>
        <color indexed="8"/>
        <rFont val="Calibri"/>
        <family val="2"/>
        <charset val="204"/>
      </rPr>
      <t>*</t>
    </r>
  </si>
  <si>
    <r>
      <t>4. Влагостойкая столешница с постформингом, покрытая матовым HPL, толщиной 26 мм;</t>
    </r>
    <r>
      <rPr>
        <sz val="14"/>
        <color indexed="8"/>
        <rFont val="Calibri"/>
        <family val="2"/>
        <charset val="204"/>
      </rPr>
      <t>*</t>
    </r>
  </si>
  <si>
    <t>8. Стекло "Простое";</t>
  </si>
  <si>
    <t xml:space="preserve">12. По умолчанию рамки фасадов изготавливаются с крестом, за исключением фасадов с фрезеровкой: Вега, Карат, </t>
  </si>
  <si>
    <t>Квадро, Квадро 2, Техно, Мыло, Мыло 2, Мыло 3, Кантри.</t>
  </si>
  <si>
    <t>ВНИМАНИЕ!!! Цены на столы барной стойки (БС) и столы-колонны указаны без стоимости столешницы!!! Для столов (БС) необходимо заказывать барные стойки глубиной 600 мм.</t>
  </si>
  <si>
    <t>Цвета фасадов и цвета столешниц, входящих в базовую комплектацию</t>
  </si>
  <si>
    <r>
      <t>Фасад</t>
    </r>
    <r>
      <rPr>
        <b/>
        <sz val="12"/>
        <color indexed="8"/>
        <rFont val="Calibri"/>
        <family val="2"/>
        <charset val="204"/>
      </rPr>
      <t>*</t>
    </r>
  </si>
  <si>
    <t>Дуб сокальский, Чайное дерево</t>
  </si>
  <si>
    <r>
      <t>Столешница</t>
    </r>
    <r>
      <rPr>
        <b/>
        <sz val="12"/>
        <color indexed="8"/>
        <rFont val="Calibri"/>
        <family val="2"/>
        <charset val="204"/>
      </rPr>
      <t>*</t>
    </r>
  </si>
  <si>
    <t>4037 Тасмания, 4039 Таурус</t>
  </si>
  <si>
    <t>Ольха, Тик, Слива Тадж, Дуб канадский, Орех золотистый, Сандал белый, Дуб беленый, Дуб солнечный, Каштан золотистый, Яблоня Тадж, Тёмный Венге, Бежевый холст, Коричневый холст</t>
  </si>
  <si>
    <t>Вяз седой</t>
  </si>
  <si>
    <t>Б.Ц.К.</t>
  </si>
  <si>
    <t>4 ЦК</t>
  </si>
  <si>
    <t>5 ЦК</t>
  </si>
</sst>
</file>

<file path=xl/styles.xml><?xml version="1.0" encoding="utf-8"?>
<styleSheet xmlns="http://schemas.openxmlformats.org/spreadsheetml/2006/main">
  <numFmts count="2">
    <numFmt numFmtId="164" formatCode="dd/mm/yy"/>
    <numFmt numFmtId="165" formatCode="\+0"/>
  </numFmts>
  <fonts count="79">
    <font>
      <sz val="11"/>
      <color indexed="8"/>
      <name val="Calibri"/>
      <family val="2"/>
      <charset val="204"/>
    </font>
    <font>
      <sz val="10"/>
      <name val="Arial Cyr"/>
      <family val="2"/>
      <charset val="204"/>
    </font>
    <font>
      <sz val="8"/>
      <color indexed="8"/>
      <name val="Calibri"/>
      <family val="2"/>
      <charset val="204"/>
    </font>
    <font>
      <b/>
      <sz val="12"/>
      <color indexed="8"/>
      <name val="Calibri"/>
      <family val="2"/>
      <charset val="204"/>
    </font>
    <font>
      <i/>
      <sz val="8"/>
      <color indexed="8"/>
      <name val="Calibri"/>
      <family val="2"/>
      <charset val="204"/>
    </font>
    <font>
      <sz val="7"/>
      <name val="Times New Roman"/>
      <family val="1"/>
      <charset val="204"/>
    </font>
    <font>
      <b/>
      <sz val="8"/>
      <name val="Times New Roman"/>
      <family val="1"/>
      <charset val="204"/>
    </font>
    <font>
      <b/>
      <sz val="7"/>
      <name val="Times New Roman"/>
      <family val="1"/>
      <charset val="204"/>
    </font>
    <font>
      <sz val="11"/>
      <color indexed="8"/>
      <name val="Times New Roman"/>
      <family val="1"/>
      <charset val="204"/>
    </font>
    <font>
      <sz val="10"/>
      <name val="Times New Roman"/>
      <family val="1"/>
      <charset val="204"/>
    </font>
    <font>
      <i/>
      <sz val="8"/>
      <name val="Times New Roman"/>
      <family val="1"/>
      <charset val="204"/>
    </font>
    <font>
      <sz val="9"/>
      <name val="Times New Roman"/>
      <family val="1"/>
      <charset val="204"/>
    </font>
    <font>
      <b/>
      <sz val="10"/>
      <name val="Times New Roman"/>
      <family val="1"/>
      <charset val="204"/>
    </font>
    <font>
      <sz val="8"/>
      <name val="Times New Roman"/>
      <family val="1"/>
      <charset val="204"/>
    </font>
    <font>
      <sz val="10"/>
      <name val="Arial"/>
      <family val="2"/>
      <charset val="204"/>
    </font>
    <font>
      <b/>
      <sz val="9"/>
      <color indexed="8"/>
      <name val="Calibri"/>
      <family val="2"/>
      <charset val="204"/>
    </font>
    <font>
      <sz val="16"/>
      <color indexed="8"/>
      <name val="Times New Roman"/>
      <family val="1"/>
      <charset val="204"/>
    </font>
    <font>
      <sz val="9"/>
      <color indexed="8"/>
      <name val="Arial"/>
      <family val="2"/>
      <charset val="204"/>
    </font>
    <font>
      <sz val="9"/>
      <name val="Arial"/>
      <family val="2"/>
      <charset val="204"/>
    </font>
    <font>
      <i/>
      <sz val="20"/>
      <name val="Times New Roman"/>
      <family val="1"/>
      <charset val="204"/>
    </font>
    <font>
      <b/>
      <i/>
      <sz val="16"/>
      <name val="Times New Roman"/>
      <family val="1"/>
      <charset val="204"/>
    </font>
    <font>
      <i/>
      <sz val="11"/>
      <name val="Arial"/>
      <family val="2"/>
      <charset val="204"/>
    </font>
    <font>
      <b/>
      <sz val="14"/>
      <color indexed="8"/>
      <name val="Calibri"/>
      <family val="2"/>
      <charset val="204"/>
    </font>
    <font>
      <b/>
      <i/>
      <sz val="12"/>
      <color indexed="8"/>
      <name val="Calibri"/>
      <family val="2"/>
      <charset val="204"/>
    </font>
    <font>
      <sz val="9"/>
      <color indexed="8"/>
      <name val="Calibri"/>
      <family val="2"/>
      <charset val="204"/>
    </font>
    <font>
      <i/>
      <sz val="9"/>
      <color indexed="8"/>
      <name val="Calibri"/>
      <family val="2"/>
      <charset val="204"/>
    </font>
    <font>
      <u/>
      <sz val="9"/>
      <color indexed="8"/>
      <name val="Calibri"/>
      <family val="2"/>
      <charset val="204"/>
    </font>
    <font>
      <b/>
      <i/>
      <sz val="10"/>
      <color indexed="8"/>
      <name val="Arial"/>
      <family val="2"/>
      <charset val="204"/>
    </font>
    <font>
      <sz val="10"/>
      <color indexed="8"/>
      <name val="Calibri"/>
      <family val="2"/>
      <charset val="204"/>
    </font>
    <font>
      <i/>
      <sz val="11"/>
      <color indexed="8"/>
      <name val="Calibri"/>
      <family val="2"/>
      <charset val="204"/>
    </font>
    <font>
      <b/>
      <sz val="11"/>
      <color indexed="8"/>
      <name val="Calibri"/>
      <family val="2"/>
      <charset val="204"/>
    </font>
    <font>
      <b/>
      <i/>
      <sz val="11"/>
      <color indexed="8"/>
      <name val="Calibri"/>
      <family val="2"/>
      <charset val="204"/>
    </font>
    <font>
      <sz val="8.5"/>
      <color indexed="8"/>
      <name val="Calibri"/>
      <family val="2"/>
      <charset val="204"/>
    </font>
    <font>
      <sz val="8.4"/>
      <color indexed="8"/>
      <name val="Calibri"/>
      <family val="2"/>
      <charset val="204"/>
    </font>
    <font>
      <sz val="6"/>
      <color indexed="8"/>
      <name val="Calibri"/>
      <family val="2"/>
      <charset val="204"/>
    </font>
    <font>
      <b/>
      <sz val="10"/>
      <color indexed="8"/>
      <name val="Calibri"/>
      <family val="2"/>
      <charset val="204"/>
    </font>
    <font>
      <b/>
      <i/>
      <sz val="9.5"/>
      <color indexed="8"/>
      <name val="Arial"/>
      <family val="2"/>
      <charset val="204"/>
    </font>
    <font>
      <i/>
      <sz val="10"/>
      <name val="Times New Roman"/>
      <family val="1"/>
      <charset val="204"/>
    </font>
    <font>
      <sz val="11"/>
      <name val="Times New Roman"/>
      <family val="1"/>
      <charset val="204"/>
    </font>
    <font>
      <b/>
      <sz val="8"/>
      <name val="Arial"/>
      <family val="2"/>
      <charset val="204"/>
    </font>
    <font>
      <b/>
      <i/>
      <u/>
      <sz val="16"/>
      <name val="Times New Roman"/>
      <family val="1"/>
      <charset val="204"/>
    </font>
    <font>
      <i/>
      <sz val="9"/>
      <name val="Times New Roman"/>
      <family val="1"/>
      <charset val="204"/>
    </font>
    <font>
      <i/>
      <sz val="7"/>
      <color indexed="8"/>
      <name val="Calibri"/>
      <family val="2"/>
      <charset val="204"/>
    </font>
    <font>
      <sz val="6"/>
      <name val="Times New Roman"/>
      <family val="1"/>
      <charset val="204"/>
    </font>
    <font>
      <b/>
      <sz val="8"/>
      <color indexed="8"/>
      <name val="Calibri"/>
      <family val="2"/>
      <charset val="204"/>
    </font>
    <font>
      <b/>
      <sz val="18"/>
      <color indexed="81"/>
      <name val="Tahoma"/>
      <family val="2"/>
      <charset val="204"/>
    </font>
    <font>
      <sz val="18"/>
      <color indexed="81"/>
      <name val="Tahoma"/>
      <family val="2"/>
      <charset val="204"/>
    </font>
    <font>
      <b/>
      <sz val="14"/>
      <color indexed="81"/>
      <name val="Tahoma"/>
      <family val="2"/>
      <charset val="204"/>
    </font>
    <font>
      <sz val="14"/>
      <color indexed="81"/>
      <name val="Tahoma"/>
      <family val="2"/>
      <charset val="204"/>
    </font>
    <font>
      <sz val="7"/>
      <color indexed="8"/>
      <name val="Calibri"/>
      <family val="2"/>
      <charset val="204"/>
    </font>
    <font>
      <b/>
      <sz val="7"/>
      <color indexed="8"/>
      <name val="Calibri"/>
      <family val="2"/>
      <charset val="204"/>
    </font>
    <font>
      <sz val="11"/>
      <color theme="1"/>
      <name val="Calibri"/>
      <family val="2"/>
      <charset val="204"/>
      <scheme val="minor"/>
    </font>
    <font>
      <b/>
      <sz val="11"/>
      <color theme="0"/>
      <name val="Calibri"/>
      <family val="2"/>
      <charset val="204"/>
      <scheme val="minor"/>
    </font>
    <font>
      <sz val="11"/>
      <color rgb="FF9C6500"/>
      <name val="Calibri"/>
      <family val="2"/>
      <charset val="204"/>
      <scheme val="minor"/>
    </font>
    <font>
      <sz val="11"/>
      <color rgb="FFFF0000"/>
      <name val="Calibri"/>
      <family val="2"/>
      <charset val="204"/>
      <scheme val="minor"/>
    </font>
    <font>
      <sz val="11"/>
      <color rgb="FF006100"/>
      <name val="Calibri"/>
      <family val="2"/>
      <charset val="204"/>
      <scheme val="minor"/>
    </font>
    <font>
      <sz val="9"/>
      <color theme="1"/>
      <name val="Calibri"/>
      <family val="2"/>
      <charset val="204"/>
      <scheme val="minor"/>
    </font>
    <font>
      <sz val="11"/>
      <color rgb="FFFF0000"/>
      <name val="Times New Roman"/>
      <family val="1"/>
      <charset val="204"/>
    </font>
    <font>
      <b/>
      <sz val="10"/>
      <color rgb="FFFF0000"/>
      <name val="Times New Roman"/>
      <family val="1"/>
      <charset val="204"/>
    </font>
    <font>
      <sz val="7"/>
      <color theme="1"/>
      <name val="Calibri"/>
      <family val="2"/>
      <charset val="204"/>
      <scheme val="minor"/>
    </font>
    <font>
      <sz val="7"/>
      <color theme="1"/>
      <name val="Times New Roman"/>
      <family val="1"/>
      <charset val="204"/>
    </font>
    <font>
      <sz val="8"/>
      <color theme="1"/>
      <name val="Calibri"/>
      <family val="2"/>
      <charset val="204"/>
      <scheme val="minor"/>
    </font>
    <font>
      <sz val="10"/>
      <color theme="1"/>
      <name val="Times New Roman"/>
      <family val="1"/>
      <charset val="204"/>
    </font>
    <font>
      <sz val="8"/>
      <color theme="1"/>
      <name val="Arial"/>
      <family val="2"/>
      <charset val="204"/>
    </font>
    <font>
      <sz val="10"/>
      <color theme="1"/>
      <name val="Arial"/>
      <family val="2"/>
      <charset val="204"/>
    </font>
    <font>
      <sz val="9"/>
      <color theme="1"/>
      <name val="Arial"/>
      <family val="2"/>
      <charset val="204"/>
    </font>
    <font>
      <sz val="7"/>
      <color theme="1"/>
      <name val="Arial"/>
      <family val="2"/>
      <charset val="204"/>
    </font>
    <font>
      <sz val="10"/>
      <color theme="1"/>
      <name val="Calibri"/>
      <family val="2"/>
      <charset val="204"/>
      <scheme val="minor"/>
    </font>
    <font>
      <sz val="6"/>
      <color theme="1"/>
      <name val="Calibri"/>
      <family val="2"/>
      <charset val="204"/>
      <scheme val="minor"/>
    </font>
    <font>
      <sz val="9"/>
      <color rgb="FFFF0000"/>
      <name val="Calibri"/>
      <family val="2"/>
      <charset val="204"/>
    </font>
    <font>
      <sz val="14"/>
      <color theme="1"/>
      <name val="Calibri"/>
      <family val="2"/>
      <charset val="204"/>
      <scheme val="minor"/>
    </font>
    <font>
      <sz val="11"/>
      <color theme="1"/>
      <name val="Times New Roman"/>
      <family val="1"/>
      <charset val="204"/>
    </font>
    <font>
      <b/>
      <sz val="16"/>
      <color theme="1"/>
      <name val="Calibri"/>
      <family val="2"/>
      <charset val="204"/>
      <scheme val="minor"/>
    </font>
    <font>
      <b/>
      <sz val="14"/>
      <color theme="1"/>
      <name val="Calibri"/>
      <family val="2"/>
      <charset val="204"/>
      <scheme val="minor"/>
    </font>
    <font>
      <sz val="11"/>
      <color rgb="FF9C0006"/>
      <name val="Calibri"/>
      <family val="2"/>
      <charset val="204"/>
      <scheme val="minor"/>
    </font>
    <font>
      <b/>
      <sz val="9"/>
      <name val="Times New Roman"/>
      <family val="1"/>
      <charset val="204"/>
    </font>
    <font>
      <sz val="14"/>
      <color indexed="8"/>
      <name val="Calibri"/>
      <family val="2"/>
      <charset val="204"/>
    </font>
    <font>
      <sz val="9"/>
      <name val="Calibri"/>
      <family val="2"/>
      <charset val="204"/>
    </font>
    <font>
      <i/>
      <sz val="7"/>
      <name val="Times New Roman"/>
      <family val="1"/>
      <charset val="204"/>
    </font>
  </fonts>
  <fills count="9">
    <fill>
      <patternFill patternType="none"/>
    </fill>
    <fill>
      <patternFill patternType="gray125"/>
    </fill>
    <fill>
      <patternFill patternType="solid">
        <fgColor indexed="22"/>
        <bgColor indexed="31"/>
      </patternFill>
    </fill>
    <fill>
      <patternFill patternType="solid">
        <fgColor rgb="FFFFEB9C"/>
      </patternFill>
    </fill>
    <fill>
      <patternFill patternType="solid">
        <fgColor rgb="FFC6EFCE"/>
      </patternFill>
    </fill>
    <fill>
      <patternFill patternType="solid">
        <fgColor rgb="FF0070C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C7CE"/>
      </patternFill>
    </fill>
  </fills>
  <borders count="51">
    <border>
      <left/>
      <right/>
      <top/>
      <bottom/>
      <diagonal/>
    </border>
    <border>
      <left/>
      <right/>
      <top/>
      <bottom style="hair">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top/>
      <bottom style="medium">
        <color indexed="64"/>
      </bottom>
      <diagonal/>
    </border>
    <border>
      <left/>
      <right/>
      <top/>
      <bottom style="thin">
        <color indexed="64"/>
      </bottom>
      <diagonal/>
    </border>
    <border>
      <left/>
      <right/>
      <top style="thin">
        <color indexed="64"/>
      </top>
      <bottom/>
      <diagonal/>
    </border>
    <border>
      <left style="hair">
        <color indexed="8"/>
      </left>
      <right/>
      <top/>
      <bottom/>
      <diagonal/>
    </border>
    <border>
      <left/>
      <right/>
      <top style="thin">
        <color indexed="8"/>
      </top>
      <bottom style="thin">
        <color indexed="64"/>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bottom style="thin">
        <color indexed="8"/>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s>
  <cellStyleXfs count="6">
    <xf numFmtId="0" fontId="0" fillId="0" borderId="0"/>
    <xf numFmtId="0" fontId="53" fillId="3" borderId="0" applyNumberFormat="0" applyBorder="0" applyAlignment="0" applyProtection="0"/>
    <xf numFmtId="0" fontId="1" fillId="0" borderId="0"/>
    <xf numFmtId="0" fontId="51" fillId="0" borderId="0"/>
    <xf numFmtId="0" fontId="55" fillId="4" borderId="0" applyNumberFormat="0" applyBorder="0" applyAlignment="0" applyProtection="0"/>
    <xf numFmtId="0" fontId="74" fillId="8" borderId="0" applyNumberFormat="0" applyBorder="0" applyAlignment="0" applyProtection="0"/>
  </cellStyleXfs>
  <cellXfs count="591">
    <xf numFmtId="0" fontId="0" fillId="0" borderId="0" xfId="0"/>
    <xf numFmtId="0" fontId="0" fillId="0" borderId="1" xfId="0" applyFont="1" applyBorder="1"/>
    <xf numFmtId="164" fontId="0" fillId="0" borderId="1" xfId="0" applyNumberFormat="1" applyFont="1" applyBorder="1"/>
    <xf numFmtId="0" fontId="0" fillId="0" borderId="2" xfId="0" applyFont="1" applyBorder="1"/>
    <xf numFmtId="0" fontId="0" fillId="0" borderId="0" xfId="0" applyBorder="1"/>
    <xf numFmtId="0" fontId="2" fillId="0" borderId="0" xfId="0" applyFont="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9" fillId="0" borderId="2" xfId="0" applyFont="1" applyFill="1" applyBorder="1" applyAlignment="1">
      <alignment horizontal="center" vertical="center" wrapText="1"/>
    </xf>
    <xf numFmtId="0" fontId="9" fillId="0" borderId="2" xfId="0" applyFont="1" applyBorder="1" applyAlignment="1">
      <alignment horizontal="center" vertical="center" wrapText="1"/>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17" fillId="0" borderId="0" xfId="0" applyFont="1"/>
    <xf numFmtId="0" fontId="24" fillId="0" borderId="0" xfId="0" applyFont="1" applyAlignment="1">
      <alignment horizontal="left" vertical="center"/>
    </xf>
    <xf numFmtId="0" fontId="24" fillId="0" borderId="0" xfId="0" applyFont="1" applyBorder="1"/>
    <xf numFmtId="0" fontId="24" fillId="0" borderId="0" xfId="0" applyFont="1"/>
    <xf numFmtId="0" fontId="0" fillId="0" borderId="0" xfId="0" applyAlignment="1">
      <alignment horizontal="center"/>
    </xf>
    <xf numFmtId="0" fontId="0" fillId="0" borderId="0" xfId="0" applyAlignment="1"/>
    <xf numFmtId="0" fontId="0" fillId="0" borderId="5" xfId="0" applyBorder="1"/>
    <xf numFmtId="0" fontId="24" fillId="0" borderId="0" xfId="0" applyFont="1" applyAlignment="1">
      <alignment horizontal="center"/>
    </xf>
    <xf numFmtId="0" fontId="24" fillId="0" borderId="0" xfId="0" applyFont="1" applyAlignment="1"/>
    <xf numFmtId="0" fontId="24" fillId="0" borderId="6" xfId="0" applyFont="1" applyBorder="1" applyAlignment="1"/>
    <xf numFmtId="0" fontId="24" fillId="0" borderId="0" xfId="0" applyFont="1" applyAlignment="1">
      <alignment horizontal="left"/>
    </xf>
    <xf numFmtId="0" fontId="24" fillId="0" borderId="6" xfId="0" applyFont="1" applyBorder="1"/>
    <xf numFmtId="0" fontId="24" fillId="0" borderId="7" xfId="0" applyFont="1" applyBorder="1"/>
    <xf numFmtId="0" fontId="24" fillId="0" borderId="5" xfId="0" applyFont="1" applyBorder="1"/>
    <xf numFmtId="49" fontId="24" fillId="0" borderId="0" xfId="0" applyNumberFormat="1" applyFont="1"/>
    <xf numFmtId="0" fontId="24" fillId="0" borderId="8" xfId="0" applyFont="1" applyBorder="1" applyAlignment="1">
      <alignment vertical="center" wrapText="1"/>
    </xf>
    <xf numFmtId="0" fontId="24" fillId="0" borderId="0" xfId="0" applyFont="1" applyBorder="1" applyAlignment="1">
      <alignment vertical="center" wrapText="1"/>
    </xf>
    <xf numFmtId="0" fontId="24" fillId="0" borderId="0" xfId="0" applyFont="1" applyBorder="1" applyAlignment="1"/>
    <xf numFmtId="0" fontId="30" fillId="0" borderId="0" xfId="0" applyFont="1"/>
    <xf numFmtId="0" fontId="30" fillId="0" borderId="0" xfId="0" applyFont="1" applyAlignment="1"/>
    <xf numFmtId="0" fontId="24" fillId="0" borderId="0" xfId="0" applyFont="1" applyBorder="1" applyAlignment="1">
      <alignment horizontal="left" vertical="center"/>
    </xf>
    <xf numFmtId="0" fontId="23" fillId="0" borderId="0" xfId="0" applyFont="1" applyFill="1" applyBorder="1" applyAlignment="1">
      <alignment horizontal="center"/>
    </xf>
    <xf numFmtId="0" fontId="25" fillId="0" borderId="0" xfId="0" applyFont="1" applyBorder="1" applyAlignment="1">
      <alignment horizontal="left" vertical="center"/>
    </xf>
    <xf numFmtId="0" fontId="27" fillId="0" borderId="0" xfId="0" applyFont="1" applyBorder="1" applyAlignment="1">
      <alignment horizontal="center"/>
    </xf>
    <xf numFmtId="0" fontId="24" fillId="0" borderId="3"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0" xfId="0" applyFont="1" applyAlignment="1">
      <alignment horizontal="center" vertical="center" wrapText="1"/>
    </xf>
    <xf numFmtId="49" fontId="24" fillId="0" borderId="0" xfId="0" applyNumberFormat="1" applyFont="1" applyAlignment="1">
      <alignment horizontal="center"/>
    </xf>
    <xf numFmtId="0" fontId="56" fillId="0" borderId="0" xfId="0" applyFont="1"/>
    <xf numFmtId="0" fontId="3" fillId="0" borderId="0" xfId="0" applyFont="1" applyFill="1" applyAlignment="1">
      <alignment horizontal="center" vertical="center" wrapText="1"/>
    </xf>
    <xf numFmtId="0" fontId="15" fillId="0" borderId="0" xfId="0" applyFont="1" applyBorder="1" applyAlignment="1">
      <alignment horizontal="center" vertical="center" wrapText="1"/>
    </xf>
    <xf numFmtId="0" fontId="28" fillId="0" borderId="2"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10" xfId="0" applyFont="1" applyBorder="1" applyAlignment="1">
      <alignment horizontal="center" vertical="center" wrapText="1"/>
    </xf>
    <xf numFmtId="0" fontId="35" fillId="0" borderId="0" xfId="0" applyFont="1"/>
    <xf numFmtId="0" fontId="2" fillId="0" borderId="0" xfId="0" applyFont="1"/>
    <xf numFmtId="0" fontId="24" fillId="0" borderId="0" xfId="0" applyFont="1" applyBorder="1" applyAlignment="1">
      <alignment horizontal="center"/>
    </xf>
    <xf numFmtId="0" fontId="24" fillId="0" borderId="10" xfId="0" applyFont="1" applyBorder="1" applyAlignment="1"/>
    <xf numFmtId="0" fontId="3" fillId="0" borderId="0" xfId="0" applyFont="1" applyFill="1" applyAlignment="1">
      <alignment horizontal="center"/>
    </xf>
    <xf numFmtId="0" fontId="0" fillId="0" borderId="6" xfId="0" applyBorder="1"/>
    <xf numFmtId="0" fontId="28"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51" fillId="0" borderId="0" xfId="3"/>
    <xf numFmtId="0" fontId="54" fillId="0" borderId="0" xfId="3" applyFont="1"/>
    <xf numFmtId="165" fontId="9" fillId="0" borderId="12" xfId="3" applyNumberFormat="1" applyFont="1" applyBorder="1" applyAlignment="1">
      <alignment horizontal="center" vertical="center"/>
    </xf>
    <xf numFmtId="0" fontId="12" fillId="0" borderId="12" xfId="3" applyFont="1" applyFill="1" applyBorder="1" applyAlignment="1">
      <alignment horizontal="center" vertical="center"/>
    </xf>
    <xf numFmtId="0" fontId="37" fillId="0" borderId="12" xfId="3" applyFont="1" applyFill="1" applyBorder="1" applyAlignment="1">
      <alignment horizontal="center" vertical="center"/>
    </xf>
    <xf numFmtId="0" fontId="11" fillId="0" borderId="12" xfId="3" applyFont="1" applyFill="1" applyBorder="1" applyAlignment="1">
      <alignment horizontal="center" vertical="center" wrapText="1"/>
    </xf>
    <xf numFmtId="0" fontId="51" fillId="0" borderId="12" xfId="3" applyBorder="1" applyAlignment="1">
      <alignment horizontal="center" vertical="center"/>
    </xf>
    <xf numFmtId="0" fontId="37" fillId="0" borderId="13" xfId="3" applyFont="1" applyFill="1" applyBorder="1" applyAlignment="1">
      <alignment horizontal="center" vertical="center"/>
    </xf>
    <xf numFmtId="0" fontId="11" fillId="0" borderId="13" xfId="3" applyFont="1" applyFill="1" applyBorder="1" applyAlignment="1">
      <alignment horizontal="center" vertical="center" wrapText="1"/>
    </xf>
    <xf numFmtId="0" fontId="37" fillId="0" borderId="12" xfId="3" applyFont="1" applyFill="1" applyBorder="1" applyAlignment="1">
      <alignment horizontal="left" vertical="center"/>
    </xf>
    <xf numFmtId="0" fontId="51" fillId="0" borderId="0" xfId="3" applyBorder="1"/>
    <xf numFmtId="0" fontId="38" fillId="0" borderId="0" xfId="2" applyFont="1" applyAlignment="1">
      <alignment vertical="center"/>
    </xf>
    <xf numFmtId="0" fontId="14" fillId="0" borderId="12" xfId="3" applyFont="1" applyBorder="1"/>
    <xf numFmtId="0" fontId="10" fillId="0" borderId="12" xfId="3" applyFont="1" applyFill="1" applyBorder="1" applyAlignment="1">
      <alignment horizontal="center" vertical="center"/>
    </xf>
    <xf numFmtId="0" fontId="10" fillId="0" borderId="12" xfId="3" applyFont="1" applyFill="1" applyBorder="1" applyAlignment="1">
      <alignment vertical="center"/>
    </xf>
    <xf numFmtId="0" fontId="14" fillId="0" borderId="12" xfId="3" applyFont="1" applyBorder="1" applyAlignment="1">
      <alignment horizontal="center"/>
    </xf>
    <xf numFmtId="0" fontId="7" fillId="0" borderId="12" xfId="3" applyFont="1" applyBorder="1" applyAlignment="1">
      <alignment horizontal="center" vertical="center" wrapText="1"/>
    </xf>
    <xf numFmtId="0" fontId="57" fillId="0" borderId="0" xfId="2" applyFont="1" applyAlignment="1">
      <alignment vertical="center"/>
    </xf>
    <xf numFmtId="165" fontId="9" fillId="0" borderId="0" xfId="3" applyNumberFormat="1" applyFont="1" applyBorder="1" applyAlignment="1">
      <alignment horizontal="center" vertical="center"/>
    </xf>
    <xf numFmtId="0" fontId="10" fillId="0" borderId="12" xfId="3" applyFont="1" applyFill="1" applyBorder="1" applyAlignment="1">
      <alignment horizontal="left" vertical="center"/>
    </xf>
    <xf numFmtId="165" fontId="14" fillId="0" borderId="12" xfId="3" applyNumberFormat="1" applyFont="1" applyBorder="1"/>
    <xf numFmtId="0" fontId="10" fillId="0" borderId="14" xfId="3" applyFont="1" applyFill="1" applyBorder="1" applyAlignment="1">
      <alignment horizontal="center" vertical="center"/>
    </xf>
    <xf numFmtId="0" fontId="10" fillId="0" borderId="13" xfId="3" applyFont="1" applyFill="1" applyBorder="1" applyAlignment="1">
      <alignment horizontal="left" vertical="center"/>
    </xf>
    <xf numFmtId="0" fontId="39" fillId="0" borderId="13" xfId="3" applyFont="1" applyBorder="1" applyAlignment="1">
      <alignment horizontal="center" vertical="center" wrapText="1"/>
    </xf>
    <xf numFmtId="165" fontId="14" fillId="0" borderId="13" xfId="3" applyNumberFormat="1" applyFont="1" applyBorder="1"/>
    <xf numFmtId="165" fontId="14" fillId="0" borderId="13" xfId="3" applyNumberFormat="1" applyFont="1" applyBorder="1" applyAlignment="1">
      <alignment horizontal="center"/>
    </xf>
    <xf numFmtId="0" fontId="12" fillId="0" borderId="13" xfId="3" applyFont="1" applyFill="1" applyBorder="1" applyAlignment="1">
      <alignment horizontal="center" vertical="center"/>
    </xf>
    <xf numFmtId="165" fontId="14" fillId="0" borderId="12" xfId="3" applyNumberFormat="1" applyFont="1" applyBorder="1" applyAlignment="1">
      <alignment horizontal="center"/>
    </xf>
    <xf numFmtId="0" fontId="37" fillId="0" borderId="13" xfId="3" applyFont="1" applyFill="1" applyBorder="1" applyAlignment="1">
      <alignment horizontal="left" vertical="center"/>
    </xf>
    <xf numFmtId="165" fontId="51" fillId="0" borderId="12" xfId="3" applyNumberFormat="1" applyBorder="1"/>
    <xf numFmtId="0" fontId="12" fillId="0" borderId="0" xfId="3" applyFont="1" applyFill="1" applyBorder="1" applyAlignment="1">
      <alignment horizontal="center" vertical="center"/>
    </xf>
    <xf numFmtId="0" fontId="37" fillId="0" borderId="0" xfId="3" applyFont="1" applyFill="1" applyBorder="1" applyAlignment="1">
      <alignment horizontal="left" vertical="center"/>
    </xf>
    <xf numFmtId="0" fontId="11" fillId="0" borderId="0" xfId="3" applyFont="1" applyFill="1" applyBorder="1" applyAlignment="1">
      <alignment horizontal="center" vertical="center" wrapText="1"/>
    </xf>
    <xf numFmtId="0" fontId="51" fillId="0" borderId="0" xfId="3" applyBorder="1" applyAlignment="1">
      <alignment horizontal="left"/>
    </xf>
    <xf numFmtId="0" fontId="37" fillId="0" borderId="12" xfId="3" applyFont="1" applyFill="1" applyBorder="1" applyAlignment="1">
      <alignment horizontal="center" vertical="center" wrapText="1"/>
    </xf>
    <xf numFmtId="0" fontId="51" fillId="0" borderId="12" xfId="3" applyBorder="1"/>
    <xf numFmtId="0" fontId="10" fillId="0" borderId="13" xfId="3" applyFont="1" applyFill="1" applyBorder="1" applyAlignment="1">
      <alignment vertical="center"/>
    </xf>
    <xf numFmtId="0" fontId="10" fillId="0" borderId="15" xfId="3" applyFont="1" applyFill="1" applyBorder="1" applyAlignment="1">
      <alignment vertical="center"/>
    </xf>
    <xf numFmtId="0" fontId="10" fillId="0" borderId="14" xfId="3" applyFont="1" applyFill="1" applyBorder="1" applyAlignment="1">
      <alignment vertical="center"/>
    </xf>
    <xf numFmtId="0" fontId="58" fillId="0" borderId="0" xfId="3" applyFont="1" applyFill="1" applyBorder="1" applyAlignment="1">
      <alignment horizontal="center" vertical="center"/>
    </xf>
    <xf numFmtId="0" fontId="51" fillId="0" borderId="14" xfId="3" applyBorder="1" applyAlignment="1">
      <alignment vertical="center"/>
    </xf>
    <xf numFmtId="0" fontId="14" fillId="0" borderId="0" xfId="3" applyFont="1" applyBorder="1"/>
    <xf numFmtId="0" fontId="37" fillId="0" borderId="0" xfId="3" applyFont="1" applyFill="1" applyBorder="1" applyAlignment="1">
      <alignment horizontal="center" vertical="center"/>
    </xf>
    <xf numFmtId="0" fontId="11" fillId="0" borderId="0" xfId="3" applyFont="1" applyFill="1" applyBorder="1" applyAlignment="1">
      <alignment vertical="center" wrapText="1"/>
    </xf>
    <xf numFmtId="0" fontId="9" fillId="0" borderId="0" xfId="3" applyFont="1" applyBorder="1" applyAlignment="1">
      <alignment horizontal="center" vertical="center"/>
    </xf>
    <xf numFmtId="0" fontId="12" fillId="0" borderId="12" xfId="3" applyFont="1" applyBorder="1" applyAlignment="1">
      <alignment horizontal="center" vertical="center"/>
    </xf>
    <xf numFmtId="0" fontId="10" fillId="0" borderId="0" xfId="3" applyFont="1" applyFill="1" applyBorder="1" applyAlignment="1">
      <alignment horizontal="left" vertical="center"/>
    </xf>
    <xf numFmtId="0" fontId="59" fillId="0" borderId="0" xfId="3" applyFont="1"/>
    <xf numFmtId="0" fontId="5" fillId="0" borderId="12" xfId="3" applyFont="1" applyBorder="1"/>
    <xf numFmtId="0" fontId="13" fillId="0" borderId="12" xfId="3" applyFont="1" applyFill="1" applyBorder="1" applyAlignment="1">
      <alignment horizontal="center" vertical="center" wrapText="1"/>
    </xf>
    <xf numFmtId="0" fontId="60" fillId="0" borderId="12" xfId="3" applyFont="1" applyBorder="1"/>
    <xf numFmtId="0" fontId="5" fillId="0" borderId="12" xfId="3" applyFont="1" applyBorder="1" applyAlignment="1">
      <alignment horizontal="center"/>
    </xf>
    <xf numFmtId="0" fontId="9" fillId="0" borderId="12" xfId="3" applyFont="1" applyBorder="1" applyAlignment="1">
      <alignment horizontal="center"/>
    </xf>
    <xf numFmtId="0" fontId="6" fillId="0" borderId="12" xfId="3" applyFont="1" applyFill="1" applyBorder="1" applyAlignment="1">
      <alignment horizontal="center" vertical="center"/>
    </xf>
    <xf numFmtId="0" fontId="60" fillId="0" borderId="0" xfId="3" applyFont="1"/>
    <xf numFmtId="0" fontId="5" fillId="0" borderId="0" xfId="2" applyFont="1" applyAlignment="1">
      <alignment vertical="center"/>
    </xf>
    <xf numFmtId="0" fontId="5" fillId="0" borderId="12" xfId="3" applyFont="1" applyBorder="1" applyAlignment="1">
      <alignment horizontal="center" vertical="center"/>
    </xf>
    <xf numFmtId="0" fontId="59" fillId="0" borderId="12" xfId="3" applyFont="1" applyBorder="1"/>
    <xf numFmtId="0" fontId="61" fillId="0" borderId="12" xfId="3" applyFont="1" applyBorder="1"/>
    <xf numFmtId="0" fontId="41" fillId="0" borderId="12" xfId="3" applyFont="1" applyFill="1" applyBorder="1" applyAlignment="1">
      <alignment horizontal="left" vertical="center" wrapText="1"/>
    </xf>
    <xf numFmtId="0" fontId="62" fillId="0" borderId="12" xfId="3" applyFont="1" applyBorder="1" applyAlignment="1">
      <alignment horizontal="center" vertical="center" wrapText="1"/>
    </xf>
    <xf numFmtId="165" fontId="5" fillId="0" borderId="12" xfId="3" applyNumberFormat="1" applyFont="1" applyBorder="1"/>
    <xf numFmtId="1" fontId="51" fillId="0" borderId="0" xfId="3" applyNumberFormat="1" applyBorder="1"/>
    <xf numFmtId="0" fontId="12" fillId="0" borderId="0" xfId="3" applyFont="1" applyBorder="1" applyAlignment="1">
      <alignment horizontal="center" vertical="center"/>
    </xf>
    <xf numFmtId="165" fontId="5" fillId="0" borderId="12" xfId="3" applyNumberFormat="1" applyFont="1" applyBorder="1" applyAlignment="1">
      <alignment horizontal="center" vertical="center"/>
    </xf>
    <xf numFmtId="165" fontId="5" fillId="0" borderId="12" xfId="3" applyNumberFormat="1" applyFont="1" applyBorder="1" applyAlignment="1">
      <alignment horizontal="center"/>
    </xf>
    <xf numFmtId="0" fontId="9" fillId="0" borderId="12" xfId="3" applyFont="1" applyBorder="1" applyAlignment="1">
      <alignment horizontal="center" vertical="center"/>
    </xf>
    <xf numFmtId="0" fontId="5" fillId="0" borderId="0" xfId="3" applyFont="1" applyBorder="1"/>
    <xf numFmtId="0" fontId="13" fillId="0" borderId="0" xfId="3" applyFont="1" applyFill="1" applyBorder="1" applyAlignment="1">
      <alignment horizontal="center" vertical="center" wrapText="1"/>
    </xf>
    <xf numFmtId="165" fontId="5" fillId="0" borderId="0" xfId="3" applyNumberFormat="1" applyFont="1" applyBorder="1" applyAlignment="1">
      <alignment horizontal="center" vertical="center"/>
    </xf>
    <xf numFmtId="165" fontId="5" fillId="0" borderId="0" xfId="3" applyNumberFormat="1" applyFont="1" applyBorder="1"/>
    <xf numFmtId="0" fontId="5" fillId="0" borderId="12" xfId="3" applyFont="1" applyFill="1" applyBorder="1" applyAlignment="1">
      <alignment horizontal="center" vertical="center" wrapText="1"/>
    </xf>
    <xf numFmtId="0" fontId="41" fillId="0" borderId="0" xfId="3" applyFont="1" applyFill="1" applyBorder="1" applyAlignment="1">
      <alignment horizontal="left" vertical="center" wrapText="1"/>
    </xf>
    <xf numFmtId="0" fontId="62" fillId="0" borderId="0" xfId="3" applyFont="1" applyBorder="1" applyAlignment="1">
      <alignment horizontal="center" vertical="center" wrapText="1"/>
    </xf>
    <xf numFmtId="0" fontId="10" fillId="0" borderId="0" xfId="3" applyFont="1" applyFill="1" applyBorder="1" applyAlignment="1">
      <alignment horizontal="center" vertical="center"/>
    </xf>
    <xf numFmtId="0" fontId="51" fillId="0" borderId="0" xfId="3" applyFont="1"/>
    <xf numFmtId="165" fontId="51" fillId="0" borderId="0" xfId="3" applyNumberFormat="1" applyFont="1"/>
    <xf numFmtId="0" fontId="51" fillId="0" borderId="0" xfId="3" applyAlignment="1">
      <alignment vertical="center"/>
    </xf>
    <xf numFmtId="0" fontId="51" fillId="0" borderId="0" xfId="3" applyAlignment="1">
      <alignment textRotation="90"/>
    </xf>
    <xf numFmtId="165" fontId="9" fillId="0" borderId="12" xfId="3" applyNumberFormat="1" applyFont="1" applyFill="1" applyBorder="1" applyAlignment="1">
      <alignment horizontal="center" vertical="center"/>
    </xf>
    <xf numFmtId="0" fontId="20" fillId="0" borderId="12" xfId="3" applyFont="1" applyFill="1" applyBorder="1" applyAlignment="1" applyProtection="1">
      <alignment horizontal="right" vertical="center" wrapText="1"/>
    </xf>
    <xf numFmtId="0" fontId="51" fillId="0" borderId="14" xfId="3" applyBorder="1"/>
    <xf numFmtId="0" fontId="51" fillId="0" borderId="12" xfId="3" applyFont="1" applyBorder="1"/>
    <xf numFmtId="0" fontId="63" fillId="0" borderId="12" xfId="3" applyFont="1" applyBorder="1" applyAlignment="1" applyProtection="1">
      <alignment vertical="center" wrapText="1"/>
    </xf>
    <xf numFmtId="0" fontId="51" fillId="0" borderId="15" xfId="3" applyBorder="1"/>
    <xf numFmtId="0" fontId="19" fillId="0" borderId="15" xfId="3" applyFont="1" applyFill="1" applyBorder="1" applyAlignment="1">
      <alignment horizontal="right"/>
    </xf>
    <xf numFmtId="0" fontId="64" fillId="0" borderId="12" xfId="3" applyFont="1" applyBorder="1" applyAlignment="1" applyProtection="1">
      <alignment vertical="center" wrapText="1"/>
    </xf>
    <xf numFmtId="165" fontId="13" fillId="0" borderId="12" xfId="3" applyNumberFormat="1" applyFont="1" applyFill="1" applyBorder="1" applyAlignment="1">
      <alignment horizontal="center" vertical="center"/>
    </xf>
    <xf numFmtId="165" fontId="51" fillId="0" borderId="12" xfId="3" applyNumberFormat="1" applyFont="1" applyBorder="1"/>
    <xf numFmtId="0" fontId="51" fillId="0" borderId="14" xfId="3" applyFont="1" applyBorder="1"/>
    <xf numFmtId="165" fontId="51" fillId="0" borderId="14" xfId="3" applyNumberFormat="1" applyFont="1" applyBorder="1"/>
    <xf numFmtId="0" fontId="12" fillId="0" borderId="14" xfId="3" applyFont="1" applyFill="1" applyBorder="1" applyAlignment="1">
      <alignment horizontal="center" vertical="center"/>
    </xf>
    <xf numFmtId="0" fontId="64" fillId="0" borderId="14" xfId="3" applyFont="1" applyBorder="1" applyAlignment="1" applyProtection="1">
      <alignment vertical="center" wrapText="1"/>
    </xf>
    <xf numFmtId="0" fontId="51" fillId="0" borderId="13" xfId="3" applyBorder="1"/>
    <xf numFmtId="0" fontId="51" fillId="0" borderId="16" xfId="3" applyFont="1" applyBorder="1"/>
    <xf numFmtId="0" fontId="51" fillId="0" borderId="10" xfId="3" applyFont="1" applyBorder="1"/>
    <xf numFmtId="0" fontId="51" fillId="0" borderId="10" xfId="3" applyFont="1" applyBorder="1" applyAlignment="1">
      <alignment horizontal="center"/>
    </xf>
    <xf numFmtId="165" fontId="51" fillId="0" borderId="10" xfId="3" applyNumberFormat="1" applyFont="1" applyBorder="1" applyAlignment="1">
      <alignment horizontal="center"/>
    </xf>
    <xf numFmtId="0" fontId="51" fillId="0" borderId="10" xfId="3" applyBorder="1" applyAlignment="1">
      <alignment horizontal="center"/>
    </xf>
    <xf numFmtId="0" fontId="51" fillId="0" borderId="10" xfId="3" applyBorder="1" applyAlignment="1">
      <alignment horizontal="left" vertical="center"/>
    </xf>
    <xf numFmtId="0" fontId="51" fillId="0" borderId="10" xfId="3" applyBorder="1" applyAlignment="1">
      <alignment vertical="center"/>
    </xf>
    <xf numFmtId="0" fontId="51" fillId="0" borderId="10" xfId="3" applyBorder="1" applyAlignment="1">
      <alignment textRotation="90"/>
    </xf>
    <xf numFmtId="0" fontId="51" fillId="0" borderId="17" xfId="3" applyBorder="1"/>
    <xf numFmtId="0" fontId="51" fillId="0" borderId="13" xfId="3" applyBorder="1" applyAlignment="1">
      <alignment horizontal="center"/>
    </xf>
    <xf numFmtId="0" fontId="21" fillId="0" borderId="12" xfId="3" applyFont="1" applyBorder="1" applyAlignment="1">
      <alignment horizontal="center" vertical="center"/>
    </xf>
    <xf numFmtId="0" fontId="51" fillId="0" borderId="15" xfId="3" applyBorder="1" applyAlignment="1">
      <alignment horizontal="left" vertical="center"/>
    </xf>
    <xf numFmtId="0" fontId="10" fillId="0" borderId="15" xfId="3" applyFont="1" applyFill="1" applyBorder="1" applyAlignment="1">
      <alignment horizontal="left" vertical="center"/>
    </xf>
    <xf numFmtId="0" fontId="9" fillId="0" borderId="12" xfId="3" applyFont="1" applyFill="1" applyBorder="1" applyAlignment="1">
      <alignment horizontal="center" vertical="center"/>
    </xf>
    <xf numFmtId="0" fontId="51" fillId="0" borderId="12" xfId="3" applyBorder="1" applyAlignment="1">
      <alignment horizontal="center"/>
    </xf>
    <xf numFmtId="165" fontId="5" fillId="0" borderId="12" xfId="3" applyNumberFormat="1" applyFont="1" applyFill="1" applyBorder="1" applyAlignment="1">
      <alignment horizontal="center" vertical="center"/>
    </xf>
    <xf numFmtId="0" fontId="65" fillId="0" borderId="12" xfId="3" applyFont="1" applyBorder="1" applyAlignment="1" applyProtection="1">
      <alignment vertical="center" wrapText="1"/>
    </xf>
    <xf numFmtId="165" fontId="11" fillId="0" borderId="12" xfId="3" applyNumberFormat="1" applyFont="1" applyFill="1" applyBorder="1" applyAlignment="1">
      <alignment horizontal="center" vertical="center"/>
    </xf>
    <xf numFmtId="0" fontId="63" fillId="0" borderId="12" xfId="3" applyFont="1" applyBorder="1" applyAlignment="1">
      <alignment vertical="center" wrapText="1"/>
    </xf>
    <xf numFmtId="165" fontId="9" fillId="0" borderId="12" xfId="3" applyNumberFormat="1" applyFont="1" applyFill="1" applyBorder="1" applyAlignment="1">
      <alignment horizontal="right" vertical="center"/>
    </xf>
    <xf numFmtId="1" fontId="12" fillId="0" borderId="12" xfId="3" applyNumberFormat="1" applyFont="1" applyFill="1" applyBorder="1" applyAlignment="1">
      <alignment horizontal="right" vertical="center"/>
    </xf>
    <xf numFmtId="0" fontId="64" fillId="0" borderId="12" xfId="3" applyFont="1" applyBorder="1" applyAlignment="1">
      <alignment vertical="center" wrapText="1"/>
    </xf>
    <xf numFmtId="0" fontId="14" fillId="0" borderId="12" xfId="3" applyFont="1" applyBorder="1" applyAlignment="1" applyProtection="1">
      <alignment vertical="center" wrapText="1"/>
    </xf>
    <xf numFmtId="0" fontId="51" fillId="0" borderId="12" xfId="3" applyBorder="1" applyAlignment="1" applyProtection="1">
      <alignment vertical="center" wrapText="1"/>
    </xf>
    <xf numFmtId="0" fontId="51" fillId="0" borderId="12" xfId="3" applyBorder="1" applyAlignment="1" applyProtection="1">
      <alignment horizontal="left" vertical="center" wrapText="1"/>
    </xf>
    <xf numFmtId="165" fontId="13" fillId="0" borderId="13" xfId="3" applyNumberFormat="1" applyFont="1" applyFill="1" applyBorder="1" applyAlignment="1">
      <alignment horizontal="center" vertical="center"/>
    </xf>
    <xf numFmtId="1" fontId="12" fillId="0" borderId="13" xfId="3" applyNumberFormat="1" applyFont="1" applyFill="1" applyBorder="1" applyAlignment="1">
      <alignment horizontal="right" vertical="center"/>
    </xf>
    <xf numFmtId="0" fontId="20" fillId="0" borderId="13" xfId="3" applyFont="1" applyFill="1" applyBorder="1" applyAlignment="1" applyProtection="1">
      <alignment horizontal="right" vertical="center" wrapText="1"/>
    </xf>
    <xf numFmtId="0" fontId="19" fillId="0" borderId="15" xfId="3" applyFont="1" applyFill="1" applyBorder="1" applyAlignment="1">
      <alignment horizontal="right" vertical="center"/>
    </xf>
    <xf numFmtId="0" fontId="19" fillId="0" borderId="14" xfId="3" applyFont="1" applyFill="1" applyBorder="1" applyAlignment="1">
      <alignment horizontal="right"/>
    </xf>
    <xf numFmtId="0" fontId="20" fillId="0" borderId="12" xfId="3" applyFont="1" applyFill="1" applyBorder="1" applyAlignment="1">
      <alignment horizontal="right" vertical="center" wrapText="1"/>
    </xf>
    <xf numFmtId="0" fontId="64" fillId="0" borderId="12" xfId="3" applyFont="1" applyBorder="1" applyAlignment="1">
      <alignment vertical="center"/>
    </xf>
    <xf numFmtId="0" fontId="18" fillId="0" borderId="12" xfId="3" applyFont="1" applyBorder="1"/>
    <xf numFmtId="0" fontId="18" fillId="0" borderId="12" xfId="3" applyFont="1" applyBorder="1" applyAlignment="1">
      <alignment horizontal="center"/>
    </xf>
    <xf numFmtId="0" fontId="6" fillId="0" borderId="12" xfId="3" applyFont="1" applyFill="1" applyBorder="1" applyAlignment="1">
      <alignment vertical="center" textRotation="90" wrapText="1"/>
    </xf>
    <xf numFmtId="0" fontId="19" fillId="0" borderId="12" xfId="3" applyFont="1" applyFill="1" applyBorder="1" applyAlignment="1">
      <alignment horizontal="center" vertical="center"/>
    </xf>
    <xf numFmtId="1" fontId="12" fillId="0" borderId="12" xfId="3" applyNumberFormat="1" applyFont="1" applyFill="1" applyBorder="1" applyAlignment="1">
      <alignment horizontal="center" vertical="center"/>
    </xf>
    <xf numFmtId="0" fontId="14" fillId="0" borderId="16" xfId="3" applyFont="1" applyBorder="1" applyAlignment="1" applyProtection="1">
      <alignment vertical="center" wrapText="1"/>
    </xf>
    <xf numFmtId="0" fontId="64" fillId="0" borderId="16" xfId="3" applyFont="1" applyBorder="1" applyAlignment="1" applyProtection="1">
      <alignment vertical="center" wrapText="1"/>
    </xf>
    <xf numFmtId="1" fontId="12" fillId="0" borderId="13" xfId="3" applyNumberFormat="1" applyFont="1" applyFill="1" applyBorder="1" applyAlignment="1">
      <alignment horizontal="center" vertical="center"/>
    </xf>
    <xf numFmtId="165" fontId="9" fillId="0" borderId="14" xfId="3" applyNumberFormat="1" applyFont="1" applyFill="1" applyBorder="1" applyAlignment="1">
      <alignment horizontal="center" vertical="center"/>
    </xf>
    <xf numFmtId="0" fontId="20" fillId="0" borderId="16" xfId="3" applyFont="1" applyFill="1" applyBorder="1" applyAlignment="1" applyProtection="1">
      <alignment horizontal="right" vertical="center" wrapText="1"/>
    </xf>
    <xf numFmtId="0" fontId="6" fillId="0" borderId="18" xfId="3" applyFont="1" applyFill="1" applyBorder="1" applyAlignment="1">
      <alignment vertical="center" textRotation="90" wrapText="1"/>
    </xf>
    <xf numFmtId="0" fontId="18" fillId="0" borderId="16" xfId="3" applyFont="1" applyBorder="1" applyAlignment="1" applyProtection="1">
      <alignment vertical="center" wrapText="1"/>
    </xf>
    <xf numFmtId="0" fontId="65" fillId="0" borderId="16" xfId="3" applyFont="1" applyBorder="1" applyAlignment="1" applyProtection="1">
      <alignment vertical="center" wrapText="1"/>
    </xf>
    <xf numFmtId="0" fontId="19" fillId="0" borderId="12" xfId="3" applyFont="1" applyFill="1" applyBorder="1" applyAlignment="1">
      <alignment horizontal="left" vertical="center"/>
    </xf>
    <xf numFmtId="0" fontId="18" fillId="0" borderId="12" xfId="3" applyFont="1" applyBorder="1" applyAlignment="1" applyProtection="1">
      <alignment vertical="center" wrapText="1"/>
    </xf>
    <xf numFmtId="0" fontId="11" fillId="0" borderId="12" xfId="3" applyFont="1" applyFill="1" applyBorder="1" applyAlignment="1">
      <alignment horizontal="left" vertical="center" wrapText="1"/>
    </xf>
    <xf numFmtId="0" fontId="12" fillId="0" borderId="12" xfId="3" applyFont="1" applyFill="1" applyBorder="1" applyAlignment="1">
      <alignment vertical="center"/>
    </xf>
    <xf numFmtId="0" fontId="66" fillId="0" borderId="12" xfId="3" applyFont="1" applyBorder="1" applyAlignment="1" applyProtection="1">
      <alignment vertical="center" wrapText="1"/>
    </xf>
    <xf numFmtId="0" fontId="14" fillId="0" borderId="19" xfId="3" applyFont="1" applyBorder="1" applyAlignment="1" applyProtection="1">
      <alignment horizontal="center"/>
    </xf>
    <xf numFmtId="0" fontId="14" fillId="0" borderId="10" xfId="3" applyFont="1" applyBorder="1" applyAlignment="1" applyProtection="1">
      <alignment horizontal="center"/>
    </xf>
    <xf numFmtId="0" fontId="14" fillId="0" borderId="16" xfId="3" applyFont="1" applyBorder="1" applyAlignment="1" applyProtection="1">
      <alignment horizontal="center"/>
    </xf>
    <xf numFmtId="0" fontId="0" fillId="0" borderId="0" xfId="0" applyAlignment="1">
      <alignment horizontal="left" vertical="center"/>
    </xf>
    <xf numFmtId="0" fontId="0" fillId="0" borderId="7" xfId="0" applyBorder="1"/>
    <xf numFmtId="0" fontId="51" fillId="0" borderId="10" xfId="3" applyFont="1" applyBorder="1" applyAlignment="1">
      <alignment horizontal="center"/>
    </xf>
    <xf numFmtId="0" fontId="24" fillId="0" borderId="12" xfId="0" applyFont="1" applyBorder="1" applyAlignment="1">
      <alignment horizontal="center" vertical="center" wrapText="1"/>
    </xf>
    <xf numFmtId="165" fontId="43" fillId="0" borderId="12" xfId="3" applyNumberFormat="1" applyFont="1" applyFill="1" applyBorder="1" applyAlignment="1">
      <alignment horizontal="center" vertical="center"/>
    </xf>
    <xf numFmtId="0" fontId="16" fillId="0" borderId="0" xfId="0" applyFont="1" applyBorder="1" applyAlignment="1">
      <alignment horizontal="center"/>
    </xf>
    <xf numFmtId="0" fontId="9" fillId="0" borderId="20" xfId="0" applyFont="1" applyFill="1" applyBorder="1" applyAlignment="1">
      <alignment horizontal="center" vertical="center" wrapText="1"/>
    </xf>
    <xf numFmtId="0" fontId="28" fillId="0" borderId="21" xfId="0" applyFont="1" applyBorder="1" applyAlignment="1">
      <alignment horizontal="center" vertical="center" wrapText="1"/>
    </xf>
    <xf numFmtId="0" fontId="24" fillId="0" borderId="0" xfId="0" applyFont="1" applyBorder="1" applyAlignment="1">
      <alignment horizontal="center" vertical="center"/>
    </xf>
    <xf numFmtId="0" fontId="24" fillId="0" borderId="0" xfId="0" applyFont="1" applyBorder="1" applyAlignment="1">
      <alignment vertical="top" wrapText="1"/>
    </xf>
    <xf numFmtId="0" fontId="44" fillId="0" borderId="0" xfId="0" applyFont="1" applyBorder="1" applyAlignment="1"/>
    <xf numFmtId="0" fontId="14" fillId="0" borderId="14" xfId="3" applyFont="1" applyBorder="1" applyAlignment="1">
      <alignment horizontal="center"/>
    </xf>
    <xf numFmtId="0" fontId="14" fillId="0" borderId="14" xfId="3" applyFont="1" applyBorder="1"/>
    <xf numFmtId="165" fontId="9" fillId="0" borderId="14" xfId="3" applyNumberFormat="1" applyFont="1" applyBorder="1" applyAlignment="1">
      <alignment horizontal="center" vertical="center"/>
    </xf>
    <xf numFmtId="0" fontId="57" fillId="0" borderId="0" xfId="2" applyFont="1" applyAlignment="1">
      <alignment horizontal="center" vertical="center"/>
    </xf>
    <xf numFmtId="0" fontId="54" fillId="0" borderId="0" xfId="3" applyFont="1" applyAlignment="1">
      <alignment horizontal="center"/>
    </xf>
    <xf numFmtId="0" fontId="12" fillId="0" borderId="14" xfId="3" applyFont="1" applyBorder="1" applyAlignment="1">
      <alignment horizontal="center" vertical="center" wrapText="1"/>
    </xf>
    <xf numFmtId="165" fontId="67" fillId="0" borderId="0" xfId="3" applyNumberFormat="1" applyFont="1" applyAlignment="1">
      <alignment horizontal="center" vertical="center"/>
    </xf>
    <xf numFmtId="165" fontId="67" fillId="0" borderId="12" xfId="3" applyNumberFormat="1" applyFont="1" applyBorder="1" applyAlignment="1">
      <alignment horizontal="center" vertical="center"/>
    </xf>
    <xf numFmtId="165" fontId="67" fillId="0" borderId="0" xfId="3" applyNumberFormat="1" applyFont="1" applyBorder="1" applyAlignment="1">
      <alignment horizontal="center" vertical="center"/>
    </xf>
    <xf numFmtId="165" fontId="56" fillId="0" borderId="0" xfId="3" applyNumberFormat="1" applyFont="1" applyAlignment="1">
      <alignment horizontal="center" vertical="center"/>
    </xf>
    <xf numFmtId="165" fontId="56" fillId="0" borderId="12" xfId="3" applyNumberFormat="1" applyFont="1" applyBorder="1" applyAlignment="1">
      <alignment horizontal="center" vertical="center"/>
    </xf>
    <xf numFmtId="165" fontId="59" fillId="0" borderId="0" xfId="3" applyNumberFormat="1" applyFont="1" applyAlignment="1">
      <alignment horizontal="center" vertical="center"/>
    </xf>
    <xf numFmtId="165" fontId="59" fillId="0" borderId="12" xfId="3" applyNumberFormat="1" applyFont="1" applyBorder="1" applyAlignment="1">
      <alignment horizontal="center" vertical="center"/>
    </xf>
    <xf numFmtId="0" fontId="11" fillId="0" borderId="14" xfId="3" applyFont="1" applyFill="1" applyBorder="1" applyAlignment="1">
      <alignment horizontal="center" vertical="center" wrapText="1"/>
    </xf>
    <xf numFmtId="0" fontId="51" fillId="0" borderId="12" xfId="3" applyBorder="1" applyAlignment="1">
      <alignment horizontal="center" vertical="center"/>
    </xf>
    <xf numFmtId="0" fontId="62" fillId="0" borderId="12" xfId="3" applyFont="1" applyBorder="1" applyAlignment="1">
      <alignment horizontal="center" vertical="center" wrapText="1"/>
    </xf>
    <xf numFmtId="0" fontId="37" fillId="0" borderId="14" xfId="3" applyFont="1" applyFill="1" applyBorder="1" applyAlignment="1">
      <alignment horizontal="left" vertical="center"/>
    </xf>
    <xf numFmtId="165" fontId="67" fillId="0" borderId="14" xfId="3" applyNumberFormat="1" applyFont="1" applyBorder="1" applyAlignment="1">
      <alignment horizontal="center" vertical="center"/>
    </xf>
    <xf numFmtId="0" fontId="37" fillId="0" borderId="0" xfId="3" applyFont="1" applyFill="1" applyBorder="1" applyAlignment="1">
      <alignment horizontal="center" vertical="center" wrapText="1"/>
    </xf>
    <xf numFmtId="165" fontId="68" fillId="0" borderId="12" xfId="3" applyNumberFormat="1" applyFont="1" applyBorder="1" applyAlignment="1">
      <alignment horizontal="center" vertical="center"/>
    </xf>
    <xf numFmtId="165" fontId="11" fillId="0" borderId="12" xfId="3" applyNumberFormat="1" applyFont="1" applyBorder="1" applyAlignment="1">
      <alignment horizontal="center" vertical="center"/>
    </xf>
    <xf numFmtId="0" fontId="55" fillId="4" borderId="0" xfId="4"/>
    <xf numFmtId="0" fontId="28" fillId="0" borderId="12" xfId="0" applyFont="1" applyBorder="1" applyAlignment="1">
      <alignment horizontal="center" vertical="center" wrapText="1"/>
    </xf>
    <xf numFmtId="0" fontId="2" fillId="0" borderId="12" xfId="0" applyFont="1" applyBorder="1" applyAlignment="1">
      <alignment horizontal="center" vertical="center" wrapText="1"/>
    </xf>
    <xf numFmtId="165" fontId="13" fillId="0" borderId="12" xfId="3" applyNumberFormat="1" applyFont="1" applyBorder="1" applyAlignment="1">
      <alignment horizontal="center" vertical="center"/>
    </xf>
    <xf numFmtId="0" fontId="51" fillId="0" borderId="16" xfId="3" applyBorder="1" applyAlignment="1"/>
    <xf numFmtId="0" fontId="21" fillId="0" borderId="16" xfId="3" applyFont="1" applyBorder="1" applyAlignment="1">
      <alignment vertical="center"/>
    </xf>
    <xf numFmtId="0" fontId="21" fillId="0" borderId="12" xfId="3" applyFont="1" applyBorder="1" applyAlignment="1">
      <alignment vertical="center"/>
    </xf>
    <xf numFmtId="1" fontId="51" fillId="0" borderId="12" xfId="3" applyNumberFormat="1" applyBorder="1" applyAlignment="1"/>
    <xf numFmtId="1" fontId="21" fillId="0" borderId="12" xfId="3" applyNumberFormat="1" applyFont="1" applyBorder="1" applyAlignment="1">
      <alignment vertical="center"/>
    </xf>
    <xf numFmtId="0" fontId="39" fillId="0" borderId="13" xfId="3" applyFont="1" applyBorder="1" applyAlignment="1">
      <alignment horizontal="center" vertical="center" wrapText="1"/>
    </xf>
    <xf numFmtId="0" fontId="39" fillId="0" borderId="14" xfId="3" applyFont="1" applyBorder="1" applyAlignment="1">
      <alignment horizontal="center" vertical="center" wrapText="1"/>
    </xf>
    <xf numFmtId="0" fontId="51" fillId="0" borderId="13" xfId="3" applyBorder="1" applyAlignment="1">
      <alignment horizontal="center" vertical="center" wrapText="1"/>
    </xf>
    <xf numFmtId="0" fontId="51" fillId="0" borderId="12" xfId="3" applyBorder="1" applyAlignment="1">
      <alignment horizontal="center" vertical="center" wrapText="1"/>
    </xf>
    <xf numFmtId="0" fontId="21" fillId="0" borderId="12" xfId="3" applyFont="1" applyBorder="1" applyAlignment="1">
      <alignment horizontal="center" vertical="center"/>
    </xf>
    <xf numFmtId="1" fontId="51" fillId="0" borderId="19" xfId="3" applyNumberFormat="1" applyBorder="1" applyAlignment="1">
      <alignment horizontal="center"/>
    </xf>
    <xf numFmtId="0" fontId="21" fillId="0" borderId="10" xfId="3" applyFont="1" applyBorder="1" applyAlignment="1">
      <alignment horizontal="center" vertical="center"/>
    </xf>
    <xf numFmtId="1" fontId="51" fillId="0" borderId="10" xfId="3" applyNumberFormat="1" applyBorder="1" applyAlignment="1">
      <alignment horizontal="center"/>
    </xf>
    <xf numFmtId="0" fontId="51" fillId="0" borderId="10" xfId="3" applyFont="1" applyBorder="1" applyAlignment="1">
      <alignment horizontal="center"/>
    </xf>
    <xf numFmtId="2" fontId="52" fillId="5" borderId="0" xfId="1" applyNumberFormat="1" applyFont="1" applyFill="1"/>
    <xf numFmtId="0" fontId="0" fillId="0" borderId="6" xfId="0" applyBorder="1" applyAlignment="1"/>
    <xf numFmtId="0" fontId="24" fillId="0" borderId="0" xfId="0" applyFont="1" applyBorder="1" applyAlignment="1">
      <alignment horizontal="center" vertical="center" wrapText="1"/>
    </xf>
    <xf numFmtId="0" fontId="24" fillId="0" borderId="0" xfId="0" applyFont="1" applyBorder="1" applyAlignment="1">
      <alignment horizontal="center"/>
    </xf>
    <xf numFmtId="0" fontId="24" fillId="0" borderId="0" xfId="0" applyFont="1" applyAlignment="1">
      <alignment horizontal="center"/>
    </xf>
    <xf numFmtId="0" fontId="24" fillId="0" borderId="0" xfId="0" applyFont="1" applyAlignment="1">
      <alignment horizontal="center" vertical="center"/>
    </xf>
    <xf numFmtId="0" fontId="0" fillId="0" borderId="0" xfId="0" applyBorder="1" applyAlignment="1">
      <alignment horizontal="center"/>
    </xf>
    <xf numFmtId="0" fontId="3" fillId="7" borderId="0" xfId="0" applyFont="1" applyFill="1" applyAlignment="1">
      <alignment horizontal="center" wrapText="1"/>
    </xf>
    <xf numFmtId="0" fontId="0" fillId="0" borderId="0" xfId="0" applyAlignment="1">
      <alignment horizontal="center"/>
    </xf>
    <xf numFmtId="0" fontId="3" fillId="7" borderId="0" xfId="0" applyFont="1" applyFill="1" applyAlignment="1">
      <alignment horizontal="center"/>
    </xf>
    <xf numFmtId="0" fontId="29" fillId="0" borderId="0" xfId="0" applyFont="1" applyAlignment="1">
      <alignment horizontal="center"/>
    </xf>
    <xf numFmtId="165" fontId="24" fillId="0" borderId="0" xfId="0" applyNumberFormat="1" applyFont="1" applyAlignment="1">
      <alignment horizontal="center"/>
    </xf>
    <xf numFmtId="0" fontId="10" fillId="0" borderId="12" xfId="3" applyFont="1" applyFill="1" applyBorder="1" applyAlignment="1">
      <alignment horizontal="center" vertical="center"/>
    </xf>
    <xf numFmtId="0" fontId="62" fillId="0" borderId="12" xfId="3" applyFont="1" applyBorder="1" applyAlignment="1">
      <alignment horizontal="center" vertical="center" wrapText="1"/>
    </xf>
    <xf numFmtId="0" fontId="21" fillId="0" borderId="19" xfId="3" applyFont="1" applyBorder="1" applyAlignment="1">
      <alignment vertical="center"/>
    </xf>
    <xf numFmtId="1" fontId="51" fillId="0" borderId="19" xfId="3" applyNumberFormat="1" applyBorder="1" applyAlignment="1"/>
    <xf numFmtId="0" fontId="51" fillId="0" borderId="0" xfId="3" applyAlignment="1">
      <alignment horizontal="center" vertical="center"/>
    </xf>
    <xf numFmtId="0" fontId="56" fillId="0" borderId="12" xfId="3" applyFont="1" applyBorder="1"/>
    <xf numFmtId="0" fontId="11" fillId="0" borderId="0" xfId="2" applyFont="1" applyAlignment="1">
      <alignment vertical="center"/>
    </xf>
    <xf numFmtId="0" fontId="41" fillId="0" borderId="12" xfId="3" applyFont="1" applyFill="1" applyBorder="1" applyAlignment="1">
      <alignment horizontal="left" vertical="center"/>
    </xf>
    <xf numFmtId="0" fontId="41" fillId="0" borderId="0" xfId="3" applyFont="1" applyFill="1" applyBorder="1" applyAlignment="1">
      <alignment horizontal="left" vertical="center"/>
    </xf>
    <xf numFmtId="0" fontId="41" fillId="0" borderId="12" xfId="3" applyFont="1" applyFill="1" applyBorder="1" applyAlignment="1">
      <alignment horizontal="center" vertical="center" wrapText="1"/>
    </xf>
    <xf numFmtId="0" fontId="56" fillId="0" borderId="0" xfId="3" applyFont="1"/>
    <xf numFmtId="0" fontId="23" fillId="0" borderId="0" xfId="0" applyFont="1" applyFill="1" applyAlignment="1">
      <alignment horizontal="center"/>
    </xf>
    <xf numFmtId="49" fontId="24" fillId="0" borderId="0" xfId="0" applyNumberFormat="1" applyFont="1" applyBorder="1" applyAlignment="1">
      <alignment horizontal="center"/>
    </xf>
    <xf numFmtId="0" fontId="78" fillId="0" borderId="12" xfId="3" applyFont="1" applyFill="1" applyBorder="1" applyAlignment="1">
      <alignment horizontal="left" vertical="center" wrapText="1"/>
    </xf>
    <xf numFmtId="0" fontId="39" fillId="0" borderId="12" xfId="3" applyFont="1" applyBorder="1" applyAlignment="1">
      <alignment horizontal="center" vertical="center" wrapText="1"/>
    </xf>
    <xf numFmtId="0" fontId="70" fillId="0" borderId="6" xfId="3" applyFont="1" applyBorder="1" applyAlignment="1">
      <alignment horizontal="center" vertical="center"/>
    </xf>
    <xf numFmtId="0" fontId="0" fillId="0" borderId="0" xfId="0" applyFont="1"/>
    <xf numFmtId="0" fontId="24" fillId="0" borderId="0" xfId="0" applyFont="1" applyAlignment="1">
      <alignment horizontal="center"/>
    </xf>
    <xf numFmtId="165" fontId="24" fillId="0" borderId="0" xfId="0" applyNumberFormat="1" applyFont="1" applyAlignment="1">
      <alignment horizontal="center"/>
    </xf>
    <xf numFmtId="0" fontId="3" fillId="7" borderId="0" xfId="0" applyFont="1" applyFill="1" applyAlignment="1">
      <alignment horizontal="center"/>
    </xf>
    <xf numFmtId="49" fontId="31" fillId="6" borderId="0" xfId="0" applyNumberFormat="1" applyFont="1" applyFill="1" applyAlignment="1">
      <alignment horizontal="center"/>
    </xf>
    <xf numFmtId="0" fontId="24" fillId="0" borderId="0"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4" xfId="0" applyFont="1" applyBorder="1" applyAlignment="1">
      <alignment horizontal="center" vertical="center" wrapText="1"/>
    </xf>
    <xf numFmtId="0" fontId="25" fillId="0" borderId="12" xfId="0" applyFont="1" applyBorder="1" applyAlignment="1">
      <alignment horizontal="center"/>
    </xf>
    <xf numFmtId="0" fontId="44" fillId="0" borderId="7" xfId="0" applyFont="1" applyBorder="1" applyAlignment="1">
      <alignment horizontal="center"/>
    </xf>
    <xf numFmtId="0" fontId="44" fillId="0" borderId="25" xfId="0" applyFont="1" applyBorder="1" applyAlignment="1">
      <alignment horizontal="center"/>
    </xf>
    <xf numFmtId="0" fontId="24" fillId="0" borderId="17" xfId="0" applyFont="1" applyBorder="1" applyAlignment="1">
      <alignment horizontal="center"/>
    </xf>
    <xf numFmtId="0" fontId="24" fillId="0" borderId="7" xfId="0" applyFont="1" applyBorder="1" applyAlignment="1">
      <alignment horizontal="center"/>
    </xf>
    <xf numFmtId="0" fontId="24" fillId="0" borderId="23" xfId="0" applyFont="1" applyBorder="1" applyAlignment="1">
      <alignment horizontal="center"/>
    </xf>
    <xf numFmtId="0" fontId="24" fillId="0" borderId="0" xfId="0" applyFont="1" applyBorder="1" applyAlignment="1">
      <alignment horizontal="center"/>
    </xf>
    <xf numFmtId="0" fontId="24" fillId="0" borderId="24" xfId="0" applyFont="1" applyBorder="1" applyAlignment="1">
      <alignment horizontal="center"/>
    </xf>
    <xf numFmtId="0" fontId="24" fillId="0" borderId="6" xfId="0" applyFont="1" applyBorder="1" applyAlignment="1">
      <alignment horizontal="center"/>
    </xf>
    <xf numFmtId="0" fontId="24" fillId="0" borderId="12" xfId="0" applyFont="1" applyBorder="1" applyAlignment="1">
      <alignment horizontal="center"/>
    </xf>
    <xf numFmtId="0" fontId="23" fillId="6" borderId="0" xfId="0" applyFont="1" applyFill="1" applyAlignment="1">
      <alignment horizontal="center" vertical="center"/>
    </xf>
    <xf numFmtId="0" fontId="24" fillId="0" borderId="12" xfId="0" applyFont="1" applyBorder="1" applyAlignment="1">
      <alignment horizontal="center" vertical="center" wrapText="1"/>
    </xf>
    <xf numFmtId="0" fontId="25" fillId="0" borderId="0" xfId="0" applyFont="1" applyBorder="1" applyAlignment="1">
      <alignment horizontal="center"/>
    </xf>
    <xf numFmtId="0" fontId="29" fillId="7" borderId="0" xfId="0" applyFont="1" applyFill="1" applyAlignment="1">
      <alignment horizontal="center"/>
    </xf>
    <xf numFmtId="0" fontId="42" fillId="0" borderId="12" xfId="0" applyFont="1" applyBorder="1" applyAlignment="1">
      <alignment horizontal="center"/>
    </xf>
    <xf numFmtId="0" fontId="24" fillId="0" borderId="19"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16" xfId="0" applyFont="1" applyBorder="1" applyAlignment="1">
      <alignment horizontal="center" vertical="center" wrapText="1"/>
    </xf>
    <xf numFmtId="1" fontId="24" fillId="0" borderId="7" xfId="0" applyNumberFormat="1" applyFont="1" applyBorder="1" applyAlignment="1">
      <alignment horizontal="center" vertical="center"/>
    </xf>
    <xf numFmtId="1" fontId="24" fillId="0" borderId="6" xfId="0" applyNumberFormat="1" applyFont="1" applyBorder="1" applyAlignment="1">
      <alignment horizontal="center" vertical="center"/>
    </xf>
    <xf numFmtId="0" fontId="24" fillId="0" borderId="0" xfId="0" applyFont="1" applyAlignment="1">
      <alignment horizontal="left" vertical="center" wrapText="1"/>
    </xf>
    <xf numFmtId="0" fontId="36" fillId="0" borderId="6" xfId="0" applyFont="1" applyBorder="1" applyAlignment="1">
      <alignment horizontal="center" vertical="center" wrapText="1"/>
    </xf>
    <xf numFmtId="0" fontId="0" fillId="0" borderId="0" xfId="0" applyBorder="1" applyAlignment="1">
      <alignment horizontal="center"/>
    </xf>
    <xf numFmtId="0" fontId="0" fillId="0" borderId="17" xfId="0"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77" fillId="0" borderId="19" xfId="0" applyFont="1" applyBorder="1" applyAlignment="1">
      <alignment horizontal="left"/>
    </xf>
    <xf numFmtId="0" fontId="77" fillId="0" borderId="10" xfId="0" applyFont="1" applyBorder="1" applyAlignment="1">
      <alignment horizontal="left"/>
    </xf>
    <xf numFmtId="0" fontId="77" fillId="0" borderId="34" xfId="0" applyFont="1" applyBorder="1" applyAlignment="1">
      <alignment horizontal="left"/>
    </xf>
    <xf numFmtId="0" fontId="77" fillId="0" borderId="29" xfId="0" applyFont="1" applyBorder="1" applyAlignment="1">
      <alignment horizontal="left" vertical="center"/>
    </xf>
    <xf numFmtId="0" fontId="77" fillId="0" borderId="12" xfId="0" applyFont="1" applyBorder="1" applyAlignment="1">
      <alignment horizontal="left" vertical="center"/>
    </xf>
    <xf numFmtId="0" fontId="77" fillId="0" borderId="38" xfId="0" applyFont="1" applyBorder="1" applyAlignment="1">
      <alignment horizontal="left" vertical="center"/>
    </xf>
    <xf numFmtId="0" fontId="24" fillId="0" borderId="12" xfId="0" applyFont="1" applyBorder="1" applyAlignment="1">
      <alignment horizontal="left" vertical="center" wrapText="1"/>
    </xf>
    <xf numFmtId="0" fontId="24" fillId="0" borderId="38" xfId="0" applyFont="1" applyBorder="1" applyAlignment="1">
      <alignment horizontal="left" vertical="center" wrapText="1"/>
    </xf>
    <xf numFmtId="0" fontId="15" fillId="6" borderId="35" xfId="0" applyFont="1" applyFill="1" applyBorder="1" applyAlignment="1">
      <alignment horizontal="center" vertical="center"/>
    </xf>
    <xf numFmtId="0" fontId="15" fillId="6" borderId="36" xfId="0" applyFont="1" applyFill="1" applyBorder="1" applyAlignment="1">
      <alignment horizontal="center" vertical="center"/>
    </xf>
    <xf numFmtId="0" fontId="15" fillId="6" borderId="41" xfId="0" applyFont="1" applyFill="1" applyBorder="1" applyAlignment="1">
      <alignment horizontal="center" vertical="center"/>
    </xf>
    <xf numFmtId="0" fontId="24" fillId="0" borderId="33" xfId="0" applyFont="1" applyBorder="1" applyAlignment="1">
      <alignment horizontal="left"/>
    </xf>
    <xf numFmtId="0" fontId="24" fillId="0" borderId="10" xfId="0" applyFont="1" applyBorder="1" applyAlignment="1">
      <alignment horizontal="left"/>
    </xf>
    <xf numFmtId="0" fontId="24" fillId="0" borderId="16" xfId="0" applyFont="1" applyBorder="1" applyAlignment="1">
      <alignment horizontal="left"/>
    </xf>
    <xf numFmtId="0" fontId="24" fillId="0" borderId="29" xfId="0" applyFont="1" applyBorder="1" applyAlignment="1">
      <alignment horizontal="left" vertical="center"/>
    </xf>
    <xf numFmtId="0" fontId="24" fillId="0" borderId="12" xfId="0" applyFont="1" applyBorder="1" applyAlignment="1">
      <alignment horizontal="left" vertical="center"/>
    </xf>
    <xf numFmtId="0" fontId="24" fillId="0" borderId="29" xfId="0" applyFont="1" applyBorder="1" applyAlignment="1">
      <alignment horizontal="left"/>
    </xf>
    <xf numFmtId="0" fontId="24" fillId="0" borderId="12" xfId="0" applyFont="1" applyBorder="1" applyAlignment="1">
      <alignment horizontal="left"/>
    </xf>
    <xf numFmtId="0" fontId="23" fillId="7" borderId="44" xfId="0" applyFont="1" applyFill="1" applyBorder="1" applyAlignment="1">
      <alignment horizontal="center"/>
    </xf>
    <xf numFmtId="0" fontId="25" fillId="0" borderId="35" xfId="0" applyFont="1" applyBorder="1" applyAlignment="1">
      <alignment horizontal="center"/>
    </xf>
    <xf numFmtId="0" fontId="25" fillId="0" borderId="36" xfId="0" applyFont="1" applyBorder="1" applyAlignment="1">
      <alignment horizontal="center"/>
    </xf>
    <xf numFmtId="0" fontId="25" fillId="0" borderId="37" xfId="0" applyFont="1" applyBorder="1" applyAlignment="1">
      <alignment horizontal="center"/>
    </xf>
    <xf numFmtId="0" fontId="30" fillId="7" borderId="0" xfId="0" applyFont="1" applyFill="1" applyAlignment="1">
      <alignment horizontal="center"/>
    </xf>
    <xf numFmtId="0" fontId="31" fillId="6" borderId="0" xfId="0" applyFont="1" applyFill="1" applyAlignment="1">
      <alignment horizontal="center" vertical="center"/>
    </xf>
    <xf numFmtId="0" fontId="24" fillId="0" borderId="33" xfId="0" applyFont="1" applyBorder="1" applyAlignment="1">
      <alignment horizontal="left" vertical="center"/>
    </xf>
    <xf numFmtId="0" fontId="24" fillId="0" borderId="10" xfId="0" applyFont="1" applyBorder="1" applyAlignment="1">
      <alignment horizontal="left" vertical="center"/>
    </xf>
    <xf numFmtId="0" fontId="24" fillId="0" borderId="16" xfId="0" applyFont="1" applyBorder="1" applyAlignment="1">
      <alignment horizontal="left" vertical="center"/>
    </xf>
    <xf numFmtId="0" fontId="2" fillId="0" borderId="0" xfId="0" applyFont="1" applyAlignment="1">
      <alignment horizontal="center" vertical="top"/>
    </xf>
    <xf numFmtId="0" fontId="2" fillId="0" borderId="0" xfId="0" applyFont="1" applyAlignment="1">
      <alignment horizontal="center" vertical="top" wrapText="1"/>
    </xf>
    <xf numFmtId="0" fontId="24" fillId="0" borderId="19" xfId="0" applyFont="1" applyBorder="1" applyAlignment="1">
      <alignment horizontal="left" vertical="center"/>
    </xf>
    <xf numFmtId="0" fontId="2" fillId="0" borderId="29" xfId="0" applyFont="1" applyBorder="1" applyAlignment="1">
      <alignment horizontal="left" vertical="center"/>
    </xf>
    <xf numFmtId="0" fontId="2" fillId="0" borderId="12" xfId="0" applyFont="1" applyBorder="1" applyAlignment="1">
      <alignment horizontal="left" vertical="center"/>
    </xf>
    <xf numFmtId="0" fontId="2" fillId="0" borderId="19" xfId="0" applyFont="1" applyBorder="1" applyAlignment="1">
      <alignment horizontal="left" vertical="center"/>
    </xf>
    <xf numFmtId="0" fontId="24" fillId="0" borderId="39" xfId="0" applyFont="1" applyBorder="1" applyAlignment="1">
      <alignment horizontal="left" vertical="center"/>
    </xf>
    <xf numFmtId="0" fontId="24" fillId="0" borderId="13" xfId="0" applyFont="1" applyBorder="1" applyAlignment="1">
      <alignment horizontal="left" vertical="center"/>
    </xf>
    <xf numFmtId="0" fontId="24" fillId="0" borderId="17" xfId="0" applyFont="1" applyBorder="1" applyAlignment="1">
      <alignment horizontal="left" vertical="center"/>
    </xf>
    <xf numFmtId="0" fontId="24" fillId="6" borderId="35" xfId="0" applyFont="1" applyFill="1" applyBorder="1" applyAlignment="1">
      <alignment horizontal="center" vertical="center"/>
    </xf>
    <xf numFmtId="0" fontId="24" fillId="6" borderId="36" xfId="0" applyFont="1" applyFill="1" applyBorder="1" applyAlignment="1">
      <alignment horizontal="center" vertical="center"/>
    </xf>
    <xf numFmtId="0" fontId="24" fillId="6" borderId="37" xfId="0" applyFont="1" applyFill="1" applyBorder="1" applyAlignment="1">
      <alignment horizontal="center" vertical="center"/>
    </xf>
    <xf numFmtId="0" fontId="77" fillId="0" borderId="19" xfId="0" applyFont="1" applyBorder="1" applyAlignment="1">
      <alignment horizontal="left" wrapText="1"/>
    </xf>
    <xf numFmtId="0" fontId="77" fillId="0" borderId="10" xfId="0" applyFont="1" applyBorder="1" applyAlignment="1">
      <alignment horizontal="left" wrapText="1"/>
    </xf>
    <xf numFmtId="0" fontId="77" fillId="0" borderId="34" xfId="0" applyFont="1" applyBorder="1" applyAlignment="1">
      <alignment horizontal="left" wrapText="1"/>
    </xf>
    <xf numFmtId="0" fontId="24" fillId="0" borderId="42" xfId="0" applyFont="1" applyBorder="1" applyAlignment="1">
      <alignment horizontal="left"/>
    </xf>
    <xf numFmtId="0" fontId="24" fillId="0" borderId="43" xfId="0" applyFont="1" applyBorder="1" applyAlignment="1">
      <alignment horizontal="left"/>
    </xf>
    <xf numFmtId="0" fontId="24" fillId="0" borderId="50" xfId="0" applyFont="1" applyBorder="1" applyAlignment="1">
      <alignment horizontal="left"/>
    </xf>
    <xf numFmtId="0" fontId="24" fillId="0" borderId="28" xfId="0" applyFont="1" applyBorder="1" applyAlignment="1">
      <alignment horizontal="left"/>
    </xf>
    <xf numFmtId="0" fontId="24" fillId="0" borderId="49" xfId="0" applyFont="1" applyBorder="1" applyAlignment="1">
      <alignment horizontal="left"/>
    </xf>
    <xf numFmtId="0" fontId="24" fillId="0" borderId="0" xfId="0" applyFont="1" applyBorder="1" applyAlignment="1">
      <alignment horizontal="center" vertical="center"/>
    </xf>
    <xf numFmtId="0" fontId="24" fillId="0" borderId="38" xfId="0" applyFont="1" applyBorder="1" applyAlignment="1">
      <alignment horizontal="left" vertical="center"/>
    </xf>
    <xf numFmtId="0" fontId="0" fillId="0" borderId="0" xfId="0" applyAlignment="1">
      <alignment horizontal="center"/>
    </xf>
    <xf numFmtId="0" fontId="0" fillId="0" borderId="18" xfId="0" applyBorder="1" applyAlignment="1">
      <alignment horizontal="center"/>
    </xf>
    <xf numFmtId="0" fontId="28" fillId="0" borderId="0" xfId="0" applyFont="1" applyBorder="1" applyAlignment="1">
      <alignment horizontal="center"/>
    </xf>
    <xf numFmtId="0" fontId="24" fillId="0" borderId="26" xfId="0" applyFont="1" applyBorder="1" applyAlignment="1">
      <alignment horizontal="left" vertical="center"/>
    </xf>
    <xf numFmtId="0" fontId="24" fillId="0" borderId="27" xfId="0" applyFont="1" applyBorder="1" applyAlignment="1">
      <alignment horizontal="left" vertical="center"/>
    </xf>
    <xf numFmtId="0" fontId="24" fillId="0" borderId="27" xfId="0" applyFont="1" applyBorder="1" applyAlignment="1">
      <alignment horizontal="left" vertical="center" wrapText="1"/>
    </xf>
    <xf numFmtId="0" fontId="24" fillId="0" borderId="32" xfId="0" applyFont="1" applyBorder="1" applyAlignment="1">
      <alignment horizontal="left" vertical="center" wrapText="1"/>
    </xf>
    <xf numFmtId="0" fontId="24" fillId="0" borderId="32" xfId="0" applyFont="1" applyBorder="1" applyAlignment="1">
      <alignment horizontal="left" vertical="center"/>
    </xf>
    <xf numFmtId="0" fontId="2" fillId="0" borderId="0" xfId="0" applyFont="1" applyAlignment="1">
      <alignment horizontal="center" vertical="center"/>
    </xf>
    <xf numFmtId="0" fontId="24" fillId="0" borderId="0" xfId="0" applyFont="1" applyAlignment="1">
      <alignment horizontal="center" vertical="center" wrapText="1"/>
    </xf>
    <xf numFmtId="0" fontId="77" fillId="0" borderId="26" xfId="0" applyFont="1" applyBorder="1" applyAlignment="1">
      <alignment horizontal="left" vertical="center"/>
    </xf>
    <xf numFmtId="0" fontId="77" fillId="0" borderId="27" xfId="0" applyFont="1" applyBorder="1" applyAlignment="1">
      <alignment horizontal="left" vertical="center"/>
    </xf>
    <xf numFmtId="0" fontId="77" fillId="0" borderId="32" xfId="0" applyFont="1" applyBorder="1" applyAlignment="1">
      <alignment horizontal="left" vertical="center"/>
    </xf>
    <xf numFmtId="0" fontId="77" fillId="0" borderId="42" xfId="0" applyFont="1" applyBorder="1" applyAlignment="1">
      <alignment horizontal="left"/>
    </xf>
    <xf numFmtId="0" fontId="77" fillId="0" borderId="43" xfId="0" applyFont="1" applyBorder="1" applyAlignment="1">
      <alignment horizontal="left"/>
    </xf>
    <xf numFmtId="0" fontId="24" fillId="0" borderId="34" xfId="0" applyFont="1" applyBorder="1" applyAlignment="1">
      <alignment horizontal="left" vertical="center"/>
    </xf>
    <xf numFmtId="0" fontId="24" fillId="0" borderId="0" xfId="0" applyFont="1" applyAlignment="1">
      <alignment horizontal="left" vertical="center"/>
    </xf>
    <xf numFmtId="0" fontId="24" fillId="0" borderId="40" xfId="0" applyFont="1" applyBorder="1" applyAlignment="1">
      <alignment horizontal="left" vertical="center"/>
    </xf>
    <xf numFmtId="0" fontId="77" fillId="7" borderId="35" xfId="0" applyFont="1" applyFill="1" applyBorder="1" applyAlignment="1">
      <alignment horizontal="center" vertical="center"/>
    </xf>
    <xf numFmtId="0" fontId="77" fillId="7" borderId="36" xfId="0" applyFont="1" applyFill="1" applyBorder="1" applyAlignment="1">
      <alignment horizontal="center" vertical="center"/>
    </xf>
    <xf numFmtId="0" fontId="77" fillId="7" borderId="37" xfId="0" applyFont="1" applyFill="1" applyBorder="1" applyAlignment="1">
      <alignment horizontal="center" vertical="center"/>
    </xf>
    <xf numFmtId="0" fontId="77" fillId="0" borderId="0" xfId="0" applyFont="1" applyAlignment="1">
      <alignment horizontal="left" vertical="center"/>
    </xf>
    <xf numFmtId="0" fontId="24" fillId="0" borderId="28" xfId="0" applyFont="1" applyBorder="1" applyAlignment="1">
      <alignment horizontal="left" vertical="center"/>
    </xf>
    <xf numFmtId="0" fontId="24" fillId="0" borderId="30" xfId="0" applyFont="1" applyBorder="1" applyAlignment="1">
      <alignment horizontal="left" vertical="center"/>
    </xf>
    <xf numFmtId="0" fontId="24" fillId="0" borderId="7" xfId="0" applyFont="1" applyBorder="1" applyAlignment="1">
      <alignment horizontal="left" vertical="center"/>
    </xf>
    <xf numFmtId="0" fontId="24" fillId="0" borderId="31" xfId="0" applyFont="1" applyBorder="1" applyAlignment="1">
      <alignment horizontal="left" vertical="center"/>
    </xf>
    <xf numFmtId="0" fontId="24" fillId="0" borderId="0" xfId="0" applyFont="1" applyAlignment="1">
      <alignment horizontal="center" vertical="center"/>
    </xf>
    <xf numFmtId="0" fontId="15" fillId="0" borderId="7" xfId="0" applyFont="1" applyBorder="1" applyAlignment="1">
      <alignment horizontal="center"/>
    </xf>
    <xf numFmtId="0" fontId="15" fillId="0" borderId="25" xfId="0" applyFont="1" applyBorder="1" applyAlignment="1">
      <alignment horizontal="center"/>
    </xf>
    <xf numFmtId="0" fontId="26" fillId="0" borderId="0" xfId="0" applyFont="1" applyAlignment="1">
      <alignment horizontal="left" wrapText="1"/>
    </xf>
    <xf numFmtId="0" fontId="24" fillId="0" borderId="0" xfId="0" applyNumberFormat="1" applyFont="1" applyAlignment="1">
      <alignment horizontal="left" wrapText="1"/>
    </xf>
    <xf numFmtId="0" fontId="28" fillId="0" borderId="6" xfId="0" applyFont="1" applyBorder="1" applyAlignment="1">
      <alignment horizontal="center"/>
    </xf>
    <xf numFmtId="0" fontId="28" fillId="0" borderId="22" xfId="0" applyFont="1" applyBorder="1" applyAlignment="1">
      <alignment horizontal="center"/>
    </xf>
    <xf numFmtId="0" fontId="28" fillId="0" borderId="6" xfId="0" applyFont="1" applyBorder="1" applyAlignment="1">
      <alignment horizontal="center" vertical="center" wrapText="1"/>
    </xf>
    <xf numFmtId="0" fontId="28" fillId="0" borderId="22" xfId="0" applyFont="1" applyBorder="1" applyAlignment="1">
      <alignment horizontal="center" vertical="center" wrapText="1"/>
    </xf>
    <xf numFmtId="0" fontId="3" fillId="7" borderId="0" xfId="0" applyFont="1" applyFill="1" applyAlignment="1">
      <alignment horizontal="center" wrapText="1"/>
    </xf>
    <xf numFmtId="0" fontId="2" fillId="0" borderId="0" xfId="0" applyFont="1" applyBorder="1" applyAlignment="1">
      <alignment horizontal="center" vertical="center" wrapText="1"/>
    </xf>
    <xf numFmtId="0" fontId="2" fillId="0" borderId="18"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25"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25" xfId="0" applyFont="1" applyBorder="1" applyAlignment="1">
      <alignment horizontal="center" vertical="center" wrapText="1"/>
    </xf>
    <xf numFmtId="0" fontId="24" fillId="0" borderId="10" xfId="0" applyFont="1" applyBorder="1" applyAlignment="1">
      <alignment horizontal="center"/>
    </xf>
    <xf numFmtId="0" fontId="15" fillId="0" borderId="7" xfId="0" applyFont="1" applyBorder="1" applyAlignment="1">
      <alignment horizontal="center" vertical="center"/>
    </xf>
    <xf numFmtId="0" fontId="15" fillId="0" borderId="25" xfId="0" applyFont="1" applyBorder="1" applyAlignment="1">
      <alignment horizontal="center" vertical="center"/>
    </xf>
    <xf numFmtId="0" fontId="49" fillId="0" borderId="7" xfId="0" applyFont="1" applyBorder="1"/>
    <xf numFmtId="0" fontId="49" fillId="0" borderId="25" xfId="0" applyFont="1" applyBorder="1"/>
    <xf numFmtId="0" fontId="24" fillId="0" borderId="19" xfId="0" applyFont="1" applyBorder="1" applyAlignment="1">
      <alignment horizontal="center" vertical="center"/>
    </xf>
    <xf numFmtId="0" fontId="24" fillId="0" borderId="10" xfId="0" applyFont="1" applyBorder="1" applyAlignment="1">
      <alignment horizontal="center" vertical="center"/>
    </xf>
    <xf numFmtId="0" fontId="24" fillId="0" borderId="16" xfId="0" applyFont="1" applyBorder="1" applyAlignment="1">
      <alignment horizontal="center" vertical="center"/>
    </xf>
    <xf numFmtId="0" fontId="15" fillId="6" borderId="12" xfId="0" applyFont="1" applyFill="1" applyBorder="1" applyAlignment="1">
      <alignment horizontal="left" vertical="center"/>
    </xf>
    <xf numFmtId="0" fontId="23" fillId="7" borderId="0" xfId="0" applyFont="1" applyFill="1" applyAlignment="1">
      <alignment horizontal="center"/>
    </xf>
    <xf numFmtId="0" fontId="24" fillId="0" borderId="19" xfId="0" applyFont="1" applyBorder="1" applyAlignment="1">
      <alignment horizontal="left"/>
    </xf>
    <xf numFmtId="0" fontId="24" fillId="0" borderId="34" xfId="0" applyFont="1" applyBorder="1" applyAlignment="1">
      <alignment horizontal="left"/>
    </xf>
    <xf numFmtId="1" fontId="24" fillId="0" borderId="0" xfId="0" applyNumberFormat="1" applyFont="1" applyAlignment="1">
      <alignment horizontal="center" vertical="center" wrapText="1"/>
    </xf>
    <xf numFmtId="1" fontId="24" fillId="0" borderId="0" xfId="0" applyNumberFormat="1" applyFont="1" applyAlignment="1">
      <alignment horizontal="center"/>
    </xf>
    <xf numFmtId="49" fontId="24" fillId="0" borderId="0" xfId="0" applyNumberFormat="1" applyFont="1" applyAlignment="1">
      <alignment horizontal="center"/>
    </xf>
    <xf numFmtId="49" fontId="24" fillId="0" borderId="6" xfId="0" applyNumberFormat="1" applyFont="1" applyBorder="1" applyAlignment="1">
      <alignment horizontal="center"/>
    </xf>
    <xf numFmtId="0" fontId="24" fillId="0" borderId="14" xfId="0" applyFont="1" applyBorder="1" applyAlignment="1">
      <alignment horizontal="center"/>
    </xf>
    <xf numFmtId="0" fontId="25" fillId="0" borderId="27" xfId="0" applyFont="1" applyBorder="1" applyAlignment="1">
      <alignment horizontal="center"/>
    </xf>
    <xf numFmtId="0" fontId="42" fillId="0" borderId="27" xfId="0" applyFont="1" applyBorder="1" applyAlignment="1">
      <alignment horizontal="center"/>
    </xf>
    <xf numFmtId="0" fontId="24" fillId="0" borderId="7" xfId="0" applyFont="1" applyBorder="1" applyAlignment="1">
      <alignment horizontal="center" vertical="center"/>
    </xf>
    <xf numFmtId="0" fontId="24" fillId="0" borderId="6" xfId="0" applyFont="1" applyBorder="1" applyAlignment="1">
      <alignment horizontal="center" vertical="center"/>
    </xf>
    <xf numFmtId="0" fontId="29" fillId="0" borderId="0" xfId="0" applyFont="1" applyAlignment="1">
      <alignment horizontal="center"/>
    </xf>
    <xf numFmtId="0" fontId="0" fillId="0" borderId="5" xfId="0" applyBorder="1" applyAlignment="1">
      <alignment horizontal="center"/>
    </xf>
    <xf numFmtId="0" fontId="0" fillId="0" borderId="5" xfId="0" applyFont="1" applyBorder="1" applyAlignment="1">
      <alignment horizontal="center"/>
    </xf>
    <xf numFmtId="0" fontId="24" fillId="0" borderId="19" xfId="0" applyFont="1" applyBorder="1" applyAlignment="1">
      <alignment horizontal="center"/>
    </xf>
    <xf numFmtId="0" fontId="24" fillId="0" borderId="16" xfId="0" applyFont="1" applyBorder="1" applyAlignment="1">
      <alignment horizontal="center"/>
    </xf>
    <xf numFmtId="0" fontId="24" fillId="0" borderId="0" xfId="0" applyFont="1" applyBorder="1" applyAlignment="1">
      <alignment horizontal="center" vertical="top" wrapText="1"/>
    </xf>
    <xf numFmtId="0" fontId="24" fillId="0" borderId="18" xfId="0" applyFont="1" applyBorder="1" applyAlignment="1">
      <alignment horizontal="center" vertical="top" wrapText="1"/>
    </xf>
    <xf numFmtId="0" fontId="24" fillId="0" borderId="22" xfId="0" applyFont="1" applyBorder="1" applyAlignment="1">
      <alignment horizontal="center"/>
    </xf>
    <xf numFmtId="0" fontId="0" fillId="0" borderId="7" xfId="0" applyBorder="1"/>
    <xf numFmtId="0" fontId="0" fillId="0" borderId="25" xfId="0" applyBorder="1"/>
    <xf numFmtId="0" fontId="69" fillId="0" borderId="26" xfId="0" applyFont="1" applyBorder="1" applyAlignment="1">
      <alignment horizontal="left" vertical="center"/>
    </xf>
    <xf numFmtId="0" fontId="69" fillId="0" borderId="27" xfId="0" applyFont="1" applyBorder="1" applyAlignment="1">
      <alignment horizontal="left" vertical="center"/>
    </xf>
    <xf numFmtId="0" fontId="69" fillId="0" borderId="32" xfId="0" applyFont="1" applyBorder="1" applyAlignment="1">
      <alignment horizontal="left" vertical="center"/>
    </xf>
    <xf numFmtId="0" fontId="69" fillId="0" borderId="29" xfId="0" applyFont="1" applyBorder="1" applyAlignment="1">
      <alignment horizontal="left" vertical="center"/>
    </xf>
    <xf numFmtId="0" fontId="69" fillId="0" borderId="12" xfId="0" applyFont="1" applyBorder="1" applyAlignment="1">
      <alignment horizontal="left" vertical="center"/>
    </xf>
    <xf numFmtId="0" fontId="69" fillId="0" borderId="38" xfId="0" applyFont="1" applyBorder="1" applyAlignment="1">
      <alignment horizontal="left" vertical="center"/>
    </xf>
    <xf numFmtId="0" fontId="69" fillId="7" borderId="35" xfId="0" applyFont="1" applyFill="1" applyBorder="1" applyAlignment="1">
      <alignment horizontal="center" vertical="center"/>
    </xf>
    <xf numFmtId="0" fontId="69" fillId="7" borderId="36" xfId="0" applyFont="1" applyFill="1" applyBorder="1" applyAlignment="1">
      <alignment horizontal="center" vertical="center"/>
    </xf>
    <xf numFmtId="0" fontId="69" fillId="7" borderId="37" xfId="0" applyFont="1" applyFill="1" applyBorder="1" applyAlignment="1">
      <alignment horizontal="center" vertical="center"/>
    </xf>
    <xf numFmtId="0" fontId="69" fillId="0" borderId="42" xfId="0" applyFont="1" applyBorder="1" applyAlignment="1">
      <alignment horizontal="left"/>
    </xf>
    <xf numFmtId="0" fontId="69" fillId="0" borderId="43" xfId="0" applyFont="1" applyBorder="1" applyAlignment="1">
      <alignment horizontal="left"/>
    </xf>
    <xf numFmtId="0" fontId="77" fillId="0" borderId="12" xfId="0" applyFont="1" applyBorder="1" applyAlignment="1">
      <alignment horizontal="left" wrapText="1"/>
    </xf>
    <xf numFmtId="0" fontId="77" fillId="0" borderId="38" xfId="0" applyFont="1" applyBorder="1" applyAlignment="1">
      <alignment horizontal="left" wrapText="1"/>
    </xf>
    <xf numFmtId="0" fontId="24" fillId="0" borderId="26" xfId="0" applyFont="1" applyBorder="1" applyAlignment="1">
      <alignment horizontal="left"/>
    </xf>
    <xf numFmtId="0" fontId="24" fillId="0" borderId="27" xfId="0" applyFont="1" applyBorder="1" applyAlignment="1">
      <alignment horizontal="left"/>
    </xf>
    <xf numFmtId="0" fontId="24" fillId="0" borderId="32" xfId="0" applyFont="1" applyBorder="1" applyAlignment="1">
      <alignment horizontal="left"/>
    </xf>
    <xf numFmtId="0" fontId="3" fillId="0" borderId="0" xfId="0" applyFont="1" applyAlignment="1">
      <alignment horizontal="center" vertical="center" wrapText="1"/>
    </xf>
    <xf numFmtId="0" fontId="3" fillId="7" borderId="0" xfId="0" applyFont="1" applyFill="1" applyAlignment="1">
      <alignment horizontal="center" vertical="center" wrapText="1"/>
    </xf>
    <xf numFmtId="0" fontId="28" fillId="0" borderId="11"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2" xfId="0" applyFont="1" applyBorder="1" applyAlignment="1">
      <alignment horizontal="center" vertical="center" wrapText="1"/>
    </xf>
    <xf numFmtId="0" fontId="3" fillId="2" borderId="0" xfId="0" applyFont="1" applyFill="1" applyBorder="1" applyAlignment="1">
      <alignment horizontal="center" vertical="center" wrapText="1"/>
    </xf>
    <xf numFmtId="0" fontId="28" fillId="0" borderId="12" xfId="0" applyFont="1" applyBorder="1" applyAlignment="1">
      <alignment horizontal="center" vertical="center" wrapText="1"/>
    </xf>
    <xf numFmtId="0" fontId="3" fillId="7" borderId="4" xfId="0" applyFont="1" applyFill="1" applyBorder="1" applyAlignment="1">
      <alignment horizontal="center" vertical="center" wrapText="1"/>
    </xf>
    <xf numFmtId="0" fontId="24" fillId="0" borderId="3" xfId="0" applyFont="1" applyBorder="1" applyAlignment="1">
      <alignment horizontal="left" vertical="center" wrapText="1"/>
    </xf>
    <xf numFmtId="0" fontId="24" fillId="0" borderId="9" xfId="0" applyFont="1" applyBorder="1" applyAlignment="1">
      <alignment horizontal="left" vertical="center" wrapText="1"/>
    </xf>
    <xf numFmtId="0" fontId="24" fillId="0" borderId="4"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10" xfId="0" applyFont="1" applyBorder="1" applyAlignment="1">
      <alignment horizontal="left" vertical="center" wrapText="1"/>
    </xf>
    <xf numFmtId="0" fontId="28" fillId="0" borderId="21" xfId="0" applyFont="1" applyBorder="1" applyAlignment="1">
      <alignment horizontal="center" vertical="center" wrapText="1"/>
    </xf>
    <xf numFmtId="0" fontId="28" fillId="0" borderId="46" xfId="0" applyFont="1" applyBorder="1" applyAlignment="1">
      <alignment horizontal="center" vertical="center" wrapText="1"/>
    </xf>
    <xf numFmtId="0" fontId="28" fillId="0" borderId="47" xfId="0" applyFont="1" applyBorder="1" applyAlignment="1">
      <alignment horizontal="center" vertical="center" wrapText="1"/>
    </xf>
    <xf numFmtId="0" fontId="3" fillId="7" borderId="3" xfId="0" applyFont="1" applyFill="1" applyBorder="1" applyAlignment="1">
      <alignment horizontal="center" vertical="center" wrapText="1"/>
    </xf>
    <xf numFmtId="0" fontId="39" fillId="0" borderId="12" xfId="3" applyFont="1" applyBorder="1" applyAlignment="1">
      <alignment horizontal="center" vertical="center" wrapText="1"/>
    </xf>
    <xf numFmtId="0" fontId="10" fillId="0" borderId="12" xfId="3" applyFont="1" applyFill="1" applyBorder="1" applyAlignment="1">
      <alignment horizontal="center" vertical="center"/>
    </xf>
    <xf numFmtId="0" fontId="37" fillId="0" borderId="17" xfId="3" applyFont="1" applyFill="1" applyBorder="1" applyAlignment="1">
      <alignment horizontal="center" vertical="center"/>
    </xf>
    <xf numFmtId="0" fontId="37" fillId="0" borderId="24" xfId="3" applyFont="1" applyFill="1" applyBorder="1" applyAlignment="1">
      <alignment horizontal="center" vertical="center"/>
    </xf>
    <xf numFmtId="0" fontId="39" fillId="0" borderId="13" xfId="3" applyFont="1" applyBorder="1" applyAlignment="1">
      <alignment horizontal="center" vertical="center" wrapText="1"/>
    </xf>
    <xf numFmtId="0" fontId="10" fillId="0" borderId="13" xfId="3" applyFont="1" applyFill="1" applyBorder="1" applyAlignment="1">
      <alignment horizontal="center" vertical="center"/>
    </xf>
    <xf numFmtId="0" fontId="10" fillId="0" borderId="15" xfId="3" applyFont="1" applyFill="1" applyBorder="1" applyAlignment="1">
      <alignment horizontal="center" vertical="center"/>
    </xf>
    <xf numFmtId="0" fontId="10" fillId="0" borderId="14" xfId="3" applyFont="1" applyFill="1" applyBorder="1" applyAlignment="1">
      <alignment horizontal="center" vertical="center"/>
    </xf>
    <xf numFmtId="0" fontId="11" fillId="0" borderId="13" xfId="3" applyFont="1" applyFill="1" applyBorder="1" applyAlignment="1">
      <alignment horizontal="center" vertical="center" wrapText="1"/>
    </xf>
    <xf numFmtId="0" fontId="11" fillId="0" borderId="15" xfId="3" applyFont="1" applyFill="1" applyBorder="1" applyAlignment="1">
      <alignment horizontal="center" vertical="center" wrapText="1"/>
    </xf>
    <xf numFmtId="0" fontId="51" fillId="0" borderId="13" xfId="3" applyBorder="1" applyAlignment="1">
      <alignment horizontal="center"/>
    </xf>
    <xf numFmtId="0" fontId="51" fillId="0" borderId="15" xfId="3" applyBorder="1" applyAlignment="1">
      <alignment horizontal="center"/>
    </xf>
    <xf numFmtId="0" fontId="51" fillId="0" borderId="14" xfId="3" applyBorder="1" applyAlignment="1">
      <alignment horizontal="center"/>
    </xf>
    <xf numFmtId="0" fontId="11" fillId="0" borderId="12" xfId="3" applyFont="1" applyFill="1" applyBorder="1" applyAlignment="1">
      <alignment horizontal="center" vertical="center" wrapText="1"/>
    </xf>
    <xf numFmtId="0" fontId="14" fillId="0" borderId="12" xfId="3" applyFont="1" applyBorder="1" applyAlignment="1" applyProtection="1">
      <alignment horizontal="center"/>
    </xf>
    <xf numFmtId="0" fontId="7" fillId="0" borderId="12" xfId="3" applyFont="1" applyBorder="1" applyAlignment="1">
      <alignment horizontal="center" vertical="center" wrapText="1"/>
    </xf>
    <xf numFmtId="0" fontId="11" fillId="0" borderId="14" xfId="3" applyFont="1" applyFill="1" applyBorder="1" applyAlignment="1">
      <alignment horizontal="center" vertical="center" wrapText="1"/>
    </xf>
    <xf numFmtId="0" fontId="37" fillId="0" borderId="12" xfId="3" applyFont="1" applyFill="1" applyBorder="1" applyAlignment="1">
      <alignment horizontal="center" vertical="center"/>
    </xf>
    <xf numFmtId="0" fontId="10" fillId="0" borderId="12" xfId="3" applyFont="1" applyFill="1" applyBorder="1" applyAlignment="1">
      <alignment horizontal="left" vertical="center"/>
    </xf>
    <xf numFmtId="0" fontId="10" fillId="0" borderId="13" xfId="3" applyFont="1" applyFill="1" applyBorder="1" applyAlignment="1">
      <alignment horizontal="left" vertical="center"/>
    </xf>
    <xf numFmtId="0" fontId="39" fillId="0" borderId="15" xfId="3" applyFont="1" applyBorder="1" applyAlignment="1">
      <alignment horizontal="center" vertical="center" wrapText="1"/>
    </xf>
    <xf numFmtId="0" fontId="39" fillId="0" borderId="14" xfId="3" applyFont="1" applyBorder="1" applyAlignment="1">
      <alignment horizontal="center" vertical="center" wrapText="1"/>
    </xf>
    <xf numFmtId="0" fontId="51" fillId="0" borderId="12" xfId="3" applyBorder="1" applyAlignment="1">
      <alignment horizontal="center" vertical="center"/>
    </xf>
    <xf numFmtId="0" fontId="7" fillId="0" borderId="13" xfId="3" applyFont="1" applyBorder="1" applyAlignment="1">
      <alignment horizontal="center" vertical="center" wrapText="1"/>
    </xf>
    <xf numFmtId="0" fontId="7" fillId="0" borderId="14" xfId="3" applyFont="1" applyBorder="1" applyAlignment="1">
      <alignment horizontal="center" vertical="center" wrapText="1"/>
    </xf>
    <xf numFmtId="0" fontId="51" fillId="0" borderId="7" xfId="3" applyBorder="1" applyAlignment="1">
      <alignment horizontal="left" vertical="center" wrapText="1"/>
    </xf>
    <xf numFmtId="0" fontId="51" fillId="0" borderId="13" xfId="3" applyBorder="1" applyAlignment="1">
      <alignment horizontal="center" vertical="center"/>
    </xf>
    <xf numFmtId="0" fontId="51" fillId="0" borderId="15" xfId="3" applyBorder="1" applyAlignment="1">
      <alignment horizontal="center" vertical="center"/>
    </xf>
    <xf numFmtId="0" fontId="51" fillId="0" borderId="14" xfId="3" applyBorder="1" applyAlignment="1">
      <alignment horizontal="center" vertical="center"/>
    </xf>
    <xf numFmtId="0" fontId="70" fillId="0" borderId="6" xfId="3" applyFont="1" applyBorder="1" applyAlignment="1">
      <alignment horizontal="center" vertical="center"/>
    </xf>
    <xf numFmtId="0" fontId="70" fillId="0" borderId="7" xfId="3" applyFont="1" applyBorder="1" applyAlignment="1">
      <alignment horizontal="center" vertical="center"/>
    </xf>
    <xf numFmtId="0" fontId="70" fillId="0" borderId="10" xfId="3" applyFont="1" applyBorder="1" applyAlignment="1">
      <alignment horizontal="center" vertical="center"/>
    </xf>
    <xf numFmtId="0" fontId="37" fillId="0" borderId="12" xfId="3" applyFont="1" applyFill="1" applyBorder="1" applyAlignment="1">
      <alignment horizontal="center" vertical="center" wrapText="1"/>
    </xf>
    <xf numFmtId="0" fontId="37" fillId="0" borderId="13" xfId="3" applyFont="1" applyFill="1" applyBorder="1" applyAlignment="1">
      <alignment horizontal="center" vertical="center" wrapText="1"/>
    </xf>
    <xf numFmtId="0" fontId="37" fillId="0" borderId="15" xfId="3" applyFont="1" applyFill="1" applyBorder="1" applyAlignment="1">
      <alignment horizontal="center" vertical="center" wrapText="1"/>
    </xf>
    <xf numFmtId="0" fontId="37" fillId="0" borderId="14" xfId="3" applyFont="1" applyFill="1" applyBorder="1" applyAlignment="1">
      <alignment horizontal="center" vertical="center" wrapText="1"/>
    </xf>
    <xf numFmtId="0" fontId="37" fillId="0" borderId="13" xfId="3" applyFont="1" applyFill="1" applyBorder="1" applyAlignment="1">
      <alignment horizontal="center" vertical="center"/>
    </xf>
    <xf numFmtId="0" fontId="37" fillId="0" borderId="14" xfId="3" applyFont="1" applyFill="1" applyBorder="1" applyAlignment="1">
      <alignment horizontal="center" vertical="center"/>
    </xf>
    <xf numFmtId="0" fontId="7" fillId="0" borderId="15" xfId="3" applyFont="1" applyBorder="1" applyAlignment="1">
      <alignment horizontal="center" vertical="center" wrapText="1"/>
    </xf>
    <xf numFmtId="0" fontId="5" fillId="0" borderId="12" xfId="3" applyFont="1" applyBorder="1" applyAlignment="1" applyProtection="1">
      <alignment horizontal="center" vertical="center"/>
    </xf>
    <xf numFmtId="0" fontId="74" fillId="8" borderId="19" xfId="5" applyBorder="1" applyAlignment="1">
      <alignment horizontal="center"/>
    </xf>
    <xf numFmtId="0" fontId="74" fillId="8" borderId="10" xfId="5" applyBorder="1" applyAlignment="1">
      <alignment horizontal="center"/>
    </xf>
    <xf numFmtId="0" fontId="74" fillId="8" borderId="16" xfId="5" applyBorder="1" applyAlignment="1">
      <alignment horizontal="center"/>
    </xf>
    <xf numFmtId="0" fontId="55" fillId="4" borderId="19" xfId="4" applyBorder="1" applyAlignment="1">
      <alignment horizontal="center"/>
    </xf>
    <xf numFmtId="0" fontId="55" fillId="4" borderId="10" xfId="4" applyBorder="1" applyAlignment="1">
      <alignment horizontal="center"/>
    </xf>
    <xf numFmtId="0" fontId="55" fillId="4" borderId="16" xfId="4" applyBorder="1" applyAlignment="1">
      <alignment horizontal="center"/>
    </xf>
    <xf numFmtId="0" fontId="53" fillId="3" borderId="19" xfId="1" applyBorder="1" applyAlignment="1">
      <alignment horizontal="center"/>
    </xf>
    <xf numFmtId="0" fontId="53" fillId="3" borderId="10" xfId="1" applyBorder="1" applyAlignment="1">
      <alignment horizontal="center"/>
    </xf>
    <xf numFmtId="0" fontId="53" fillId="3" borderId="16" xfId="1" applyBorder="1" applyAlignment="1">
      <alignment horizontal="center"/>
    </xf>
    <xf numFmtId="0" fontId="13" fillId="0" borderId="12" xfId="3" applyFont="1" applyFill="1" applyBorder="1" applyAlignment="1">
      <alignment horizontal="center" vertical="center" wrapText="1"/>
    </xf>
    <xf numFmtId="0" fontId="7" fillId="0" borderId="12" xfId="3" applyFont="1" applyFill="1" applyBorder="1" applyAlignment="1">
      <alignment horizontal="center" vertical="center" wrapText="1"/>
    </xf>
    <xf numFmtId="0" fontId="6" fillId="0" borderId="12" xfId="3" applyFont="1" applyFill="1" applyBorder="1" applyAlignment="1">
      <alignment horizontal="center" vertical="center"/>
    </xf>
    <xf numFmtId="0" fontId="75" fillId="0" borderId="12" xfId="3" applyFont="1" applyFill="1" applyBorder="1" applyAlignment="1">
      <alignment horizontal="center" vertical="center"/>
    </xf>
    <xf numFmtId="0" fontId="71" fillId="0" borderId="12" xfId="3" applyFont="1" applyBorder="1" applyAlignment="1">
      <alignment horizontal="center" vertical="center" wrapText="1"/>
    </xf>
    <xf numFmtId="0" fontId="6" fillId="0" borderId="12" xfId="3" applyFont="1" applyFill="1" applyBorder="1" applyAlignment="1">
      <alignment horizontal="center" vertical="center" wrapText="1"/>
    </xf>
    <xf numFmtId="0" fontId="62" fillId="0" borderId="12" xfId="3" applyFont="1" applyBorder="1" applyAlignment="1">
      <alignment horizontal="center" vertical="center" wrapText="1"/>
    </xf>
    <xf numFmtId="0" fontId="51" fillId="0" borderId="12" xfId="3" applyBorder="1" applyAlignment="1">
      <alignment horizontal="center"/>
    </xf>
    <xf numFmtId="0" fontId="51" fillId="0" borderId="13" xfId="3" applyBorder="1" applyAlignment="1">
      <alignment horizontal="center" vertical="center" wrapText="1"/>
    </xf>
    <xf numFmtId="0" fontId="51" fillId="0" borderId="15" xfId="3" applyBorder="1" applyAlignment="1">
      <alignment horizontal="center" vertical="center" wrapText="1"/>
    </xf>
    <xf numFmtId="0" fontId="51" fillId="0" borderId="14" xfId="3" applyBorder="1" applyAlignment="1">
      <alignment horizontal="center" vertical="center" wrapText="1"/>
    </xf>
    <xf numFmtId="0" fontId="40" fillId="0" borderId="19" xfId="3" applyFont="1" applyFill="1" applyBorder="1" applyAlignment="1">
      <alignment horizontal="center" vertical="center"/>
    </xf>
    <xf numFmtId="0" fontId="40" fillId="0" borderId="10" xfId="3" applyFont="1" applyFill="1" applyBorder="1" applyAlignment="1">
      <alignment horizontal="center" vertical="center"/>
    </xf>
    <xf numFmtId="0" fontId="40" fillId="0" borderId="16" xfId="3" applyFont="1" applyFill="1" applyBorder="1" applyAlignment="1">
      <alignment horizontal="center" vertical="center"/>
    </xf>
    <xf numFmtId="0" fontId="71" fillId="0" borderId="19" xfId="3" applyFont="1" applyBorder="1" applyAlignment="1">
      <alignment horizontal="center"/>
    </xf>
    <xf numFmtId="0" fontId="71" fillId="0" borderId="10" xfId="3" applyFont="1" applyBorder="1" applyAlignment="1">
      <alignment horizontal="center"/>
    </xf>
    <xf numFmtId="0" fontId="71" fillId="0" borderId="16" xfId="3" applyFont="1" applyBorder="1" applyAlignment="1">
      <alignment horizontal="center"/>
    </xf>
    <xf numFmtId="0" fontId="51" fillId="0" borderId="12" xfId="3" applyBorder="1" applyAlignment="1">
      <alignment horizontal="center" vertical="center" wrapText="1"/>
    </xf>
    <xf numFmtId="0" fontId="21" fillId="0" borderId="12" xfId="3" applyFont="1" applyBorder="1" applyAlignment="1">
      <alignment horizontal="center" vertical="center"/>
    </xf>
    <xf numFmtId="1" fontId="51" fillId="0" borderId="19" xfId="3" applyNumberFormat="1" applyBorder="1" applyAlignment="1">
      <alignment horizontal="center"/>
    </xf>
    <xf numFmtId="1" fontId="51" fillId="0" borderId="16" xfId="3" applyNumberFormat="1" applyBorder="1" applyAlignment="1">
      <alignment horizontal="center"/>
    </xf>
    <xf numFmtId="1" fontId="51" fillId="0" borderId="12" xfId="3" applyNumberFormat="1" applyFont="1" applyBorder="1" applyAlignment="1">
      <alignment horizontal="center"/>
    </xf>
    <xf numFmtId="0" fontId="21" fillId="0" borderId="19" xfId="3" applyFont="1" applyBorder="1" applyAlignment="1">
      <alignment horizontal="center" vertical="center"/>
    </xf>
    <xf numFmtId="0" fontId="21" fillId="0" borderId="16" xfId="3" applyFont="1" applyBorder="1" applyAlignment="1">
      <alignment horizontal="center" vertical="center"/>
    </xf>
    <xf numFmtId="0" fontId="21" fillId="0" borderId="10" xfId="3" applyFont="1" applyBorder="1" applyAlignment="1">
      <alignment horizontal="center" vertical="center"/>
    </xf>
    <xf numFmtId="1" fontId="51" fillId="0" borderId="12" xfId="3" applyNumberFormat="1" applyBorder="1" applyAlignment="1">
      <alignment horizontal="center"/>
    </xf>
    <xf numFmtId="0" fontId="6" fillId="0" borderId="13" xfId="3" applyFont="1" applyFill="1" applyBorder="1" applyAlignment="1">
      <alignment horizontal="center" vertical="center"/>
    </xf>
    <xf numFmtId="0" fontId="6" fillId="0" borderId="15" xfId="3" applyFont="1" applyFill="1" applyBorder="1" applyAlignment="1">
      <alignment horizontal="center" vertical="center"/>
    </xf>
    <xf numFmtId="0" fontId="6" fillId="0" borderId="14" xfId="3" applyFont="1" applyFill="1" applyBorder="1" applyAlignment="1">
      <alignment horizontal="center" vertical="center"/>
    </xf>
    <xf numFmtId="0" fontId="6" fillId="0" borderId="13" xfId="3" applyFont="1" applyFill="1" applyBorder="1" applyAlignment="1">
      <alignment horizontal="center" vertical="center" textRotation="90" wrapText="1"/>
    </xf>
    <xf numFmtId="0" fontId="6" fillId="0" borderId="15" xfId="3" applyFont="1" applyFill="1" applyBorder="1" applyAlignment="1">
      <alignment horizontal="center" vertical="center" textRotation="90" wrapText="1"/>
    </xf>
    <xf numFmtId="0" fontId="6" fillId="0" borderId="14" xfId="3" applyFont="1" applyFill="1" applyBorder="1" applyAlignment="1">
      <alignment horizontal="center" vertical="center" textRotation="90" wrapText="1"/>
    </xf>
    <xf numFmtId="0" fontId="6" fillId="0" borderId="16" xfId="3" applyFont="1" applyFill="1" applyBorder="1" applyAlignment="1">
      <alignment horizontal="center" vertical="center" textRotation="90" wrapText="1"/>
    </xf>
    <xf numFmtId="1" fontId="51" fillId="0" borderId="19" xfId="3" applyNumberFormat="1" applyFont="1" applyBorder="1" applyAlignment="1">
      <alignment horizontal="center"/>
    </xf>
    <xf numFmtId="1" fontId="51" fillId="0" borderId="16" xfId="3" applyNumberFormat="1" applyFont="1" applyBorder="1" applyAlignment="1">
      <alignment horizontal="center"/>
    </xf>
    <xf numFmtId="1" fontId="51" fillId="0" borderId="10" xfId="3" applyNumberFormat="1" applyBorder="1" applyAlignment="1">
      <alignment horizontal="center"/>
    </xf>
    <xf numFmtId="165" fontId="5" fillId="0" borderId="13" xfId="3" applyNumberFormat="1" applyFont="1" applyBorder="1" applyAlignment="1">
      <alignment horizontal="center" vertical="center" wrapText="1"/>
    </xf>
    <xf numFmtId="165" fontId="5" fillId="0" borderId="15" xfId="3" applyNumberFormat="1" applyFont="1" applyBorder="1" applyAlignment="1">
      <alignment horizontal="center" vertical="center" wrapText="1"/>
    </xf>
    <xf numFmtId="165" fontId="5" fillId="0" borderId="14" xfId="3" applyNumberFormat="1" applyFont="1" applyBorder="1" applyAlignment="1">
      <alignment horizontal="center" vertical="center" wrapText="1"/>
    </xf>
    <xf numFmtId="0" fontId="6" fillId="0" borderId="13" xfId="3" applyFont="1" applyFill="1" applyBorder="1" applyAlignment="1">
      <alignment horizontal="center" vertical="center" wrapText="1"/>
    </xf>
    <xf numFmtId="0" fontId="6" fillId="0" borderId="15" xfId="3" applyFont="1" applyFill="1" applyBorder="1" applyAlignment="1">
      <alignment horizontal="center" vertical="center" wrapText="1"/>
    </xf>
    <xf numFmtId="0" fontId="6" fillId="0" borderId="14" xfId="3" applyFont="1" applyFill="1" applyBorder="1" applyAlignment="1">
      <alignment horizontal="center" vertical="center" wrapText="1"/>
    </xf>
    <xf numFmtId="0" fontId="7" fillId="0" borderId="13" xfId="3" applyFont="1" applyFill="1" applyBorder="1" applyAlignment="1">
      <alignment horizontal="center" vertical="center" wrapText="1"/>
    </xf>
    <xf numFmtId="0" fontId="7" fillId="0" borderId="15" xfId="3" applyFont="1" applyFill="1" applyBorder="1" applyAlignment="1">
      <alignment horizontal="center" vertical="center" wrapText="1"/>
    </xf>
    <xf numFmtId="0" fontId="7" fillId="0" borderId="14" xfId="3" applyFont="1" applyFill="1" applyBorder="1" applyAlignment="1">
      <alignment horizontal="center" vertical="center" wrapText="1"/>
    </xf>
    <xf numFmtId="0" fontId="73" fillId="0" borderId="16" xfId="3" applyFont="1" applyBorder="1" applyAlignment="1">
      <alignment horizontal="center" vertical="center"/>
    </xf>
    <xf numFmtId="0" fontId="72" fillId="0" borderId="16" xfId="3" applyFont="1" applyBorder="1" applyAlignment="1">
      <alignment horizontal="center" vertical="center" textRotation="90"/>
    </xf>
    <xf numFmtId="0" fontId="14" fillId="0" borderId="19" xfId="3" applyFont="1" applyBorder="1" applyAlignment="1" applyProtection="1">
      <alignment horizontal="center"/>
    </xf>
    <xf numFmtId="0" fontId="14" fillId="0" borderId="10" xfId="3" applyFont="1" applyBorder="1" applyAlignment="1" applyProtection="1">
      <alignment horizontal="center"/>
    </xf>
    <xf numFmtId="0" fontId="14" fillId="0" borderId="16" xfId="3" applyFont="1" applyBorder="1" applyAlignment="1" applyProtection="1">
      <alignment horizontal="center"/>
    </xf>
    <xf numFmtId="0" fontId="6" fillId="0" borderId="25" xfId="3" applyFont="1" applyFill="1" applyBorder="1" applyAlignment="1">
      <alignment horizontal="center" vertical="center" textRotation="90" wrapText="1"/>
    </xf>
    <xf numFmtId="0" fontId="6" fillId="0" borderId="22" xfId="3" applyFont="1" applyFill="1" applyBorder="1" applyAlignment="1">
      <alignment horizontal="center" vertical="center" textRotation="90" wrapText="1"/>
    </xf>
    <xf numFmtId="0" fontId="73" fillId="0" borderId="25" xfId="3" applyFont="1" applyBorder="1" applyAlignment="1">
      <alignment horizontal="center" vertical="center"/>
    </xf>
    <xf numFmtId="0" fontId="51" fillId="0" borderId="19" xfId="3" applyFont="1" applyBorder="1" applyAlignment="1">
      <alignment horizontal="center"/>
    </xf>
    <xf numFmtId="0" fontId="51" fillId="0" borderId="10" xfId="3" applyFont="1" applyBorder="1" applyAlignment="1">
      <alignment horizontal="center"/>
    </xf>
    <xf numFmtId="0" fontId="51" fillId="0" borderId="16" xfId="3" applyFont="1" applyBorder="1" applyAlignment="1">
      <alignment horizontal="center"/>
    </xf>
    <xf numFmtId="0" fontId="6" fillId="0" borderId="12" xfId="3" applyFont="1" applyFill="1" applyBorder="1" applyAlignment="1">
      <alignment horizontal="center" vertical="center" textRotation="90" wrapText="1"/>
    </xf>
    <xf numFmtId="0" fontId="51" fillId="0" borderId="12" xfId="3" applyBorder="1" applyAlignment="1">
      <alignment horizontal="center" vertical="center" textRotation="90"/>
    </xf>
    <xf numFmtId="0" fontId="19" fillId="0" borderId="13" xfId="3" applyFont="1" applyFill="1" applyBorder="1" applyAlignment="1">
      <alignment horizontal="center" vertical="center"/>
    </xf>
    <xf numFmtId="0" fontId="19" fillId="0" borderId="15" xfId="3" applyFont="1" applyFill="1" applyBorder="1" applyAlignment="1">
      <alignment horizontal="center" vertical="center"/>
    </xf>
    <xf numFmtId="0" fontId="19" fillId="0" borderId="14" xfId="3" applyFont="1" applyFill="1" applyBorder="1" applyAlignment="1">
      <alignment horizontal="center" vertical="center"/>
    </xf>
    <xf numFmtId="0" fontId="19" fillId="0" borderId="12" xfId="3" applyFont="1" applyFill="1" applyBorder="1" applyAlignment="1">
      <alignment horizontal="center" vertical="center"/>
    </xf>
    <xf numFmtId="0" fontId="6" fillId="0" borderId="2" xfId="0" applyFont="1" applyFill="1" applyBorder="1" applyAlignment="1">
      <alignment horizontal="center" vertical="center"/>
    </xf>
    <xf numFmtId="0" fontId="0" fillId="0" borderId="2" xfId="0" applyFont="1" applyBorder="1" applyAlignment="1">
      <alignment horizontal="center" vertical="center" wrapText="1"/>
    </xf>
    <xf numFmtId="0" fontId="16" fillId="0" borderId="48" xfId="0" applyFont="1" applyBorder="1" applyAlignment="1">
      <alignment horizontal="center"/>
    </xf>
    <xf numFmtId="0" fontId="16" fillId="0" borderId="0" xfId="0" applyFont="1" applyBorder="1" applyAlignment="1">
      <alignment horizontal="center"/>
    </xf>
    <xf numFmtId="0" fontId="6" fillId="0" borderId="2" xfId="0" applyFont="1" applyFill="1" applyBorder="1" applyAlignment="1">
      <alignment horizontal="center" vertical="center" wrapText="1"/>
    </xf>
    <xf numFmtId="0" fontId="0" fillId="0" borderId="2" xfId="0" applyFont="1" applyBorder="1" applyAlignment="1">
      <alignment horizontal="center"/>
    </xf>
    <xf numFmtId="0" fontId="0" fillId="0" borderId="11" xfId="0" applyFont="1" applyBorder="1" applyAlignment="1">
      <alignment horizontal="center"/>
    </xf>
    <xf numFmtId="0" fontId="8" fillId="0" borderId="12" xfId="0" applyFont="1" applyBorder="1" applyAlignment="1">
      <alignment horizontal="center"/>
    </xf>
  </cellXfs>
  <cellStyles count="6">
    <cellStyle name="Нейтральный" xfId="1" builtinId="28"/>
    <cellStyle name="Обычный" xfId="0" builtinId="0"/>
    <cellStyle name="Обычный 2" xfId="2"/>
    <cellStyle name="Обычный 3" xfId="3"/>
    <cellStyle name="Плохой" xfId="5" builtinId="27"/>
    <cellStyle name="Хороший" xfId="4" builtinId="2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6E6E6"/>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306.png"/><Relationship Id="rId13" Type="http://schemas.openxmlformats.org/officeDocument/2006/relationships/image" Target="../media/image311.png"/><Relationship Id="rId18" Type="http://schemas.openxmlformats.org/officeDocument/2006/relationships/image" Target="../media/image316.png"/><Relationship Id="rId26" Type="http://schemas.openxmlformats.org/officeDocument/2006/relationships/image" Target="../media/image324.png"/><Relationship Id="rId39" Type="http://schemas.openxmlformats.org/officeDocument/2006/relationships/image" Target="../media/image337.png"/><Relationship Id="rId3" Type="http://schemas.openxmlformats.org/officeDocument/2006/relationships/image" Target="../media/image301.png"/><Relationship Id="rId21" Type="http://schemas.openxmlformats.org/officeDocument/2006/relationships/image" Target="../media/image319.png"/><Relationship Id="rId34" Type="http://schemas.openxmlformats.org/officeDocument/2006/relationships/image" Target="../media/image332.png"/><Relationship Id="rId7" Type="http://schemas.openxmlformats.org/officeDocument/2006/relationships/image" Target="../media/image305.png"/><Relationship Id="rId12" Type="http://schemas.openxmlformats.org/officeDocument/2006/relationships/image" Target="../media/image310.png"/><Relationship Id="rId17" Type="http://schemas.openxmlformats.org/officeDocument/2006/relationships/image" Target="../media/image315.png"/><Relationship Id="rId25" Type="http://schemas.openxmlformats.org/officeDocument/2006/relationships/image" Target="../media/image323.png"/><Relationship Id="rId33" Type="http://schemas.openxmlformats.org/officeDocument/2006/relationships/image" Target="../media/image331.png"/><Relationship Id="rId38" Type="http://schemas.openxmlformats.org/officeDocument/2006/relationships/image" Target="../media/image336.png"/><Relationship Id="rId2" Type="http://schemas.openxmlformats.org/officeDocument/2006/relationships/image" Target="../media/image300.png"/><Relationship Id="rId16" Type="http://schemas.openxmlformats.org/officeDocument/2006/relationships/image" Target="../media/image314.png"/><Relationship Id="rId20" Type="http://schemas.openxmlformats.org/officeDocument/2006/relationships/image" Target="../media/image318.png"/><Relationship Id="rId29" Type="http://schemas.openxmlformats.org/officeDocument/2006/relationships/image" Target="../media/image327.png"/><Relationship Id="rId1" Type="http://schemas.openxmlformats.org/officeDocument/2006/relationships/image" Target="../media/image299.png"/><Relationship Id="rId6" Type="http://schemas.openxmlformats.org/officeDocument/2006/relationships/image" Target="../media/image304.png"/><Relationship Id="rId11" Type="http://schemas.openxmlformats.org/officeDocument/2006/relationships/image" Target="../media/image309.png"/><Relationship Id="rId24" Type="http://schemas.openxmlformats.org/officeDocument/2006/relationships/image" Target="../media/image322.png"/><Relationship Id="rId32" Type="http://schemas.openxmlformats.org/officeDocument/2006/relationships/image" Target="../media/image330.png"/><Relationship Id="rId37" Type="http://schemas.openxmlformats.org/officeDocument/2006/relationships/image" Target="../media/image335.png"/><Relationship Id="rId5" Type="http://schemas.openxmlformats.org/officeDocument/2006/relationships/image" Target="../media/image303.png"/><Relationship Id="rId15" Type="http://schemas.openxmlformats.org/officeDocument/2006/relationships/image" Target="../media/image313.png"/><Relationship Id="rId23" Type="http://schemas.openxmlformats.org/officeDocument/2006/relationships/image" Target="../media/image321.png"/><Relationship Id="rId28" Type="http://schemas.openxmlformats.org/officeDocument/2006/relationships/image" Target="../media/image326.png"/><Relationship Id="rId36" Type="http://schemas.openxmlformats.org/officeDocument/2006/relationships/image" Target="../media/image334.png"/><Relationship Id="rId10" Type="http://schemas.openxmlformats.org/officeDocument/2006/relationships/image" Target="../media/image308.png"/><Relationship Id="rId19" Type="http://schemas.openxmlformats.org/officeDocument/2006/relationships/image" Target="../media/image317.png"/><Relationship Id="rId31" Type="http://schemas.openxmlformats.org/officeDocument/2006/relationships/image" Target="../media/image329.png"/><Relationship Id="rId4" Type="http://schemas.openxmlformats.org/officeDocument/2006/relationships/image" Target="../media/image302.png"/><Relationship Id="rId9" Type="http://schemas.openxmlformats.org/officeDocument/2006/relationships/image" Target="../media/image307.png"/><Relationship Id="rId14" Type="http://schemas.openxmlformats.org/officeDocument/2006/relationships/image" Target="../media/image312.png"/><Relationship Id="rId22" Type="http://schemas.openxmlformats.org/officeDocument/2006/relationships/image" Target="../media/image320.png"/><Relationship Id="rId27" Type="http://schemas.openxmlformats.org/officeDocument/2006/relationships/image" Target="../media/image325.png"/><Relationship Id="rId30" Type="http://schemas.openxmlformats.org/officeDocument/2006/relationships/image" Target="../media/image328.png"/><Relationship Id="rId35" Type="http://schemas.openxmlformats.org/officeDocument/2006/relationships/image" Target="../media/image33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45.png"/><Relationship Id="rId13" Type="http://schemas.openxmlformats.org/officeDocument/2006/relationships/image" Target="../media/image350.png"/><Relationship Id="rId18" Type="http://schemas.openxmlformats.org/officeDocument/2006/relationships/image" Target="../media/image355.png"/><Relationship Id="rId3" Type="http://schemas.openxmlformats.org/officeDocument/2006/relationships/image" Target="../media/image340.png"/><Relationship Id="rId7" Type="http://schemas.openxmlformats.org/officeDocument/2006/relationships/image" Target="../media/image344.png"/><Relationship Id="rId12" Type="http://schemas.openxmlformats.org/officeDocument/2006/relationships/image" Target="../media/image349.png"/><Relationship Id="rId17" Type="http://schemas.openxmlformats.org/officeDocument/2006/relationships/image" Target="../media/image354.png"/><Relationship Id="rId2" Type="http://schemas.openxmlformats.org/officeDocument/2006/relationships/image" Target="../media/image339.png"/><Relationship Id="rId16" Type="http://schemas.openxmlformats.org/officeDocument/2006/relationships/image" Target="../media/image353.png"/><Relationship Id="rId1" Type="http://schemas.openxmlformats.org/officeDocument/2006/relationships/image" Target="../media/image338.png"/><Relationship Id="rId6" Type="http://schemas.openxmlformats.org/officeDocument/2006/relationships/image" Target="../media/image343.png"/><Relationship Id="rId11" Type="http://schemas.openxmlformats.org/officeDocument/2006/relationships/image" Target="../media/image348.png"/><Relationship Id="rId5" Type="http://schemas.openxmlformats.org/officeDocument/2006/relationships/image" Target="../media/image342.png"/><Relationship Id="rId15" Type="http://schemas.openxmlformats.org/officeDocument/2006/relationships/image" Target="../media/image352.png"/><Relationship Id="rId10" Type="http://schemas.openxmlformats.org/officeDocument/2006/relationships/image" Target="../media/image347.png"/><Relationship Id="rId4" Type="http://schemas.openxmlformats.org/officeDocument/2006/relationships/image" Target="../media/image341.png"/><Relationship Id="rId9" Type="http://schemas.openxmlformats.org/officeDocument/2006/relationships/image" Target="../media/image346.png"/><Relationship Id="rId14" Type="http://schemas.openxmlformats.org/officeDocument/2006/relationships/image" Target="../media/image35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58.png"/><Relationship Id="rId2" Type="http://schemas.openxmlformats.org/officeDocument/2006/relationships/image" Target="../media/image357.png"/><Relationship Id="rId1" Type="http://schemas.openxmlformats.org/officeDocument/2006/relationships/image" Target="../media/image356.png"/><Relationship Id="rId5" Type="http://schemas.openxmlformats.org/officeDocument/2006/relationships/image" Target="../media/image360.png"/><Relationship Id="rId4" Type="http://schemas.openxmlformats.org/officeDocument/2006/relationships/image" Target="../media/image35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58.png"/><Relationship Id="rId2" Type="http://schemas.openxmlformats.org/officeDocument/2006/relationships/image" Target="../media/image357.png"/><Relationship Id="rId1" Type="http://schemas.openxmlformats.org/officeDocument/2006/relationships/image" Target="../media/image356.png"/><Relationship Id="rId5" Type="http://schemas.openxmlformats.org/officeDocument/2006/relationships/image" Target="../media/image360.png"/><Relationship Id="rId4" Type="http://schemas.openxmlformats.org/officeDocument/2006/relationships/image" Target="../media/image359.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emf"/><Relationship Id="rId21" Type="http://schemas.openxmlformats.org/officeDocument/2006/relationships/image" Target="../media/image22.emf"/><Relationship Id="rId42" Type="http://schemas.openxmlformats.org/officeDocument/2006/relationships/image" Target="../media/image43.wmf"/><Relationship Id="rId47" Type="http://schemas.openxmlformats.org/officeDocument/2006/relationships/image" Target="../media/image48.wmf"/><Relationship Id="rId63" Type="http://schemas.openxmlformats.org/officeDocument/2006/relationships/image" Target="../media/image64.png"/><Relationship Id="rId68" Type="http://schemas.openxmlformats.org/officeDocument/2006/relationships/image" Target="../media/image69.png"/><Relationship Id="rId84" Type="http://schemas.openxmlformats.org/officeDocument/2006/relationships/image" Target="../media/image85.png"/><Relationship Id="rId89" Type="http://schemas.openxmlformats.org/officeDocument/2006/relationships/image" Target="../media/image90.png"/><Relationship Id="rId112" Type="http://schemas.openxmlformats.org/officeDocument/2006/relationships/image" Target="../media/image113.png"/><Relationship Id="rId2" Type="http://schemas.openxmlformats.org/officeDocument/2006/relationships/image" Target="../media/image3.png"/><Relationship Id="rId16" Type="http://schemas.openxmlformats.org/officeDocument/2006/relationships/image" Target="../media/image17.png"/><Relationship Id="rId29" Type="http://schemas.openxmlformats.org/officeDocument/2006/relationships/image" Target="../media/image30.png"/><Relationship Id="rId107" Type="http://schemas.openxmlformats.org/officeDocument/2006/relationships/image" Target="../media/image108.jpeg"/><Relationship Id="rId11" Type="http://schemas.openxmlformats.org/officeDocument/2006/relationships/image" Target="../media/image12.emf"/><Relationship Id="rId24" Type="http://schemas.openxmlformats.org/officeDocument/2006/relationships/image" Target="../media/image25.emf"/><Relationship Id="rId32" Type="http://schemas.openxmlformats.org/officeDocument/2006/relationships/image" Target="../media/image33.png"/><Relationship Id="rId37" Type="http://schemas.openxmlformats.org/officeDocument/2006/relationships/image" Target="../media/image38.jpeg"/><Relationship Id="rId40" Type="http://schemas.openxmlformats.org/officeDocument/2006/relationships/image" Target="../media/image41.wmf"/><Relationship Id="rId45" Type="http://schemas.openxmlformats.org/officeDocument/2006/relationships/image" Target="../media/image46.wmf"/><Relationship Id="rId53" Type="http://schemas.openxmlformats.org/officeDocument/2006/relationships/image" Target="../media/image54.png"/><Relationship Id="rId58" Type="http://schemas.openxmlformats.org/officeDocument/2006/relationships/image" Target="../media/image59.png"/><Relationship Id="rId66" Type="http://schemas.openxmlformats.org/officeDocument/2006/relationships/image" Target="../media/image67.png"/><Relationship Id="rId74" Type="http://schemas.openxmlformats.org/officeDocument/2006/relationships/image" Target="../media/image75.jpeg"/><Relationship Id="rId79" Type="http://schemas.openxmlformats.org/officeDocument/2006/relationships/image" Target="../media/image80.png"/><Relationship Id="rId87" Type="http://schemas.openxmlformats.org/officeDocument/2006/relationships/image" Target="../media/image88.png"/><Relationship Id="rId102" Type="http://schemas.openxmlformats.org/officeDocument/2006/relationships/image" Target="../media/image103.jpeg"/><Relationship Id="rId110" Type="http://schemas.openxmlformats.org/officeDocument/2006/relationships/image" Target="../media/image111.jpeg"/><Relationship Id="rId5" Type="http://schemas.openxmlformats.org/officeDocument/2006/relationships/image" Target="../media/image6.png"/><Relationship Id="rId61" Type="http://schemas.openxmlformats.org/officeDocument/2006/relationships/image" Target="../media/image62.png"/><Relationship Id="rId82" Type="http://schemas.openxmlformats.org/officeDocument/2006/relationships/image" Target="../media/image83.png"/><Relationship Id="rId90" Type="http://schemas.openxmlformats.org/officeDocument/2006/relationships/image" Target="../media/image91.png"/><Relationship Id="rId95" Type="http://schemas.openxmlformats.org/officeDocument/2006/relationships/image" Target="../media/image96.emf"/><Relationship Id="rId19" Type="http://schemas.openxmlformats.org/officeDocument/2006/relationships/image" Target="../media/image20.wmf"/><Relationship Id="rId14" Type="http://schemas.openxmlformats.org/officeDocument/2006/relationships/image" Target="../media/image15.png"/><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png"/><Relationship Id="rId43" Type="http://schemas.openxmlformats.org/officeDocument/2006/relationships/image" Target="../media/image44.wmf"/><Relationship Id="rId48" Type="http://schemas.openxmlformats.org/officeDocument/2006/relationships/image" Target="../media/image49.png"/><Relationship Id="rId56" Type="http://schemas.openxmlformats.org/officeDocument/2006/relationships/image" Target="../media/image57.jpeg"/><Relationship Id="rId64" Type="http://schemas.openxmlformats.org/officeDocument/2006/relationships/image" Target="../media/image65.png"/><Relationship Id="rId69" Type="http://schemas.openxmlformats.org/officeDocument/2006/relationships/image" Target="../media/image70.png"/><Relationship Id="rId77" Type="http://schemas.openxmlformats.org/officeDocument/2006/relationships/image" Target="../media/image78.png"/><Relationship Id="rId100" Type="http://schemas.openxmlformats.org/officeDocument/2006/relationships/image" Target="../media/image101.jpeg"/><Relationship Id="rId105" Type="http://schemas.openxmlformats.org/officeDocument/2006/relationships/image" Target="../media/image106.jpeg"/><Relationship Id="rId8" Type="http://schemas.openxmlformats.org/officeDocument/2006/relationships/image" Target="../media/image9.jpeg"/><Relationship Id="rId51" Type="http://schemas.openxmlformats.org/officeDocument/2006/relationships/image" Target="../media/image52.png"/><Relationship Id="rId72" Type="http://schemas.openxmlformats.org/officeDocument/2006/relationships/image" Target="../media/image73.png"/><Relationship Id="rId80" Type="http://schemas.openxmlformats.org/officeDocument/2006/relationships/image" Target="../media/image81.jpeg"/><Relationship Id="rId85" Type="http://schemas.openxmlformats.org/officeDocument/2006/relationships/image" Target="../media/image86.png"/><Relationship Id="rId93" Type="http://schemas.openxmlformats.org/officeDocument/2006/relationships/image" Target="../media/image94.png"/><Relationship Id="rId98" Type="http://schemas.openxmlformats.org/officeDocument/2006/relationships/image" Target="../media/image99.jpeg"/><Relationship Id="rId3" Type="http://schemas.openxmlformats.org/officeDocument/2006/relationships/image" Target="../media/image4.png"/><Relationship Id="rId12" Type="http://schemas.openxmlformats.org/officeDocument/2006/relationships/image" Target="../media/image13.emf"/><Relationship Id="rId17" Type="http://schemas.openxmlformats.org/officeDocument/2006/relationships/image" Target="../media/image18.png"/><Relationship Id="rId25" Type="http://schemas.openxmlformats.org/officeDocument/2006/relationships/image" Target="../media/image26.emf"/><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wmf"/><Relationship Id="rId59" Type="http://schemas.openxmlformats.org/officeDocument/2006/relationships/image" Target="../media/image60.png"/><Relationship Id="rId67" Type="http://schemas.openxmlformats.org/officeDocument/2006/relationships/image" Target="../media/image68.png"/><Relationship Id="rId103" Type="http://schemas.openxmlformats.org/officeDocument/2006/relationships/image" Target="../media/image104.jpeg"/><Relationship Id="rId108" Type="http://schemas.openxmlformats.org/officeDocument/2006/relationships/image" Target="../media/image109.jpeg"/><Relationship Id="rId20" Type="http://schemas.openxmlformats.org/officeDocument/2006/relationships/image" Target="../media/image21.emf"/><Relationship Id="rId41" Type="http://schemas.openxmlformats.org/officeDocument/2006/relationships/image" Target="../media/image42.wmf"/><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jpeg"/><Relationship Id="rId75" Type="http://schemas.openxmlformats.org/officeDocument/2006/relationships/image" Target="../media/image76.jpeg"/><Relationship Id="rId83" Type="http://schemas.openxmlformats.org/officeDocument/2006/relationships/image" Target="../media/image84.png"/><Relationship Id="rId88" Type="http://schemas.openxmlformats.org/officeDocument/2006/relationships/image" Target="../media/image89.png"/><Relationship Id="rId91" Type="http://schemas.openxmlformats.org/officeDocument/2006/relationships/image" Target="../media/image92.jpeg"/><Relationship Id="rId96" Type="http://schemas.openxmlformats.org/officeDocument/2006/relationships/image" Target="../media/image97.png"/><Relationship Id="rId111" Type="http://schemas.openxmlformats.org/officeDocument/2006/relationships/image" Target="../media/image112.jpeg"/><Relationship Id="rId1" Type="http://schemas.openxmlformats.org/officeDocument/2006/relationships/image" Target="../media/image2.emf"/><Relationship Id="rId6" Type="http://schemas.openxmlformats.org/officeDocument/2006/relationships/image" Target="../media/image7.jpeg"/><Relationship Id="rId15" Type="http://schemas.openxmlformats.org/officeDocument/2006/relationships/image" Target="../media/image16.png"/><Relationship Id="rId23" Type="http://schemas.openxmlformats.org/officeDocument/2006/relationships/image" Target="../media/image24.emf"/><Relationship Id="rId28" Type="http://schemas.openxmlformats.org/officeDocument/2006/relationships/image" Target="../media/image29.png"/><Relationship Id="rId36" Type="http://schemas.openxmlformats.org/officeDocument/2006/relationships/image" Target="../media/image37.emf"/><Relationship Id="rId49" Type="http://schemas.openxmlformats.org/officeDocument/2006/relationships/image" Target="../media/image50.png"/><Relationship Id="rId57" Type="http://schemas.openxmlformats.org/officeDocument/2006/relationships/image" Target="../media/image58.png"/><Relationship Id="rId106" Type="http://schemas.openxmlformats.org/officeDocument/2006/relationships/image" Target="../media/image107.jpeg"/><Relationship Id="rId10" Type="http://schemas.openxmlformats.org/officeDocument/2006/relationships/image" Target="../media/image11.emf"/><Relationship Id="rId31" Type="http://schemas.openxmlformats.org/officeDocument/2006/relationships/image" Target="../media/image32.emf"/><Relationship Id="rId44" Type="http://schemas.openxmlformats.org/officeDocument/2006/relationships/image" Target="../media/image45.wmf"/><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81" Type="http://schemas.openxmlformats.org/officeDocument/2006/relationships/image" Target="../media/image82.png"/><Relationship Id="rId86" Type="http://schemas.openxmlformats.org/officeDocument/2006/relationships/image" Target="../media/image87.png"/><Relationship Id="rId94" Type="http://schemas.openxmlformats.org/officeDocument/2006/relationships/image" Target="../media/image95.jpeg"/><Relationship Id="rId99" Type="http://schemas.openxmlformats.org/officeDocument/2006/relationships/image" Target="../media/image100.png"/><Relationship Id="rId101" Type="http://schemas.openxmlformats.org/officeDocument/2006/relationships/image" Target="../media/image102.png"/><Relationship Id="rId4" Type="http://schemas.openxmlformats.org/officeDocument/2006/relationships/image" Target="../media/image5.png"/><Relationship Id="rId9" Type="http://schemas.openxmlformats.org/officeDocument/2006/relationships/image" Target="../media/image10.emf"/><Relationship Id="rId13" Type="http://schemas.openxmlformats.org/officeDocument/2006/relationships/image" Target="../media/image14.png"/><Relationship Id="rId18" Type="http://schemas.openxmlformats.org/officeDocument/2006/relationships/image" Target="../media/image19.wmf"/><Relationship Id="rId39" Type="http://schemas.openxmlformats.org/officeDocument/2006/relationships/image" Target="../media/image40.png"/><Relationship Id="rId109" Type="http://schemas.openxmlformats.org/officeDocument/2006/relationships/image" Target="../media/image110.jpe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jpeg"/><Relationship Id="rId76" Type="http://schemas.openxmlformats.org/officeDocument/2006/relationships/image" Target="../media/image77.png"/><Relationship Id="rId97" Type="http://schemas.openxmlformats.org/officeDocument/2006/relationships/image" Target="../media/image98.emf"/><Relationship Id="rId104" Type="http://schemas.openxmlformats.org/officeDocument/2006/relationships/image" Target="../media/image105.jpeg"/><Relationship Id="rId7" Type="http://schemas.openxmlformats.org/officeDocument/2006/relationships/image" Target="../media/image8.jpeg"/><Relationship Id="rId71" Type="http://schemas.openxmlformats.org/officeDocument/2006/relationships/image" Target="../media/image72.png"/><Relationship Id="rId92" Type="http://schemas.openxmlformats.org/officeDocument/2006/relationships/image" Target="../media/image9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9.wmf"/></Relationships>
</file>

<file path=xl/drawings/_rels/drawing4.xml.rels><?xml version="1.0" encoding="UTF-8" standalone="yes"?>
<Relationships xmlns="http://schemas.openxmlformats.org/package/2006/relationships"><Relationship Id="rId8" Type="http://schemas.openxmlformats.org/officeDocument/2006/relationships/image" Target="../media/image122.png"/><Relationship Id="rId13" Type="http://schemas.openxmlformats.org/officeDocument/2006/relationships/image" Target="../media/image127.png"/><Relationship Id="rId3" Type="http://schemas.openxmlformats.org/officeDocument/2006/relationships/image" Target="../media/image117.jpeg"/><Relationship Id="rId7" Type="http://schemas.openxmlformats.org/officeDocument/2006/relationships/image" Target="../media/image121.png"/><Relationship Id="rId12" Type="http://schemas.openxmlformats.org/officeDocument/2006/relationships/image" Target="../media/image126.png"/><Relationship Id="rId17" Type="http://schemas.openxmlformats.org/officeDocument/2006/relationships/image" Target="../media/image131.png"/><Relationship Id="rId2" Type="http://schemas.openxmlformats.org/officeDocument/2006/relationships/image" Target="../media/image116.jpeg"/><Relationship Id="rId16" Type="http://schemas.openxmlformats.org/officeDocument/2006/relationships/image" Target="../media/image130.png"/><Relationship Id="rId1" Type="http://schemas.openxmlformats.org/officeDocument/2006/relationships/image" Target="../media/image115.png"/><Relationship Id="rId6" Type="http://schemas.openxmlformats.org/officeDocument/2006/relationships/image" Target="../media/image120.png"/><Relationship Id="rId11" Type="http://schemas.openxmlformats.org/officeDocument/2006/relationships/image" Target="../media/image125.jpeg"/><Relationship Id="rId5" Type="http://schemas.openxmlformats.org/officeDocument/2006/relationships/image" Target="../media/image119.png"/><Relationship Id="rId15" Type="http://schemas.openxmlformats.org/officeDocument/2006/relationships/image" Target="../media/image129.png"/><Relationship Id="rId10" Type="http://schemas.openxmlformats.org/officeDocument/2006/relationships/image" Target="../media/image124.png"/><Relationship Id="rId4" Type="http://schemas.openxmlformats.org/officeDocument/2006/relationships/image" Target="../media/image118.jpeg"/><Relationship Id="rId9" Type="http://schemas.openxmlformats.org/officeDocument/2006/relationships/image" Target="../media/image123.png"/><Relationship Id="rId14" Type="http://schemas.openxmlformats.org/officeDocument/2006/relationships/image" Target="../media/image128.png"/></Relationships>
</file>

<file path=xl/drawings/_rels/drawing5.xml.rels><?xml version="1.0" encoding="UTF-8" standalone="yes"?>
<Relationships xmlns="http://schemas.openxmlformats.org/package/2006/relationships"><Relationship Id="rId13" Type="http://schemas.openxmlformats.org/officeDocument/2006/relationships/image" Target="../media/image144.png"/><Relationship Id="rId18" Type="http://schemas.openxmlformats.org/officeDocument/2006/relationships/image" Target="../media/image149.png"/><Relationship Id="rId26" Type="http://schemas.openxmlformats.org/officeDocument/2006/relationships/image" Target="../media/image157.png"/><Relationship Id="rId39" Type="http://schemas.openxmlformats.org/officeDocument/2006/relationships/image" Target="../media/image170.png"/><Relationship Id="rId21" Type="http://schemas.openxmlformats.org/officeDocument/2006/relationships/image" Target="../media/image152.png"/><Relationship Id="rId34" Type="http://schemas.openxmlformats.org/officeDocument/2006/relationships/image" Target="../media/image165.png"/><Relationship Id="rId42" Type="http://schemas.openxmlformats.org/officeDocument/2006/relationships/image" Target="../media/image173.png"/><Relationship Id="rId47" Type="http://schemas.openxmlformats.org/officeDocument/2006/relationships/image" Target="../media/image178.png"/><Relationship Id="rId50" Type="http://schemas.openxmlformats.org/officeDocument/2006/relationships/image" Target="../media/image181.png"/><Relationship Id="rId55" Type="http://schemas.openxmlformats.org/officeDocument/2006/relationships/image" Target="../media/image186.png"/><Relationship Id="rId63" Type="http://schemas.openxmlformats.org/officeDocument/2006/relationships/image" Target="../media/image194.png"/><Relationship Id="rId68" Type="http://schemas.openxmlformats.org/officeDocument/2006/relationships/image" Target="../media/image199.png"/><Relationship Id="rId76" Type="http://schemas.openxmlformats.org/officeDocument/2006/relationships/image" Target="../media/image207.png"/><Relationship Id="rId84" Type="http://schemas.openxmlformats.org/officeDocument/2006/relationships/image" Target="../media/image215.png"/><Relationship Id="rId89" Type="http://schemas.openxmlformats.org/officeDocument/2006/relationships/image" Target="../media/image220.png"/><Relationship Id="rId7" Type="http://schemas.openxmlformats.org/officeDocument/2006/relationships/image" Target="../media/image138.png"/><Relationship Id="rId71" Type="http://schemas.openxmlformats.org/officeDocument/2006/relationships/image" Target="../media/image202.png"/><Relationship Id="rId92" Type="http://schemas.openxmlformats.org/officeDocument/2006/relationships/image" Target="../media/image223.png"/><Relationship Id="rId2" Type="http://schemas.openxmlformats.org/officeDocument/2006/relationships/image" Target="../media/image133.png"/><Relationship Id="rId16" Type="http://schemas.openxmlformats.org/officeDocument/2006/relationships/image" Target="../media/image147.png"/><Relationship Id="rId29" Type="http://schemas.openxmlformats.org/officeDocument/2006/relationships/image" Target="../media/image160.png"/><Relationship Id="rId11" Type="http://schemas.openxmlformats.org/officeDocument/2006/relationships/image" Target="../media/image142.png"/><Relationship Id="rId24" Type="http://schemas.openxmlformats.org/officeDocument/2006/relationships/image" Target="../media/image155.png"/><Relationship Id="rId32" Type="http://schemas.openxmlformats.org/officeDocument/2006/relationships/image" Target="../media/image163.png"/><Relationship Id="rId37" Type="http://schemas.openxmlformats.org/officeDocument/2006/relationships/image" Target="../media/image168.png"/><Relationship Id="rId40" Type="http://schemas.openxmlformats.org/officeDocument/2006/relationships/image" Target="../media/image171.png"/><Relationship Id="rId45" Type="http://schemas.openxmlformats.org/officeDocument/2006/relationships/image" Target="../media/image176.png"/><Relationship Id="rId53" Type="http://schemas.openxmlformats.org/officeDocument/2006/relationships/image" Target="../media/image184.png"/><Relationship Id="rId58" Type="http://schemas.openxmlformats.org/officeDocument/2006/relationships/image" Target="../media/image189.png"/><Relationship Id="rId66" Type="http://schemas.openxmlformats.org/officeDocument/2006/relationships/image" Target="../media/image197.png"/><Relationship Id="rId74" Type="http://schemas.openxmlformats.org/officeDocument/2006/relationships/image" Target="../media/image205.png"/><Relationship Id="rId79" Type="http://schemas.openxmlformats.org/officeDocument/2006/relationships/image" Target="../media/image210.png"/><Relationship Id="rId87" Type="http://schemas.openxmlformats.org/officeDocument/2006/relationships/image" Target="../media/image218.png"/><Relationship Id="rId5" Type="http://schemas.openxmlformats.org/officeDocument/2006/relationships/image" Target="../media/image136.png"/><Relationship Id="rId61" Type="http://schemas.openxmlformats.org/officeDocument/2006/relationships/image" Target="../media/image192.png"/><Relationship Id="rId82" Type="http://schemas.openxmlformats.org/officeDocument/2006/relationships/image" Target="../media/image213.png"/><Relationship Id="rId90" Type="http://schemas.openxmlformats.org/officeDocument/2006/relationships/image" Target="../media/image221.png"/><Relationship Id="rId19" Type="http://schemas.openxmlformats.org/officeDocument/2006/relationships/image" Target="../media/image150.png"/><Relationship Id="rId14" Type="http://schemas.openxmlformats.org/officeDocument/2006/relationships/image" Target="../media/image145.png"/><Relationship Id="rId22" Type="http://schemas.openxmlformats.org/officeDocument/2006/relationships/image" Target="../media/image153.png"/><Relationship Id="rId27" Type="http://schemas.openxmlformats.org/officeDocument/2006/relationships/image" Target="../media/image158.png"/><Relationship Id="rId30" Type="http://schemas.openxmlformats.org/officeDocument/2006/relationships/image" Target="../media/image161.png"/><Relationship Id="rId35" Type="http://schemas.openxmlformats.org/officeDocument/2006/relationships/image" Target="../media/image166.png"/><Relationship Id="rId43" Type="http://schemas.openxmlformats.org/officeDocument/2006/relationships/image" Target="../media/image174.png"/><Relationship Id="rId48" Type="http://schemas.openxmlformats.org/officeDocument/2006/relationships/image" Target="../media/image179.png"/><Relationship Id="rId56" Type="http://schemas.openxmlformats.org/officeDocument/2006/relationships/image" Target="../media/image187.png"/><Relationship Id="rId64" Type="http://schemas.openxmlformats.org/officeDocument/2006/relationships/image" Target="../media/image195.png"/><Relationship Id="rId69" Type="http://schemas.openxmlformats.org/officeDocument/2006/relationships/image" Target="../media/image200.png"/><Relationship Id="rId77" Type="http://schemas.openxmlformats.org/officeDocument/2006/relationships/image" Target="../media/image208.png"/><Relationship Id="rId8" Type="http://schemas.openxmlformats.org/officeDocument/2006/relationships/image" Target="../media/image139.png"/><Relationship Id="rId51" Type="http://schemas.openxmlformats.org/officeDocument/2006/relationships/image" Target="../media/image182.png"/><Relationship Id="rId72" Type="http://schemas.openxmlformats.org/officeDocument/2006/relationships/image" Target="../media/image203.png"/><Relationship Id="rId80" Type="http://schemas.openxmlformats.org/officeDocument/2006/relationships/image" Target="../media/image211.png"/><Relationship Id="rId85" Type="http://schemas.openxmlformats.org/officeDocument/2006/relationships/image" Target="../media/image216.png"/><Relationship Id="rId93" Type="http://schemas.openxmlformats.org/officeDocument/2006/relationships/image" Target="../media/image224.png"/><Relationship Id="rId3" Type="http://schemas.openxmlformats.org/officeDocument/2006/relationships/image" Target="../media/image134.png"/><Relationship Id="rId12" Type="http://schemas.openxmlformats.org/officeDocument/2006/relationships/image" Target="../media/image143.png"/><Relationship Id="rId17" Type="http://schemas.openxmlformats.org/officeDocument/2006/relationships/image" Target="../media/image148.png"/><Relationship Id="rId25" Type="http://schemas.openxmlformats.org/officeDocument/2006/relationships/image" Target="../media/image156.png"/><Relationship Id="rId33" Type="http://schemas.openxmlformats.org/officeDocument/2006/relationships/image" Target="../media/image164.png"/><Relationship Id="rId38" Type="http://schemas.openxmlformats.org/officeDocument/2006/relationships/image" Target="../media/image169.png"/><Relationship Id="rId46" Type="http://schemas.openxmlformats.org/officeDocument/2006/relationships/image" Target="../media/image177.png"/><Relationship Id="rId59" Type="http://schemas.openxmlformats.org/officeDocument/2006/relationships/image" Target="../media/image190.png"/><Relationship Id="rId67" Type="http://schemas.openxmlformats.org/officeDocument/2006/relationships/image" Target="../media/image198.png"/><Relationship Id="rId20" Type="http://schemas.openxmlformats.org/officeDocument/2006/relationships/image" Target="../media/image151.png"/><Relationship Id="rId41" Type="http://schemas.openxmlformats.org/officeDocument/2006/relationships/image" Target="../media/image172.png"/><Relationship Id="rId54" Type="http://schemas.openxmlformats.org/officeDocument/2006/relationships/image" Target="../media/image185.png"/><Relationship Id="rId62" Type="http://schemas.openxmlformats.org/officeDocument/2006/relationships/image" Target="../media/image193.png"/><Relationship Id="rId70" Type="http://schemas.openxmlformats.org/officeDocument/2006/relationships/image" Target="../media/image201.png"/><Relationship Id="rId75" Type="http://schemas.openxmlformats.org/officeDocument/2006/relationships/image" Target="../media/image206.png"/><Relationship Id="rId83" Type="http://schemas.openxmlformats.org/officeDocument/2006/relationships/image" Target="../media/image214.png"/><Relationship Id="rId88" Type="http://schemas.openxmlformats.org/officeDocument/2006/relationships/image" Target="../media/image219.png"/><Relationship Id="rId91" Type="http://schemas.openxmlformats.org/officeDocument/2006/relationships/image" Target="../media/image222.png"/><Relationship Id="rId1" Type="http://schemas.openxmlformats.org/officeDocument/2006/relationships/image" Target="../media/image132.png"/><Relationship Id="rId6" Type="http://schemas.openxmlformats.org/officeDocument/2006/relationships/image" Target="../media/image137.png"/><Relationship Id="rId15" Type="http://schemas.openxmlformats.org/officeDocument/2006/relationships/image" Target="../media/image146.png"/><Relationship Id="rId23" Type="http://schemas.openxmlformats.org/officeDocument/2006/relationships/image" Target="../media/image154.png"/><Relationship Id="rId28" Type="http://schemas.openxmlformats.org/officeDocument/2006/relationships/image" Target="../media/image159.png"/><Relationship Id="rId36" Type="http://schemas.openxmlformats.org/officeDocument/2006/relationships/image" Target="../media/image167.png"/><Relationship Id="rId49" Type="http://schemas.openxmlformats.org/officeDocument/2006/relationships/image" Target="../media/image180.png"/><Relationship Id="rId57" Type="http://schemas.openxmlformats.org/officeDocument/2006/relationships/image" Target="../media/image188.png"/><Relationship Id="rId10" Type="http://schemas.openxmlformats.org/officeDocument/2006/relationships/image" Target="../media/image141.png"/><Relationship Id="rId31" Type="http://schemas.openxmlformats.org/officeDocument/2006/relationships/image" Target="../media/image162.png"/><Relationship Id="rId44" Type="http://schemas.openxmlformats.org/officeDocument/2006/relationships/image" Target="../media/image175.png"/><Relationship Id="rId52" Type="http://schemas.openxmlformats.org/officeDocument/2006/relationships/image" Target="../media/image183.png"/><Relationship Id="rId60" Type="http://schemas.openxmlformats.org/officeDocument/2006/relationships/image" Target="../media/image191.png"/><Relationship Id="rId65" Type="http://schemas.openxmlformats.org/officeDocument/2006/relationships/image" Target="../media/image196.png"/><Relationship Id="rId73" Type="http://schemas.openxmlformats.org/officeDocument/2006/relationships/image" Target="../media/image204.png"/><Relationship Id="rId78" Type="http://schemas.openxmlformats.org/officeDocument/2006/relationships/image" Target="../media/image209.png"/><Relationship Id="rId81" Type="http://schemas.openxmlformats.org/officeDocument/2006/relationships/image" Target="../media/image212.png"/><Relationship Id="rId86" Type="http://schemas.openxmlformats.org/officeDocument/2006/relationships/image" Target="../media/image217.png"/><Relationship Id="rId4" Type="http://schemas.openxmlformats.org/officeDocument/2006/relationships/image" Target="../media/image135.png"/><Relationship Id="rId9" Type="http://schemas.openxmlformats.org/officeDocument/2006/relationships/image" Target="../media/image1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50.png"/><Relationship Id="rId13" Type="http://schemas.openxmlformats.org/officeDocument/2006/relationships/image" Target="../media/image163.png"/><Relationship Id="rId18" Type="http://schemas.openxmlformats.org/officeDocument/2006/relationships/image" Target="../media/image175.png"/><Relationship Id="rId26" Type="http://schemas.openxmlformats.org/officeDocument/2006/relationships/image" Target="../media/image198.png"/><Relationship Id="rId3" Type="http://schemas.openxmlformats.org/officeDocument/2006/relationships/image" Target="../media/image135.png"/><Relationship Id="rId21" Type="http://schemas.openxmlformats.org/officeDocument/2006/relationships/image" Target="../media/image181.png"/><Relationship Id="rId7" Type="http://schemas.openxmlformats.org/officeDocument/2006/relationships/image" Target="../media/image148.png"/><Relationship Id="rId12" Type="http://schemas.openxmlformats.org/officeDocument/2006/relationships/image" Target="../media/image162.png"/><Relationship Id="rId17" Type="http://schemas.openxmlformats.org/officeDocument/2006/relationships/image" Target="../media/image172.png"/><Relationship Id="rId25" Type="http://schemas.openxmlformats.org/officeDocument/2006/relationships/image" Target="../media/image195.png"/><Relationship Id="rId2" Type="http://schemas.openxmlformats.org/officeDocument/2006/relationships/image" Target="../media/image134.png"/><Relationship Id="rId16" Type="http://schemas.openxmlformats.org/officeDocument/2006/relationships/image" Target="../media/image171.png"/><Relationship Id="rId20" Type="http://schemas.openxmlformats.org/officeDocument/2006/relationships/image" Target="../media/image179.png"/><Relationship Id="rId1" Type="http://schemas.openxmlformats.org/officeDocument/2006/relationships/image" Target="../media/image133.png"/><Relationship Id="rId6" Type="http://schemas.openxmlformats.org/officeDocument/2006/relationships/image" Target="../media/image141.png"/><Relationship Id="rId11" Type="http://schemas.openxmlformats.org/officeDocument/2006/relationships/image" Target="../media/image157.png"/><Relationship Id="rId24" Type="http://schemas.openxmlformats.org/officeDocument/2006/relationships/image" Target="../media/image188.png"/><Relationship Id="rId5" Type="http://schemas.openxmlformats.org/officeDocument/2006/relationships/image" Target="../media/image140.png"/><Relationship Id="rId15" Type="http://schemas.openxmlformats.org/officeDocument/2006/relationships/image" Target="../media/image170.png"/><Relationship Id="rId23" Type="http://schemas.openxmlformats.org/officeDocument/2006/relationships/image" Target="../media/image183.png"/><Relationship Id="rId10" Type="http://schemas.openxmlformats.org/officeDocument/2006/relationships/image" Target="../media/image154.png"/><Relationship Id="rId19" Type="http://schemas.openxmlformats.org/officeDocument/2006/relationships/image" Target="../media/image178.png"/><Relationship Id="rId4" Type="http://schemas.openxmlformats.org/officeDocument/2006/relationships/image" Target="../media/image137.png"/><Relationship Id="rId9" Type="http://schemas.openxmlformats.org/officeDocument/2006/relationships/image" Target="../media/image153.png"/><Relationship Id="rId14" Type="http://schemas.openxmlformats.org/officeDocument/2006/relationships/image" Target="../media/image169.png"/><Relationship Id="rId22" Type="http://schemas.openxmlformats.org/officeDocument/2006/relationships/image" Target="../media/image182.png"/><Relationship Id="rId27" Type="http://schemas.openxmlformats.org/officeDocument/2006/relationships/image" Target="../media/image19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28.png"/><Relationship Id="rId13" Type="http://schemas.openxmlformats.org/officeDocument/2006/relationships/image" Target="../media/image229.png"/><Relationship Id="rId3" Type="http://schemas.openxmlformats.org/officeDocument/2006/relationships/image" Target="../media/image225.png"/><Relationship Id="rId7" Type="http://schemas.openxmlformats.org/officeDocument/2006/relationships/image" Target="../media/image227.png"/><Relationship Id="rId12" Type="http://schemas.openxmlformats.org/officeDocument/2006/relationships/image" Target="../media/image163.png"/><Relationship Id="rId17" Type="http://schemas.openxmlformats.org/officeDocument/2006/relationships/image" Target="../media/image208.png"/><Relationship Id="rId2" Type="http://schemas.openxmlformats.org/officeDocument/2006/relationships/image" Target="../media/image135.png"/><Relationship Id="rId16" Type="http://schemas.openxmlformats.org/officeDocument/2006/relationships/image" Target="../media/image230.png"/><Relationship Id="rId1" Type="http://schemas.openxmlformats.org/officeDocument/2006/relationships/image" Target="../media/image134.png"/><Relationship Id="rId6" Type="http://schemas.openxmlformats.org/officeDocument/2006/relationships/image" Target="../media/image142.png"/><Relationship Id="rId11" Type="http://schemas.openxmlformats.org/officeDocument/2006/relationships/image" Target="../media/image152.png"/><Relationship Id="rId5" Type="http://schemas.openxmlformats.org/officeDocument/2006/relationships/image" Target="../media/image141.png"/><Relationship Id="rId15" Type="http://schemas.openxmlformats.org/officeDocument/2006/relationships/image" Target="../media/image179.png"/><Relationship Id="rId10" Type="http://schemas.openxmlformats.org/officeDocument/2006/relationships/image" Target="../media/image151.png"/><Relationship Id="rId4" Type="http://schemas.openxmlformats.org/officeDocument/2006/relationships/image" Target="../media/image226.png"/><Relationship Id="rId9" Type="http://schemas.openxmlformats.org/officeDocument/2006/relationships/image" Target="../media/image149.png"/><Relationship Id="rId14" Type="http://schemas.openxmlformats.org/officeDocument/2006/relationships/image" Target="../media/image177.png"/></Relationships>
</file>

<file path=xl/drawings/_rels/drawing8.xml.rels><?xml version="1.0" encoding="UTF-8" standalone="yes"?>
<Relationships xmlns="http://schemas.openxmlformats.org/package/2006/relationships"><Relationship Id="rId13" Type="http://schemas.openxmlformats.org/officeDocument/2006/relationships/image" Target="../media/image243.png"/><Relationship Id="rId18" Type="http://schemas.openxmlformats.org/officeDocument/2006/relationships/image" Target="../media/image248.png"/><Relationship Id="rId26" Type="http://schemas.openxmlformats.org/officeDocument/2006/relationships/image" Target="../media/image256.png"/><Relationship Id="rId39" Type="http://schemas.openxmlformats.org/officeDocument/2006/relationships/image" Target="../media/image269.png"/><Relationship Id="rId21" Type="http://schemas.openxmlformats.org/officeDocument/2006/relationships/image" Target="../media/image251.png"/><Relationship Id="rId34" Type="http://schemas.openxmlformats.org/officeDocument/2006/relationships/image" Target="../media/image264.png"/><Relationship Id="rId42" Type="http://schemas.openxmlformats.org/officeDocument/2006/relationships/image" Target="../media/image272.png"/><Relationship Id="rId47" Type="http://schemas.openxmlformats.org/officeDocument/2006/relationships/image" Target="../media/image277.png"/><Relationship Id="rId50" Type="http://schemas.openxmlformats.org/officeDocument/2006/relationships/image" Target="../media/image280.png"/><Relationship Id="rId55" Type="http://schemas.openxmlformats.org/officeDocument/2006/relationships/image" Target="../media/image285.png"/><Relationship Id="rId63" Type="http://schemas.openxmlformats.org/officeDocument/2006/relationships/image" Target="../media/image293.png"/><Relationship Id="rId7" Type="http://schemas.openxmlformats.org/officeDocument/2006/relationships/image" Target="../media/image237.png"/><Relationship Id="rId2" Type="http://schemas.openxmlformats.org/officeDocument/2006/relationships/image" Target="../media/image232.png"/><Relationship Id="rId16" Type="http://schemas.openxmlformats.org/officeDocument/2006/relationships/image" Target="../media/image246.png"/><Relationship Id="rId20" Type="http://schemas.openxmlformats.org/officeDocument/2006/relationships/image" Target="../media/image250.png"/><Relationship Id="rId29" Type="http://schemas.openxmlformats.org/officeDocument/2006/relationships/image" Target="../media/image259.png"/><Relationship Id="rId41" Type="http://schemas.openxmlformats.org/officeDocument/2006/relationships/image" Target="../media/image271.png"/><Relationship Id="rId54" Type="http://schemas.openxmlformats.org/officeDocument/2006/relationships/image" Target="../media/image284.png"/><Relationship Id="rId62" Type="http://schemas.openxmlformats.org/officeDocument/2006/relationships/image" Target="../media/image292.png"/><Relationship Id="rId1" Type="http://schemas.openxmlformats.org/officeDocument/2006/relationships/image" Target="../media/image231.png"/><Relationship Id="rId6" Type="http://schemas.openxmlformats.org/officeDocument/2006/relationships/image" Target="../media/image236.png"/><Relationship Id="rId11" Type="http://schemas.openxmlformats.org/officeDocument/2006/relationships/image" Target="../media/image241.png"/><Relationship Id="rId24" Type="http://schemas.openxmlformats.org/officeDocument/2006/relationships/image" Target="../media/image254.png"/><Relationship Id="rId32" Type="http://schemas.openxmlformats.org/officeDocument/2006/relationships/image" Target="../media/image262.png"/><Relationship Id="rId37" Type="http://schemas.openxmlformats.org/officeDocument/2006/relationships/image" Target="../media/image267.png"/><Relationship Id="rId40" Type="http://schemas.openxmlformats.org/officeDocument/2006/relationships/image" Target="../media/image270.png"/><Relationship Id="rId45" Type="http://schemas.openxmlformats.org/officeDocument/2006/relationships/image" Target="../media/image275.png"/><Relationship Id="rId53" Type="http://schemas.openxmlformats.org/officeDocument/2006/relationships/image" Target="../media/image283.png"/><Relationship Id="rId58" Type="http://schemas.openxmlformats.org/officeDocument/2006/relationships/image" Target="../media/image288.png"/><Relationship Id="rId5" Type="http://schemas.openxmlformats.org/officeDocument/2006/relationships/image" Target="../media/image235.png"/><Relationship Id="rId15" Type="http://schemas.openxmlformats.org/officeDocument/2006/relationships/image" Target="../media/image245.png"/><Relationship Id="rId23" Type="http://schemas.openxmlformats.org/officeDocument/2006/relationships/image" Target="../media/image253.png"/><Relationship Id="rId28" Type="http://schemas.openxmlformats.org/officeDocument/2006/relationships/image" Target="../media/image258.png"/><Relationship Id="rId36" Type="http://schemas.openxmlformats.org/officeDocument/2006/relationships/image" Target="../media/image266.png"/><Relationship Id="rId49" Type="http://schemas.openxmlformats.org/officeDocument/2006/relationships/image" Target="../media/image279.png"/><Relationship Id="rId57" Type="http://schemas.openxmlformats.org/officeDocument/2006/relationships/image" Target="../media/image287.png"/><Relationship Id="rId61" Type="http://schemas.openxmlformats.org/officeDocument/2006/relationships/image" Target="../media/image291.png"/><Relationship Id="rId10" Type="http://schemas.openxmlformats.org/officeDocument/2006/relationships/image" Target="../media/image240.png"/><Relationship Id="rId19" Type="http://schemas.openxmlformats.org/officeDocument/2006/relationships/image" Target="../media/image249.png"/><Relationship Id="rId31" Type="http://schemas.openxmlformats.org/officeDocument/2006/relationships/image" Target="../media/image261.png"/><Relationship Id="rId44" Type="http://schemas.openxmlformats.org/officeDocument/2006/relationships/image" Target="../media/image274.png"/><Relationship Id="rId52" Type="http://schemas.openxmlformats.org/officeDocument/2006/relationships/image" Target="../media/image282.png"/><Relationship Id="rId60" Type="http://schemas.openxmlformats.org/officeDocument/2006/relationships/image" Target="../media/image290.png"/><Relationship Id="rId4" Type="http://schemas.openxmlformats.org/officeDocument/2006/relationships/image" Target="../media/image234.png"/><Relationship Id="rId9" Type="http://schemas.openxmlformats.org/officeDocument/2006/relationships/image" Target="../media/image239.png"/><Relationship Id="rId14" Type="http://schemas.openxmlformats.org/officeDocument/2006/relationships/image" Target="../media/image244.png"/><Relationship Id="rId22" Type="http://schemas.openxmlformats.org/officeDocument/2006/relationships/image" Target="../media/image252.png"/><Relationship Id="rId27" Type="http://schemas.openxmlformats.org/officeDocument/2006/relationships/image" Target="../media/image257.png"/><Relationship Id="rId30" Type="http://schemas.openxmlformats.org/officeDocument/2006/relationships/image" Target="../media/image260.png"/><Relationship Id="rId35" Type="http://schemas.openxmlformats.org/officeDocument/2006/relationships/image" Target="../media/image265.png"/><Relationship Id="rId43" Type="http://schemas.openxmlformats.org/officeDocument/2006/relationships/image" Target="../media/image273.png"/><Relationship Id="rId48" Type="http://schemas.openxmlformats.org/officeDocument/2006/relationships/image" Target="../media/image278.png"/><Relationship Id="rId56" Type="http://schemas.openxmlformats.org/officeDocument/2006/relationships/image" Target="../media/image286.png"/><Relationship Id="rId64" Type="http://schemas.openxmlformats.org/officeDocument/2006/relationships/image" Target="../media/image294.png"/><Relationship Id="rId8" Type="http://schemas.openxmlformats.org/officeDocument/2006/relationships/image" Target="../media/image238.png"/><Relationship Id="rId51" Type="http://schemas.openxmlformats.org/officeDocument/2006/relationships/image" Target="../media/image281.png"/><Relationship Id="rId3" Type="http://schemas.openxmlformats.org/officeDocument/2006/relationships/image" Target="../media/image233.png"/><Relationship Id="rId12" Type="http://schemas.openxmlformats.org/officeDocument/2006/relationships/image" Target="../media/image242.png"/><Relationship Id="rId17" Type="http://schemas.openxmlformats.org/officeDocument/2006/relationships/image" Target="../media/image247.png"/><Relationship Id="rId25" Type="http://schemas.openxmlformats.org/officeDocument/2006/relationships/image" Target="../media/image255.png"/><Relationship Id="rId33" Type="http://schemas.openxmlformats.org/officeDocument/2006/relationships/image" Target="../media/image263.png"/><Relationship Id="rId38" Type="http://schemas.openxmlformats.org/officeDocument/2006/relationships/image" Target="../media/image268.png"/><Relationship Id="rId46" Type="http://schemas.openxmlformats.org/officeDocument/2006/relationships/image" Target="../media/image276.png"/><Relationship Id="rId59" Type="http://schemas.openxmlformats.org/officeDocument/2006/relationships/image" Target="../media/image289.png"/></Relationships>
</file>

<file path=xl/drawings/_rels/drawing9.xml.rels><?xml version="1.0" encoding="UTF-8" standalone="yes"?>
<Relationships xmlns="http://schemas.openxmlformats.org/package/2006/relationships"><Relationship Id="rId8" Type="http://schemas.openxmlformats.org/officeDocument/2006/relationships/image" Target="../media/image298.png"/><Relationship Id="rId3" Type="http://schemas.openxmlformats.org/officeDocument/2006/relationships/image" Target="../media/image252.png"/><Relationship Id="rId7" Type="http://schemas.openxmlformats.org/officeDocument/2006/relationships/image" Target="../media/image297.png"/><Relationship Id="rId2" Type="http://schemas.openxmlformats.org/officeDocument/2006/relationships/image" Target="../media/image250.png"/><Relationship Id="rId1" Type="http://schemas.openxmlformats.org/officeDocument/2006/relationships/image" Target="../media/image249.png"/><Relationship Id="rId6" Type="http://schemas.openxmlformats.org/officeDocument/2006/relationships/image" Target="../media/image296.png"/><Relationship Id="rId5" Type="http://schemas.openxmlformats.org/officeDocument/2006/relationships/image" Target="../media/image295.png"/><Relationship Id="rId4" Type="http://schemas.openxmlformats.org/officeDocument/2006/relationships/image" Target="../media/image26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4.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142875</xdr:rowOff>
    </xdr:from>
    <xdr:to>
      <xdr:col>10</xdr:col>
      <xdr:colOff>476250</xdr:colOff>
      <xdr:row>49</xdr:row>
      <xdr:rowOff>57150</xdr:rowOff>
    </xdr:to>
    <xdr:pic>
      <xdr:nvPicPr>
        <xdr:cNvPr id="1575" name="Рисунок 2" descr="Безымянный.jpg"/>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28575" y="142875"/>
          <a:ext cx="6543675" cy="9248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18</xdr:row>
      <xdr:rowOff>28575</xdr:rowOff>
    </xdr:from>
    <xdr:to>
      <xdr:col>0</xdr:col>
      <xdr:colOff>2228850</xdr:colOff>
      <xdr:row>25</xdr:row>
      <xdr:rowOff>209550</xdr:rowOff>
    </xdr:to>
    <xdr:pic>
      <xdr:nvPicPr>
        <xdr:cNvPr id="226760" name="Picture 7688"/>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7625" y="7572375"/>
          <a:ext cx="2181225" cy="3390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4</xdr:row>
      <xdr:rowOff>47625</xdr:rowOff>
    </xdr:from>
    <xdr:to>
      <xdr:col>0</xdr:col>
      <xdr:colOff>1981200</xdr:colOff>
      <xdr:row>9</xdr:row>
      <xdr:rowOff>314325</xdr:rowOff>
    </xdr:to>
    <xdr:pic>
      <xdr:nvPicPr>
        <xdr:cNvPr id="226761" name="Picture 7684"/>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575" y="733425"/>
          <a:ext cx="1952625" cy="2743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10</xdr:row>
      <xdr:rowOff>66675</xdr:rowOff>
    </xdr:from>
    <xdr:to>
      <xdr:col>0</xdr:col>
      <xdr:colOff>2286000</xdr:colOff>
      <xdr:row>17</xdr:row>
      <xdr:rowOff>0</xdr:rowOff>
    </xdr:to>
    <xdr:pic>
      <xdr:nvPicPr>
        <xdr:cNvPr id="226762" name="Picture 7685"/>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47625" y="4067175"/>
          <a:ext cx="2238375" cy="2981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26</xdr:row>
      <xdr:rowOff>28575</xdr:rowOff>
    </xdr:from>
    <xdr:to>
      <xdr:col>0</xdr:col>
      <xdr:colOff>2362200</xdr:colOff>
      <xdr:row>33</xdr:row>
      <xdr:rowOff>85725</xdr:rowOff>
    </xdr:to>
    <xdr:pic>
      <xdr:nvPicPr>
        <xdr:cNvPr id="226763" name="Picture 7689"/>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28575" y="11277600"/>
          <a:ext cx="2333625" cy="3524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34</xdr:row>
      <xdr:rowOff>219075</xdr:rowOff>
    </xdr:from>
    <xdr:to>
      <xdr:col>0</xdr:col>
      <xdr:colOff>2390775</xdr:colOff>
      <xdr:row>41</xdr:row>
      <xdr:rowOff>76200</xdr:rowOff>
    </xdr:to>
    <xdr:pic>
      <xdr:nvPicPr>
        <xdr:cNvPr id="226764" name="Picture 7690"/>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38100" y="15430500"/>
          <a:ext cx="2352675" cy="3171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50</xdr:row>
      <xdr:rowOff>38100</xdr:rowOff>
    </xdr:from>
    <xdr:to>
      <xdr:col>0</xdr:col>
      <xdr:colOff>2409825</xdr:colOff>
      <xdr:row>57</xdr:row>
      <xdr:rowOff>142875</xdr:rowOff>
    </xdr:to>
    <xdr:pic>
      <xdr:nvPicPr>
        <xdr:cNvPr id="226765" name="Picture 7697"/>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38100" y="22640925"/>
          <a:ext cx="2371725" cy="2895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58</xdr:row>
      <xdr:rowOff>314325</xdr:rowOff>
    </xdr:from>
    <xdr:to>
      <xdr:col>0</xdr:col>
      <xdr:colOff>2381250</xdr:colOff>
      <xdr:row>65</xdr:row>
      <xdr:rowOff>381000</xdr:rowOff>
    </xdr:to>
    <xdr:pic>
      <xdr:nvPicPr>
        <xdr:cNvPr id="226766" name="Picture 7699"/>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19050" y="26279475"/>
          <a:ext cx="2362200" cy="3162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67</xdr:row>
      <xdr:rowOff>114300</xdr:rowOff>
    </xdr:from>
    <xdr:to>
      <xdr:col>0</xdr:col>
      <xdr:colOff>2400300</xdr:colOff>
      <xdr:row>75</xdr:row>
      <xdr:rowOff>104775</xdr:rowOff>
    </xdr:to>
    <xdr:pic>
      <xdr:nvPicPr>
        <xdr:cNvPr id="226767" name="Picture 7700"/>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85725" y="30165675"/>
          <a:ext cx="2314575" cy="2733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90</xdr:row>
      <xdr:rowOff>0</xdr:rowOff>
    </xdr:from>
    <xdr:to>
      <xdr:col>0</xdr:col>
      <xdr:colOff>2400300</xdr:colOff>
      <xdr:row>98</xdr:row>
      <xdr:rowOff>209550</xdr:rowOff>
    </xdr:to>
    <xdr:pic>
      <xdr:nvPicPr>
        <xdr:cNvPr id="226768" name="Picture 7723"/>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28575" y="37785675"/>
          <a:ext cx="2371725" cy="2647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76200</xdr:colOff>
      <xdr:row>117</xdr:row>
      <xdr:rowOff>57150</xdr:rowOff>
    </xdr:from>
    <xdr:to>
      <xdr:col>0</xdr:col>
      <xdr:colOff>2428875</xdr:colOff>
      <xdr:row>123</xdr:row>
      <xdr:rowOff>161925</xdr:rowOff>
    </xdr:to>
    <xdr:pic>
      <xdr:nvPicPr>
        <xdr:cNvPr id="226769" name="Picture 7750"/>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76200" y="48682275"/>
          <a:ext cx="2352675" cy="2838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125</xdr:row>
      <xdr:rowOff>161925</xdr:rowOff>
    </xdr:from>
    <xdr:to>
      <xdr:col>0</xdr:col>
      <xdr:colOff>2409825</xdr:colOff>
      <xdr:row>130</xdr:row>
      <xdr:rowOff>400050</xdr:rowOff>
    </xdr:to>
    <xdr:pic>
      <xdr:nvPicPr>
        <xdr:cNvPr id="226770" name="Picture 7751"/>
        <xdr:cNvPicPr>
          <a:picLocks noChangeAspect="1" noChangeArrowheads="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47625" y="52606575"/>
          <a:ext cx="2362200" cy="2714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133</xdr:row>
      <xdr:rowOff>133350</xdr:rowOff>
    </xdr:from>
    <xdr:to>
      <xdr:col>0</xdr:col>
      <xdr:colOff>2390775</xdr:colOff>
      <xdr:row>139</xdr:row>
      <xdr:rowOff>171450</xdr:rowOff>
    </xdr:to>
    <xdr:pic>
      <xdr:nvPicPr>
        <xdr:cNvPr id="226771" name="Picture 7769"/>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28575" y="56588025"/>
          <a:ext cx="2362200" cy="2514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143</xdr:row>
      <xdr:rowOff>19050</xdr:rowOff>
    </xdr:from>
    <xdr:to>
      <xdr:col>0</xdr:col>
      <xdr:colOff>2362200</xdr:colOff>
      <xdr:row>149</xdr:row>
      <xdr:rowOff>304800</xdr:rowOff>
    </xdr:to>
    <xdr:pic>
      <xdr:nvPicPr>
        <xdr:cNvPr id="226772" name="Picture 7786"/>
        <xdr:cNvPicPr>
          <a:picLocks noChangeAspect="1" noChangeArrowheads="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19050" y="60598050"/>
          <a:ext cx="2343150" cy="2305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157</xdr:row>
      <xdr:rowOff>200025</xdr:rowOff>
    </xdr:from>
    <xdr:to>
      <xdr:col>0</xdr:col>
      <xdr:colOff>2400300</xdr:colOff>
      <xdr:row>164</xdr:row>
      <xdr:rowOff>114300</xdr:rowOff>
    </xdr:to>
    <xdr:pic>
      <xdr:nvPicPr>
        <xdr:cNvPr id="226773" name="Picture 7787"/>
        <xdr:cNvPicPr>
          <a:picLocks noChangeAspect="1" noChangeArrowheads="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rcRect/>
        <a:stretch>
          <a:fillRect/>
        </a:stretch>
      </xdr:blipFill>
      <xdr:spPr bwMode="auto">
        <a:xfrm>
          <a:off x="19050" y="64979550"/>
          <a:ext cx="2381250" cy="2228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167</xdr:row>
      <xdr:rowOff>38100</xdr:rowOff>
    </xdr:from>
    <xdr:to>
      <xdr:col>0</xdr:col>
      <xdr:colOff>2057400</xdr:colOff>
      <xdr:row>174</xdr:row>
      <xdr:rowOff>257175</xdr:rowOff>
    </xdr:to>
    <xdr:pic>
      <xdr:nvPicPr>
        <xdr:cNvPr id="226774" name="Picture 7788"/>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66675" y="68284725"/>
          <a:ext cx="1990725" cy="2647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177</xdr:row>
      <xdr:rowOff>152400</xdr:rowOff>
    </xdr:from>
    <xdr:to>
      <xdr:col>0</xdr:col>
      <xdr:colOff>2257425</xdr:colOff>
      <xdr:row>185</xdr:row>
      <xdr:rowOff>161925</xdr:rowOff>
    </xdr:to>
    <xdr:pic>
      <xdr:nvPicPr>
        <xdr:cNvPr id="226775" name="Picture 7789"/>
        <xdr:cNvPicPr>
          <a:picLocks noChangeAspect="1" noChangeArrowheads="1"/>
        </xdr:cNvPicPr>
      </xdr:nvPicPr>
      <xdr:blipFill>
        <a:blip xmlns:r="http://schemas.openxmlformats.org/officeDocument/2006/relationships" r:embed="rId16">
          <a:extLst>
            <a:ext uri="{28A0092B-C50C-407E-A947-70E740481C1C}">
              <a14:useLocalDpi xmlns="" xmlns:a14="http://schemas.microsoft.com/office/drawing/2010/main" val="0"/>
            </a:ext>
          </a:extLst>
        </a:blip>
        <a:srcRect/>
        <a:stretch>
          <a:fillRect/>
        </a:stretch>
      </xdr:blipFill>
      <xdr:spPr bwMode="auto">
        <a:xfrm>
          <a:off x="19050" y="72266175"/>
          <a:ext cx="2238375" cy="2476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189</xdr:row>
      <xdr:rowOff>76200</xdr:rowOff>
    </xdr:from>
    <xdr:to>
      <xdr:col>0</xdr:col>
      <xdr:colOff>2371725</xdr:colOff>
      <xdr:row>196</xdr:row>
      <xdr:rowOff>190500</xdr:rowOff>
    </xdr:to>
    <xdr:pic>
      <xdr:nvPicPr>
        <xdr:cNvPr id="226776" name="Picture 7790"/>
        <xdr:cNvPicPr>
          <a:picLocks noChangeAspect="1" noChangeArrowheads="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rcRect/>
        <a:stretch>
          <a:fillRect/>
        </a:stretch>
      </xdr:blipFill>
      <xdr:spPr bwMode="auto">
        <a:xfrm>
          <a:off x="19050" y="75942825"/>
          <a:ext cx="2352675" cy="2286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200</xdr:row>
      <xdr:rowOff>47625</xdr:rowOff>
    </xdr:from>
    <xdr:to>
      <xdr:col>0</xdr:col>
      <xdr:colOff>2381250</xdr:colOff>
      <xdr:row>209</xdr:row>
      <xdr:rowOff>38100</xdr:rowOff>
    </xdr:to>
    <xdr:pic>
      <xdr:nvPicPr>
        <xdr:cNvPr id="226777" name="Picture 7792"/>
        <xdr:cNvPicPr>
          <a:picLocks noChangeAspect="1" noChangeArrowheads="1"/>
        </xdr:cNvPicPr>
      </xdr:nvPicPr>
      <xdr:blipFill>
        <a:blip xmlns:r="http://schemas.openxmlformats.org/officeDocument/2006/relationships" r:embed="rId18">
          <a:extLst>
            <a:ext uri="{28A0092B-C50C-407E-A947-70E740481C1C}">
              <a14:useLocalDpi xmlns="" xmlns:a14="http://schemas.microsoft.com/office/drawing/2010/main" val="0"/>
            </a:ext>
          </a:extLst>
        </a:blip>
        <a:srcRect/>
        <a:stretch>
          <a:fillRect/>
        </a:stretch>
      </xdr:blipFill>
      <xdr:spPr bwMode="auto">
        <a:xfrm>
          <a:off x="38100" y="79467075"/>
          <a:ext cx="2343150" cy="2476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225</xdr:row>
      <xdr:rowOff>95250</xdr:rowOff>
    </xdr:from>
    <xdr:to>
      <xdr:col>0</xdr:col>
      <xdr:colOff>2381250</xdr:colOff>
      <xdr:row>235</xdr:row>
      <xdr:rowOff>190500</xdr:rowOff>
    </xdr:to>
    <xdr:pic>
      <xdr:nvPicPr>
        <xdr:cNvPr id="226778" name="Picture 7816"/>
        <xdr:cNvPicPr>
          <a:picLocks noChangeAspect="1" noChangeArrowheads="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rcRect/>
        <a:stretch>
          <a:fillRect/>
        </a:stretch>
      </xdr:blipFill>
      <xdr:spPr bwMode="auto">
        <a:xfrm>
          <a:off x="38100" y="86896575"/>
          <a:ext cx="2343150" cy="2200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211</xdr:row>
      <xdr:rowOff>76200</xdr:rowOff>
    </xdr:from>
    <xdr:to>
      <xdr:col>0</xdr:col>
      <xdr:colOff>1724025</xdr:colOff>
      <xdr:row>218</xdr:row>
      <xdr:rowOff>419100</xdr:rowOff>
    </xdr:to>
    <xdr:pic>
      <xdr:nvPicPr>
        <xdr:cNvPr id="226779" name="Picture 8000"/>
        <xdr:cNvPicPr>
          <a:picLocks noChangeAspect="1" noChangeArrowheads="1"/>
        </xdr:cNvPicPr>
      </xdr:nvPicPr>
      <xdr:blipFill>
        <a:blip xmlns:r="http://schemas.openxmlformats.org/officeDocument/2006/relationships" r:embed="rId20">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47625" y="82848450"/>
          <a:ext cx="1676400" cy="2466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254</xdr:row>
      <xdr:rowOff>28575</xdr:rowOff>
    </xdr:from>
    <xdr:to>
      <xdr:col>0</xdr:col>
      <xdr:colOff>2428875</xdr:colOff>
      <xdr:row>262</xdr:row>
      <xdr:rowOff>419100</xdr:rowOff>
    </xdr:to>
    <xdr:pic>
      <xdr:nvPicPr>
        <xdr:cNvPr id="226780" name="Picture 7841"/>
        <xdr:cNvPicPr>
          <a:picLocks noChangeAspect="1" noChangeArrowheads="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rcRect/>
        <a:stretch>
          <a:fillRect/>
        </a:stretch>
      </xdr:blipFill>
      <xdr:spPr bwMode="auto">
        <a:xfrm>
          <a:off x="19050" y="94354650"/>
          <a:ext cx="2409825" cy="2295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239</xdr:row>
      <xdr:rowOff>95250</xdr:rowOff>
    </xdr:from>
    <xdr:to>
      <xdr:col>0</xdr:col>
      <xdr:colOff>2381250</xdr:colOff>
      <xdr:row>248</xdr:row>
      <xdr:rowOff>209550</xdr:rowOff>
    </xdr:to>
    <xdr:pic>
      <xdr:nvPicPr>
        <xdr:cNvPr id="226781" name="Picture 7966"/>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28575" y="90592275"/>
          <a:ext cx="2352675" cy="2228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290</xdr:row>
      <xdr:rowOff>333375</xdr:rowOff>
    </xdr:from>
    <xdr:to>
      <xdr:col>0</xdr:col>
      <xdr:colOff>2362200</xdr:colOff>
      <xdr:row>296</xdr:row>
      <xdr:rowOff>209550</xdr:rowOff>
    </xdr:to>
    <xdr:pic>
      <xdr:nvPicPr>
        <xdr:cNvPr id="226782" name="Picture 7868"/>
        <xdr:cNvPicPr>
          <a:picLocks noChangeAspect="1" noChangeArrowheads="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rcRect/>
        <a:stretch>
          <a:fillRect/>
        </a:stretch>
      </xdr:blipFill>
      <xdr:spPr bwMode="auto">
        <a:xfrm>
          <a:off x="38100" y="105898950"/>
          <a:ext cx="2324100" cy="2114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301</xdr:row>
      <xdr:rowOff>28575</xdr:rowOff>
    </xdr:from>
    <xdr:to>
      <xdr:col>0</xdr:col>
      <xdr:colOff>2343150</xdr:colOff>
      <xdr:row>308</xdr:row>
      <xdr:rowOff>247650</xdr:rowOff>
    </xdr:to>
    <xdr:pic>
      <xdr:nvPicPr>
        <xdr:cNvPr id="226783" name="Picture 7898"/>
        <xdr:cNvPicPr>
          <a:picLocks noChangeAspect="1" noChangeArrowheads="1"/>
        </xdr:cNvPicPr>
      </xdr:nvPicPr>
      <xdr:blipFill>
        <a:blip xmlns:r="http://schemas.openxmlformats.org/officeDocument/2006/relationships" r:embed="rId24" cstate="print">
          <a:clrChange>
            <a:clrFrom>
              <a:srgbClr val="FFFFFF"/>
            </a:clrFrom>
            <a:clrTo>
              <a:srgbClr val="FFFFFF">
                <a:alpha val="0"/>
              </a:srgbClr>
            </a:clrTo>
          </a:clrChange>
          <a:extLst>
            <a:ext uri="{28A0092B-C50C-407E-A947-70E740481C1C}">
              <a14:useLocalDpi xmlns="" xmlns:a14="http://schemas.microsoft.com/office/drawing/2010/main" val="0"/>
            </a:ext>
          </a:extLst>
        </a:blip>
        <a:srcRect/>
        <a:stretch>
          <a:fillRect/>
        </a:stretch>
      </xdr:blipFill>
      <xdr:spPr bwMode="auto">
        <a:xfrm>
          <a:off x="28575" y="109689900"/>
          <a:ext cx="2314575" cy="2362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311</xdr:row>
      <xdr:rowOff>323850</xdr:rowOff>
    </xdr:from>
    <xdr:to>
      <xdr:col>0</xdr:col>
      <xdr:colOff>2381250</xdr:colOff>
      <xdr:row>319</xdr:row>
      <xdr:rowOff>247650</xdr:rowOff>
    </xdr:to>
    <xdr:pic>
      <xdr:nvPicPr>
        <xdr:cNvPr id="226784" name="Picture 7899"/>
        <xdr:cNvPicPr>
          <a:picLocks noChangeAspect="1" noChangeArrowheads="1"/>
        </xdr:cNvPicPr>
      </xdr:nvPicPr>
      <xdr:blipFill>
        <a:blip xmlns:r="http://schemas.openxmlformats.org/officeDocument/2006/relationships" r:embed="rId25" cstate="print">
          <a:extLst>
            <a:ext uri="{28A0092B-C50C-407E-A947-70E740481C1C}">
              <a14:useLocalDpi xmlns="" xmlns:a14="http://schemas.microsoft.com/office/drawing/2010/main" val="0"/>
            </a:ext>
          </a:extLst>
        </a:blip>
        <a:srcRect/>
        <a:stretch>
          <a:fillRect/>
        </a:stretch>
      </xdr:blipFill>
      <xdr:spPr bwMode="auto">
        <a:xfrm>
          <a:off x="28575" y="113233200"/>
          <a:ext cx="2352675" cy="2390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325</xdr:row>
      <xdr:rowOff>161925</xdr:rowOff>
    </xdr:from>
    <xdr:to>
      <xdr:col>0</xdr:col>
      <xdr:colOff>2276475</xdr:colOff>
      <xdr:row>333</xdr:row>
      <xdr:rowOff>57150</xdr:rowOff>
    </xdr:to>
    <xdr:pic>
      <xdr:nvPicPr>
        <xdr:cNvPr id="226785" name="Picture 7900"/>
        <xdr:cNvPicPr>
          <a:picLocks noChangeAspect="1" noChangeArrowheads="1"/>
        </xdr:cNvPicPr>
      </xdr:nvPicPr>
      <xdr:blipFill>
        <a:blip xmlns:r="http://schemas.openxmlformats.org/officeDocument/2006/relationships" r:embed="rId26" cstate="print">
          <a:extLst>
            <a:ext uri="{28A0092B-C50C-407E-A947-70E740481C1C}">
              <a14:useLocalDpi xmlns="" xmlns:a14="http://schemas.microsoft.com/office/drawing/2010/main" val="0"/>
            </a:ext>
          </a:extLst>
        </a:blip>
        <a:srcRect/>
        <a:stretch>
          <a:fillRect/>
        </a:stretch>
      </xdr:blipFill>
      <xdr:spPr bwMode="auto">
        <a:xfrm>
          <a:off x="38100" y="117700425"/>
          <a:ext cx="2238375" cy="2133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337</xdr:row>
      <xdr:rowOff>9525</xdr:rowOff>
    </xdr:from>
    <xdr:to>
      <xdr:col>0</xdr:col>
      <xdr:colOff>2333625</xdr:colOff>
      <xdr:row>345</xdr:row>
      <xdr:rowOff>114300</xdr:rowOff>
    </xdr:to>
    <xdr:pic>
      <xdr:nvPicPr>
        <xdr:cNvPr id="226786" name="Picture 7901"/>
        <xdr:cNvPicPr>
          <a:picLocks noChangeAspect="1" noChangeArrowheads="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rcRect/>
        <a:stretch>
          <a:fillRect/>
        </a:stretch>
      </xdr:blipFill>
      <xdr:spPr bwMode="auto">
        <a:xfrm>
          <a:off x="28575" y="121110375"/>
          <a:ext cx="2305050" cy="2295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77</xdr:row>
      <xdr:rowOff>257175</xdr:rowOff>
    </xdr:from>
    <xdr:to>
      <xdr:col>0</xdr:col>
      <xdr:colOff>2409825</xdr:colOff>
      <xdr:row>86</xdr:row>
      <xdr:rowOff>171450</xdr:rowOff>
    </xdr:to>
    <xdr:pic>
      <xdr:nvPicPr>
        <xdr:cNvPr id="226787" name="Picture 348"/>
        <xdr:cNvPicPr>
          <a:picLocks noChangeAspect="1" noChangeArrowheads="1"/>
        </xdr:cNvPicPr>
      </xdr:nvPicPr>
      <xdr:blipFill>
        <a:blip xmlns:r="http://schemas.openxmlformats.org/officeDocument/2006/relationships" r:embed="rId28">
          <a:extLst>
            <a:ext uri="{28A0092B-C50C-407E-A947-70E740481C1C}">
              <a14:useLocalDpi xmlns="" xmlns:a14="http://schemas.microsoft.com/office/drawing/2010/main" val="0"/>
            </a:ext>
          </a:extLst>
        </a:blip>
        <a:srcRect/>
        <a:stretch>
          <a:fillRect/>
        </a:stretch>
      </xdr:blipFill>
      <xdr:spPr bwMode="auto">
        <a:xfrm>
          <a:off x="28575" y="33918525"/>
          <a:ext cx="2381250" cy="2800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105</xdr:row>
      <xdr:rowOff>142875</xdr:rowOff>
    </xdr:from>
    <xdr:to>
      <xdr:col>0</xdr:col>
      <xdr:colOff>2419350</xdr:colOff>
      <xdr:row>111</xdr:row>
      <xdr:rowOff>38100</xdr:rowOff>
    </xdr:to>
    <xdr:pic>
      <xdr:nvPicPr>
        <xdr:cNvPr id="226788" name="Picture 7736"/>
        <xdr:cNvPicPr>
          <a:picLocks noChangeAspect="1" noChangeArrowheads="1"/>
        </xdr:cNvPicPr>
      </xdr:nvPicPr>
      <xdr:blipFill>
        <a:blip xmlns:r="http://schemas.openxmlformats.org/officeDocument/2006/relationships" r:embed="rId29">
          <a:extLst>
            <a:ext uri="{28A0092B-C50C-407E-A947-70E740481C1C}">
              <a14:useLocalDpi xmlns="" xmlns:a14="http://schemas.microsoft.com/office/drawing/2010/main" val="0"/>
            </a:ext>
          </a:extLst>
        </a:blip>
        <a:srcRect/>
        <a:stretch>
          <a:fillRect/>
        </a:stretch>
      </xdr:blipFill>
      <xdr:spPr bwMode="auto">
        <a:xfrm>
          <a:off x="19050" y="42843450"/>
          <a:ext cx="2400300" cy="2857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277</xdr:row>
      <xdr:rowOff>0</xdr:rowOff>
    </xdr:from>
    <xdr:to>
      <xdr:col>0</xdr:col>
      <xdr:colOff>2428875</xdr:colOff>
      <xdr:row>283</xdr:row>
      <xdr:rowOff>47625</xdr:rowOff>
    </xdr:to>
    <xdr:pic>
      <xdr:nvPicPr>
        <xdr:cNvPr id="226789" name="Picture 6134"/>
        <xdr:cNvPicPr>
          <a:picLocks noChangeAspect="1" noChangeArrowheads="1"/>
        </xdr:cNvPicPr>
      </xdr:nvPicPr>
      <xdr:blipFill>
        <a:blip xmlns:r="http://schemas.openxmlformats.org/officeDocument/2006/relationships" r:embed="rId30">
          <a:extLst>
            <a:ext uri="{28A0092B-C50C-407E-A947-70E740481C1C}">
              <a14:useLocalDpi xmlns="" xmlns:a14="http://schemas.microsoft.com/office/drawing/2010/main" val="0"/>
            </a:ext>
          </a:extLst>
        </a:blip>
        <a:srcRect/>
        <a:stretch>
          <a:fillRect/>
        </a:stretch>
      </xdr:blipFill>
      <xdr:spPr bwMode="auto">
        <a:xfrm>
          <a:off x="0" y="100803075"/>
          <a:ext cx="2428875" cy="2047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357</xdr:row>
      <xdr:rowOff>228600</xdr:rowOff>
    </xdr:from>
    <xdr:to>
      <xdr:col>0</xdr:col>
      <xdr:colOff>2371725</xdr:colOff>
      <xdr:row>367</xdr:row>
      <xdr:rowOff>152400</xdr:rowOff>
    </xdr:to>
    <xdr:pic>
      <xdr:nvPicPr>
        <xdr:cNvPr id="226790" name="Picture 6442"/>
        <xdr:cNvPicPr>
          <a:picLocks noChangeAspect="1" noChangeArrowheads="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rcRect/>
        <a:stretch>
          <a:fillRect/>
        </a:stretch>
      </xdr:blipFill>
      <xdr:spPr bwMode="auto">
        <a:xfrm>
          <a:off x="28575" y="126692025"/>
          <a:ext cx="2343150" cy="2409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384</xdr:row>
      <xdr:rowOff>142875</xdr:rowOff>
    </xdr:from>
    <xdr:to>
      <xdr:col>0</xdr:col>
      <xdr:colOff>2400300</xdr:colOff>
      <xdr:row>392</xdr:row>
      <xdr:rowOff>304800</xdr:rowOff>
    </xdr:to>
    <xdr:pic>
      <xdr:nvPicPr>
        <xdr:cNvPr id="226791" name="Picture 8085"/>
        <xdr:cNvPicPr>
          <a:picLocks noChangeAspect="1" noChangeArrowheads="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rcRect/>
        <a:stretch>
          <a:fillRect/>
        </a:stretch>
      </xdr:blipFill>
      <xdr:spPr bwMode="auto">
        <a:xfrm>
          <a:off x="28575" y="133435725"/>
          <a:ext cx="2371725" cy="2428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404</xdr:row>
      <xdr:rowOff>133350</xdr:rowOff>
    </xdr:from>
    <xdr:to>
      <xdr:col>0</xdr:col>
      <xdr:colOff>2333625</xdr:colOff>
      <xdr:row>411</xdr:row>
      <xdr:rowOff>28575</xdr:rowOff>
    </xdr:to>
    <xdr:pic>
      <xdr:nvPicPr>
        <xdr:cNvPr id="226792" name="Picture 8086"/>
        <xdr:cNvPicPr>
          <a:picLocks noChangeAspect="1" noChangeArrowheads="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rcRect/>
        <a:stretch>
          <a:fillRect/>
        </a:stretch>
      </xdr:blipFill>
      <xdr:spPr bwMode="auto">
        <a:xfrm>
          <a:off x="28575" y="140046075"/>
          <a:ext cx="2305050" cy="2152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420</xdr:row>
      <xdr:rowOff>323850</xdr:rowOff>
    </xdr:from>
    <xdr:to>
      <xdr:col>0</xdr:col>
      <xdr:colOff>2390775</xdr:colOff>
      <xdr:row>428</xdr:row>
      <xdr:rowOff>276225</xdr:rowOff>
    </xdr:to>
    <xdr:pic>
      <xdr:nvPicPr>
        <xdr:cNvPr id="226793" name="Picture 8123"/>
        <xdr:cNvPicPr>
          <a:picLocks noChangeAspect="1" noChangeArrowheads="1"/>
        </xdr:cNvPicPr>
      </xdr:nvPicPr>
      <xdr:blipFill>
        <a:blip xmlns:r="http://schemas.openxmlformats.org/officeDocument/2006/relationships" r:embed="rId34">
          <a:extLst>
            <a:ext uri="{28A0092B-C50C-407E-A947-70E740481C1C}">
              <a14:useLocalDpi xmlns="" xmlns:a14="http://schemas.microsoft.com/office/drawing/2010/main" val="0"/>
            </a:ext>
          </a:extLst>
        </a:blip>
        <a:srcRect/>
        <a:stretch>
          <a:fillRect/>
        </a:stretch>
      </xdr:blipFill>
      <xdr:spPr bwMode="auto">
        <a:xfrm>
          <a:off x="28575" y="145389600"/>
          <a:ext cx="2362200" cy="23431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473</xdr:row>
      <xdr:rowOff>66675</xdr:rowOff>
    </xdr:from>
    <xdr:to>
      <xdr:col>0</xdr:col>
      <xdr:colOff>2409825</xdr:colOff>
      <xdr:row>479</xdr:row>
      <xdr:rowOff>123825</xdr:rowOff>
    </xdr:to>
    <xdr:pic>
      <xdr:nvPicPr>
        <xdr:cNvPr id="226794" name="Picture 8161"/>
        <xdr:cNvPicPr>
          <a:picLocks noChangeAspect="1" noChangeArrowheads="1"/>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rcRect/>
        <a:stretch>
          <a:fillRect/>
        </a:stretch>
      </xdr:blipFill>
      <xdr:spPr bwMode="auto">
        <a:xfrm>
          <a:off x="28575" y="160258125"/>
          <a:ext cx="2381250" cy="19431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487</xdr:row>
      <xdr:rowOff>57150</xdr:rowOff>
    </xdr:from>
    <xdr:to>
      <xdr:col>0</xdr:col>
      <xdr:colOff>1419225</xdr:colOff>
      <xdr:row>490</xdr:row>
      <xdr:rowOff>419100</xdr:rowOff>
    </xdr:to>
    <xdr:pic>
      <xdr:nvPicPr>
        <xdr:cNvPr id="226795" name="Picture 8163"/>
        <xdr:cNvPicPr>
          <a:picLocks noChangeAspect="1" noChangeArrowheads="1"/>
        </xdr:cNvPicPr>
      </xdr:nvPicPr>
      <xdr:blipFill>
        <a:blip xmlns:r="http://schemas.openxmlformats.org/officeDocument/2006/relationships" r:embed="rId36">
          <a:extLst>
            <a:ext uri="{28A0092B-C50C-407E-A947-70E740481C1C}">
              <a14:useLocalDpi xmlns="" xmlns:a14="http://schemas.microsoft.com/office/drawing/2010/main" val="0"/>
            </a:ext>
          </a:extLst>
        </a:blip>
        <a:srcRect/>
        <a:stretch>
          <a:fillRect/>
        </a:stretch>
      </xdr:blipFill>
      <xdr:spPr bwMode="auto">
        <a:xfrm>
          <a:off x="66675" y="164830125"/>
          <a:ext cx="1352550" cy="1304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446</xdr:row>
      <xdr:rowOff>180975</xdr:rowOff>
    </xdr:from>
    <xdr:to>
      <xdr:col>0</xdr:col>
      <xdr:colOff>2371725</xdr:colOff>
      <xdr:row>454</xdr:row>
      <xdr:rowOff>85725</xdr:rowOff>
    </xdr:to>
    <xdr:pic>
      <xdr:nvPicPr>
        <xdr:cNvPr id="226796" name="Picture 8801"/>
        <xdr:cNvPicPr>
          <a:picLocks noChangeAspect="1" noChangeArrowheads="1"/>
        </xdr:cNvPicPr>
      </xdr:nvPicPr>
      <xdr:blipFill>
        <a:blip xmlns:r="http://schemas.openxmlformats.org/officeDocument/2006/relationships" r:embed="rId37">
          <a:extLst>
            <a:ext uri="{28A0092B-C50C-407E-A947-70E740481C1C}">
              <a14:useLocalDpi xmlns="" xmlns:a14="http://schemas.microsoft.com/office/drawing/2010/main" val="0"/>
            </a:ext>
          </a:extLst>
        </a:blip>
        <a:srcRect/>
        <a:stretch>
          <a:fillRect/>
        </a:stretch>
      </xdr:blipFill>
      <xdr:spPr bwMode="auto">
        <a:xfrm>
          <a:off x="38100" y="152609550"/>
          <a:ext cx="2333625" cy="2352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498</xdr:row>
      <xdr:rowOff>238125</xdr:rowOff>
    </xdr:from>
    <xdr:to>
      <xdr:col>0</xdr:col>
      <xdr:colOff>2419350</xdr:colOff>
      <xdr:row>505</xdr:row>
      <xdr:rowOff>285750</xdr:rowOff>
    </xdr:to>
    <xdr:pic>
      <xdr:nvPicPr>
        <xdr:cNvPr id="226797" name="Рисунок 1"/>
        <xdr:cNvPicPr>
          <a:picLocks noChangeAspect="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rcRect/>
        <a:stretch>
          <a:fillRect/>
        </a:stretch>
      </xdr:blipFill>
      <xdr:spPr bwMode="auto">
        <a:xfrm>
          <a:off x="38100" y="168049575"/>
          <a:ext cx="2381250" cy="2000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47625</xdr:colOff>
      <xdr:row>42</xdr:row>
      <xdr:rowOff>123825</xdr:rowOff>
    </xdr:from>
    <xdr:ext cx="2333625" cy="3267075"/>
    <xdr:pic>
      <xdr:nvPicPr>
        <xdr:cNvPr id="40" name="Picture 7696"/>
        <xdr:cNvPicPr>
          <a:picLocks noChangeAspect="1" noChangeArrowheads="1"/>
        </xdr:cNvPicPr>
      </xdr:nvPicPr>
      <xdr:blipFill>
        <a:blip xmlns:r="http://schemas.openxmlformats.org/officeDocument/2006/relationships" r:embed="rId39">
          <a:clrChange>
            <a:clrFrom>
              <a:srgbClr val="FFFFFF"/>
            </a:clrFrom>
            <a:clrTo>
              <a:srgbClr val="FFFFFF">
                <a:alpha val="0"/>
              </a:srgbClr>
            </a:clrTo>
          </a:clrChange>
          <a:extLst/>
        </a:blip>
        <a:srcRect/>
        <a:stretch>
          <a:fillRect/>
        </a:stretch>
      </xdr:blipFill>
      <xdr:spPr bwMode="auto">
        <a:xfrm>
          <a:off x="47625" y="7934325"/>
          <a:ext cx="2333625" cy="3267075"/>
        </a:xfrm>
        <a:prstGeom prst="rect">
          <a:avLst/>
        </a:prstGeom>
        <a:noFill/>
        <a:ln>
          <a:noFill/>
        </a:ln>
        <a:effectLst>
          <a:reflection endPos="0" dir="5400000" sy="-100000" algn="bl" rotWithShape="0"/>
        </a:effectLs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9</xdr:row>
      <xdr:rowOff>361950</xdr:rowOff>
    </xdr:from>
    <xdr:to>
      <xdr:col>0</xdr:col>
      <xdr:colOff>2428875</xdr:colOff>
      <xdr:row>15</xdr:row>
      <xdr:rowOff>276225</xdr:rowOff>
    </xdr:to>
    <xdr:pic>
      <xdr:nvPicPr>
        <xdr:cNvPr id="223590" name="Рисунок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38100" y="2019300"/>
          <a:ext cx="2390775" cy="2085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54</xdr:row>
      <xdr:rowOff>57150</xdr:rowOff>
    </xdr:from>
    <xdr:to>
      <xdr:col>0</xdr:col>
      <xdr:colOff>2390775</xdr:colOff>
      <xdr:row>62</xdr:row>
      <xdr:rowOff>85725</xdr:rowOff>
    </xdr:to>
    <xdr:pic>
      <xdr:nvPicPr>
        <xdr:cNvPr id="223591" name="Рисунок 6"/>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7150" y="14220825"/>
          <a:ext cx="2333625" cy="1933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184</xdr:row>
      <xdr:rowOff>9525</xdr:rowOff>
    </xdr:from>
    <xdr:to>
      <xdr:col>0</xdr:col>
      <xdr:colOff>2428875</xdr:colOff>
      <xdr:row>193</xdr:row>
      <xdr:rowOff>76200</xdr:rowOff>
    </xdr:to>
    <xdr:pic>
      <xdr:nvPicPr>
        <xdr:cNvPr id="223592" name="Рисунок 3"/>
        <xdr:cNvPicPr>
          <a:picLocks noChangeAspect="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57150" y="50406300"/>
          <a:ext cx="2371725" cy="2581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197</xdr:row>
      <xdr:rowOff>114300</xdr:rowOff>
    </xdr:from>
    <xdr:to>
      <xdr:col>0</xdr:col>
      <xdr:colOff>2428875</xdr:colOff>
      <xdr:row>206</xdr:row>
      <xdr:rowOff>9525</xdr:rowOff>
    </xdr:to>
    <xdr:pic>
      <xdr:nvPicPr>
        <xdr:cNvPr id="223593" name="Рисунок 5"/>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57150" y="54197250"/>
          <a:ext cx="2371725" cy="2419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210</xdr:row>
      <xdr:rowOff>133350</xdr:rowOff>
    </xdr:from>
    <xdr:to>
      <xdr:col>0</xdr:col>
      <xdr:colOff>2438400</xdr:colOff>
      <xdr:row>219</xdr:row>
      <xdr:rowOff>123825</xdr:rowOff>
    </xdr:to>
    <xdr:pic>
      <xdr:nvPicPr>
        <xdr:cNvPr id="223594" name="Рисунок 7"/>
        <xdr:cNvPicPr>
          <a:picLocks noChangeAspect="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57150" y="58083450"/>
          <a:ext cx="2381250" cy="2486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239</xdr:row>
      <xdr:rowOff>209550</xdr:rowOff>
    </xdr:from>
    <xdr:to>
      <xdr:col>0</xdr:col>
      <xdr:colOff>2428875</xdr:colOff>
      <xdr:row>247</xdr:row>
      <xdr:rowOff>47625</xdr:rowOff>
    </xdr:to>
    <xdr:pic>
      <xdr:nvPicPr>
        <xdr:cNvPr id="223595" name="Рисунок 2"/>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7150" y="67008375"/>
          <a:ext cx="2371725" cy="2305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225</xdr:row>
      <xdr:rowOff>57150</xdr:rowOff>
    </xdr:from>
    <xdr:to>
      <xdr:col>0</xdr:col>
      <xdr:colOff>2409825</xdr:colOff>
      <xdr:row>231</xdr:row>
      <xdr:rowOff>142875</xdr:rowOff>
    </xdr:to>
    <xdr:pic>
      <xdr:nvPicPr>
        <xdr:cNvPr id="223596" name="Рисунок 4"/>
        <xdr:cNvPicPr>
          <a:picLocks noChangeAspect="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66675" y="62398275"/>
          <a:ext cx="2343150" cy="2152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254</xdr:row>
      <xdr:rowOff>257175</xdr:rowOff>
    </xdr:from>
    <xdr:to>
      <xdr:col>0</xdr:col>
      <xdr:colOff>2438400</xdr:colOff>
      <xdr:row>261</xdr:row>
      <xdr:rowOff>314325</xdr:rowOff>
    </xdr:to>
    <xdr:pic>
      <xdr:nvPicPr>
        <xdr:cNvPr id="223597" name="Рисунок 6"/>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38100" y="71723250"/>
          <a:ext cx="2400300" cy="2200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269</xdr:row>
      <xdr:rowOff>66675</xdr:rowOff>
    </xdr:from>
    <xdr:to>
      <xdr:col>0</xdr:col>
      <xdr:colOff>2447925</xdr:colOff>
      <xdr:row>275</xdr:row>
      <xdr:rowOff>28575</xdr:rowOff>
    </xdr:to>
    <xdr:pic>
      <xdr:nvPicPr>
        <xdr:cNvPr id="223598" name="Рисунок 8"/>
        <xdr:cNvPicPr>
          <a:picLocks noChangeAspect="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47625" y="76323825"/>
          <a:ext cx="2400300" cy="1676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283</xdr:row>
      <xdr:rowOff>142875</xdr:rowOff>
    </xdr:from>
    <xdr:to>
      <xdr:col>0</xdr:col>
      <xdr:colOff>2419350</xdr:colOff>
      <xdr:row>287</xdr:row>
      <xdr:rowOff>228600</xdr:rowOff>
    </xdr:to>
    <xdr:pic>
      <xdr:nvPicPr>
        <xdr:cNvPr id="223599" name="Рисунок 10"/>
        <xdr:cNvPicPr>
          <a:picLocks noChangeAspect="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38100" y="80362425"/>
          <a:ext cx="2381250" cy="15811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296</xdr:row>
      <xdr:rowOff>228600</xdr:rowOff>
    </xdr:from>
    <xdr:to>
      <xdr:col>0</xdr:col>
      <xdr:colOff>2447925</xdr:colOff>
      <xdr:row>305</xdr:row>
      <xdr:rowOff>200025</xdr:rowOff>
    </xdr:to>
    <xdr:pic>
      <xdr:nvPicPr>
        <xdr:cNvPr id="223600" name="Рисунок 12"/>
        <xdr:cNvPicPr>
          <a:picLocks noChangeAspect="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28575" y="84648675"/>
          <a:ext cx="2419350" cy="2495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310</xdr:row>
      <xdr:rowOff>142875</xdr:rowOff>
    </xdr:from>
    <xdr:to>
      <xdr:col>0</xdr:col>
      <xdr:colOff>2438400</xdr:colOff>
      <xdr:row>318</xdr:row>
      <xdr:rowOff>19050</xdr:rowOff>
    </xdr:to>
    <xdr:pic>
      <xdr:nvPicPr>
        <xdr:cNvPr id="223601" name="Рисунок 14"/>
        <xdr:cNvPicPr>
          <a:picLocks noChangeAspect="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66675" y="88763475"/>
          <a:ext cx="2371725" cy="2228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171</xdr:row>
      <xdr:rowOff>152400</xdr:rowOff>
    </xdr:from>
    <xdr:to>
      <xdr:col>0</xdr:col>
      <xdr:colOff>2438400</xdr:colOff>
      <xdr:row>180</xdr:row>
      <xdr:rowOff>19050</xdr:rowOff>
    </xdr:to>
    <xdr:pic>
      <xdr:nvPicPr>
        <xdr:cNvPr id="223602" name="Рисунок 1"/>
        <xdr:cNvPicPr>
          <a:picLocks noChangeAspect="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38100" y="46729650"/>
          <a:ext cx="2400300" cy="2390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155</xdr:row>
      <xdr:rowOff>85725</xdr:rowOff>
    </xdr:from>
    <xdr:to>
      <xdr:col>0</xdr:col>
      <xdr:colOff>2438400</xdr:colOff>
      <xdr:row>164</xdr:row>
      <xdr:rowOff>38100</xdr:rowOff>
    </xdr:to>
    <xdr:pic>
      <xdr:nvPicPr>
        <xdr:cNvPr id="223603" name="Рисунок 3"/>
        <xdr:cNvPicPr>
          <a:picLocks noChangeAspect="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66675" y="41833800"/>
          <a:ext cx="2371725" cy="2447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135</xdr:row>
      <xdr:rowOff>95250</xdr:rowOff>
    </xdr:from>
    <xdr:to>
      <xdr:col>0</xdr:col>
      <xdr:colOff>2428875</xdr:colOff>
      <xdr:row>140</xdr:row>
      <xdr:rowOff>104775</xdr:rowOff>
    </xdr:to>
    <xdr:pic>
      <xdr:nvPicPr>
        <xdr:cNvPr id="223604" name="Рисунок 5"/>
        <xdr:cNvPicPr>
          <a:picLocks noChangeAspect="1"/>
        </xdr:cNvPicPr>
      </xdr:nvPicPr>
      <xdr:blipFill>
        <a:blip xmlns:r="http://schemas.openxmlformats.org/officeDocument/2006/relationships" r:embed="rId15">
          <a:extLst>
            <a:ext uri="{28A0092B-C50C-407E-A947-70E740481C1C}">
              <a14:useLocalDpi xmlns="" xmlns:a14="http://schemas.microsoft.com/office/drawing/2010/main" val="0"/>
            </a:ext>
          </a:extLst>
        </a:blip>
        <a:srcRect/>
        <a:stretch>
          <a:fillRect/>
        </a:stretch>
      </xdr:blipFill>
      <xdr:spPr bwMode="auto">
        <a:xfrm>
          <a:off x="47625" y="35671125"/>
          <a:ext cx="2381250" cy="1819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111</xdr:row>
      <xdr:rowOff>76200</xdr:rowOff>
    </xdr:from>
    <xdr:to>
      <xdr:col>0</xdr:col>
      <xdr:colOff>2447925</xdr:colOff>
      <xdr:row>117</xdr:row>
      <xdr:rowOff>190500</xdr:rowOff>
    </xdr:to>
    <xdr:pic>
      <xdr:nvPicPr>
        <xdr:cNvPr id="223605" name="Рисунок 2"/>
        <xdr:cNvPicPr>
          <a:picLocks noChangeAspect="1"/>
        </xdr:cNvPicPr>
      </xdr:nvPicPr>
      <xdr:blipFill>
        <a:blip xmlns:r="http://schemas.openxmlformats.org/officeDocument/2006/relationships" r:embed="rId16">
          <a:extLst>
            <a:ext uri="{28A0092B-C50C-407E-A947-70E740481C1C}">
              <a14:useLocalDpi xmlns="" xmlns:a14="http://schemas.microsoft.com/office/drawing/2010/main" val="0"/>
            </a:ext>
          </a:extLst>
        </a:blip>
        <a:srcRect/>
        <a:stretch>
          <a:fillRect/>
        </a:stretch>
      </xdr:blipFill>
      <xdr:spPr bwMode="auto">
        <a:xfrm>
          <a:off x="38100" y="29108400"/>
          <a:ext cx="2409825" cy="2076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82</xdr:row>
      <xdr:rowOff>57150</xdr:rowOff>
    </xdr:from>
    <xdr:to>
      <xdr:col>0</xdr:col>
      <xdr:colOff>2428875</xdr:colOff>
      <xdr:row>92</xdr:row>
      <xdr:rowOff>28575</xdr:rowOff>
    </xdr:to>
    <xdr:pic>
      <xdr:nvPicPr>
        <xdr:cNvPr id="223606" name="Рисунок 4"/>
        <xdr:cNvPicPr>
          <a:picLocks noChangeAspect="1"/>
        </xdr:cNvPicPr>
      </xdr:nvPicPr>
      <xdr:blipFill>
        <a:blip xmlns:r="http://schemas.openxmlformats.org/officeDocument/2006/relationships" r:embed="rId17">
          <a:extLst>
            <a:ext uri="{28A0092B-C50C-407E-A947-70E740481C1C}">
              <a14:useLocalDpi xmlns="" xmlns:a14="http://schemas.microsoft.com/office/drawing/2010/main" val="0"/>
            </a:ext>
          </a:extLst>
        </a:blip>
        <a:srcRect/>
        <a:stretch>
          <a:fillRect/>
        </a:stretch>
      </xdr:blipFill>
      <xdr:spPr bwMode="auto">
        <a:xfrm>
          <a:off x="38100" y="21469350"/>
          <a:ext cx="2390775" cy="2247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29</xdr:row>
      <xdr:rowOff>104775</xdr:rowOff>
    </xdr:from>
    <xdr:to>
      <xdr:col>0</xdr:col>
      <xdr:colOff>2447925</xdr:colOff>
      <xdr:row>34</xdr:row>
      <xdr:rowOff>247650</xdr:rowOff>
    </xdr:to>
    <xdr:pic>
      <xdr:nvPicPr>
        <xdr:cNvPr id="223607" name="Рисунок 6"/>
        <xdr:cNvPicPr>
          <a:picLocks noChangeAspect="1"/>
        </xdr:cNvPicPr>
      </xdr:nvPicPr>
      <xdr:blipFill>
        <a:blip xmlns:r="http://schemas.openxmlformats.org/officeDocument/2006/relationships" r:embed="rId18">
          <a:extLst>
            <a:ext uri="{28A0092B-C50C-407E-A947-70E740481C1C}">
              <a14:useLocalDpi xmlns="" xmlns:a14="http://schemas.microsoft.com/office/drawing/2010/main" val="0"/>
            </a:ext>
          </a:extLst>
        </a:blip>
        <a:srcRect/>
        <a:stretch>
          <a:fillRect/>
        </a:stretch>
      </xdr:blipFill>
      <xdr:spPr bwMode="auto">
        <a:xfrm>
          <a:off x="28575" y="7886700"/>
          <a:ext cx="2419350" cy="1752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704850</xdr:colOff>
      <xdr:row>4</xdr:row>
      <xdr:rowOff>19050</xdr:rowOff>
    </xdr:from>
    <xdr:to>
      <xdr:col>0</xdr:col>
      <xdr:colOff>1676400</xdr:colOff>
      <xdr:row>5</xdr:row>
      <xdr:rowOff>447675</xdr:rowOff>
    </xdr:to>
    <xdr:pic>
      <xdr:nvPicPr>
        <xdr:cNvPr id="165567" name="Picture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04850" y="781050"/>
          <a:ext cx="971550" cy="923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1028700</xdr:colOff>
      <xdr:row>7</xdr:row>
      <xdr:rowOff>104775</xdr:rowOff>
    </xdr:from>
    <xdr:to>
      <xdr:col>0</xdr:col>
      <xdr:colOff>1409700</xdr:colOff>
      <xdr:row>7</xdr:row>
      <xdr:rowOff>628650</xdr:rowOff>
    </xdr:to>
    <xdr:pic>
      <xdr:nvPicPr>
        <xdr:cNvPr id="165568" name="Picture 11"/>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8700" y="2352675"/>
          <a:ext cx="38100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371475</xdr:colOff>
      <xdr:row>8</xdr:row>
      <xdr:rowOff>57150</xdr:rowOff>
    </xdr:from>
    <xdr:to>
      <xdr:col>0</xdr:col>
      <xdr:colOff>1524000</xdr:colOff>
      <xdr:row>10</xdr:row>
      <xdr:rowOff>66675</xdr:rowOff>
    </xdr:to>
    <xdr:pic>
      <xdr:nvPicPr>
        <xdr:cNvPr id="165569" name="Рисунок 1"/>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371475" y="3114675"/>
          <a:ext cx="1152525" cy="1000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1295400</xdr:colOff>
      <xdr:row>11</xdr:row>
      <xdr:rowOff>171450</xdr:rowOff>
    </xdr:from>
    <xdr:to>
      <xdr:col>0</xdr:col>
      <xdr:colOff>1666875</xdr:colOff>
      <xdr:row>11</xdr:row>
      <xdr:rowOff>647700</xdr:rowOff>
    </xdr:to>
    <xdr:pic>
      <xdr:nvPicPr>
        <xdr:cNvPr id="165570" name="Рисунок 3"/>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295400" y="4714875"/>
          <a:ext cx="371475"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219075</xdr:colOff>
      <xdr:row>13</xdr:row>
      <xdr:rowOff>85725</xdr:rowOff>
    </xdr:from>
    <xdr:to>
      <xdr:col>0</xdr:col>
      <xdr:colOff>2428875</xdr:colOff>
      <xdr:row>18</xdr:row>
      <xdr:rowOff>104775</xdr:rowOff>
    </xdr:to>
    <xdr:pic>
      <xdr:nvPicPr>
        <xdr:cNvPr id="165571" name="Рисунок 2"/>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19075" y="5629275"/>
          <a:ext cx="2162175" cy="971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704850</xdr:colOff>
      <xdr:row>4</xdr:row>
      <xdr:rowOff>19050</xdr:rowOff>
    </xdr:from>
    <xdr:to>
      <xdr:col>0</xdr:col>
      <xdr:colOff>1676400</xdr:colOff>
      <xdr:row>5</xdr:row>
      <xdr:rowOff>447675</xdr:rowOff>
    </xdr:to>
    <xdr:pic>
      <xdr:nvPicPr>
        <xdr:cNvPr id="221290" name="Picture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04850" y="781050"/>
          <a:ext cx="971550" cy="923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1028700</xdr:colOff>
      <xdr:row>7</xdr:row>
      <xdr:rowOff>104775</xdr:rowOff>
    </xdr:from>
    <xdr:to>
      <xdr:col>0</xdr:col>
      <xdr:colOff>1409700</xdr:colOff>
      <xdr:row>7</xdr:row>
      <xdr:rowOff>628650</xdr:rowOff>
    </xdr:to>
    <xdr:pic>
      <xdr:nvPicPr>
        <xdr:cNvPr id="221291" name="Picture 11"/>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028700" y="2352675"/>
          <a:ext cx="38100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371475</xdr:colOff>
      <xdr:row>8</xdr:row>
      <xdr:rowOff>57150</xdr:rowOff>
    </xdr:from>
    <xdr:to>
      <xdr:col>0</xdr:col>
      <xdr:colOff>1524000</xdr:colOff>
      <xdr:row>10</xdr:row>
      <xdr:rowOff>66675</xdr:rowOff>
    </xdr:to>
    <xdr:pic>
      <xdr:nvPicPr>
        <xdr:cNvPr id="221292" name="Рисунок 1"/>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371475" y="3114675"/>
          <a:ext cx="1152525" cy="1000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1295400</xdr:colOff>
      <xdr:row>11</xdr:row>
      <xdr:rowOff>171450</xdr:rowOff>
    </xdr:from>
    <xdr:to>
      <xdr:col>0</xdr:col>
      <xdr:colOff>1666875</xdr:colOff>
      <xdr:row>11</xdr:row>
      <xdr:rowOff>647700</xdr:rowOff>
    </xdr:to>
    <xdr:pic>
      <xdr:nvPicPr>
        <xdr:cNvPr id="221293" name="Рисунок 3"/>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295400" y="4714875"/>
          <a:ext cx="371475"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219075</xdr:colOff>
      <xdr:row>13</xdr:row>
      <xdr:rowOff>85725</xdr:rowOff>
    </xdr:from>
    <xdr:to>
      <xdr:col>0</xdr:col>
      <xdr:colOff>2428875</xdr:colOff>
      <xdr:row>18</xdr:row>
      <xdr:rowOff>104775</xdr:rowOff>
    </xdr:to>
    <xdr:pic>
      <xdr:nvPicPr>
        <xdr:cNvPr id="221294" name="Рисунок 2"/>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219075" y="5629275"/>
          <a:ext cx="2162175" cy="971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123</xdr:row>
      <xdr:rowOff>47625</xdr:rowOff>
    </xdr:from>
    <xdr:to>
      <xdr:col>6</xdr:col>
      <xdr:colOff>19050</xdr:colOff>
      <xdr:row>126</xdr:row>
      <xdr:rowOff>180975</xdr:rowOff>
    </xdr:to>
    <xdr:pic>
      <xdr:nvPicPr>
        <xdr:cNvPr id="231734" name="Изображения 15"/>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7625" y="20878800"/>
          <a:ext cx="828675"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2</xdr:col>
      <xdr:colOff>9525</xdr:colOff>
      <xdr:row>127</xdr:row>
      <xdr:rowOff>38100</xdr:rowOff>
    </xdr:from>
    <xdr:to>
      <xdr:col>6</xdr:col>
      <xdr:colOff>133350</xdr:colOff>
      <xdr:row>130</xdr:row>
      <xdr:rowOff>9525</xdr:rowOff>
    </xdr:to>
    <xdr:pic>
      <xdr:nvPicPr>
        <xdr:cNvPr id="231735" name="Picture 11"/>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95275" y="21631275"/>
          <a:ext cx="69532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10</xdr:col>
      <xdr:colOff>142875</xdr:colOff>
      <xdr:row>127</xdr:row>
      <xdr:rowOff>28575</xdr:rowOff>
    </xdr:from>
    <xdr:to>
      <xdr:col>16</xdr:col>
      <xdr:colOff>57150</xdr:colOff>
      <xdr:row>130</xdr:row>
      <xdr:rowOff>0</xdr:rowOff>
    </xdr:to>
    <xdr:pic>
      <xdr:nvPicPr>
        <xdr:cNvPr id="231736" name="Picture 13"/>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1571625" y="21621750"/>
          <a:ext cx="77152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127</xdr:row>
      <xdr:rowOff>28575</xdr:rowOff>
    </xdr:from>
    <xdr:to>
      <xdr:col>27</xdr:col>
      <xdr:colOff>85725</xdr:colOff>
      <xdr:row>130</xdr:row>
      <xdr:rowOff>0</xdr:rowOff>
    </xdr:to>
    <xdr:pic>
      <xdr:nvPicPr>
        <xdr:cNvPr id="231737" name="Picture 15"/>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3181350" y="21621750"/>
          <a:ext cx="762000"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136</xdr:row>
      <xdr:rowOff>76200</xdr:rowOff>
    </xdr:from>
    <xdr:to>
      <xdr:col>2</xdr:col>
      <xdr:colOff>66675</xdr:colOff>
      <xdr:row>139</xdr:row>
      <xdr:rowOff>180975</xdr:rowOff>
    </xdr:to>
    <xdr:pic>
      <xdr:nvPicPr>
        <xdr:cNvPr id="231738" name="Picture 32"/>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85725" y="23012400"/>
          <a:ext cx="266700" cy="676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31</xdr:col>
      <xdr:colOff>123825</xdr:colOff>
      <xdr:row>140</xdr:row>
      <xdr:rowOff>38100</xdr:rowOff>
    </xdr:from>
    <xdr:to>
      <xdr:col>36</xdr:col>
      <xdr:colOff>9525</xdr:colOff>
      <xdr:row>142</xdr:row>
      <xdr:rowOff>171450</xdr:rowOff>
    </xdr:to>
    <xdr:pic>
      <xdr:nvPicPr>
        <xdr:cNvPr id="231739" name="Рисунок 9" descr="соединительный.JPG"/>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4552950" y="23736300"/>
          <a:ext cx="600075" cy="514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104775</xdr:colOff>
      <xdr:row>140</xdr:row>
      <xdr:rowOff>66675</xdr:rowOff>
    </xdr:from>
    <xdr:to>
      <xdr:col>22</xdr:col>
      <xdr:colOff>133350</xdr:colOff>
      <xdr:row>142</xdr:row>
      <xdr:rowOff>171450</xdr:rowOff>
    </xdr:to>
    <xdr:pic>
      <xdr:nvPicPr>
        <xdr:cNvPr id="231740" name="Рисунок 10" descr="угловой.JPG"/>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2676525" y="23764875"/>
          <a:ext cx="600075" cy="485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140</xdr:row>
      <xdr:rowOff>85725</xdr:rowOff>
    </xdr:from>
    <xdr:to>
      <xdr:col>6</xdr:col>
      <xdr:colOff>57150</xdr:colOff>
      <xdr:row>142</xdr:row>
      <xdr:rowOff>180975</xdr:rowOff>
    </xdr:to>
    <xdr:pic>
      <xdr:nvPicPr>
        <xdr:cNvPr id="231741" name="Рисунок 11" descr="торцевой.JPG"/>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381000" y="23783925"/>
          <a:ext cx="53340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19050</xdr:colOff>
      <xdr:row>147</xdr:row>
      <xdr:rowOff>85725</xdr:rowOff>
    </xdr:from>
    <xdr:to>
      <xdr:col>5</xdr:col>
      <xdr:colOff>38100</xdr:colOff>
      <xdr:row>150</xdr:row>
      <xdr:rowOff>76200</xdr:rowOff>
    </xdr:to>
    <xdr:pic>
      <xdr:nvPicPr>
        <xdr:cNvPr id="231742" name="Изображения 7"/>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304800" y="24936450"/>
          <a:ext cx="447675" cy="561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6</xdr:col>
      <xdr:colOff>57150</xdr:colOff>
      <xdr:row>147</xdr:row>
      <xdr:rowOff>76200</xdr:rowOff>
    </xdr:from>
    <xdr:to>
      <xdr:col>10</xdr:col>
      <xdr:colOff>9525</xdr:colOff>
      <xdr:row>150</xdr:row>
      <xdr:rowOff>85725</xdr:rowOff>
    </xdr:to>
    <xdr:pic>
      <xdr:nvPicPr>
        <xdr:cNvPr id="231743" name="Изображения 8"/>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914400" y="24926925"/>
          <a:ext cx="523875"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xdr:col>
      <xdr:colOff>142875</xdr:colOff>
      <xdr:row>151</xdr:row>
      <xdr:rowOff>0</xdr:rowOff>
    </xdr:from>
    <xdr:to>
      <xdr:col>8</xdr:col>
      <xdr:colOff>76200</xdr:colOff>
      <xdr:row>153</xdr:row>
      <xdr:rowOff>161925</xdr:rowOff>
    </xdr:to>
    <xdr:pic>
      <xdr:nvPicPr>
        <xdr:cNvPr id="231744" name="Изображения 9"/>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428625" y="25612725"/>
          <a:ext cx="79057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21</xdr:col>
      <xdr:colOff>19050</xdr:colOff>
      <xdr:row>151</xdr:row>
      <xdr:rowOff>19050</xdr:rowOff>
    </xdr:from>
    <xdr:to>
      <xdr:col>32</xdr:col>
      <xdr:colOff>9525</xdr:colOff>
      <xdr:row>153</xdr:row>
      <xdr:rowOff>85725</xdr:rowOff>
    </xdr:to>
    <xdr:pic>
      <xdr:nvPicPr>
        <xdr:cNvPr id="231745" name="Изображения 10"/>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3019425" y="25631775"/>
          <a:ext cx="1562100"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2</xdr:col>
      <xdr:colOff>142875</xdr:colOff>
      <xdr:row>180</xdr:row>
      <xdr:rowOff>47625</xdr:rowOff>
    </xdr:from>
    <xdr:to>
      <xdr:col>6</xdr:col>
      <xdr:colOff>76200</xdr:colOff>
      <xdr:row>182</xdr:row>
      <xdr:rowOff>180975</xdr:rowOff>
    </xdr:to>
    <xdr:pic>
      <xdr:nvPicPr>
        <xdr:cNvPr id="231746" name="Picture 112"/>
        <xdr:cNvPicPr>
          <a:picLocks noChangeAspect="1" noChangeArrowheads="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428625" y="30632400"/>
          <a:ext cx="504825" cy="514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19</xdr:col>
      <xdr:colOff>19050</xdr:colOff>
      <xdr:row>180</xdr:row>
      <xdr:rowOff>38100</xdr:rowOff>
    </xdr:from>
    <xdr:to>
      <xdr:col>23</xdr:col>
      <xdr:colOff>133350</xdr:colOff>
      <xdr:row>182</xdr:row>
      <xdr:rowOff>161925</xdr:rowOff>
    </xdr:to>
    <xdr:pic>
      <xdr:nvPicPr>
        <xdr:cNvPr id="231747" name="Picture 129"/>
        <xdr:cNvPicPr>
          <a:picLocks noChangeAspect="1" noChangeArrowheads="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rcRect/>
        <a:stretch>
          <a:fillRect/>
        </a:stretch>
      </xdr:blipFill>
      <xdr:spPr bwMode="auto">
        <a:xfrm>
          <a:off x="2733675" y="30622875"/>
          <a:ext cx="685800" cy="504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34</xdr:col>
      <xdr:colOff>38100</xdr:colOff>
      <xdr:row>180</xdr:row>
      <xdr:rowOff>28575</xdr:rowOff>
    </xdr:from>
    <xdr:to>
      <xdr:col>38</xdr:col>
      <xdr:colOff>133350</xdr:colOff>
      <xdr:row>182</xdr:row>
      <xdr:rowOff>152400</xdr:rowOff>
    </xdr:to>
    <xdr:pic>
      <xdr:nvPicPr>
        <xdr:cNvPr id="231748" name="Picture 147"/>
        <xdr:cNvPicPr>
          <a:picLocks noChangeAspect="1" noChangeArrowheads="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rcRect/>
        <a:stretch>
          <a:fillRect/>
        </a:stretch>
      </xdr:blipFill>
      <xdr:spPr bwMode="auto">
        <a:xfrm>
          <a:off x="4895850" y="30613350"/>
          <a:ext cx="666750" cy="504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xdr:col>
      <xdr:colOff>123825</xdr:colOff>
      <xdr:row>187</xdr:row>
      <xdr:rowOff>47625</xdr:rowOff>
    </xdr:from>
    <xdr:to>
      <xdr:col>5</xdr:col>
      <xdr:colOff>85725</xdr:colOff>
      <xdr:row>189</xdr:row>
      <xdr:rowOff>161925</xdr:rowOff>
    </xdr:to>
    <xdr:pic>
      <xdr:nvPicPr>
        <xdr:cNvPr id="231749" name="Picture 148"/>
        <xdr:cNvPicPr>
          <a:picLocks noChangeAspect="1" noChangeArrowheads="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rcRect/>
        <a:stretch>
          <a:fillRect/>
        </a:stretch>
      </xdr:blipFill>
      <xdr:spPr bwMode="auto">
        <a:xfrm>
          <a:off x="266700" y="31984950"/>
          <a:ext cx="533400"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20</xdr:col>
      <xdr:colOff>9525</xdr:colOff>
      <xdr:row>187</xdr:row>
      <xdr:rowOff>57150</xdr:rowOff>
    </xdr:from>
    <xdr:to>
      <xdr:col>23</xdr:col>
      <xdr:colOff>133350</xdr:colOff>
      <xdr:row>189</xdr:row>
      <xdr:rowOff>180975</xdr:rowOff>
    </xdr:to>
    <xdr:pic>
      <xdr:nvPicPr>
        <xdr:cNvPr id="231750" name="Picture 149"/>
        <xdr:cNvPicPr>
          <a:picLocks noChangeAspect="1" noChangeArrowheads="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rcRect/>
        <a:stretch>
          <a:fillRect/>
        </a:stretch>
      </xdr:blipFill>
      <xdr:spPr bwMode="auto">
        <a:xfrm>
          <a:off x="2867025" y="31994475"/>
          <a:ext cx="552450" cy="504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xdr:from>
      <xdr:col>3</xdr:col>
      <xdr:colOff>28575</xdr:colOff>
      <xdr:row>192</xdr:row>
      <xdr:rowOff>57150</xdr:rowOff>
    </xdr:from>
    <xdr:to>
      <xdr:col>7</xdr:col>
      <xdr:colOff>95250</xdr:colOff>
      <xdr:row>193</xdr:row>
      <xdr:rowOff>161925</xdr:rowOff>
    </xdr:to>
    <xdr:pic>
      <xdr:nvPicPr>
        <xdr:cNvPr id="231751" name="Рисунок 11"/>
        <xdr:cNvPicPr>
          <a:picLocks noChangeAspect="1" noChangeArrowheads="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rcRect/>
        <a:stretch>
          <a:fillRect/>
        </a:stretch>
      </xdr:blipFill>
      <xdr:spPr bwMode="auto">
        <a:xfrm>
          <a:off x="457200" y="32756475"/>
          <a:ext cx="638175" cy="295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18</xdr:col>
      <xdr:colOff>57150</xdr:colOff>
      <xdr:row>210</xdr:row>
      <xdr:rowOff>47625</xdr:rowOff>
    </xdr:from>
    <xdr:to>
      <xdr:col>20</xdr:col>
      <xdr:colOff>133350</xdr:colOff>
      <xdr:row>211</xdr:row>
      <xdr:rowOff>152400</xdr:rowOff>
    </xdr:to>
    <xdr:pic>
      <xdr:nvPicPr>
        <xdr:cNvPr id="231752" name="Рисунок 10"/>
        <xdr:cNvPicPr>
          <a:picLocks noChangeAspect="1" noChangeArrowheads="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rcRect/>
        <a:stretch>
          <a:fillRect/>
        </a:stretch>
      </xdr:blipFill>
      <xdr:spPr bwMode="auto">
        <a:xfrm>
          <a:off x="2628900" y="36175950"/>
          <a:ext cx="361950" cy="295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190500</xdr:colOff>
      <xdr:row>192</xdr:row>
      <xdr:rowOff>76200</xdr:rowOff>
    </xdr:from>
    <xdr:to>
      <xdr:col>0</xdr:col>
      <xdr:colOff>676275</xdr:colOff>
      <xdr:row>194</xdr:row>
      <xdr:rowOff>47625</xdr:rowOff>
    </xdr:to>
    <xdr:pic>
      <xdr:nvPicPr>
        <xdr:cNvPr id="231753" name="Рисунок 11"/>
        <xdr:cNvPicPr>
          <a:picLocks noChangeAspect="1" noChangeArrowheads="1"/>
        </xdr:cNvPicPr>
      </xdr:nvPicPr>
      <xdr:blipFill>
        <a:blip xmlns:r="http://schemas.openxmlformats.org/officeDocument/2006/relationships" r:embed="rId18">
          <a:extLst>
            <a:ext uri="{28A0092B-C50C-407E-A947-70E740481C1C}">
              <a14:useLocalDpi xmlns="" xmlns:a14="http://schemas.microsoft.com/office/drawing/2010/main" val="0"/>
            </a:ext>
          </a:extLst>
        </a:blip>
        <a:srcRect/>
        <a:stretch>
          <a:fillRect/>
        </a:stretch>
      </xdr:blipFill>
      <xdr:spPr bwMode="auto">
        <a:xfrm>
          <a:off x="142875" y="32775525"/>
          <a:ext cx="0"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47625</xdr:colOff>
      <xdr:row>240</xdr:row>
      <xdr:rowOff>57150</xdr:rowOff>
    </xdr:from>
    <xdr:to>
      <xdr:col>5</xdr:col>
      <xdr:colOff>47625</xdr:colOff>
      <xdr:row>241</xdr:row>
      <xdr:rowOff>133350</xdr:rowOff>
    </xdr:to>
    <xdr:pic>
      <xdr:nvPicPr>
        <xdr:cNvPr id="231754" name="Изображения 22"/>
        <xdr:cNvPicPr>
          <a:picLocks noChangeAspect="1" noChangeArrowheads="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rcRect/>
        <a:stretch>
          <a:fillRect/>
        </a:stretch>
      </xdr:blipFill>
      <xdr:spPr bwMode="auto">
        <a:xfrm>
          <a:off x="47625" y="41367075"/>
          <a:ext cx="714375" cy="266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14</xdr:col>
      <xdr:colOff>9525</xdr:colOff>
      <xdr:row>228</xdr:row>
      <xdr:rowOff>47625</xdr:rowOff>
    </xdr:from>
    <xdr:to>
      <xdr:col>17</xdr:col>
      <xdr:colOff>133350</xdr:colOff>
      <xdr:row>229</xdr:row>
      <xdr:rowOff>152400</xdr:rowOff>
    </xdr:to>
    <xdr:pic>
      <xdr:nvPicPr>
        <xdr:cNvPr id="231755" name="Изображения 33"/>
        <xdr:cNvPicPr>
          <a:picLocks noChangeAspect="1" noChangeArrowheads="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rcRect/>
        <a:stretch>
          <a:fillRect/>
        </a:stretch>
      </xdr:blipFill>
      <xdr:spPr bwMode="auto">
        <a:xfrm>
          <a:off x="2009775" y="39071550"/>
          <a:ext cx="552450" cy="295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28</xdr:col>
      <xdr:colOff>57150</xdr:colOff>
      <xdr:row>228</xdr:row>
      <xdr:rowOff>47625</xdr:rowOff>
    </xdr:from>
    <xdr:to>
      <xdr:col>33</xdr:col>
      <xdr:colOff>123825</xdr:colOff>
      <xdr:row>229</xdr:row>
      <xdr:rowOff>161925</xdr:rowOff>
    </xdr:to>
    <xdr:pic>
      <xdr:nvPicPr>
        <xdr:cNvPr id="231756" name="Изображения 34"/>
        <xdr:cNvPicPr>
          <a:picLocks noChangeAspect="1" noChangeArrowheads="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rcRect/>
        <a:stretch>
          <a:fillRect/>
        </a:stretch>
      </xdr:blipFill>
      <xdr:spPr bwMode="auto">
        <a:xfrm>
          <a:off x="4057650" y="39071550"/>
          <a:ext cx="7810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0</xdr:colOff>
      <xdr:row>230</xdr:row>
      <xdr:rowOff>76200</xdr:rowOff>
    </xdr:from>
    <xdr:to>
      <xdr:col>4</xdr:col>
      <xdr:colOff>9525</xdr:colOff>
      <xdr:row>231</xdr:row>
      <xdr:rowOff>142875</xdr:rowOff>
    </xdr:to>
    <xdr:pic>
      <xdr:nvPicPr>
        <xdr:cNvPr id="231757" name="Изображения 35"/>
        <xdr:cNvPicPr>
          <a:picLocks noChangeAspect="1" noChangeArrowheads="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rcRect/>
        <a:stretch>
          <a:fillRect/>
        </a:stretch>
      </xdr:blipFill>
      <xdr:spPr bwMode="auto">
        <a:xfrm>
          <a:off x="0" y="39481125"/>
          <a:ext cx="581025"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13</xdr:col>
      <xdr:colOff>142875</xdr:colOff>
      <xdr:row>230</xdr:row>
      <xdr:rowOff>66675</xdr:rowOff>
    </xdr:from>
    <xdr:to>
      <xdr:col>17</xdr:col>
      <xdr:colOff>142875</xdr:colOff>
      <xdr:row>231</xdr:row>
      <xdr:rowOff>133350</xdr:rowOff>
    </xdr:to>
    <xdr:pic>
      <xdr:nvPicPr>
        <xdr:cNvPr id="231758" name="Изображения 36"/>
        <xdr:cNvPicPr>
          <a:picLocks noChangeAspect="1" noChangeArrowheads="1"/>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rcRect/>
        <a:stretch>
          <a:fillRect/>
        </a:stretch>
      </xdr:blipFill>
      <xdr:spPr bwMode="auto">
        <a:xfrm>
          <a:off x="2000250" y="39471600"/>
          <a:ext cx="571500"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0</xdr:colOff>
      <xdr:row>232</xdr:row>
      <xdr:rowOff>38100</xdr:rowOff>
    </xdr:from>
    <xdr:to>
      <xdr:col>4</xdr:col>
      <xdr:colOff>9525</xdr:colOff>
      <xdr:row>233</xdr:row>
      <xdr:rowOff>114300</xdr:rowOff>
    </xdr:to>
    <xdr:pic>
      <xdr:nvPicPr>
        <xdr:cNvPr id="231759" name="Изображения 37"/>
        <xdr:cNvPicPr>
          <a:picLocks noChangeAspect="1" noChangeArrowheads="1"/>
        </xdr:cNvPicPr>
      </xdr:nvPicPr>
      <xdr:blipFill>
        <a:blip xmlns:r="http://schemas.openxmlformats.org/officeDocument/2006/relationships" r:embed="rId25" cstate="print">
          <a:extLst>
            <a:ext uri="{28A0092B-C50C-407E-A947-70E740481C1C}">
              <a14:useLocalDpi xmlns="" xmlns:a14="http://schemas.microsoft.com/office/drawing/2010/main" val="0"/>
            </a:ext>
          </a:extLst>
        </a:blip>
        <a:srcRect/>
        <a:stretch>
          <a:fillRect/>
        </a:stretch>
      </xdr:blipFill>
      <xdr:spPr bwMode="auto">
        <a:xfrm>
          <a:off x="0" y="39824025"/>
          <a:ext cx="581025" cy="266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14</xdr:col>
      <xdr:colOff>104775</xdr:colOff>
      <xdr:row>224</xdr:row>
      <xdr:rowOff>28575</xdr:rowOff>
    </xdr:from>
    <xdr:to>
      <xdr:col>17</xdr:col>
      <xdr:colOff>104775</xdr:colOff>
      <xdr:row>225</xdr:row>
      <xdr:rowOff>152400</xdr:rowOff>
    </xdr:to>
    <xdr:pic>
      <xdr:nvPicPr>
        <xdr:cNvPr id="231760" name="Изображения 39"/>
        <xdr:cNvPicPr>
          <a:picLocks noChangeAspect="1" noChangeArrowheads="1"/>
        </xdr:cNvPicPr>
      </xdr:nvPicPr>
      <xdr:blipFill>
        <a:blip xmlns:r="http://schemas.openxmlformats.org/officeDocument/2006/relationships" r:embed="rId26" cstate="print">
          <a:extLst>
            <a:ext uri="{28A0092B-C50C-407E-A947-70E740481C1C}">
              <a14:useLocalDpi xmlns="" xmlns:a14="http://schemas.microsoft.com/office/drawing/2010/main" val="0"/>
            </a:ext>
          </a:extLst>
        </a:blip>
        <a:srcRect/>
        <a:stretch>
          <a:fillRect/>
        </a:stretch>
      </xdr:blipFill>
      <xdr:spPr bwMode="auto">
        <a:xfrm>
          <a:off x="2105025" y="38452425"/>
          <a:ext cx="428625" cy="323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76200</xdr:colOff>
      <xdr:row>228</xdr:row>
      <xdr:rowOff>47625</xdr:rowOff>
    </xdr:from>
    <xdr:to>
      <xdr:col>3</xdr:col>
      <xdr:colOff>66675</xdr:colOff>
      <xdr:row>229</xdr:row>
      <xdr:rowOff>171450</xdr:rowOff>
    </xdr:to>
    <xdr:pic>
      <xdr:nvPicPr>
        <xdr:cNvPr id="231761" name="Изображения 40"/>
        <xdr:cNvPicPr>
          <a:picLocks noChangeAspect="1" noChangeArrowheads="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rcRect/>
        <a:stretch>
          <a:fillRect/>
        </a:stretch>
      </xdr:blipFill>
      <xdr:spPr bwMode="auto">
        <a:xfrm>
          <a:off x="76200" y="39071550"/>
          <a:ext cx="419100" cy="314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47625</xdr:colOff>
      <xdr:row>220</xdr:row>
      <xdr:rowOff>9525</xdr:rowOff>
    </xdr:from>
    <xdr:to>
      <xdr:col>3</xdr:col>
      <xdr:colOff>104775</xdr:colOff>
      <xdr:row>221</xdr:row>
      <xdr:rowOff>190500</xdr:rowOff>
    </xdr:to>
    <xdr:pic>
      <xdr:nvPicPr>
        <xdr:cNvPr id="231762" name="Изображения 41"/>
        <xdr:cNvPicPr>
          <a:picLocks noChangeAspect="1" noChangeArrowheads="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rcRect/>
        <a:stretch>
          <a:fillRect/>
        </a:stretch>
      </xdr:blipFill>
      <xdr:spPr bwMode="auto">
        <a:xfrm>
          <a:off x="47625" y="37861875"/>
          <a:ext cx="485775"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14</xdr:col>
      <xdr:colOff>19050</xdr:colOff>
      <xdr:row>237</xdr:row>
      <xdr:rowOff>28575</xdr:rowOff>
    </xdr:from>
    <xdr:to>
      <xdr:col>17</xdr:col>
      <xdr:colOff>19050</xdr:colOff>
      <xdr:row>238</xdr:row>
      <xdr:rowOff>171450</xdr:rowOff>
    </xdr:to>
    <xdr:pic>
      <xdr:nvPicPr>
        <xdr:cNvPr id="231763" name="Изображения 39"/>
        <xdr:cNvPicPr>
          <a:picLocks noChangeAspect="1" noChangeArrowheads="1"/>
        </xdr:cNvPicPr>
      </xdr:nvPicPr>
      <xdr:blipFill>
        <a:blip xmlns:r="http://schemas.openxmlformats.org/officeDocument/2006/relationships" r:embed="rId26" cstate="print">
          <a:extLst>
            <a:ext uri="{28A0092B-C50C-407E-A947-70E740481C1C}">
              <a14:useLocalDpi xmlns="" xmlns:a14="http://schemas.microsoft.com/office/drawing/2010/main" val="0"/>
            </a:ext>
          </a:extLst>
        </a:blip>
        <a:srcRect/>
        <a:stretch>
          <a:fillRect/>
        </a:stretch>
      </xdr:blipFill>
      <xdr:spPr bwMode="auto">
        <a:xfrm>
          <a:off x="2019300" y="40767000"/>
          <a:ext cx="428625" cy="333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14</xdr:col>
      <xdr:colOff>9525</xdr:colOff>
      <xdr:row>220</xdr:row>
      <xdr:rowOff>38100</xdr:rowOff>
    </xdr:from>
    <xdr:to>
      <xdr:col>18</xdr:col>
      <xdr:colOff>0</xdr:colOff>
      <xdr:row>221</xdr:row>
      <xdr:rowOff>152400</xdr:rowOff>
    </xdr:to>
    <xdr:pic>
      <xdr:nvPicPr>
        <xdr:cNvPr id="231764" name="Изображения 33"/>
        <xdr:cNvPicPr>
          <a:picLocks noChangeAspect="1" noChangeArrowheads="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rcRect/>
        <a:stretch>
          <a:fillRect/>
        </a:stretch>
      </xdr:blipFill>
      <xdr:spPr bwMode="auto">
        <a:xfrm>
          <a:off x="2009775" y="37890450"/>
          <a:ext cx="561975"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28</xdr:col>
      <xdr:colOff>66675</xdr:colOff>
      <xdr:row>220</xdr:row>
      <xdr:rowOff>38100</xdr:rowOff>
    </xdr:from>
    <xdr:to>
      <xdr:col>33</xdr:col>
      <xdr:colOff>133350</xdr:colOff>
      <xdr:row>221</xdr:row>
      <xdr:rowOff>152400</xdr:rowOff>
    </xdr:to>
    <xdr:pic>
      <xdr:nvPicPr>
        <xdr:cNvPr id="231765" name="Изображения 34"/>
        <xdr:cNvPicPr>
          <a:picLocks noChangeAspect="1" noChangeArrowheads="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rcRect/>
        <a:stretch>
          <a:fillRect/>
        </a:stretch>
      </xdr:blipFill>
      <xdr:spPr bwMode="auto">
        <a:xfrm>
          <a:off x="4067175" y="37890450"/>
          <a:ext cx="781050" cy="304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0</xdr:colOff>
      <xdr:row>224</xdr:row>
      <xdr:rowOff>38100</xdr:rowOff>
    </xdr:from>
    <xdr:to>
      <xdr:col>2</xdr:col>
      <xdr:colOff>133350</xdr:colOff>
      <xdr:row>225</xdr:row>
      <xdr:rowOff>161925</xdr:rowOff>
    </xdr:to>
    <xdr:pic>
      <xdr:nvPicPr>
        <xdr:cNvPr id="231766" name="Изображения 40"/>
        <xdr:cNvPicPr>
          <a:picLocks noChangeAspect="1" noChangeArrowheads="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rcRect/>
        <a:stretch>
          <a:fillRect/>
        </a:stretch>
      </xdr:blipFill>
      <xdr:spPr bwMode="auto">
        <a:xfrm>
          <a:off x="0" y="38461950"/>
          <a:ext cx="419100" cy="323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57150</xdr:colOff>
      <xdr:row>237</xdr:row>
      <xdr:rowOff>47625</xdr:rowOff>
    </xdr:from>
    <xdr:to>
      <xdr:col>3</xdr:col>
      <xdr:colOff>47625</xdr:colOff>
      <xdr:row>238</xdr:row>
      <xdr:rowOff>171450</xdr:rowOff>
    </xdr:to>
    <xdr:pic>
      <xdr:nvPicPr>
        <xdr:cNvPr id="231767" name="Изображения 40"/>
        <xdr:cNvPicPr>
          <a:picLocks noChangeAspect="1" noChangeArrowheads="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rcRect/>
        <a:stretch>
          <a:fillRect/>
        </a:stretch>
      </xdr:blipFill>
      <xdr:spPr bwMode="auto">
        <a:xfrm>
          <a:off x="57150" y="40786050"/>
          <a:ext cx="419100" cy="314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38100</xdr:colOff>
      <xdr:row>245</xdr:row>
      <xdr:rowOff>38100</xdr:rowOff>
    </xdr:from>
    <xdr:to>
      <xdr:col>4</xdr:col>
      <xdr:colOff>104775</xdr:colOff>
      <xdr:row>247</xdr:row>
      <xdr:rowOff>171450</xdr:rowOff>
    </xdr:to>
    <xdr:pic>
      <xdr:nvPicPr>
        <xdr:cNvPr id="231768" name="Изображения 1"/>
        <xdr:cNvPicPr>
          <a:picLocks noChangeAspect="1" noChangeArrowheads="1"/>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rcRect/>
        <a:stretch>
          <a:fillRect/>
        </a:stretch>
      </xdr:blipFill>
      <xdr:spPr bwMode="auto">
        <a:xfrm>
          <a:off x="38100" y="42310050"/>
          <a:ext cx="638175" cy="514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34</xdr:col>
      <xdr:colOff>133350</xdr:colOff>
      <xdr:row>260</xdr:row>
      <xdr:rowOff>142875</xdr:rowOff>
    </xdr:from>
    <xdr:to>
      <xdr:col>39</xdr:col>
      <xdr:colOff>38100</xdr:colOff>
      <xdr:row>263</xdr:row>
      <xdr:rowOff>47625</xdr:rowOff>
    </xdr:to>
    <xdr:pic>
      <xdr:nvPicPr>
        <xdr:cNvPr id="231769" name="Picture 930"/>
        <xdr:cNvPicPr>
          <a:picLocks noChangeAspect="1" noChangeArrowheads="1"/>
        </xdr:cNvPicPr>
      </xdr:nvPicPr>
      <xdr:blipFill>
        <a:blip xmlns:r="http://schemas.openxmlformats.org/officeDocument/2006/relationships" r:embed="rId29">
          <a:extLst>
            <a:ext uri="{28A0092B-C50C-407E-A947-70E740481C1C}">
              <a14:useLocalDpi xmlns="" xmlns:a14="http://schemas.microsoft.com/office/drawing/2010/main" val="0"/>
            </a:ext>
          </a:extLst>
        </a:blip>
        <a:srcRect/>
        <a:stretch>
          <a:fillRect/>
        </a:stretch>
      </xdr:blipFill>
      <xdr:spPr bwMode="auto">
        <a:xfrm>
          <a:off x="4991100" y="45091350"/>
          <a:ext cx="619125"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0</xdr:colOff>
      <xdr:row>270</xdr:row>
      <xdr:rowOff>19050</xdr:rowOff>
    </xdr:from>
    <xdr:to>
      <xdr:col>2</xdr:col>
      <xdr:colOff>57150</xdr:colOff>
      <xdr:row>272</xdr:row>
      <xdr:rowOff>171450</xdr:rowOff>
    </xdr:to>
    <xdr:pic>
      <xdr:nvPicPr>
        <xdr:cNvPr id="231770" name="Изображения 11"/>
        <xdr:cNvPicPr>
          <a:picLocks noChangeAspect="1" noChangeArrowheads="1"/>
        </xdr:cNvPicPr>
      </xdr:nvPicPr>
      <xdr:blipFill>
        <a:blip xmlns:r="http://schemas.openxmlformats.org/officeDocument/2006/relationships" r:embed="rId30">
          <a:extLst>
            <a:ext uri="{28A0092B-C50C-407E-A947-70E740481C1C}">
              <a14:useLocalDpi xmlns="" xmlns:a14="http://schemas.microsoft.com/office/drawing/2010/main" val="0"/>
            </a:ext>
          </a:extLst>
        </a:blip>
        <a:srcRect/>
        <a:stretch>
          <a:fillRect/>
        </a:stretch>
      </xdr:blipFill>
      <xdr:spPr bwMode="auto">
        <a:xfrm>
          <a:off x="0" y="46691550"/>
          <a:ext cx="34290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xdr:col>
      <xdr:colOff>47625</xdr:colOff>
      <xdr:row>270</xdr:row>
      <xdr:rowOff>28575</xdr:rowOff>
    </xdr:from>
    <xdr:to>
      <xdr:col>3</xdr:col>
      <xdr:colOff>104775</xdr:colOff>
      <xdr:row>272</xdr:row>
      <xdr:rowOff>190500</xdr:rowOff>
    </xdr:to>
    <xdr:pic>
      <xdr:nvPicPr>
        <xdr:cNvPr id="231771" name="Изображения 12"/>
        <xdr:cNvPicPr>
          <a:picLocks noChangeAspect="1" noChangeArrowheads="1"/>
        </xdr:cNvPicPr>
      </xdr:nvPicPr>
      <xdr:blipFill>
        <a:blip xmlns:r="http://schemas.openxmlformats.org/officeDocument/2006/relationships" r:embed="rId31">
          <a:extLst>
            <a:ext uri="{28A0092B-C50C-407E-A947-70E740481C1C}">
              <a14:useLocalDpi xmlns="" xmlns:a14="http://schemas.microsoft.com/office/drawing/2010/main" val="0"/>
            </a:ext>
          </a:extLst>
        </a:blip>
        <a:srcRect/>
        <a:stretch>
          <a:fillRect/>
        </a:stretch>
      </xdr:blipFill>
      <xdr:spPr bwMode="auto">
        <a:xfrm>
          <a:off x="333375" y="46701075"/>
          <a:ext cx="20002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19</xdr:col>
      <xdr:colOff>76200</xdr:colOff>
      <xdr:row>270</xdr:row>
      <xdr:rowOff>9525</xdr:rowOff>
    </xdr:from>
    <xdr:to>
      <xdr:col>23</xdr:col>
      <xdr:colOff>133350</xdr:colOff>
      <xdr:row>272</xdr:row>
      <xdr:rowOff>171450</xdr:rowOff>
    </xdr:to>
    <xdr:pic>
      <xdr:nvPicPr>
        <xdr:cNvPr id="231772" name="Picture 1115"/>
        <xdr:cNvPicPr>
          <a:picLocks noChangeAspect="1" noChangeArrowheads="1"/>
        </xdr:cNvPicPr>
      </xdr:nvPicPr>
      <xdr:blipFill>
        <a:blip xmlns:r="http://schemas.openxmlformats.org/officeDocument/2006/relationships" r:embed="rId32">
          <a:extLst>
            <a:ext uri="{28A0092B-C50C-407E-A947-70E740481C1C}">
              <a14:useLocalDpi xmlns="" xmlns:a14="http://schemas.microsoft.com/office/drawing/2010/main" val="0"/>
            </a:ext>
          </a:extLst>
        </a:blip>
        <a:srcRect/>
        <a:stretch>
          <a:fillRect/>
        </a:stretch>
      </xdr:blipFill>
      <xdr:spPr bwMode="auto">
        <a:xfrm>
          <a:off x="2790825" y="46682025"/>
          <a:ext cx="628650"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30</xdr:col>
      <xdr:colOff>76200</xdr:colOff>
      <xdr:row>270</xdr:row>
      <xdr:rowOff>9525</xdr:rowOff>
    </xdr:from>
    <xdr:to>
      <xdr:col>33</xdr:col>
      <xdr:colOff>133350</xdr:colOff>
      <xdr:row>273</xdr:row>
      <xdr:rowOff>0</xdr:rowOff>
    </xdr:to>
    <xdr:pic>
      <xdr:nvPicPr>
        <xdr:cNvPr id="231773" name="Picture 1117"/>
        <xdr:cNvPicPr>
          <a:picLocks noChangeAspect="1" noChangeArrowheads="1"/>
        </xdr:cNvPicPr>
      </xdr:nvPicPr>
      <xdr:blipFill>
        <a:blip xmlns:r="http://schemas.openxmlformats.org/officeDocument/2006/relationships" r:embed="rId33">
          <a:extLst>
            <a:ext uri="{28A0092B-C50C-407E-A947-70E740481C1C}">
              <a14:useLocalDpi xmlns="" xmlns:a14="http://schemas.microsoft.com/office/drawing/2010/main" val="0"/>
            </a:ext>
          </a:extLst>
        </a:blip>
        <a:srcRect/>
        <a:stretch>
          <a:fillRect/>
        </a:stretch>
      </xdr:blipFill>
      <xdr:spPr bwMode="auto">
        <a:xfrm>
          <a:off x="4362450" y="46682025"/>
          <a:ext cx="485775" cy="561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273</xdr:row>
      <xdr:rowOff>19050</xdr:rowOff>
    </xdr:from>
    <xdr:to>
      <xdr:col>3</xdr:col>
      <xdr:colOff>28575</xdr:colOff>
      <xdr:row>275</xdr:row>
      <xdr:rowOff>180975</xdr:rowOff>
    </xdr:to>
    <xdr:pic>
      <xdr:nvPicPr>
        <xdr:cNvPr id="231774" name="Picture 1119"/>
        <xdr:cNvPicPr>
          <a:picLocks noChangeAspect="1" noChangeArrowheads="1"/>
        </xdr:cNvPicPr>
      </xdr:nvPicPr>
      <xdr:blipFill>
        <a:blip xmlns:r="http://schemas.openxmlformats.org/officeDocument/2006/relationships" r:embed="rId34">
          <a:extLst>
            <a:ext uri="{28A0092B-C50C-407E-A947-70E740481C1C}">
              <a14:useLocalDpi xmlns="" xmlns:a14="http://schemas.microsoft.com/office/drawing/2010/main" val="0"/>
            </a:ext>
          </a:extLst>
        </a:blip>
        <a:srcRect/>
        <a:stretch>
          <a:fillRect/>
        </a:stretch>
      </xdr:blipFill>
      <xdr:spPr bwMode="auto">
        <a:xfrm>
          <a:off x="0" y="47263050"/>
          <a:ext cx="457200"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19050</xdr:colOff>
      <xdr:row>285</xdr:row>
      <xdr:rowOff>57150</xdr:rowOff>
    </xdr:from>
    <xdr:to>
      <xdr:col>6</xdr:col>
      <xdr:colOff>95250</xdr:colOff>
      <xdr:row>286</xdr:row>
      <xdr:rowOff>180975</xdr:rowOff>
    </xdr:to>
    <xdr:pic>
      <xdr:nvPicPr>
        <xdr:cNvPr id="231775" name="-070"/>
        <xdr:cNvPicPr>
          <a:picLocks noChangeAspect="1" noChangeArrowheads="1"/>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rcRect/>
        <a:stretch>
          <a:fillRect/>
        </a:stretch>
      </xdr:blipFill>
      <xdr:spPr bwMode="auto">
        <a:xfrm>
          <a:off x="304800" y="49263300"/>
          <a:ext cx="647700" cy="314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xdr:col>
      <xdr:colOff>38100</xdr:colOff>
      <xdr:row>288</xdr:row>
      <xdr:rowOff>28575</xdr:rowOff>
    </xdr:from>
    <xdr:to>
      <xdr:col>6</xdr:col>
      <xdr:colOff>114300</xdr:colOff>
      <xdr:row>289</xdr:row>
      <xdr:rowOff>152400</xdr:rowOff>
    </xdr:to>
    <xdr:pic>
      <xdr:nvPicPr>
        <xdr:cNvPr id="231776" name="-070"/>
        <xdr:cNvPicPr>
          <a:picLocks noChangeAspect="1" noChangeArrowheads="1"/>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rcRect/>
        <a:stretch>
          <a:fillRect/>
        </a:stretch>
      </xdr:blipFill>
      <xdr:spPr bwMode="auto">
        <a:xfrm>
          <a:off x="323850" y="49806225"/>
          <a:ext cx="647700" cy="314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1</xdr:col>
      <xdr:colOff>133350</xdr:colOff>
      <xdr:row>291</xdr:row>
      <xdr:rowOff>19050</xdr:rowOff>
    </xdr:from>
    <xdr:to>
      <xdr:col>6</xdr:col>
      <xdr:colOff>133350</xdr:colOff>
      <xdr:row>292</xdr:row>
      <xdr:rowOff>171450</xdr:rowOff>
    </xdr:to>
    <xdr:pic>
      <xdr:nvPicPr>
        <xdr:cNvPr id="231777" name="Изображения 23"/>
        <xdr:cNvPicPr>
          <a:picLocks noChangeAspect="1" noChangeArrowheads="1"/>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rcRect/>
        <a:stretch>
          <a:fillRect/>
        </a:stretch>
      </xdr:blipFill>
      <xdr:spPr bwMode="auto">
        <a:xfrm>
          <a:off x="276225" y="50368200"/>
          <a:ext cx="714375"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22</xdr:col>
      <xdr:colOff>95250</xdr:colOff>
      <xdr:row>245</xdr:row>
      <xdr:rowOff>28575</xdr:rowOff>
    </xdr:from>
    <xdr:to>
      <xdr:col>29</xdr:col>
      <xdr:colOff>104775</xdr:colOff>
      <xdr:row>248</xdr:row>
      <xdr:rowOff>180975</xdr:rowOff>
    </xdr:to>
    <xdr:pic>
      <xdr:nvPicPr>
        <xdr:cNvPr id="231778" name="Рисунок 102" descr="bCAD5.jpg"/>
        <xdr:cNvPicPr>
          <a:picLocks noChangeAspect="1"/>
        </xdr:cNvPicPr>
      </xdr:nvPicPr>
      <xdr:blipFill>
        <a:blip xmlns:r="http://schemas.openxmlformats.org/officeDocument/2006/relationships" r:embed="rId37" cstate="print">
          <a:extLst>
            <a:ext uri="{28A0092B-C50C-407E-A947-70E740481C1C}">
              <a14:useLocalDpi xmlns="" xmlns:a14="http://schemas.microsoft.com/office/drawing/2010/main" val="0"/>
            </a:ext>
          </a:extLst>
        </a:blip>
        <a:srcRect/>
        <a:stretch>
          <a:fillRect/>
        </a:stretch>
      </xdr:blipFill>
      <xdr:spPr bwMode="auto">
        <a:xfrm>
          <a:off x="3238500" y="42300525"/>
          <a:ext cx="100965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57150</xdr:colOff>
      <xdr:row>260</xdr:row>
      <xdr:rowOff>76200</xdr:rowOff>
    </xdr:from>
    <xdr:to>
      <xdr:col>25</xdr:col>
      <xdr:colOff>38100</xdr:colOff>
      <xdr:row>262</xdr:row>
      <xdr:rowOff>28575</xdr:rowOff>
    </xdr:to>
    <xdr:pic>
      <xdr:nvPicPr>
        <xdr:cNvPr id="231779" name="Picture 5534"/>
        <xdr:cNvPicPr>
          <a:picLocks noChangeAspect="1" noChangeArrowheads="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rcRect/>
        <a:stretch>
          <a:fillRect/>
        </a:stretch>
      </xdr:blipFill>
      <xdr:spPr bwMode="auto">
        <a:xfrm>
          <a:off x="2628900" y="45024675"/>
          <a:ext cx="981075" cy="333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18</xdr:col>
      <xdr:colOff>142875</xdr:colOff>
      <xdr:row>273</xdr:row>
      <xdr:rowOff>19050</xdr:rowOff>
    </xdr:from>
    <xdr:to>
      <xdr:col>23</xdr:col>
      <xdr:colOff>123825</xdr:colOff>
      <xdr:row>275</xdr:row>
      <xdr:rowOff>171450</xdr:rowOff>
    </xdr:to>
    <xdr:pic>
      <xdr:nvPicPr>
        <xdr:cNvPr id="231780" name="Picture 5748"/>
        <xdr:cNvPicPr>
          <a:picLocks noChangeAspect="1" noChangeArrowheads="1"/>
        </xdr:cNvPicPr>
      </xdr:nvPicPr>
      <xdr:blipFill>
        <a:blip xmlns:r="http://schemas.openxmlformats.org/officeDocument/2006/relationships" r:embed="rId39" cstate="print">
          <a:extLst>
            <a:ext uri="{28A0092B-C50C-407E-A947-70E740481C1C}">
              <a14:useLocalDpi xmlns="" xmlns:a14="http://schemas.microsoft.com/office/drawing/2010/main" val="0"/>
            </a:ext>
          </a:extLst>
        </a:blip>
        <a:srcRect/>
        <a:stretch>
          <a:fillRect/>
        </a:stretch>
      </xdr:blipFill>
      <xdr:spPr bwMode="auto">
        <a:xfrm>
          <a:off x="2714625" y="47263050"/>
          <a:ext cx="695325"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252</xdr:row>
      <xdr:rowOff>38100</xdr:rowOff>
    </xdr:from>
    <xdr:to>
      <xdr:col>10</xdr:col>
      <xdr:colOff>114300</xdr:colOff>
      <xdr:row>253</xdr:row>
      <xdr:rowOff>180975</xdr:rowOff>
    </xdr:to>
    <xdr:pic>
      <xdr:nvPicPr>
        <xdr:cNvPr id="231781" name="Рисунок 138" descr="цоколь на стол БС торц R600.wmf"/>
        <xdr:cNvPicPr>
          <a:picLocks noChangeAspect="1"/>
        </xdr:cNvPicPr>
      </xdr:nvPicPr>
      <xdr:blipFill>
        <a:blip xmlns:r="http://schemas.openxmlformats.org/officeDocument/2006/relationships" r:embed="rId40" cstate="print">
          <a:extLst>
            <a:ext uri="{28A0092B-C50C-407E-A947-70E740481C1C}">
              <a14:useLocalDpi xmlns="" xmlns:a14="http://schemas.microsoft.com/office/drawing/2010/main" val="0"/>
            </a:ext>
          </a:extLst>
        </a:blip>
        <a:srcRect/>
        <a:stretch>
          <a:fillRect/>
        </a:stretch>
      </xdr:blipFill>
      <xdr:spPr bwMode="auto">
        <a:xfrm>
          <a:off x="676275" y="43462575"/>
          <a:ext cx="866775" cy="333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16</xdr:col>
      <xdr:colOff>142875</xdr:colOff>
      <xdr:row>192</xdr:row>
      <xdr:rowOff>28575</xdr:rowOff>
    </xdr:from>
    <xdr:to>
      <xdr:col>22</xdr:col>
      <xdr:colOff>95250</xdr:colOff>
      <xdr:row>193</xdr:row>
      <xdr:rowOff>180975</xdr:rowOff>
    </xdr:to>
    <xdr:pic>
      <xdr:nvPicPr>
        <xdr:cNvPr id="231782" name="Рисунок 139" descr="Багет 25 торц радиусный.wmf"/>
        <xdr:cNvPicPr>
          <a:picLocks noChangeAspect="1"/>
        </xdr:cNvPicPr>
      </xdr:nvPicPr>
      <xdr:blipFill>
        <a:blip xmlns:r="http://schemas.openxmlformats.org/officeDocument/2006/relationships" r:embed="rId41" cstate="print">
          <a:extLst>
            <a:ext uri="{28A0092B-C50C-407E-A947-70E740481C1C}">
              <a14:useLocalDpi xmlns="" xmlns:a14="http://schemas.microsoft.com/office/drawing/2010/main" val="0"/>
            </a:ext>
          </a:extLst>
        </a:blip>
        <a:srcRect/>
        <a:stretch>
          <a:fillRect/>
        </a:stretch>
      </xdr:blipFill>
      <xdr:spPr bwMode="auto">
        <a:xfrm>
          <a:off x="2428875" y="32727900"/>
          <a:ext cx="809625"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192</xdr:row>
      <xdr:rowOff>47625</xdr:rowOff>
    </xdr:from>
    <xdr:to>
      <xdr:col>36</xdr:col>
      <xdr:colOff>66675</xdr:colOff>
      <xdr:row>194</xdr:row>
      <xdr:rowOff>47625</xdr:rowOff>
    </xdr:to>
    <xdr:pic>
      <xdr:nvPicPr>
        <xdr:cNvPr id="231783" name="Рисунок 140" descr="Багет 25 торц скошенный.wmf"/>
        <xdr:cNvPicPr>
          <a:picLocks noChangeAspect="1"/>
        </xdr:cNvPicPr>
      </xdr:nvPicPr>
      <xdr:blipFill>
        <a:blip xmlns:r="http://schemas.openxmlformats.org/officeDocument/2006/relationships" r:embed="rId42" cstate="print">
          <a:extLst>
            <a:ext uri="{28A0092B-C50C-407E-A947-70E740481C1C}">
              <a14:useLocalDpi xmlns="" xmlns:a14="http://schemas.microsoft.com/office/drawing/2010/main" val="0"/>
            </a:ext>
          </a:extLst>
        </a:blip>
        <a:srcRect/>
        <a:stretch>
          <a:fillRect/>
        </a:stretch>
      </xdr:blipFill>
      <xdr:spPr bwMode="auto">
        <a:xfrm>
          <a:off x="4467225" y="32746950"/>
          <a:ext cx="74295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198</xdr:row>
      <xdr:rowOff>38100</xdr:rowOff>
    </xdr:from>
    <xdr:to>
      <xdr:col>7</xdr:col>
      <xdr:colOff>123825</xdr:colOff>
      <xdr:row>200</xdr:row>
      <xdr:rowOff>9525</xdr:rowOff>
    </xdr:to>
    <xdr:pic>
      <xdr:nvPicPr>
        <xdr:cNvPr id="231784" name="Рисунок 141" descr="Багет 25 угл трап 500.wmf"/>
        <xdr:cNvPicPr>
          <a:picLocks noChangeAspect="1"/>
        </xdr:cNvPicPr>
      </xdr:nvPicPr>
      <xdr:blipFill>
        <a:blip xmlns:r="http://schemas.openxmlformats.org/officeDocument/2006/relationships" r:embed="rId43" cstate="print">
          <a:extLst>
            <a:ext uri="{28A0092B-C50C-407E-A947-70E740481C1C}">
              <a14:useLocalDpi xmlns="" xmlns:a14="http://schemas.microsoft.com/office/drawing/2010/main" val="0"/>
            </a:ext>
          </a:extLst>
        </a:blip>
        <a:srcRect/>
        <a:stretch>
          <a:fillRect/>
        </a:stretch>
      </xdr:blipFill>
      <xdr:spPr bwMode="auto">
        <a:xfrm>
          <a:off x="400050" y="33880425"/>
          <a:ext cx="723900"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17</xdr:col>
      <xdr:colOff>19050</xdr:colOff>
      <xdr:row>198</xdr:row>
      <xdr:rowOff>38100</xdr:rowOff>
    </xdr:from>
    <xdr:to>
      <xdr:col>22</xdr:col>
      <xdr:colOff>28575</xdr:colOff>
      <xdr:row>200</xdr:row>
      <xdr:rowOff>9525</xdr:rowOff>
    </xdr:to>
    <xdr:pic>
      <xdr:nvPicPr>
        <xdr:cNvPr id="231785" name="Рисунок 142" descr="Багет 25 угл трап 500.wmf"/>
        <xdr:cNvPicPr>
          <a:picLocks noChangeAspect="1"/>
        </xdr:cNvPicPr>
      </xdr:nvPicPr>
      <xdr:blipFill>
        <a:blip xmlns:r="http://schemas.openxmlformats.org/officeDocument/2006/relationships" r:embed="rId43" cstate="print">
          <a:extLst>
            <a:ext uri="{28A0092B-C50C-407E-A947-70E740481C1C}">
              <a14:useLocalDpi xmlns="" xmlns:a14="http://schemas.microsoft.com/office/drawing/2010/main" val="0"/>
            </a:ext>
          </a:extLst>
        </a:blip>
        <a:srcRect/>
        <a:stretch>
          <a:fillRect/>
        </a:stretch>
      </xdr:blipFill>
      <xdr:spPr bwMode="auto">
        <a:xfrm>
          <a:off x="2447925" y="33880425"/>
          <a:ext cx="723900"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31</xdr:col>
      <xdr:colOff>28575</xdr:colOff>
      <xdr:row>198</xdr:row>
      <xdr:rowOff>19050</xdr:rowOff>
    </xdr:from>
    <xdr:to>
      <xdr:col>36</xdr:col>
      <xdr:colOff>28575</xdr:colOff>
      <xdr:row>200</xdr:row>
      <xdr:rowOff>28575</xdr:rowOff>
    </xdr:to>
    <xdr:pic>
      <xdr:nvPicPr>
        <xdr:cNvPr id="231786" name="Рисунок 143" descr="Багет 25 угл радиусн 500.wmf"/>
        <xdr:cNvPicPr>
          <a:picLocks noChangeAspect="1"/>
        </xdr:cNvPicPr>
      </xdr:nvPicPr>
      <xdr:blipFill>
        <a:blip xmlns:r="http://schemas.openxmlformats.org/officeDocument/2006/relationships" r:embed="rId44" cstate="print">
          <a:extLst>
            <a:ext uri="{28A0092B-C50C-407E-A947-70E740481C1C}">
              <a14:useLocalDpi xmlns="" xmlns:a14="http://schemas.microsoft.com/office/drawing/2010/main" val="0"/>
            </a:ext>
          </a:extLst>
        </a:blip>
        <a:srcRect/>
        <a:stretch>
          <a:fillRect/>
        </a:stretch>
      </xdr:blipFill>
      <xdr:spPr bwMode="auto">
        <a:xfrm>
          <a:off x="4457700" y="33861375"/>
          <a:ext cx="714375" cy="390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204</xdr:row>
      <xdr:rowOff>28575</xdr:rowOff>
    </xdr:from>
    <xdr:to>
      <xdr:col>8</xdr:col>
      <xdr:colOff>28575</xdr:colOff>
      <xdr:row>206</xdr:row>
      <xdr:rowOff>28575</xdr:rowOff>
    </xdr:to>
    <xdr:pic>
      <xdr:nvPicPr>
        <xdr:cNvPr id="231787" name="Рисунок 144" descr="Багет 25 угл радиусн 500.wmf"/>
        <xdr:cNvPicPr>
          <a:picLocks noChangeAspect="1"/>
        </xdr:cNvPicPr>
      </xdr:nvPicPr>
      <xdr:blipFill>
        <a:blip xmlns:r="http://schemas.openxmlformats.org/officeDocument/2006/relationships" r:embed="rId44" cstate="print">
          <a:extLst>
            <a:ext uri="{28A0092B-C50C-407E-A947-70E740481C1C}">
              <a14:useLocalDpi xmlns="" xmlns:a14="http://schemas.microsoft.com/office/drawing/2010/main" val="0"/>
            </a:ext>
          </a:extLst>
        </a:blip>
        <a:srcRect/>
        <a:stretch>
          <a:fillRect/>
        </a:stretch>
      </xdr:blipFill>
      <xdr:spPr bwMode="auto">
        <a:xfrm>
          <a:off x="457200" y="35013900"/>
          <a:ext cx="714375"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17</xdr:col>
      <xdr:colOff>9525</xdr:colOff>
      <xdr:row>204</xdr:row>
      <xdr:rowOff>28575</xdr:rowOff>
    </xdr:from>
    <xdr:to>
      <xdr:col>22</xdr:col>
      <xdr:colOff>19050</xdr:colOff>
      <xdr:row>206</xdr:row>
      <xdr:rowOff>28575</xdr:rowOff>
    </xdr:to>
    <xdr:pic>
      <xdr:nvPicPr>
        <xdr:cNvPr id="231788" name="Рисунок 145" descr="Багет 25 БС 400.wmf"/>
        <xdr:cNvPicPr>
          <a:picLocks noChangeAspect="1"/>
        </xdr:cNvPicPr>
      </xdr:nvPicPr>
      <xdr:blipFill>
        <a:blip xmlns:r="http://schemas.openxmlformats.org/officeDocument/2006/relationships" r:embed="rId45" cstate="print">
          <a:extLst>
            <a:ext uri="{28A0092B-C50C-407E-A947-70E740481C1C}">
              <a14:useLocalDpi xmlns="" xmlns:a14="http://schemas.microsoft.com/office/drawing/2010/main" val="0"/>
            </a:ext>
          </a:extLst>
        </a:blip>
        <a:srcRect/>
        <a:stretch>
          <a:fillRect/>
        </a:stretch>
      </xdr:blipFill>
      <xdr:spPr bwMode="auto">
        <a:xfrm>
          <a:off x="2438400" y="35013900"/>
          <a:ext cx="72390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30</xdr:col>
      <xdr:colOff>133350</xdr:colOff>
      <xdr:row>204</xdr:row>
      <xdr:rowOff>28575</xdr:rowOff>
    </xdr:from>
    <xdr:to>
      <xdr:col>35</xdr:col>
      <xdr:colOff>95250</xdr:colOff>
      <xdr:row>206</xdr:row>
      <xdr:rowOff>47625</xdr:rowOff>
    </xdr:to>
    <xdr:pic>
      <xdr:nvPicPr>
        <xdr:cNvPr id="231789" name="Рисунок 146" descr="Багет 25 угл радиусн на козырёк.wmf"/>
        <xdr:cNvPicPr>
          <a:picLocks noChangeAspect="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rcRect/>
        <a:stretch>
          <a:fillRect/>
        </a:stretch>
      </xdr:blipFill>
      <xdr:spPr bwMode="auto">
        <a:xfrm>
          <a:off x="4419600" y="35013900"/>
          <a:ext cx="676275"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9525</xdr:colOff>
      <xdr:row>210</xdr:row>
      <xdr:rowOff>66675</xdr:rowOff>
    </xdr:from>
    <xdr:to>
      <xdr:col>7</xdr:col>
      <xdr:colOff>133350</xdr:colOff>
      <xdr:row>212</xdr:row>
      <xdr:rowOff>47625</xdr:rowOff>
    </xdr:to>
    <xdr:pic>
      <xdr:nvPicPr>
        <xdr:cNvPr id="231790" name="Рисунок 147" descr="Багет 25 угл трапец на козырёк.wmf"/>
        <xdr:cNvPicPr>
          <a:picLocks noChangeAspect="1"/>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rcRect/>
        <a:stretch>
          <a:fillRect/>
        </a:stretch>
      </xdr:blipFill>
      <xdr:spPr bwMode="auto">
        <a:xfrm>
          <a:off x="438150" y="36195000"/>
          <a:ext cx="695325"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94</xdr:row>
      <xdr:rowOff>19050</xdr:rowOff>
    </xdr:from>
    <xdr:to>
      <xdr:col>3</xdr:col>
      <xdr:colOff>123825</xdr:colOff>
      <xdr:row>97</xdr:row>
      <xdr:rowOff>123825</xdr:rowOff>
    </xdr:to>
    <xdr:pic>
      <xdr:nvPicPr>
        <xdr:cNvPr id="231791" name="Picture 1"/>
        <xdr:cNvPicPr>
          <a:picLocks noChangeAspect="1" noChangeArrowheads="1"/>
        </xdr:cNvPicPr>
      </xdr:nvPicPr>
      <xdr:blipFill>
        <a:blip xmlns:r="http://schemas.openxmlformats.org/officeDocument/2006/relationships" r:embed="rId48">
          <a:extLst>
            <a:ext uri="{28A0092B-C50C-407E-A947-70E740481C1C}">
              <a14:useLocalDpi xmlns="" xmlns:a14="http://schemas.microsoft.com/office/drawing/2010/main" val="0"/>
            </a:ext>
          </a:extLst>
        </a:blip>
        <a:srcRect/>
        <a:stretch>
          <a:fillRect/>
        </a:stretch>
      </xdr:blipFill>
      <xdr:spPr bwMode="auto">
        <a:xfrm>
          <a:off x="161925" y="15697200"/>
          <a:ext cx="390525"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14</xdr:col>
      <xdr:colOff>19050</xdr:colOff>
      <xdr:row>94</xdr:row>
      <xdr:rowOff>19050</xdr:rowOff>
    </xdr:from>
    <xdr:to>
      <xdr:col>16</xdr:col>
      <xdr:colOff>133350</xdr:colOff>
      <xdr:row>97</xdr:row>
      <xdr:rowOff>123825</xdr:rowOff>
    </xdr:to>
    <xdr:pic>
      <xdr:nvPicPr>
        <xdr:cNvPr id="231792" name="Picture 2"/>
        <xdr:cNvPicPr>
          <a:picLocks noChangeAspect="1" noChangeArrowheads="1"/>
        </xdr:cNvPicPr>
      </xdr:nvPicPr>
      <xdr:blipFill>
        <a:blip xmlns:r="http://schemas.openxmlformats.org/officeDocument/2006/relationships" r:embed="rId49">
          <a:extLst>
            <a:ext uri="{28A0092B-C50C-407E-A947-70E740481C1C}">
              <a14:useLocalDpi xmlns="" xmlns:a14="http://schemas.microsoft.com/office/drawing/2010/main" val="0"/>
            </a:ext>
          </a:extLst>
        </a:blip>
        <a:srcRect/>
        <a:stretch>
          <a:fillRect/>
        </a:stretch>
      </xdr:blipFill>
      <xdr:spPr bwMode="auto">
        <a:xfrm>
          <a:off x="2019300" y="15697200"/>
          <a:ext cx="40005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27</xdr:col>
      <xdr:colOff>19050</xdr:colOff>
      <xdr:row>94</xdr:row>
      <xdr:rowOff>28575</xdr:rowOff>
    </xdr:from>
    <xdr:to>
      <xdr:col>29</xdr:col>
      <xdr:colOff>123825</xdr:colOff>
      <xdr:row>97</xdr:row>
      <xdr:rowOff>123825</xdr:rowOff>
    </xdr:to>
    <xdr:pic>
      <xdr:nvPicPr>
        <xdr:cNvPr id="231793" name="Picture 3"/>
        <xdr:cNvPicPr>
          <a:picLocks noChangeAspect="1" noChangeArrowheads="1"/>
        </xdr:cNvPicPr>
      </xdr:nvPicPr>
      <xdr:blipFill>
        <a:blip xmlns:r="http://schemas.openxmlformats.org/officeDocument/2006/relationships" r:embed="rId50" cstate="print">
          <a:extLst>
            <a:ext uri="{28A0092B-C50C-407E-A947-70E740481C1C}">
              <a14:useLocalDpi xmlns="" xmlns:a14="http://schemas.microsoft.com/office/drawing/2010/main" val="0"/>
            </a:ext>
          </a:extLst>
        </a:blip>
        <a:srcRect/>
        <a:stretch>
          <a:fillRect/>
        </a:stretch>
      </xdr:blipFill>
      <xdr:spPr bwMode="auto">
        <a:xfrm>
          <a:off x="3876675" y="15706725"/>
          <a:ext cx="390525" cy="714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xdr:col>
      <xdr:colOff>19050</xdr:colOff>
      <xdr:row>99</xdr:row>
      <xdr:rowOff>19050</xdr:rowOff>
    </xdr:from>
    <xdr:to>
      <xdr:col>3</xdr:col>
      <xdr:colOff>133350</xdr:colOff>
      <xdr:row>102</xdr:row>
      <xdr:rowOff>171450</xdr:rowOff>
    </xdr:to>
    <xdr:pic>
      <xdr:nvPicPr>
        <xdr:cNvPr id="231794" name="Picture 4"/>
        <xdr:cNvPicPr>
          <a:picLocks noChangeAspect="1" noChangeArrowheads="1"/>
        </xdr:cNvPicPr>
      </xdr:nvPicPr>
      <xdr:blipFill>
        <a:blip xmlns:r="http://schemas.openxmlformats.org/officeDocument/2006/relationships" r:embed="rId51">
          <a:extLst>
            <a:ext uri="{28A0092B-C50C-407E-A947-70E740481C1C}">
              <a14:useLocalDpi xmlns="" xmlns:a14="http://schemas.microsoft.com/office/drawing/2010/main" val="0"/>
            </a:ext>
          </a:extLst>
        </a:blip>
        <a:srcRect/>
        <a:stretch>
          <a:fillRect/>
        </a:stretch>
      </xdr:blipFill>
      <xdr:spPr bwMode="auto">
        <a:xfrm>
          <a:off x="161925" y="16554450"/>
          <a:ext cx="40005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14</xdr:col>
      <xdr:colOff>28575</xdr:colOff>
      <xdr:row>99</xdr:row>
      <xdr:rowOff>19050</xdr:rowOff>
    </xdr:from>
    <xdr:to>
      <xdr:col>17</xdr:col>
      <xdr:colOff>0</xdr:colOff>
      <xdr:row>102</xdr:row>
      <xdr:rowOff>171450</xdr:rowOff>
    </xdr:to>
    <xdr:pic>
      <xdr:nvPicPr>
        <xdr:cNvPr id="231795" name="Picture 5"/>
        <xdr:cNvPicPr>
          <a:picLocks noChangeAspect="1" noChangeArrowheads="1"/>
        </xdr:cNvPicPr>
      </xdr:nvPicPr>
      <xdr:blipFill>
        <a:blip xmlns:r="http://schemas.openxmlformats.org/officeDocument/2006/relationships" r:embed="rId52">
          <a:extLst>
            <a:ext uri="{28A0092B-C50C-407E-A947-70E740481C1C}">
              <a14:useLocalDpi xmlns="" xmlns:a14="http://schemas.microsoft.com/office/drawing/2010/main" val="0"/>
            </a:ext>
          </a:extLst>
        </a:blip>
        <a:srcRect/>
        <a:stretch>
          <a:fillRect/>
        </a:stretch>
      </xdr:blipFill>
      <xdr:spPr bwMode="auto">
        <a:xfrm>
          <a:off x="2028825" y="16554450"/>
          <a:ext cx="40005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27</xdr:col>
      <xdr:colOff>28575</xdr:colOff>
      <xdr:row>99</xdr:row>
      <xdr:rowOff>19050</xdr:rowOff>
    </xdr:from>
    <xdr:to>
      <xdr:col>29</xdr:col>
      <xdr:colOff>133350</xdr:colOff>
      <xdr:row>102</xdr:row>
      <xdr:rowOff>171450</xdr:rowOff>
    </xdr:to>
    <xdr:pic>
      <xdr:nvPicPr>
        <xdr:cNvPr id="231796" name="Picture 6"/>
        <xdr:cNvPicPr>
          <a:picLocks noChangeAspect="1" noChangeArrowheads="1"/>
        </xdr:cNvPicPr>
      </xdr:nvPicPr>
      <xdr:blipFill>
        <a:blip xmlns:r="http://schemas.openxmlformats.org/officeDocument/2006/relationships" r:embed="rId53">
          <a:extLst>
            <a:ext uri="{28A0092B-C50C-407E-A947-70E740481C1C}">
              <a14:useLocalDpi xmlns="" xmlns:a14="http://schemas.microsoft.com/office/drawing/2010/main" val="0"/>
            </a:ext>
          </a:extLst>
        </a:blip>
        <a:srcRect/>
        <a:stretch>
          <a:fillRect/>
        </a:stretch>
      </xdr:blipFill>
      <xdr:spPr bwMode="auto">
        <a:xfrm>
          <a:off x="3886200" y="16554450"/>
          <a:ext cx="390525"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xdr:col>
      <xdr:colOff>28575</xdr:colOff>
      <xdr:row>104</xdr:row>
      <xdr:rowOff>28575</xdr:rowOff>
    </xdr:from>
    <xdr:to>
      <xdr:col>3</xdr:col>
      <xdr:colOff>133350</xdr:colOff>
      <xdr:row>107</xdr:row>
      <xdr:rowOff>171450</xdr:rowOff>
    </xdr:to>
    <xdr:pic>
      <xdr:nvPicPr>
        <xdr:cNvPr id="231797" name="Picture 7"/>
        <xdr:cNvPicPr>
          <a:picLocks noChangeAspect="1" noChangeArrowheads="1"/>
        </xdr:cNvPicPr>
      </xdr:nvPicPr>
      <xdr:blipFill>
        <a:blip xmlns:r="http://schemas.openxmlformats.org/officeDocument/2006/relationships" r:embed="rId54" cstate="print">
          <a:extLst>
            <a:ext uri="{28A0092B-C50C-407E-A947-70E740481C1C}">
              <a14:useLocalDpi xmlns="" xmlns:a14="http://schemas.microsoft.com/office/drawing/2010/main" val="0"/>
            </a:ext>
          </a:extLst>
        </a:blip>
        <a:srcRect/>
        <a:stretch>
          <a:fillRect/>
        </a:stretch>
      </xdr:blipFill>
      <xdr:spPr bwMode="auto">
        <a:xfrm>
          <a:off x="171450" y="17392650"/>
          <a:ext cx="390525" cy="714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14</xdr:col>
      <xdr:colOff>28575</xdr:colOff>
      <xdr:row>104</xdr:row>
      <xdr:rowOff>19050</xdr:rowOff>
    </xdr:from>
    <xdr:to>
      <xdr:col>17</xdr:col>
      <xdr:colOff>0</xdr:colOff>
      <xdr:row>107</xdr:row>
      <xdr:rowOff>171450</xdr:rowOff>
    </xdr:to>
    <xdr:pic>
      <xdr:nvPicPr>
        <xdr:cNvPr id="231798" name="Picture 8"/>
        <xdr:cNvPicPr>
          <a:picLocks noChangeAspect="1" noChangeArrowheads="1"/>
        </xdr:cNvPicPr>
      </xdr:nvPicPr>
      <xdr:blipFill>
        <a:blip xmlns:r="http://schemas.openxmlformats.org/officeDocument/2006/relationships" r:embed="rId55" cstate="print">
          <a:extLst>
            <a:ext uri="{28A0092B-C50C-407E-A947-70E740481C1C}">
              <a14:useLocalDpi xmlns="" xmlns:a14="http://schemas.microsoft.com/office/drawing/2010/main" val="0"/>
            </a:ext>
          </a:extLst>
        </a:blip>
        <a:srcRect/>
        <a:stretch>
          <a:fillRect/>
        </a:stretch>
      </xdr:blipFill>
      <xdr:spPr bwMode="auto">
        <a:xfrm>
          <a:off x="2028825" y="17383125"/>
          <a:ext cx="40005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27</xdr:col>
      <xdr:colOff>38100</xdr:colOff>
      <xdr:row>104</xdr:row>
      <xdr:rowOff>19050</xdr:rowOff>
    </xdr:from>
    <xdr:to>
      <xdr:col>30</xdr:col>
      <xdr:colOff>9525</xdr:colOff>
      <xdr:row>107</xdr:row>
      <xdr:rowOff>171450</xdr:rowOff>
    </xdr:to>
    <xdr:pic>
      <xdr:nvPicPr>
        <xdr:cNvPr id="231799" name="Picture 9"/>
        <xdr:cNvPicPr>
          <a:picLocks noChangeAspect="1" noChangeArrowheads="1"/>
        </xdr:cNvPicPr>
      </xdr:nvPicPr>
      <xdr:blipFill>
        <a:blip xmlns:r="http://schemas.openxmlformats.org/officeDocument/2006/relationships" r:embed="rId56" cstate="print">
          <a:extLst>
            <a:ext uri="{28A0092B-C50C-407E-A947-70E740481C1C}">
              <a14:useLocalDpi xmlns="" xmlns:a14="http://schemas.microsoft.com/office/drawing/2010/main" val="0"/>
            </a:ext>
          </a:extLst>
        </a:blip>
        <a:srcRect/>
        <a:stretch>
          <a:fillRect/>
        </a:stretch>
      </xdr:blipFill>
      <xdr:spPr bwMode="auto">
        <a:xfrm>
          <a:off x="3895725" y="17383125"/>
          <a:ext cx="40005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xdr:col>
      <xdr:colOff>19050</xdr:colOff>
      <xdr:row>109</xdr:row>
      <xdr:rowOff>28575</xdr:rowOff>
    </xdr:from>
    <xdr:to>
      <xdr:col>3</xdr:col>
      <xdr:colOff>133350</xdr:colOff>
      <xdr:row>112</xdr:row>
      <xdr:rowOff>171450</xdr:rowOff>
    </xdr:to>
    <xdr:pic>
      <xdr:nvPicPr>
        <xdr:cNvPr id="231800" name="Picture 10"/>
        <xdr:cNvPicPr>
          <a:picLocks noChangeAspect="1" noChangeArrowheads="1"/>
        </xdr:cNvPicPr>
      </xdr:nvPicPr>
      <xdr:blipFill>
        <a:blip xmlns:r="http://schemas.openxmlformats.org/officeDocument/2006/relationships" r:embed="rId57">
          <a:extLst>
            <a:ext uri="{28A0092B-C50C-407E-A947-70E740481C1C}">
              <a14:useLocalDpi xmlns="" xmlns:a14="http://schemas.microsoft.com/office/drawing/2010/main" val="0"/>
            </a:ext>
          </a:extLst>
        </a:blip>
        <a:srcRect/>
        <a:stretch>
          <a:fillRect/>
        </a:stretch>
      </xdr:blipFill>
      <xdr:spPr bwMode="auto">
        <a:xfrm>
          <a:off x="161925" y="18211800"/>
          <a:ext cx="400050" cy="714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14</xdr:col>
      <xdr:colOff>28575</xdr:colOff>
      <xdr:row>109</xdr:row>
      <xdr:rowOff>38100</xdr:rowOff>
    </xdr:from>
    <xdr:to>
      <xdr:col>17</xdr:col>
      <xdr:colOff>0</xdr:colOff>
      <xdr:row>112</xdr:row>
      <xdr:rowOff>152400</xdr:rowOff>
    </xdr:to>
    <xdr:pic>
      <xdr:nvPicPr>
        <xdr:cNvPr id="231801" name="Picture 11"/>
        <xdr:cNvPicPr>
          <a:picLocks noChangeAspect="1" noChangeArrowheads="1"/>
        </xdr:cNvPicPr>
      </xdr:nvPicPr>
      <xdr:blipFill>
        <a:blip xmlns:r="http://schemas.openxmlformats.org/officeDocument/2006/relationships" r:embed="rId58">
          <a:extLst>
            <a:ext uri="{28A0092B-C50C-407E-A947-70E740481C1C}">
              <a14:useLocalDpi xmlns="" xmlns:a14="http://schemas.microsoft.com/office/drawing/2010/main" val="0"/>
            </a:ext>
          </a:extLst>
        </a:blip>
        <a:srcRect/>
        <a:stretch>
          <a:fillRect/>
        </a:stretch>
      </xdr:blipFill>
      <xdr:spPr bwMode="auto">
        <a:xfrm>
          <a:off x="2028825" y="18221325"/>
          <a:ext cx="400050" cy="685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27</xdr:col>
      <xdr:colOff>38100</xdr:colOff>
      <xdr:row>109</xdr:row>
      <xdr:rowOff>38100</xdr:rowOff>
    </xdr:from>
    <xdr:to>
      <xdr:col>30</xdr:col>
      <xdr:colOff>9525</xdr:colOff>
      <xdr:row>112</xdr:row>
      <xdr:rowOff>161925</xdr:rowOff>
    </xdr:to>
    <xdr:pic>
      <xdr:nvPicPr>
        <xdr:cNvPr id="231802" name="Picture 12"/>
        <xdr:cNvPicPr>
          <a:picLocks noChangeAspect="1" noChangeArrowheads="1"/>
        </xdr:cNvPicPr>
      </xdr:nvPicPr>
      <xdr:blipFill>
        <a:blip xmlns:r="http://schemas.openxmlformats.org/officeDocument/2006/relationships" r:embed="rId59">
          <a:extLst>
            <a:ext uri="{28A0092B-C50C-407E-A947-70E740481C1C}">
              <a14:useLocalDpi xmlns="" xmlns:a14="http://schemas.microsoft.com/office/drawing/2010/main" val="0"/>
            </a:ext>
          </a:extLst>
        </a:blip>
        <a:srcRect/>
        <a:stretch>
          <a:fillRect/>
        </a:stretch>
      </xdr:blipFill>
      <xdr:spPr bwMode="auto">
        <a:xfrm>
          <a:off x="3895725" y="18221325"/>
          <a:ext cx="400050" cy="695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xdr:col>
      <xdr:colOff>19050</xdr:colOff>
      <xdr:row>114</xdr:row>
      <xdr:rowOff>28575</xdr:rowOff>
    </xdr:from>
    <xdr:to>
      <xdr:col>3</xdr:col>
      <xdr:colOff>133350</xdr:colOff>
      <xdr:row>117</xdr:row>
      <xdr:rowOff>171450</xdr:rowOff>
    </xdr:to>
    <xdr:pic>
      <xdr:nvPicPr>
        <xdr:cNvPr id="231803" name="Picture 13"/>
        <xdr:cNvPicPr>
          <a:picLocks noChangeAspect="1" noChangeArrowheads="1"/>
        </xdr:cNvPicPr>
      </xdr:nvPicPr>
      <xdr:blipFill>
        <a:blip xmlns:r="http://schemas.openxmlformats.org/officeDocument/2006/relationships" r:embed="rId60">
          <a:extLst>
            <a:ext uri="{28A0092B-C50C-407E-A947-70E740481C1C}">
              <a14:useLocalDpi xmlns="" xmlns:a14="http://schemas.microsoft.com/office/drawing/2010/main" val="0"/>
            </a:ext>
          </a:extLst>
        </a:blip>
        <a:srcRect/>
        <a:stretch>
          <a:fillRect/>
        </a:stretch>
      </xdr:blipFill>
      <xdr:spPr bwMode="auto">
        <a:xfrm>
          <a:off x="161925" y="19021425"/>
          <a:ext cx="400050" cy="714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65</xdr:row>
      <xdr:rowOff>180975</xdr:rowOff>
    </xdr:from>
    <xdr:to>
      <xdr:col>19</xdr:col>
      <xdr:colOff>66675</xdr:colOff>
      <xdr:row>71</xdr:row>
      <xdr:rowOff>9525</xdr:rowOff>
    </xdr:to>
    <xdr:pic>
      <xdr:nvPicPr>
        <xdr:cNvPr id="231804" name="Picture 3714"/>
        <xdr:cNvPicPr>
          <a:picLocks noChangeAspect="1" noChangeArrowheads="1"/>
        </xdr:cNvPicPr>
      </xdr:nvPicPr>
      <xdr:blipFill>
        <a:blip xmlns:r="http://schemas.openxmlformats.org/officeDocument/2006/relationships" r:embed="rId61">
          <a:extLst>
            <a:ext uri="{28A0092B-C50C-407E-A947-70E740481C1C}">
              <a14:useLocalDpi xmlns="" xmlns:a14="http://schemas.microsoft.com/office/drawing/2010/main" val="0"/>
            </a:ext>
          </a:extLst>
        </a:blip>
        <a:srcRect/>
        <a:stretch>
          <a:fillRect/>
        </a:stretch>
      </xdr:blipFill>
      <xdr:spPr bwMode="auto">
        <a:xfrm>
          <a:off x="28575" y="10972800"/>
          <a:ext cx="2752725" cy="971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29</xdr:col>
      <xdr:colOff>28575</xdr:colOff>
      <xdr:row>127</xdr:row>
      <xdr:rowOff>76200</xdr:rowOff>
    </xdr:from>
    <xdr:to>
      <xdr:col>43</xdr:col>
      <xdr:colOff>57150</xdr:colOff>
      <xdr:row>132</xdr:row>
      <xdr:rowOff>133350</xdr:rowOff>
    </xdr:to>
    <xdr:pic>
      <xdr:nvPicPr>
        <xdr:cNvPr id="231805" name="Picture 3953"/>
        <xdr:cNvPicPr>
          <a:picLocks noChangeAspect="1" noChangeArrowheads="1"/>
        </xdr:cNvPicPr>
      </xdr:nvPicPr>
      <xdr:blipFill>
        <a:blip xmlns:r="http://schemas.openxmlformats.org/officeDocument/2006/relationships" r:embed="rId62">
          <a:extLst>
            <a:ext uri="{28A0092B-C50C-407E-A947-70E740481C1C}">
              <a14:useLocalDpi xmlns="" xmlns:a14="http://schemas.microsoft.com/office/drawing/2010/main" val="0"/>
            </a:ext>
          </a:extLst>
        </a:blip>
        <a:srcRect/>
        <a:stretch>
          <a:fillRect/>
        </a:stretch>
      </xdr:blipFill>
      <xdr:spPr bwMode="auto">
        <a:xfrm>
          <a:off x="4171950" y="21669375"/>
          <a:ext cx="2047875" cy="1009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19</xdr:col>
      <xdr:colOff>57150</xdr:colOff>
      <xdr:row>252</xdr:row>
      <xdr:rowOff>38100</xdr:rowOff>
    </xdr:from>
    <xdr:to>
      <xdr:col>24</xdr:col>
      <xdr:colOff>47625</xdr:colOff>
      <xdr:row>253</xdr:row>
      <xdr:rowOff>171450</xdr:rowOff>
    </xdr:to>
    <xdr:pic>
      <xdr:nvPicPr>
        <xdr:cNvPr id="231806" name="Рисунок 125"/>
        <xdr:cNvPicPr>
          <a:picLocks noChangeAspect="1"/>
        </xdr:cNvPicPr>
      </xdr:nvPicPr>
      <xdr:blipFill>
        <a:blip xmlns:r="http://schemas.openxmlformats.org/officeDocument/2006/relationships" r:embed="rId63">
          <a:extLst>
            <a:ext uri="{28A0092B-C50C-407E-A947-70E740481C1C}">
              <a14:useLocalDpi xmlns="" xmlns:a14="http://schemas.microsoft.com/office/drawing/2010/main" val="0"/>
            </a:ext>
          </a:extLst>
        </a:blip>
        <a:srcRect/>
        <a:stretch>
          <a:fillRect/>
        </a:stretch>
      </xdr:blipFill>
      <xdr:spPr bwMode="auto">
        <a:xfrm>
          <a:off x="2771775" y="43462575"/>
          <a:ext cx="704850" cy="323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34</xdr:col>
      <xdr:colOff>76200</xdr:colOff>
      <xdr:row>252</xdr:row>
      <xdr:rowOff>66675</xdr:rowOff>
    </xdr:from>
    <xdr:to>
      <xdr:col>39</xdr:col>
      <xdr:colOff>66675</xdr:colOff>
      <xdr:row>254</xdr:row>
      <xdr:rowOff>9525</xdr:rowOff>
    </xdr:to>
    <xdr:pic>
      <xdr:nvPicPr>
        <xdr:cNvPr id="231807" name="Рисунок 126"/>
        <xdr:cNvPicPr>
          <a:picLocks noChangeAspect="1"/>
        </xdr:cNvPicPr>
      </xdr:nvPicPr>
      <xdr:blipFill>
        <a:blip xmlns:r="http://schemas.openxmlformats.org/officeDocument/2006/relationships" r:embed="rId63">
          <a:extLst>
            <a:ext uri="{28A0092B-C50C-407E-A947-70E740481C1C}">
              <a14:useLocalDpi xmlns="" xmlns:a14="http://schemas.microsoft.com/office/drawing/2010/main" val="0"/>
            </a:ext>
          </a:extLst>
        </a:blip>
        <a:srcRect/>
        <a:stretch>
          <a:fillRect/>
        </a:stretch>
      </xdr:blipFill>
      <xdr:spPr bwMode="auto">
        <a:xfrm>
          <a:off x="4933950" y="43491150"/>
          <a:ext cx="704850" cy="323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260</xdr:row>
      <xdr:rowOff>85725</xdr:rowOff>
    </xdr:from>
    <xdr:to>
      <xdr:col>8</xdr:col>
      <xdr:colOff>133350</xdr:colOff>
      <xdr:row>262</xdr:row>
      <xdr:rowOff>76200</xdr:rowOff>
    </xdr:to>
    <xdr:pic>
      <xdr:nvPicPr>
        <xdr:cNvPr id="231808" name="Рисунок 127"/>
        <xdr:cNvPicPr>
          <a:picLocks noChangeAspect="1"/>
        </xdr:cNvPicPr>
      </xdr:nvPicPr>
      <xdr:blipFill>
        <a:blip xmlns:r="http://schemas.openxmlformats.org/officeDocument/2006/relationships" r:embed="rId64">
          <a:extLst>
            <a:ext uri="{28A0092B-C50C-407E-A947-70E740481C1C}">
              <a14:useLocalDpi xmlns="" xmlns:a14="http://schemas.microsoft.com/office/drawing/2010/main" val="0"/>
            </a:ext>
          </a:extLst>
        </a:blip>
        <a:srcRect/>
        <a:stretch>
          <a:fillRect/>
        </a:stretch>
      </xdr:blipFill>
      <xdr:spPr bwMode="auto">
        <a:xfrm>
          <a:off x="466725" y="45034200"/>
          <a:ext cx="809625"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28</xdr:col>
      <xdr:colOff>85725</xdr:colOff>
      <xdr:row>230</xdr:row>
      <xdr:rowOff>104775</xdr:rowOff>
    </xdr:from>
    <xdr:to>
      <xdr:col>33</xdr:col>
      <xdr:colOff>114300</xdr:colOff>
      <xdr:row>231</xdr:row>
      <xdr:rowOff>142875</xdr:rowOff>
    </xdr:to>
    <xdr:pic>
      <xdr:nvPicPr>
        <xdr:cNvPr id="231809" name="Рисунок 6"/>
        <xdr:cNvPicPr>
          <a:picLocks noChangeAspect="1"/>
        </xdr:cNvPicPr>
      </xdr:nvPicPr>
      <xdr:blipFill>
        <a:blip xmlns:r="http://schemas.openxmlformats.org/officeDocument/2006/relationships" r:embed="rId65">
          <a:extLst>
            <a:ext uri="{28A0092B-C50C-407E-A947-70E740481C1C}">
              <a14:useLocalDpi xmlns="" xmlns:a14="http://schemas.microsoft.com/office/drawing/2010/main" val="0"/>
            </a:ext>
          </a:extLst>
        </a:blip>
        <a:srcRect/>
        <a:stretch>
          <a:fillRect/>
        </a:stretch>
      </xdr:blipFill>
      <xdr:spPr bwMode="auto">
        <a:xfrm>
          <a:off x="4086225" y="39509700"/>
          <a:ext cx="74295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20</xdr:col>
      <xdr:colOff>19050</xdr:colOff>
      <xdr:row>66</xdr:row>
      <xdr:rowOff>9525</xdr:rowOff>
    </xdr:from>
    <xdr:to>
      <xdr:col>36</xdr:col>
      <xdr:colOff>0</xdr:colOff>
      <xdr:row>71</xdr:row>
      <xdr:rowOff>0</xdr:rowOff>
    </xdr:to>
    <xdr:pic>
      <xdr:nvPicPr>
        <xdr:cNvPr id="231811" name="Рисунок 1"/>
        <xdr:cNvPicPr>
          <a:picLocks noChangeAspect="1"/>
        </xdr:cNvPicPr>
      </xdr:nvPicPr>
      <xdr:blipFill>
        <a:blip xmlns:r="http://schemas.openxmlformats.org/officeDocument/2006/relationships" r:embed="rId66">
          <a:extLst>
            <a:ext uri="{28A0092B-C50C-407E-A947-70E740481C1C}">
              <a14:useLocalDpi xmlns="" xmlns:a14="http://schemas.microsoft.com/office/drawing/2010/main" val="0"/>
            </a:ext>
          </a:extLst>
        </a:blip>
        <a:srcRect/>
        <a:stretch>
          <a:fillRect/>
        </a:stretch>
      </xdr:blipFill>
      <xdr:spPr bwMode="auto">
        <a:xfrm>
          <a:off x="2876550" y="10991850"/>
          <a:ext cx="2266950" cy="942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114300</xdr:colOff>
      <xdr:row>294</xdr:row>
      <xdr:rowOff>38100</xdr:rowOff>
    </xdr:from>
    <xdr:to>
      <xdr:col>24</xdr:col>
      <xdr:colOff>38100</xdr:colOff>
      <xdr:row>297</xdr:row>
      <xdr:rowOff>0</xdr:rowOff>
    </xdr:to>
    <xdr:pic>
      <xdr:nvPicPr>
        <xdr:cNvPr id="231812" name="Picture 1311"/>
        <xdr:cNvPicPr>
          <a:picLocks noChangeAspect="1" noChangeArrowheads="1"/>
        </xdr:cNvPicPr>
      </xdr:nvPicPr>
      <xdr:blipFill>
        <a:blip xmlns:r="http://schemas.openxmlformats.org/officeDocument/2006/relationships" r:embed="rId67">
          <a:extLst>
            <a:ext uri="{28A0092B-C50C-407E-A947-70E740481C1C}">
              <a14:useLocalDpi xmlns="" xmlns:a14="http://schemas.microsoft.com/office/drawing/2010/main" val="0"/>
            </a:ext>
          </a:extLst>
        </a:blip>
        <a:srcRect/>
        <a:stretch>
          <a:fillRect/>
        </a:stretch>
      </xdr:blipFill>
      <xdr:spPr bwMode="auto">
        <a:xfrm>
          <a:off x="3114675" y="50968275"/>
          <a:ext cx="352425"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xdr:col>
      <xdr:colOff>95250</xdr:colOff>
      <xdr:row>294</xdr:row>
      <xdr:rowOff>28575</xdr:rowOff>
    </xdr:from>
    <xdr:to>
      <xdr:col>3</xdr:col>
      <xdr:colOff>95250</xdr:colOff>
      <xdr:row>296</xdr:row>
      <xdr:rowOff>161925</xdr:rowOff>
    </xdr:to>
    <xdr:pic>
      <xdr:nvPicPr>
        <xdr:cNvPr id="231813" name="Picture 1313"/>
        <xdr:cNvPicPr>
          <a:picLocks noChangeAspect="1" noChangeArrowheads="1"/>
        </xdr:cNvPicPr>
      </xdr:nvPicPr>
      <xdr:blipFill>
        <a:blip xmlns:r="http://schemas.openxmlformats.org/officeDocument/2006/relationships" r:embed="rId68" cstate="print">
          <a:extLst>
            <a:ext uri="{28A0092B-C50C-407E-A947-70E740481C1C}">
              <a14:useLocalDpi xmlns="" xmlns:a14="http://schemas.microsoft.com/office/drawing/2010/main" val="0"/>
            </a:ext>
          </a:extLst>
        </a:blip>
        <a:srcRect/>
        <a:stretch>
          <a:fillRect/>
        </a:stretch>
      </xdr:blipFill>
      <xdr:spPr bwMode="auto">
        <a:xfrm>
          <a:off x="238125" y="50958750"/>
          <a:ext cx="285750" cy="514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299</xdr:row>
      <xdr:rowOff>104775</xdr:rowOff>
    </xdr:from>
    <xdr:to>
      <xdr:col>3</xdr:col>
      <xdr:colOff>0</xdr:colOff>
      <xdr:row>300</xdr:row>
      <xdr:rowOff>47625</xdr:rowOff>
    </xdr:to>
    <xdr:pic>
      <xdr:nvPicPr>
        <xdr:cNvPr id="231814" name="Picture 3"/>
        <xdr:cNvPicPr>
          <a:picLocks noChangeAspect="1" noChangeArrowheads="1"/>
        </xdr:cNvPicPr>
      </xdr:nvPicPr>
      <xdr:blipFill>
        <a:blip xmlns:r="http://schemas.openxmlformats.org/officeDocument/2006/relationships" r:embed="rId69">
          <a:extLst>
            <a:ext uri="{28A0092B-C50C-407E-A947-70E740481C1C}">
              <a14:useLocalDpi xmlns="" xmlns:a14="http://schemas.microsoft.com/office/drawing/2010/main" val="0"/>
            </a:ext>
          </a:extLst>
        </a:blip>
        <a:srcRect/>
        <a:stretch>
          <a:fillRect/>
        </a:stretch>
      </xdr:blipFill>
      <xdr:spPr bwMode="auto">
        <a:xfrm>
          <a:off x="9525" y="51863625"/>
          <a:ext cx="419100" cy="133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25</xdr:col>
      <xdr:colOff>9525</xdr:colOff>
      <xdr:row>299</xdr:row>
      <xdr:rowOff>76200</xdr:rowOff>
    </xdr:from>
    <xdr:to>
      <xdr:col>28</xdr:col>
      <xdr:colOff>0</xdr:colOff>
      <xdr:row>300</xdr:row>
      <xdr:rowOff>114300</xdr:rowOff>
    </xdr:to>
    <xdr:pic>
      <xdr:nvPicPr>
        <xdr:cNvPr id="231815" name="Рисунок 120" descr="загруженное (1).jpg"/>
        <xdr:cNvPicPr>
          <a:picLocks noChangeAspect="1"/>
        </xdr:cNvPicPr>
      </xdr:nvPicPr>
      <xdr:blipFill>
        <a:blip xmlns:r="http://schemas.openxmlformats.org/officeDocument/2006/relationships" r:embed="rId70">
          <a:extLst>
            <a:ext uri="{28A0092B-C50C-407E-A947-70E740481C1C}">
              <a14:useLocalDpi xmlns="" xmlns:a14="http://schemas.microsoft.com/office/drawing/2010/main" val="0"/>
            </a:ext>
          </a:extLst>
        </a:blip>
        <a:srcRect/>
        <a:stretch>
          <a:fillRect/>
        </a:stretch>
      </xdr:blipFill>
      <xdr:spPr bwMode="auto">
        <a:xfrm>
          <a:off x="3581400" y="51835050"/>
          <a:ext cx="4191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0</xdr:col>
      <xdr:colOff>85725</xdr:colOff>
      <xdr:row>302</xdr:row>
      <xdr:rowOff>19050</xdr:rowOff>
    </xdr:from>
    <xdr:to>
      <xdr:col>2</xdr:col>
      <xdr:colOff>47625</xdr:colOff>
      <xdr:row>303</xdr:row>
      <xdr:rowOff>180975</xdr:rowOff>
    </xdr:to>
    <xdr:pic>
      <xdr:nvPicPr>
        <xdr:cNvPr id="231816" name="Picture 30"/>
        <xdr:cNvPicPr>
          <a:picLocks noChangeAspect="1" noChangeArrowheads="1"/>
        </xdr:cNvPicPr>
      </xdr:nvPicPr>
      <xdr:blipFill>
        <a:blip xmlns:r="http://schemas.openxmlformats.org/officeDocument/2006/relationships" r:embed="rId71">
          <a:extLst>
            <a:ext uri="{28A0092B-C50C-407E-A947-70E740481C1C}">
              <a14:useLocalDpi xmlns="" xmlns:a14="http://schemas.microsoft.com/office/drawing/2010/main" val="0"/>
            </a:ext>
          </a:extLst>
        </a:blip>
        <a:srcRect/>
        <a:stretch>
          <a:fillRect/>
        </a:stretch>
      </xdr:blipFill>
      <xdr:spPr bwMode="auto">
        <a:xfrm>
          <a:off x="85725" y="52349400"/>
          <a:ext cx="247650"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85725</xdr:colOff>
      <xdr:row>305</xdr:row>
      <xdr:rowOff>28575</xdr:rowOff>
    </xdr:from>
    <xdr:to>
      <xdr:col>2</xdr:col>
      <xdr:colOff>76200</xdr:colOff>
      <xdr:row>306</xdr:row>
      <xdr:rowOff>180975</xdr:rowOff>
    </xdr:to>
    <xdr:pic>
      <xdr:nvPicPr>
        <xdr:cNvPr id="231817" name="Picture 44"/>
        <xdr:cNvPicPr>
          <a:picLocks noChangeAspect="1" noChangeArrowheads="1"/>
        </xdr:cNvPicPr>
      </xdr:nvPicPr>
      <xdr:blipFill>
        <a:blip xmlns:r="http://schemas.openxmlformats.org/officeDocument/2006/relationships" r:embed="rId72">
          <a:extLst>
            <a:ext uri="{28A0092B-C50C-407E-A947-70E740481C1C}">
              <a14:useLocalDpi xmlns="" xmlns:a14="http://schemas.microsoft.com/office/drawing/2010/main" val="0"/>
            </a:ext>
          </a:extLst>
        </a:blip>
        <a:srcRect/>
        <a:stretch>
          <a:fillRect/>
        </a:stretch>
      </xdr:blipFill>
      <xdr:spPr bwMode="auto">
        <a:xfrm>
          <a:off x="85725" y="52816125"/>
          <a:ext cx="276225"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9525</xdr:colOff>
      <xdr:row>308</xdr:row>
      <xdr:rowOff>123825</xdr:rowOff>
    </xdr:from>
    <xdr:to>
      <xdr:col>2</xdr:col>
      <xdr:colOff>123825</xdr:colOff>
      <xdr:row>309</xdr:row>
      <xdr:rowOff>85725</xdr:rowOff>
    </xdr:to>
    <xdr:pic>
      <xdr:nvPicPr>
        <xdr:cNvPr id="231818" name="Picture 4"/>
        <xdr:cNvPicPr>
          <a:picLocks noChangeAspect="1" noChangeArrowheads="1"/>
        </xdr:cNvPicPr>
      </xdr:nvPicPr>
      <xdr:blipFill>
        <a:blip xmlns:r="http://schemas.openxmlformats.org/officeDocument/2006/relationships" r:embed="rId73" cstate="print">
          <a:extLst>
            <a:ext uri="{28A0092B-C50C-407E-A947-70E740481C1C}">
              <a14:useLocalDpi xmlns="" xmlns:a14="http://schemas.microsoft.com/office/drawing/2010/main" val="0"/>
            </a:ext>
          </a:extLst>
        </a:blip>
        <a:srcRect/>
        <a:stretch>
          <a:fillRect/>
        </a:stretch>
      </xdr:blipFill>
      <xdr:spPr bwMode="auto">
        <a:xfrm>
          <a:off x="9525" y="53359050"/>
          <a:ext cx="400050" cy="152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47625</xdr:colOff>
      <xdr:row>311</xdr:row>
      <xdr:rowOff>76200</xdr:rowOff>
    </xdr:from>
    <xdr:to>
      <xdr:col>2</xdr:col>
      <xdr:colOff>104775</xdr:colOff>
      <xdr:row>312</xdr:row>
      <xdr:rowOff>104775</xdr:rowOff>
    </xdr:to>
    <xdr:pic>
      <xdr:nvPicPr>
        <xdr:cNvPr id="231819" name="Picture 18"/>
        <xdr:cNvPicPr>
          <a:picLocks noChangeAspect="1" noChangeArrowheads="1"/>
        </xdr:cNvPicPr>
      </xdr:nvPicPr>
      <xdr:blipFill>
        <a:blip xmlns:r="http://schemas.openxmlformats.org/officeDocument/2006/relationships" r:embed="rId74" cstate="print">
          <a:extLst>
            <a:ext uri="{28A0092B-C50C-407E-A947-70E740481C1C}">
              <a14:useLocalDpi xmlns="" xmlns:a14="http://schemas.microsoft.com/office/drawing/2010/main" val="0"/>
            </a:ext>
          </a:extLst>
        </a:blip>
        <a:srcRect/>
        <a:stretch>
          <a:fillRect/>
        </a:stretch>
      </xdr:blipFill>
      <xdr:spPr bwMode="auto">
        <a:xfrm>
          <a:off x="47625" y="53749575"/>
          <a:ext cx="342900"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104775</xdr:colOff>
      <xdr:row>314</xdr:row>
      <xdr:rowOff>47625</xdr:rowOff>
    </xdr:from>
    <xdr:to>
      <xdr:col>2</xdr:col>
      <xdr:colOff>47625</xdr:colOff>
      <xdr:row>315</xdr:row>
      <xdr:rowOff>142875</xdr:rowOff>
    </xdr:to>
    <xdr:pic>
      <xdr:nvPicPr>
        <xdr:cNvPr id="231820" name="Picture 17"/>
        <xdr:cNvPicPr>
          <a:picLocks noChangeAspect="1" noChangeArrowheads="1"/>
        </xdr:cNvPicPr>
      </xdr:nvPicPr>
      <xdr:blipFill>
        <a:blip xmlns:r="http://schemas.openxmlformats.org/officeDocument/2006/relationships" r:embed="rId75" cstate="print">
          <a:extLst>
            <a:ext uri="{28A0092B-C50C-407E-A947-70E740481C1C}">
              <a14:useLocalDpi xmlns="" xmlns:a14="http://schemas.microsoft.com/office/drawing/2010/main" val="0"/>
            </a:ext>
          </a:extLst>
        </a:blip>
        <a:srcRect/>
        <a:stretch>
          <a:fillRect/>
        </a:stretch>
      </xdr:blipFill>
      <xdr:spPr bwMode="auto">
        <a:xfrm>
          <a:off x="104775" y="54168675"/>
          <a:ext cx="228600" cy="285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0</xdr:colOff>
      <xdr:row>317</xdr:row>
      <xdr:rowOff>76200</xdr:rowOff>
    </xdr:from>
    <xdr:to>
      <xdr:col>2</xdr:col>
      <xdr:colOff>133350</xdr:colOff>
      <xdr:row>318</xdr:row>
      <xdr:rowOff>66675</xdr:rowOff>
    </xdr:to>
    <xdr:pic>
      <xdr:nvPicPr>
        <xdr:cNvPr id="231821" name="Рисунок 7"/>
        <xdr:cNvPicPr>
          <a:picLocks noChangeAspect="1" noChangeArrowheads="1"/>
        </xdr:cNvPicPr>
      </xdr:nvPicPr>
      <xdr:blipFill>
        <a:blip xmlns:r="http://schemas.openxmlformats.org/officeDocument/2006/relationships" r:embed="rId76" cstate="print">
          <a:extLst>
            <a:ext uri="{28A0092B-C50C-407E-A947-70E740481C1C}">
              <a14:useLocalDpi xmlns="" xmlns:a14="http://schemas.microsoft.com/office/drawing/2010/main" val="0"/>
            </a:ext>
          </a:extLst>
        </a:blip>
        <a:srcRect/>
        <a:stretch>
          <a:fillRect/>
        </a:stretch>
      </xdr:blipFill>
      <xdr:spPr bwMode="auto">
        <a:xfrm>
          <a:off x="0" y="54625875"/>
          <a:ext cx="419100" cy="180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28575</xdr:colOff>
      <xdr:row>320</xdr:row>
      <xdr:rowOff>104775</xdr:rowOff>
    </xdr:from>
    <xdr:to>
      <xdr:col>2</xdr:col>
      <xdr:colOff>114300</xdr:colOff>
      <xdr:row>321</xdr:row>
      <xdr:rowOff>95250</xdr:rowOff>
    </xdr:to>
    <xdr:pic>
      <xdr:nvPicPr>
        <xdr:cNvPr id="231822" name="Picture 43"/>
        <xdr:cNvPicPr>
          <a:picLocks noChangeAspect="1" noChangeArrowheads="1"/>
        </xdr:cNvPicPr>
      </xdr:nvPicPr>
      <xdr:blipFill>
        <a:blip xmlns:r="http://schemas.openxmlformats.org/officeDocument/2006/relationships" r:embed="rId77" cstate="print">
          <a:extLst>
            <a:ext uri="{28A0092B-C50C-407E-A947-70E740481C1C}">
              <a14:useLocalDpi xmlns="" xmlns:a14="http://schemas.microsoft.com/office/drawing/2010/main" val="0"/>
            </a:ext>
          </a:extLst>
        </a:blip>
        <a:srcRect/>
        <a:stretch>
          <a:fillRect/>
        </a:stretch>
      </xdr:blipFill>
      <xdr:spPr bwMode="auto">
        <a:xfrm>
          <a:off x="28575" y="55083075"/>
          <a:ext cx="371475" cy="180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0</xdr:colOff>
      <xdr:row>323</xdr:row>
      <xdr:rowOff>47625</xdr:rowOff>
    </xdr:from>
    <xdr:to>
      <xdr:col>2</xdr:col>
      <xdr:colOff>123825</xdr:colOff>
      <xdr:row>324</xdr:row>
      <xdr:rowOff>95250</xdr:rowOff>
    </xdr:to>
    <xdr:pic>
      <xdr:nvPicPr>
        <xdr:cNvPr id="231823" name="Рисунок 5"/>
        <xdr:cNvPicPr>
          <a:picLocks noChangeAspect="1" noChangeArrowheads="1"/>
        </xdr:cNvPicPr>
      </xdr:nvPicPr>
      <xdr:blipFill>
        <a:blip xmlns:r="http://schemas.openxmlformats.org/officeDocument/2006/relationships" r:embed="rId78" cstate="print">
          <a:extLst>
            <a:ext uri="{28A0092B-C50C-407E-A947-70E740481C1C}">
              <a14:useLocalDpi xmlns="" xmlns:a14="http://schemas.microsoft.com/office/drawing/2010/main" val="0"/>
            </a:ext>
          </a:extLst>
        </a:blip>
        <a:srcRect/>
        <a:stretch>
          <a:fillRect/>
        </a:stretch>
      </xdr:blipFill>
      <xdr:spPr bwMode="auto">
        <a:xfrm>
          <a:off x="0" y="55454550"/>
          <a:ext cx="409575" cy="238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0</xdr:colOff>
      <xdr:row>326</xdr:row>
      <xdr:rowOff>66675</xdr:rowOff>
    </xdr:from>
    <xdr:to>
      <xdr:col>2</xdr:col>
      <xdr:colOff>104775</xdr:colOff>
      <xdr:row>327</xdr:row>
      <xdr:rowOff>85725</xdr:rowOff>
    </xdr:to>
    <xdr:pic>
      <xdr:nvPicPr>
        <xdr:cNvPr id="231824" name="Рисунок 6"/>
        <xdr:cNvPicPr>
          <a:picLocks noChangeAspect="1" noChangeArrowheads="1"/>
        </xdr:cNvPicPr>
      </xdr:nvPicPr>
      <xdr:blipFill>
        <a:blip xmlns:r="http://schemas.openxmlformats.org/officeDocument/2006/relationships" r:embed="rId79" cstate="print">
          <a:extLst>
            <a:ext uri="{28A0092B-C50C-407E-A947-70E740481C1C}">
              <a14:useLocalDpi xmlns="" xmlns:a14="http://schemas.microsoft.com/office/drawing/2010/main" val="0"/>
            </a:ext>
          </a:extLst>
        </a:blip>
        <a:srcRect/>
        <a:stretch>
          <a:fillRect/>
        </a:stretch>
      </xdr:blipFill>
      <xdr:spPr bwMode="auto">
        <a:xfrm>
          <a:off x="0" y="55902225"/>
          <a:ext cx="390525" cy="209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76200</xdr:colOff>
      <xdr:row>329</xdr:row>
      <xdr:rowOff>38100</xdr:rowOff>
    </xdr:from>
    <xdr:to>
      <xdr:col>2</xdr:col>
      <xdr:colOff>76200</xdr:colOff>
      <xdr:row>330</xdr:row>
      <xdr:rowOff>142875</xdr:rowOff>
    </xdr:to>
    <xdr:pic>
      <xdr:nvPicPr>
        <xdr:cNvPr id="231825" name="Рисунок 3"/>
        <xdr:cNvPicPr>
          <a:picLocks noChangeAspect="1" noChangeArrowheads="1"/>
        </xdr:cNvPicPr>
      </xdr:nvPicPr>
      <xdr:blipFill>
        <a:blip xmlns:r="http://schemas.openxmlformats.org/officeDocument/2006/relationships" r:embed="rId80" cstate="print">
          <a:extLst>
            <a:ext uri="{28A0092B-C50C-407E-A947-70E740481C1C}">
              <a14:useLocalDpi xmlns="" xmlns:a14="http://schemas.microsoft.com/office/drawing/2010/main" val="0"/>
            </a:ext>
          </a:extLst>
        </a:blip>
        <a:srcRect/>
        <a:stretch>
          <a:fillRect/>
        </a:stretch>
      </xdr:blipFill>
      <xdr:spPr bwMode="auto">
        <a:xfrm>
          <a:off x="76200" y="56302275"/>
          <a:ext cx="285750" cy="295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24</xdr:col>
      <xdr:colOff>133350</xdr:colOff>
      <xdr:row>302</xdr:row>
      <xdr:rowOff>114300</xdr:rowOff>
    </xdr:from>
    <xdr:to>
      <xdr:col>27</xdr:col>
      <xdr:colOff>133350</xdr:colOff>
      <xdr:row>303</xdr:row>
      <xdr:rowOff>66675</xdr:rowOff>
    </xdr:to>
    <xdr:pic>
      <xdr:nvPicPr>
        <xdr:cNvPr id="231826" name="Picture 2"/>
        <xdr:cNvPicPr>
          <a:picLocks noChangeAspect="1" noChangeArrowheads="1"/>
        </xdr:cNvPicPr>
      </xdr:nvPicPr>
      <xdr:blipFill>
        <a:blip xmlns:r="http://schemas.openxmlformats.org/officeDocument/2006/relationships" r:embed="rId81" cstate="print">
          <a:extLst>
            <a:ext uri="{28A0092B-C50C-407E-A947-70E740481C1C}">
              <a14:useLocalDpi xmlns="" xmlns:a14="http://schemas.microsoft.com/office/drawing/2010/main" val="0"/>
            </a:ext>
          </a:extLst>
        </a:blip>
        <a:srcRect/>
        <a:stretch>
          <a:fillRect/>
        </a:stretch>
      </xdr:blipFill>
      <xdr:spPr bwMode="auto">
        <a:xfrm>
          <a:off x="3562350" y="52444650"/>
          <a:ext cx="428625" cy="142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25</xdr:col>
      <xdr:colOff>9525</xdr:colOff>
      <xdr:row>305</xdr:row>
      <xdr:rowOff>95250</xdr:rowOff>
    </xdr:from>
    <xdr:to>
      <xdr:col>28</xdr:col>
      <xdr:colOff>0</xdr:colOff>
      <xdr:row>306</xdr:row>
      <xdr:rowOff>38100</xdr:rowOff>
    </xdr:to>
    <xdr:pic>
      <xdr:nvPicPr>
        <xdr:cNvPr id="231827" name="Picture 2"/>
        <xdr:cNvPicPr>
          <a:picLocks noChangeAspect="1" noChangeArrowheads="1"/>
        </xdr:cNvPicPr>
      </xdr:nvPicPr>
      <xdr:blipFill>
        <a:blip xmlns:r="http://schemas.openxmlformats.org/officeDocument/2006/relationships" r:embed="rId82" cstate="print">
          <a:extLst>
            <a:ext uri="{28A0092B-C50C-407E-A947-70E740481C1C}">
              <a14:useLocalDpi xmlns="" xmlns:a14="http://schemas.microsoft.com/office/drawing/2010/main" val="0"/>
            </a:ext>
          </a:extLst>
        </a:blip>
        <a:srcRect/>
        <a:stretch>
          <a:fillRect/>
        </a:stretch>
      </xdr:blipFill>
      <xdr:spPr bwMode="auto">
        <a:xfrm>
          <a:off x="3581400" y="52882800"/>
          <a:ext cx="419100" cy="133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25</xdr:col>
      <xdr:colOff>28575</xdr:colOff>
      <xdr:row>308</xdr:row>
      <xdr:rowOff>76200</xdr:rowOff>
    </xdr:from>
    <xdr:to>
      <xdr:col>28</xdr:col>
      <xdr:colOff>0</xdr:colOff>
      <xdr:row>309</xdr:row>
      <xdr:rowOff>85725</xdr:rowOff>
    </xdr:to>
    <xdr:pic>
      <xdr:nvPicPr>
        <xdr:cNvPr id="231828" name="Picture 29"/>
        <xdr:cNvPicPr>
          <a:picLocks noChangeAspect="1" noChangeArrowheads="1"/>
        </xdr:cNvPicPr>
      </xdr:nvPicPr>
      <xdr:blipFill>
        <a:blip xmlns:r="http://schemas.openxmlformats.org/officeDocument/2006/relationships" r:embed="rId83" cstate="print">
          <a:extLst>
            <a:ext uri="{28A0092B-C50C-407E-A947-70E740481C1C}">
              <a14:useLocalDpi xmlns="" xmlns:a14="http://schemas.microsoft.com/office/drawing/2010/main" val="0"/>
            </a:ext>
          </a:extLst>
        </a:blip>
        <a:srcRect/>
        <a:stretch>
          <a:fillRect/>
        </a:stretch>
      </xdr:blipFill>
      <xdr:spPr bwMode="auto">
        <a:xfrm>
          <a:off x="3600450" y="53311425"/>
          <a:ext cx="400050" cy="200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25</xdr:col>
      <xdr:colOff>28575</xdr:colOff>
      <xdr:row>311</xdr:row>
      <xdr:rowOff>123825</xdr:rowOff>
    </xdr:from>
    <xdr:to>
      <xdr:col>27</xdr:col>
      <xdr:colOff>133350</xdr:colOff>
      <xdr:row>312</xdr:row>
      <xdr:rowOff>76200</xdr:rowOff>
    </xdr:to>
    <xdr:pic>
      <xdr:nvPicPr>
        <xdr:cNvPr id="231829" name="Picture 10"/>
        <xdr:cNvPicPr>
          <a:picLocks noChangeAspect="1" noChangeArrowheads="1"/>
        </xdr:cNvPicPr>
      </xdr:nvPicPr>
      <xdr:blipFill>
        <a:blip xmlns:r="http://schemas.openxmlformats.org/officeDocument/2006/relationships" r:embed="rId84" cstate="print">
          <a:extLst>
            <a:ext uri="{28A0092B-C50C-407E-A947-70E740481C1C}">
              <a14:useLocalDpi xmlns="" xmlns:a14="http://schemas.microsoft.com/office/drawing/2010/main" val="0"/>
            </a:ext>
          </a:extLst>
        </a:blip>
        <a:srcRect/>
        <a:stretch>
          <a:fillRect/>
        </a:stretch>
      </xdr:blipFill>
      <xdr:spPr bwMode="auto">
        <a:xfrm>
          <a:off x="3600450" y="53797200"/>
          <a:ext cx="390525" cy="142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25</xdr:col>
      <xdr:colOff>9525</xdr:colOff>
      <xdr:row>314</xdr:row>
      <xdr:rowOff>104775</xdr:rowOff>
    </xdr:from>
    <xdr:to>
      <xdr:col>27</xdr:col>
      <xdr:colOff>142875</xdr:colOff>
      <xdr:row>315</xdr:row>
      <xdr:rowOff>95250</xdr:rowOff>
    </xdr:to>
    <xdr:pic>
      <xdr:nvPicPr>
        <xdr:cNvPr id="231830" name="Рисунок 7"/>
        <xdr:cNvPicPr>
          <a:picLocks noChangeAspect="1" noChangeArrowheads="1"/>
        </xdr:cNvPicPr>
      </xdr:nvPicPr>
      <xdr:blipFill>
        <a:blip xmlns:r="http://schemas.openxmlformats.org/officeDocument/2006/relationships" r:embed="rId85" cstate="print">
          <a:extLst>
            <a:ext uri="{28A0092B-C50C-407E-A947-70E740481C1C}">
              <a14:useLocalDpi xmlns="" xmlns:a14="http://schemas.microsoft.com/office/drawing/2010/main" val="0"/>
            </a:ext>
          </a:extLst>
        </a:blip>
        <a:srcRect/>
        <a:stretch>
          <a:fillRect/>
        </a:stretch>
      </xdr:blipFill>
      <xdr:spPr bwMode="auto">
        <a:xfrm>
          <a:off x="3581400" y="54225825"/>
          <a:ext cx="419100" cy="180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25</xdr:col>
      <xdr:colOff>19050</xdr:colOff>
      <xdr:row>317</xdr:row>
      <xdr:rowOff>95250</xdr:rowOff>
    </xdr:from>
    <xdr:to>
      <xdr:col>27</xdr:col>
      <xdr:colOff>123825</xdr:colOff>
      <xdr:row>318</xdr:row>
      <xdr:rowOff>114300</xdr:rowOff>
    </xdr:to>
    <xdr:pic>
      <xdr:nvPicPr>
        <xdr:cNvPr id="231831" name="Рисунок 10"/>
        <xdr:cNvPicPr>
          <a:picLocks noChangeAspect="1" noChangeArrowheads="1"/>
        </xdr:cNvPicPr>
      </xdr:nvPicPr>
      <xdr:blipFill>
        <a:blip xmlns:r="http://schemas.openxmlformats.org/officeDocument/2006/relationships" r:embed="rId86" cstate="print">
          <a:extLst>
            <a:ext uri="{28A0092B-C50C-407E-A947-70E740481C1C}">
              <a14:useLocalDpi xmlns="" xmlns:a14="http://schemas.microsoft.com/office/drawing/2010/main" val="0"/>
            </a:ext>
          </a:extLst>
        </a:blip>
        <a:srcRect/>
        <a:stretch>
          <a:fillRect/>
        </a:stretch>
      </xdr:blipFill>
      <xdr:spPr bwMode="auto">
        <a:xfrm>
          <a:off x="3590925" y="54644925"/>
          <a:ext cx="390525" cy="209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25</xdr:col>
      <xdr:colOff>47625</xdr:colOff>
      <xdr:row>326</xdr:row>
      <xdr:rowOff>66675</xdr:rowOff>
    </xdr:from>
    <xdr:to>
      <xdr:col>27</xdr:col>
      <xdr:colOff>66675</xdr:colOff>
      <xdr:row>327</xdr:row>
      <xdr:rowOff>133350</xdr:rowOff>
    </xdr:to>
    <xdr:pic>
      <xdr:nvPicPr>
        <xdr:cNvPr id="231832" name="Рисунок 4"/>
        <xdr:cNvPicPr>
          <a:picLocks noChangeAspect="1" noChangeArrowheads="1"/>
        </xdr:cNvPicPr>
      </xdr:nvPicPr>
      <xdr:blipFill>
        <a:blip xmlns:r="http://schemas.openxmlformats.org/officeDocument/2006/relationships" r:embed="rId87" cstate="print">
          <a:extLst>
            <a:ext uri="{28A0092B-C50C-407E-A947-70E740481C1C}">
              <a14:useLocalDpi xmlns="" xmlns:a14="http://schemas.microsoft.com/office/drawing/2010/main" val="0"/>
            </a:ext>
          </a:extLst>
        </a:blip>
        <a:srcRect/>
        <a:stretch>
          <a:fillRect/>
        </a:stretch>
      </xdr:blipFill>
      <xdr:spPr bwMode="auto">
        <a:xfrm>
          <a:off x="3619500" y="55902225"/>
          <a:ext cx="304800"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24</xdr:col>
      <xdr:colOff>123825</xdr:colOff>
      <xdr:row>320</xdr:row>
      <xdr:rowOff>57150</xdr:rowOff>
    </xdr:from>
    <xdr:to>
      <xdr:col>27</xdr:col>
      <xdr:colOff>76200</xdr:colOff>
      <xdr:row>321</xdr:row>
      <xdr:rowOff>133350</xdr:rowOff>
    </xdr:to>
    <xdr:pic>
      <xdr:nvPicPr>
        <xdr:cNvPr id="231833" name="Рисунок 1"/>
        <xdr:cNvPicPr>
          <a:picLocks noChangeAspect="1" noChangeArrowheads="1"/>
        </xdr:cNvPicPr>
      </xdr:nvPicPr>
      <xdr:blipFill>
        <a:blip xmlns:r="http://schemas.openxmlformats.org/officeDocument/2006/relationships" r:embed="rId88" cstate="print">
          <a:extLst>
            <a:ext uri="{28A0092B-C50C-407E-A947-70E740481C1C}">
              <a14:useLocalDpi xmlns="" xmlns:a14="http://schemas.microsoft.com/office/drawing/2010/main" val="0"/>
            </a:ext>
          </a:extLst>
        </a:blip>
        <a:srcRect/>
        <a:stretch>
          <a:fillRect/>
        </a:stretch>
      </xdr:blipFill>
      <xdr:spPr bwMode="auto">
        <a:xfrm>
          <a:off x="3552825" y="55035450"/>
          <a:ext cx="381000" cy="266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24</xdr:col>
      <xdr:colOff>142875</xdr:colOff>
      <xdr:row>323</xdr:row>
      <xdr:rowOff>57150</xdr:rowOff>
    </xdr:from>
    <xdr:to>
      <xdr:col>27</xdr:col>
      <xdr:colOff>66675</xdr:colOff>
      <xdr:row>324</xdr:row>
      <xdr:rowOff>142875</xdr:rowOff>
    </xdr:to>
    <xdr:pic>
      <xdr:nvPicPr>
        <xdr:cNvPr id="231834" name="Рисунок 2"/>
        <xdr:cNvPicPr>
          <a:picLocks noChangeAspect="1" noChangeArrowheads="1"/>
        </xdr:cNvPicPr>
      </xdr:nvPicPr>
      <xdr:blipFill>
        <a:blip xmlns:r="http://schemas.openxmlformats.org/officeDocument/2006/relationships" r:embed="rId89" cstate="print">
          <a:extLst>
            <a:ext uri="{28A0092B-C50C-407E-A947-70E740481C1C}">
              <a14:useLocalDpi xmlns="" xmlns:a14="http://schemas.microsoft.com/office/drawing/2010/main" val="0"/>
            </a:ext>
          </a:extLst>
        </a:blip>
        <a:srcRect/>
        <a:stretch>
          <a:fillRect/>
        </a:stretch>
      </xdr:blipFill>
      <xdr:spPr bwMode="auto">
        <a:xfrm>
          <a:off x="3571875" y="55464075"/>
          <a:ext cx="352425" cy="276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24</xdr:col>
      <xdr:colOff>123825</xdr:colOff>
      <xdr:row>329</xdr:row>
      <xdr:rowOff>123825</xdr:rowOff>
    </xdr:from>
    <xdr:to>
      <xdr:col>27</xdr:col>
      <xdr:colOff>133350</xdr:colOff>
      <xdr:row>330</xdr:row>
      <xdr:rowOff>85725</xdr:rowOff>
    </xdr:to>
    <xdr:pic>
      <xdr:nvPicPr>
        <xdr:cNvPr id="231835" name="Picture 27"/>
        <xdr:cNvPicPr>
          <a:picLocks noChangeAspect="1" noChangeArrowheads="1"/>
        </xdr:cNvPicPr>
      </xdr:nvPicPr>
      <xdr:blipFill>
        <a:blip xmlns:r="http://schemas.openxmlformats.org/officeDocument/2006/relationships" r:embed="rId90">
          <a:extLst>
            <a:ext uri="{28A0092B-C50C-407E-A947-70E740481C1C}">
              <a14:useLocalDpi xmlns="" xmlns:a14="http://schemas.microsoft.com/office/drawing/2010/main" val="0"/>
            </a:ext>
          </a:extLst>
        </a:blip>
        <a:srcRect/>
        <a:stretch>
          <a:fillRect/>
        </a:stretch>
      </xdr:blipFill>
      <xdr:spPr bwMode="auto">
        <a:xfrm>
          <a:off x="3552825" y="56388000"/>
          <a:ext cx="438150" cy="152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332</xdr:row>
      <xdr:rowOff>19050</xdr:rowOff>
    </xdr:from>
    <xdr:to>
      <xdr:col>2</xdr:col>
      <xdr:colOff>114300</xdr:colOff>
      <xdr:row>333</xdr:row>
      <xdr:rowOff>171450</xdr:rowOff>
    </xdr:to>
    <xdr:pic>
      <xdr:nvPicPr>
        <xdr:cNvPr id="231836" name="Рисунок 118" descr="rc052ab.4-w16.jpg"/>
        <xdr:cNvPicPr>
          <a:picLocks noChangeAspect="1"/>
        </xdr:cNvPicPr>
      </xdr:nvPicPr>
      <xdr:blipFill>
        <a:blip xmlns:r="http://schemas.openxmlformats.org/officeDocument/2006/relationships" r:embed="rId91" cstate="print">
          <a:extLst>
            <a:ext uri="{28A0092B-C50C-407E-A947-70E740481C1C}">
              <a14:useLocalDpi xmlns="" xmlns:a14="http://schemas.microsoft.com/office/drawing/2010/main" val="0"/>
            </a:ext>
          </a:extLst>
        </a:blip>
        <a:srcRect/>
        <a:stretch>
          <a:fillRect/>
        </a:stretch>
      </xdr:blipFill>
      <xdr:spPr bwMode="auto">
        <a:xfrm>
          <a:off x="57150" y="56711850"/>
          <a:ext cx="342900"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25</xdr:col>
      <xdr:colOff>9525</xdr:colOff>
      <xdr:row>332</xdr:row>
      <xdr:rowOff>19050</xdr:rowOff>
    </xdr:from>
    <xdr:to>
      <xdr:col>27</xdr:col>
      <xdr:colOff>133350</xdr:colOff>
      <xdr:row>333</xdr:row>
      <xdr:rowOff>171450</xdr:rowOff>
    </xdr:to>
    <xdr:pic>
      <xdr:nvPicPr>
        <xdr:cNvPr id="231837" name="Рисунок 119" descr="загруженное.jpg"/>
        <xdr:cNvPicPr>
          <a:picLocks noChangeAspect="1"/>
        </xdr:cNvPicPr>
      </xdr:nvPicPr>
      <xdr:blipFill>
        <a:blip xmlns:r="http://schemas.openxmlformats.org/officeDocument/2006/relationships" r:embed="rId92" cstate="print">
          <a:extLst>
            <a:ext uri="{28A0092B-C50C-407E-A947-70E740481C1C}">
              <a14:useLocalDpi xmlns="" xmlns:a14="http://schemas.microsoft.com/office/drawing/2010/main" val="0"/>
            </a:ext>
          </a:extLst>
        </a:blip>
        <a:srcRect/>
        <a:stretch>
          <a:fillRect/>
        </a:stretch>
      </xdr:blipFill>
      <xdr:spPr bwMode="auto">
        <a:xfrm>
          <a:off x="3581400" y="56711850"/>
          <a:ext cx="409575" cy="342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336</xdr:row>
      <xdr:rowOff>85725</xdr:rowOff>
    </xdr:from>
    <xdr:to>
      <xdr:col>5</xdr:col>
      <xdr:colOff>123825</xdr:colOff>
      <xdr:row>339</xdr:row>
      <xdr:rowOff>161925</xdr:rowOff>
    </xdr:to>
    <xdr:pic>
      <xdr:nvPicPr>
        <xdr:cNvPr id="231838" name="Picture 1531"/>
        <xdr:cNvPicPr>
          <a:picLocks noChangeAspect="1" noChangeArrowheads="1"/>
        </xdr:cNvPicPr>
      </xdr:nvPicPr>
      <xdr:blipFill>
        <a:blip xmlns:r="http://schemas.openxmlformats.org/officeDocument/2006/relationships" r:embed="rId93">
          <a:extLst>
            <a:ext uri="{28A0092B-C50C-407E-A947-70E740481C1C}">
              <a14:useLocalDpi xmlns="" xmlns:a14="http://schemas.microsoft.com/office/drawing/2010/main" val="0"/>
            </a:ext>
          </a:extLst>
        </a:blip>
        <a:srcRect/>
        <a:stretch>
          <a:fillRect/>
        </a:stretch>
      </xdr:blipFill>
      <xdr:spPr bwMode="auto">
        <a:xfrm>
          <a:off x="0" y="57359550"/>
          <a:ext cx="838200" cy="647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xdr:from>
      <xdr:col>23</xdr:col>
      <xdr:colOff>19050</xdr:colOff>
      <xdr:row>336</xdr:row>
      <xdr:rowOff>76200</xdr:rowOff>
    </xdr:from>
    <xdr:to>
      <xdr:col>28</xdr:col>
      <xdr:colOff>47625</xdr:colOff>
      <xdr:row>339</xdr:row>
      <xdr:rowOff>152400</xdr:rowOff>
    </xdr:to>
    <xdr:pic>
      <xdr:nvPicPr>
        <xdr:cNvPr id="231839" name="509"/>
        <xdr:cNvPicPr>
          <a:picLocks noChangeAspect="1" noChangeArrowheads="1"/>
        </xdr:cNvPicPr>
      </xdr:nvPicPr>
      <xdr:blipFill>
        <a:blip xmlns:r="http://schemas.openxmlformats.org/officeDocument/2006/relationships" r:embed="rId94" cstate="print">
          <a:extLst>
            <a:ext uri="{28A0092B-C50C-407E-A947-70E740481C1C}">
              <a14:useLocalDpi xmlns="" xmlns:a14="http://schemas.microsoft.com/office/drawing/2010/main" val="0"/>
            </a:ext>
          </a:extLst>
        </a:blip>
        <a:srcRect/>
        <a:stretch>
          <a:fillRect/>
        </a:stretch>
      </xdr:blipFill>
      <xdr:spPr bwMode="auto">
        <a:xfrm>
          <a:off x="3305175" y="57350025"/>
          <a:ext cx="742950" cy="647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0</xdr:col>
      <xdr:colOff>28575</xdr:colOff>
      <xdr:row>341</xdr:row>
      <xdr:rowOff>28575</xdr:rowOff>
    </xdr:from>
    <xdr:to>
      <xdr:col>5</xdr:col>
      <xdr:colOff>114300</xdr:colOff>
      <xdr:row>343</xdr:row>
      <xdr:rowOff>152400</xdr:rowOff>
    </xdr:to>
    <xdr:pic>
      <xdr:nvPicPr>
        <xdr:cNvPr id="231840" name="Picture 1619"/>
        <xdr:cNvPicPr>
          <a:picLocks noChangeAspect="1" noChangeArrowheads="1"/>
        </xdr:cNvPicPr>
      </xdr:nvPicPr>
      <xdr:blipFill>
        <a:blip xmlns:r="http://schemas.openxmlformats.org/officeDocument/2006/relationships" r:embed="rId95">
          <a:extLst>
            <a:ext uri="{28A0092B-C50C-407E-A947-70E740481C1C}">
              <a14:useLocalDpi xmlns="" xmlns:a14="http://schemas.microsoft.com/office/drawing/2010/main" val="0"/>
            </a:ext>
          </a:extLst>
        </a:blip>
        <a:srcRect/>
        <a:stretch>
          <a:fillRect/>
        </a:stretch>
      </xdr:blipFill>
      <xdr:spPr bwMode="auto">
        <a:xfrm>
          <a:off x="28575" y="58102500"/>
          <a:ext cx="800100" cy="504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25</xdr:col>
      <xdr:colOff>104775</xdr:colOff>
      <xdr:row>341</xdr:row>
      <xdr:rowOff>28575</xdr:rowOff>
    </xdr:from>
    <xdr:to>
      <xdr:col>27</xdr:col>
      <xdr:colOff>76200</xdr:colOff>
      <xdr:row>343</xdr:row>
      <xdr:rowOff>161925</xdr:rowOff>
    </xdr:to>
    <xdr:pic>
      <xdr:nvPicPr>
        <xdr:cNvPr id="231841" name="Изображения 20"/>
        <xdr:cNvPicPr>
          <a:picLocks noChangeAspect="1" noChangeArrowheads="1"/>
        </xdr:cNvPicPr>
      </xdr:nvPicPr>
      <xdr:blipFill>
        <a:blip xmlns:r="http://schemas.openxmlformats.org/officeDocument/2006/relationships" r:embed="rId96">
          <a:extLst>
            <a:ext uri="{28A0092B-C50C-407E-A947-70E740481C1C}">
              <a14:useLocalDpi xmlns="" xmlns:a14="http://schemas.microsoft.com/office/drawing/2010/main" val="0"/>
            </a:ext>
          </a:extLst>
        </a:blip>
        <a:srcRect/>
        <a:stretch>
          <a:fillRect/>
        </a:stretch>
      </xdr:blipFill>
      <xdr:spPr bwMode="auto">
        <a:xfrm>
          <a:off x="3676650" y="58102500"/>
          <a:ext cx="257175" cy="514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0</xdr:col>
      <xdr:colOff>114300</xdr:colOff>
      <xdr:row>344</xdr:row>
      <xdr:rowOff>28575</xdr:rowOff>
    </xdr:from>
    <xdr:to>
      <xdr:col>2</xdr:col>
      <xdr:colOff>104775</xdr:colOff>
      <xdr:row>348</xdr:row>
      <xdr:rowOff>161925</xdr:rowOff>
    </xdr:to>
    <xdr:pic>
      <xdr:nvPicPr>
        <xdr:cNvPr id="231842" name="Picture 793"/>
        <xdr:cNvPicPr>
          <a:picLocks noChangeAspect="1" noChangeArrowheads="1"/>
        </xdr:cNvPicPr>
      </xdr:nvPicPr>
      <xdr:blipFill>
        <a:blip xmlns:r="http://schemas.openxmlformats.org/officeDocument/2006/relationships" r:embed="rId97" cstate="print">
          <a:extLst>
            <a:ext uri="{28A0092B-C50C-407E-A947-70E740481C1C}">
              <a14:useLocalDpi xmlns="" xmlns:a14="http://schemas.microsoft.com/office/drawing/2010/main" val="0"/>
            </a:ext>
          </a:extLst>
        </a:blip>
        <a:srcRect/>
        <a:stretch>
          <a:fillRect/>
        </a:stretch>
      </xdr:blipFill>
      <xdr:spPr bwMode="auto">
        <a:xfrm>
          <a:off x="114300" y="58674000"/>
          <a:ext cx="276225" cy="895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23</xdr:col>
      <xdr:colOff>85725</xdr:colOff>
      <xdr:row>344</xdr:row>
      <xdr:rowOff>28575</xdr:rowOff>
    </xdr:from>
    <xdr:to>
      <xdr:col>28</xdr:col>
      <xdr:colOff>95250</xdr:colOff>
      <xdr:row>347</xdr:row>
      <xdr:rowOff>66675</xdr:rowOff>
    </xdr:to>
    <xdr:pic>
      <xdr:nvPicPr>
        <xdr:cNvPr id="231843" name="Рисунок 136" descr="V6770000OV.jpg"/>
        <xdr:cNvPicPr>
          <a:picLocks noChangeAspect="1"/>
        </xdr:cNvPicPr>
      </xdr:nvPicPr>
      <xdr:blipFill>
        <a:blip xmlns:r="http://schemas.openxmlformats.org/officeDocument/2006/relationships" r:embed="rId98" cstate="print">
          <a:extLst>
            <a:ext uri="{28A0092B-C50C-407E-A947-70E740481C1C}">
              <a14:useLocalDpi xmlns="" xmlns:a14="http://schemas.microsoft.com/office/drawing/2010/main" val="0"/>
            </a:ext>
          </a:extLst>
        </a:blip>
        <a:srcRect/>
        <a:stretch>
          <a:fillRect/>
        </a:stretch>
      </xdr:blipFill>
      <xdr:spPr bwMode="auto">
        <a:xfrm>
          <a:off x="3371850" y="58674000"/>
          <a:ext cx="723900"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22</xdr:col>
      <xdr:colOff>57150</xdr:colOff>
      <xdr:row>350</xdr:row>
      <xdr:rowOff>28575</xdr:rowOff>
    </xdr:from>
    <xdr:to>
      <xdr:col>28</xdr:col>
      <xdr:colOff>133350</xdr:colOff>
      <xdr:row>351</xdr:row>
      <xdr:rowOff>161925</xdr:rowOff>
    </xdr:to>
    <xdr:pic>
      <xdr:nvPicPr>
        <xdr:cNvPr id="231844" name="Picture 3108"/>
        <xdr:cNvPicPr>
          <a:picLocks noChangeAspect="1" noChangeArrowheads="1"/>
        </xdr:cNvPicPr>
      </xdr:nvPicPr>
      <xdr:blipFill>
        <a:blip xmlns:r="http://schemas.openxmlformats.org/officeDocument/2006/relationships" r:embed="rId99" cstate="print">
          <a:extLst>
            <a:ext uri="{28A0092B-C50C-407E-A947-70E740481C1C}">
              <a14:useLocalDpi xmlns="" xmlns:a14="http://schemas.microsoft.com/office/drawing/2010/main" val="0"/>
            </a:ext>
          </a:extLst>
        </a:blip>
        <a:srcRect/>
        <a:stretch>
          <a:fillRect/>
        </a:stretch>
      </xdr:blipFill>
      <xdr:spPr bwMode="auto">
        <a:xfrm>
          <a:off x="3200400" y="59683650"/>
          <a:ext cx="933450" cy="323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350</xdr:row>
      <xdr:rowOff>19050</xdr:rowOff>
    </xdr:from>
    <xdr:to>
      <xdr:col>4</xdr:col>
      <xdr:colOff>123825</xdr:colOff>
      <xdr:row>352</xdr:row>
      <xdr:rowOff>171450</xdr:rowOff>
    </xdr:to>
    <xdr:pic>
      <xdr:nvPicPr>
        <xdr:cNvPr id="231845" name="Picture 1024" descr="http://www.meblibud.com.ua/images/userfiles/images/P_01_05_02_BDpic_01.jpg"/>
        <xdr:cNvPicPr>
          <a:picLocks noChangeAspect="1" noChangeArrowheads="1"/>
        </xdr:cNvPicPr>
      </xdr:nvPicPr>
      <xdr:blipFill>
        <a:blip xmlns:r="http://schemas.openxmlformats.org/officeDocument/2006/relationships" r:embed="rId100" cstate="print">
          <a:extLst>
            <a:ext uri="{28A0092B-C50C-407E-A947-70E740481C1C}">
              <a14:useLocalDpi xmlns="" xmlns:a14="http://schemas.microsoft.com/office/drawing/2010/main" val="0"/>
            </a:ext>
          </a:extLst>
        </a:blip>
        <a:srcRect/>
        <a:stretch>
          <a:fillRect/>
        </a:stretch>
      </xdr:blipFill>
      <xdr:spPr bwMode="auto">
        <a:xfrm>
          <a:off x="9525" y="59674125"/>
          <a:ext cx="68580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353</xdr:row>
      <xdr:rowOff>190500</xdr:rowOff>
    </xdr:from>
    <xdr:to>
      <xdr:col>4</xdr:col>
      <xdr:colOff>104775</xdr:colOff>
      <xdr:row>356</xdr:row>
      <xdr:rowOff>9525</xdr:rowOff>
    </xdr:to>
    <xdr:pic>
      <xdr:nvPicPr>
        <xdr:cNvPr id="231846" name="Рисунок 2"/>
        <xdr:cNvPicPr>
          <a:picLocks noChangeAspect="1"/>
        </xdr:cNvPicPr>
      </xdr:nvPicPr>
      <xdr:blipFill>
        <a:blip xmlns:r="http://schemas.openxmlformats.org/officeDocument/2006/relationships" r:embed="rId101" cstate="print">
          <a:extLst>
            <a:ext uri="{28A0092B-C50C-407E-A947-70E740481C1C}">
              <a14:useLocalDpi xmlns="" xmlns:a14="http://schemas.microsoft.com/office/drawing/2010/main" val="0"/>
            </a:ext>
          </a:extLst>
        </a:blip>
        <a:srcRect/>
        <a:stretch>
          <a:fillRect/>
        </a:stretch>
      </xdr:blipFill>
      <xdr:spPr bwMode="auto">
        <a:xfrm>
          <a:off x="57150" y="60274200"/>
          <a:ext cx="619125" cy="390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114</xdr:row>
      <xdr:rowOff>19050</xdr:rowOff>
    </xdr:from>
    <xdr:to>
      <xdr:col>17</xdr:col>
      <xdr:colOff>9525</xdr:colOff>
      <xdr:row>117</xdr:row>
      <xdr:rowOff>180975</xdr:rowOff>
    </xdr:to>
    <xdr:pic>
      <xdr:nvPicPr>
        <xdr:cNvPr id="231847" name="Рисунок 115" descr="Photo-043.jpg"/>
        <xdr:cNvPicPr>
          <a:picLocks noChangeAspect="1"/>
        </xdr:cNvPicPr>
      </xdr:nvPicPr>
      <xdr:blipFill>
        <a:blip xmlns:r="http://schemas.openxmlformats.org/officeDocument/2006/relationships" r:embed="rId102" cstate="print">
          <a:extLst>
            <a:ext uri="{28A0092B-C50C-407E-A947-70E740481C1C}">
              <a14:useLocalDpi xmlns="" xmlns:a14="http://schemas.microsoft.com/office/drawing/2010/main" val="0"/>
            </a:ext>
          </a:extLst>
        </a:blip>
        <a:srcRect/>
        <a:stretch>
          <a:fillRect/>
        </a:stretch>
      </xdr:blipFill>
      <xdr:spPr bwMode="auto">
        <a:xfrm>
          <a:off x="2028825" y="19011900"/>
          <a:ext cx="409575" cy="733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133350</xdr:colOff>
      <xdr:row>81</xdr:row>
      <xdr:rowOff>95250</xdr:rowOff>
    </xdr:from>
    <xdr:to>
      <xdr:col>12</xdr:col>
      <xdr:colOff>28575</xdr:colOff>
      <xdr:row>84</xdr:row>
      <xdr:rowOff>133350</xdr:rowOff>
    </xdr:to>
    <xdr:pic>
      <xdr:nvPicPr>
        <xdr:cNvPr id="231848" name="Рисунок 115" descr="200х200.jpg"/>
        <xdr:cNvPicPr>
          <a:picLocks noChangeAspect="1"/>
        </xdr:cNvPicPr>
      </xdr:nvPicPr>
      <xdr:blipFill>
        <a:blip xmlns:r="http://schemas.openxmlformats.org/officeDocument/2006/relationships" r:embed="rId103" cstate="print">
          <a:extLst>
            <a:ext uri="{28A0092B-C50C-407E-A947-70E740481C1C}">
              <a14:useLocalDpi xmlns="" xmlns:a14="http://schemas.microsoft.com/office/drawing/2010/main" val="0"/>
            </a:ext>
          </a:extLst>
        </a:blip>
        <a:srcRect/>
        <a:stretch>
          <a:fillRect/>
        </a:stretch>
      </xdr:blipFill>
      <xdr:spPr bwMode="auto">
        <a:xfrm>
          <a:off x="1133475" y="13620750"/>
          <a:ext cx="609600"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86</xdr:row>
      <xdr:rowOff>57150</xdr:rowOff>
    </xdr:from>
    <xdr:to>
      <xdr:col>12</xdr:col>
      <xdr:colOff>133350</xdr:colOff>
      <xdr:row>87</xdr:row>
      <xdr:rowOff>95250</xdr:rowOff>
    </xdr:to>
    <xdr:pic>
      <xdr:nvPicPr>
        <xdr:cNvPr id="231849" name="Рисунок 116" descr="SF570V.jpg"/>
        <xdr:cNvPicPr>
          <a:picLocks noChangeAspect="1"/>
        </xdr:cNvPicPr>
      </xdr:nvPicPr>
      <xdr:blipFill>
        <a:blip xmlns:r="http://schemas.openxmlformats.org/officeDocument/2006/relationships" r:embed="rId104" cstate="print">
          <a:extLst>
            <a:ext uri="{28A0092B-C50C-407E-A947-70E740481C1C}">
              <a14:useLocalDpi xmlns="" xmlns:a14="http://schemas.microsoft.com/office/drawing/2010/main" val="0"/>
            </a:ext>
          </a:extLst>
        </a:blip>
        <a:srcRect/>
        <a:stretch>
          <a:fillRect/>
        </a:stretch>
      </xdr:blipFill>
      <xdr:spPr bwMode="auto">
        <a:xfrm>
          <a:off x="1019175" y="14535150"/>
          <a:ext cx="828675"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89</xdr:row>
      <xdr:rowOff>133350</xdr:rowOff>
    </xdr:from>
    <xdr:to>
      <xdr:col>12</xdr:col>
      <xdr:colOff>114300</xdr:colOff>
      <xdr:row>90</xdr:row>
      <xdr:rowOff>171450</xdr:rowOff>
    </xdr:to>
    <xdr:pic>
      <xdr:nvPicPr>
        <xdr:cNvPr id="231850" name="Рисунок 117" descr="DC35R0.jpg"/>
        <xdr:cNvPicPr>
          <a:picLocks noChangeAspect="1"/>
        </xdr:cNvPicPr>
      </xdr:nvPicPr>
      <xdr:blipFill>
        <a:blip xmlns:r="http://schemas.openxmlformats.org/officeDocument/2006/relationships" r:embed="rId105" cstate="print">
          <a:extLst>
            <a:ext uri="{28A0092B-C50C-407E-A947-70E740481C1C}">
              <a14:useLocalDpi xmlns="" xmlns:a14="http://schemas.microsoft.com/office/drawing/2010/main" val="0"/>
            </a:ext>
          </a:extLst>
        </a:blip>
        <a:srcRect/>
        <a:stretch>
          <a:fillRect/>
        </a:stretch>
      </xdr:blipFill>
      <xdr:spPr bwMode="auto">
        <a:xfrm>
          <a:off x="1028700" y="15182850"/>
          <a:ext cx="8001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95250</xdr:colOff>
      <xdr:row>81</xdr:row>
      <xdr:rowOff>104775</xdr:rowOff>
    </xdr:from>
    <xdr:to>
      <xdr:col>18</xdr:col>
      <xdr:colOff>133350</xdr:colOff>
      <xdr:row>84</xdr:row>
      <xdr:rowOff>142875</xdr:rowOff>
    </xdr:to>
    <xdr:pic>
      <xdr:nvPicPr>
        <xdr:cNvPr id="231851" name="Рисунок 118" descr="200.jpg"/>
        <xdr:cNvPicPr>
          <a:picLocks noChangeAspect="1"/>
        </xdr:cNvPicPr>
      </xdr:nvPicPr>
      <xdr:blipFill>
        <a:blip xmlns:r="http://schemas.openxmlformats.org/officeDocument/2006/relationships" r:embed="rId106" cstate="print">
          <a:extLst>
            <a:ext uri="{28A0092B-C50C-407E-A947-70E740481C1C}">
              <a14:useLocalDpi xmlns="" xmlns:a14="http://schemas.microsoft.com/office/drawing/2010/main" val="0"/>
            </a:ext>
          </a:extLst>
        </a:blip>
        <a:srcRect/>
        <a:stretch>
          <a:fillRect/>
        </a:stretch>
      </xdr:blipFill>
      <xdr:spPr bwMode="auto">
        <a:xfrm>
          <a:off x="2095500" y="13630275"/>
          <a:ext cx="609600"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57150</xdr:colOff>
      <xdr:row>86</xdr:row>
      <xdr:rowOff>47625</xdr:rowOff>
    </xdr:from>
    <xdr:to>
      <xdr:col>19</xdr:col>
      <xdr:colOff>123825</xdr:colOff>
      <xdr:row>87</xdr:row>
      <xdr:rowOff>85725</xdr:rowOff>
    </xdr:to>
    <xdr:pic>
      <xdr:nvPicPr>
        <xdr:cNvPr id="231852" name="Рисунок 119" descr="SF319V.jpg"/>
        <xdr:cNvPicPr>
          <a:picLocks noChangeAspect="1"/>
        </xdr:cNvPicPr>
      </xdr:nvPicPr>
      <xdr:blipFill>
        <a:blip xmlns:r="http://schemas.openxmlformats.org/officeDocument/2006/relationships" r:embed="rId107" cstate="print">
          <a:extLst>
            <a:ext uri="{28A0092B-C50C-407E-A947-70E740481C1C}">
              <a14:useLocalDpi xmlns="" xmlns:a14="http://schemas.microsoft.com/office/drawing/2010/main" val="0"/>
            </a:ext>
          </a:extLst>
        </a:blip>
        <a:srcRect/>
        <a:stretch>
          <a:fillRect/>
        </a:stretch>
      </xdr:blipFill>
      <xdr:spPr bwMode="auto">
        <a:xfrm>
          <a:off x="2057400" y="14525625"/>
          <a:ext cx="78105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89</xdr:row>
      <xdr:rowOff>133350</xdr:rowOff>
    </xdr:from>
    <xdr:to>
      <xdr:col>19</xdr:col>
      <xdr:colOff>104775</xdr:colOff>
      <xdr:row>90</xdr:row>
      <xdr:rowOff>171450</xdr:rowOff>
    </xdr:to>
    <xdr:pic>
      <xdr:nvPicPr>
        <xdr:cNvPr id="231853" name="Рисунок 120" descr="DC19R6.jpg"/>
        <xdr:cNvPicPr>
          <a:picLocks noChangeAspect="1"/>
        </xdr:cNvPicPr>
      </xdr:nvPicPr>
      <xdr:blipFill>
        <a:blip xmlns:r="http://schemas.openxmlformats.org/officeDocument/2006/relationships" r:embed="rId108" cstate="print">
          <a:extLst>
            <a:ext uri="{28A0092B-C50C-407E-A947-70E740481C1C}">
              <a14:useLocalDpi xmlns="" xmlns:a14="http://schemas.microsoft.com/office/drawing/2010/main" val="0"/>
            </a:ext>
          </a:extLst>
        </a:blip>
        <a:srcRect/>
        <a:stretch>
          <a:fillRect/>
        </a:stretch>
      </xdr:blipFill>
      <xdr:spPr bwMode="auto">
        <a:xfrm>
          <a:off x="2019300" y="15182850"/>
          <a:ext cx="8001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133350</xdr:colOff>
      <xdr:row>81</xdr:row>
      <xdr:rowOff>114300</xdr:rowOff>
    </xdr:from>
    <xdr:to>
      <xdr:col>26</xdr:col>
      <xdr:colOff>28575</xdr:colOff>
      <xdr:row>84</xdr:row>
      <xdr:rowOff>152400</xdr:rowOff>
    </xdr:to>
    <xdr:pic>
      <xdr:nvPicPr>
        <xdr:cNvPr id="231854" name="Рисунок 124" descr="405бел.jpg"/>
        <xdr:cNvPicPr>
          <a:picLocks noChangeAspect="1"/>
        </xdr:cNvPicPr>
      </xdr:nvPicPr>
      <xdr:blipFill>
        <a:blip xmlns:r="http://schemas.openxmlformats.org/officeDocument/2006/relationships" r:embed="rId109" cstate="print">
          <a:extLst>
            <a:ext uri="{28A0092B-C50C-407E-A947-70E740481C1C}">
              <a14:useLocalDpi xmlns="" xmlns:a14="http://schemas.microsoft.com/office/drawing/2010/main" val="0"/>
            </a:ext>
          </a:extLst>
        </a:blip>
        <a:srcRect/>
        <a:stretch>
          <a:fillRect/>
        </a:stretch>
      </xdr:blipFill>
      <xdr:spPr bwMode="auto">
        <a:xfrm>
          <a:off x="3133725" y="13639800"/>
          <a:ext cx="609600"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0</xdr:colOff>
      <xdr:row>86</xdr:row>
      <xdr:rowOff>47625</xdr:rowOff>
    </xdr:from>
    <xdr:to>
      <xdr:col>26</xdr:col>
      <xdr:colOff>123825</xdr:colOff>
      <xdr:row>87</xdr:row>
      <xdr:rowOff>85725</xdr:rowOff>
    </xdr:to>
    <xdr:pic>
      <xdr:nvPicPr>
        <xdr:cNvPr id="231855" name="Рисунок 125" descr="SF498V.jpg"/>
        <xdr:cNvPicPr>
          <a:picLocks noChangeAspect="1"/>
        </xdr:cNvPicPr>
      </xdr:nvPicPr>
      <xdr:blipFill>
        <a:blip xmlns:r="http://schemas.openxmlformats.org/officeDocument/2006/relationships" r:embed="rId110" cstate="print">
          <a:extLst>
            <a:ext uri="{28A0092B-C50C-407E-A947-70E740481C1C}">
              <a14:useLocalDpi xmlns="" xmlns:a14="http://schemas.microsoft.com/office/drawing/2010/main" val="0"/>
            </a:ext>
          </a:extLst>
        </a:blip>
        <a:srcRect/>
        <a:stretch>
          <a:fillRect/>
        </a:stretch>
      </xdr:blipFill>
      <xdr:spPr bwMode="auto">
        <a:xfrm>
          <a:off x="3000375" y="14525625"/>
          <a:ext cx="8382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21</xdr:col>
      <xdr:colOff>19050</xdr:colOff>
      <xdr:row>89</xdr:row>
      <xdr:rowOff>133350</xdr:rowOff>
    </xdr:from>
    <xdr:to>
      <xdr:col>27</xdr:col>
      <xdr:colOff>0</xdr:colOff>
      <xdr:row>90</xdr:row>
      <xdr:rowOff>171450</xdr:rowOff>
    </xdr:to>
    <xdr:pic>
      <xdr:nvPicPr>
        <xdr:cNvPr id="231856" name="Рисунок 126" descr="DC19R8.jpg"/>
        <xdr:cNvPicPr>
          <a:picLocks noChangeAspect="1"/>
        </xdr:cNvPicPr>
      </xdr:nvPicPr>
      <xdr:blipFill>
        <a:blip xmlns:r="http://schemas.openxmlformats.org/officeDocument/2006/relationships" r:embed="rId111" cstate="print">
          <a:extLst>
            <a:ext uri="{28A0092B-C50C-407E-A947-70E740481C1C}">
              <a14:useLocalDpi xmlns="" xmlns:a14="http://schemas.microsoft.com/office/drawing/2010/main" val="0"/>
            </a:ext>
          </a:extLst>
        </a:blip>
        <a:srcRect/>
        <a:stretch>
          <a:fillRect/>
        </a:stretch>
      </xdr:blipFill>
      <xdr:spPr bwMode="auto">
        <a:xfrm>
          <a:off x="3019425" y="15182850"/>
          <a:ext cx="838200" cy="228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2</xdr:col>
      <xdr:colOff>123825</xdr:colOff>
      <xdr:row>154</xdr:row>
      <xdr:rowOff>19050</xdr:rowOff>
    </xdr:from>
    <xdr:to>
      <xdr:col>8</xdr:col>
      <xdr:colOff>57150</xdr:colOff>
      <xdr:row>156</xdr:row>
      <xdr:rowOff>180975</xdr:rowOff>
    </xdr:to>
    <xdr:pic>
      <xdr:nvPicPr>
        <xdr:cNvPr id="231857" name="Изображения 9"/>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409575" y="26203275"/>
          <a:ext cx="79057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10</xdr:col>
      <xdr:colOff>38100</xdr:colOff>
      <xdr:row>166</xdr:row>
      <xdr:rowOff>57150</xdr:rowOff>
    </xdr:from>
    <xdr:to>
      <xdr:col>14</xdr:col>
      <xdr:colOff>76124</xdr:colOff>
      <xdr:row>168</xdr:row>
      <xdr:rowOff>9483</xdr:rowOff>
    </xdr:to>
    <xdr:pic>
      <xdr:nvPicPr>
        <xdr:cNvPr id="2" name="Рисунок 1"/>
        <xdr:cNvPicPr>
          <a:picLocks noChangeAspect="1"/>
        </xdr:cNvPicPr>
      </xdr:nvPicPr>
      <xdr:blipFill>
        <a:blip xmlns:r="http://schemas.openxmlformats.org/officeDocument/2006/relationships" r:embed="rId112"/>
        <a:stretch>
          <a:fillRect/>
        </a:stretch>
      </xdr:blipFill>
      <xdr:spPr>
        <a:xfrm>
          <a:off x="1466850" y="28165425"/>
          <a:ext cx="609524" cy="3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190500</xdr:colOff>
      <xdr:row>192</xdr:row>
      <xdr:rowOff>76200</xdr:rowOff>
    </xdr:from>
    <xdr:to>
      <xdr:col>0</xdr:col>
      <xdr:colOff>676275</xdr:colOff>
      <xdr:row>194</xdr:row>
      <xdr:rowOff>47625</xdr:rowOff>
    </xdr:to>
    <xdr:pic>
      <xdr:nvPicPr>
        <xdr:cNvPr id="209182" name="Рисунок 11"/>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42875" y="32775525"/>
          <a:ext cx="0"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5</xdr:row>
      <xdr:rowOff>38100</xdr:rowOff>
    </xdr:from>
    <xdr:to>
      <xdr:col>0</xdr:col>
      <xdr:colOff>962025</xdr:colOff>
      <xdr:row>5</xdr:row>
      <xdr:rowOff>657225</xdr:rowOff>
    </xdr:to>
    <xdr:pic>
      <xdr:nvPicPr>
        <xdr:cNvPr id="230510" name="Picture 13"/>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8100" y="1000125"/>
          <a:ext cx="923925" cy="619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133350</xdr:colOff>
      <xdr:row>6</xdr:row>
      <xdr:rowOff>47625</xdr:rowOff>
    </xdr:from>
    <xdr:to>
      <xdr:col>0</xdr:col>
      <xdr:colOff>800100</xdr:colOff>
      <xdr:row>6</xdr:row>
      <xdr:rowOff>771525</xdr:rowOff>
    </xdr:to>
    <xdr:pic>
      <xdr:nvPicPr>
        <xdr:cNvPr id="230511" name="Picture 19"/>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33350" y="1924050"/>
          <a:ext cx="66675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85725</xdr:colOff>
      <xdr:row>7</xdr:row>
      <xdr:rowOff>47625</xdr:rowOff>
    </xdr:from>
    <xdr:to>
      <xdr:col>0</xdr:col>
      <xdr:colOff>876300</xdr:colOff>
      <xdr:row>7</xdr:row>
      <xdr:rowOff>838200</xdr:rowOff>
    </xdr:to>
    <xdr:pic>
      <xdr:nvPicPr>
        <xdr:cNvPr id="230512" name="Picture 25"/>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85725" y="2724150"/>
          <a:ext cx="790575"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xdr:from>
      <xdr:col>0</xdr:col>
      <xdr:colOff>38100</xdr:colOff>
      <xdr:row>8</xdr:row>
      <xdr:rowOff>85725</xdr:rowOff>
    </xdr:from>
    <xdr:to>
      <xdr:col>0</xdr:col>
      <xdr:colOff>942975</xdr:colOff>
      <xdr:row>8</xdr:row>
      <xdr:rowOff>685800</xdr:rowOff>
    </xdr:to>
    <xdr:pic>
      <xdr:nvPicPr>
        <xdr:cNvPr id="230513" name="Рисунок 2"/>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38100" y="3657600"/>
          <a:ext cx="904875" cy="600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round/>
              <a:headEnd/>
              <a:tailEnd/>
            </a14:hiddenLine>
          </a:ext>
        </a:extLst>
      </xdr:spPr>
    </xdr:pic>
    <xdr:clientData/>
  </xdr:twoCellAnchor>
  <xdr:twoCellAnchor editAs="oneCell">
    <xdr:from>
      <xdr:col>0</xdr:col>
      <xdr:colOff>247650</xdr:colOff>
      <xdr:row>9</xdr:row>
      <xdr:rowOff>28575</xdr:rowOff>
    </xdr:from>
    <xdr:to>
      <xdr:col>0</xdr:col>
      <xdr:colOff>704850</xdr:colOff>
      <xdr:row>9</xdr:row>
      <xdr:rowOff>581025</xdr:rowOff>
    </xdr:to>
    <xdr:pic>
      <xdr:nvPicPr>
        <xdr:cNvPr id="230514" name="Picture 553"/>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247650" y="4562475"/>
          <a:ext cx="457200" cy="552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161925</xdr:colOff>
      <xdr:row>10</xdr:row>
      <xdr:rowOff>19050</xdr:rowOff>
    </xdr:from>
    <xdr:to>
      <xdr:col>0</xdr:col>
      <xdr:colOff>752475</xdr:colOff>
      <xdr:row>10</xdr:row>
      <xdr:rowOff>609600</xdr:rowOff>
    </xdr:to>
    <xdr:pic>
      <xdr:nvPicPr>
        <xdr:cNvPr id="230515" name="Picture 559"/>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161925" y="5181600"/>
          <a:ext cx="590550" cy="590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16</xdr:row>
      <xdr:rowOff>28575</xdr:rowOff>
    </xdr:from>
    <xdr:to>
      <xdr:col>0</xdr:col>
      <xdr:colOff>762000</xdr:colOff>
      <xdr:row>16</xdr:row>
      <xdr:rowOff>590550</xdr:rowOff>
    </xdr:to>
    <xdr:pic>
      <xdr:nvPicPr>
        <xdr:cNvPr id="230516" name="Picture 560"/>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28575" y="7086600"/>
          <a:ext cx="733425" cy="561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17</xdr:row>
      <xdr:rowOff>28575</xdr:rowOff>
    </xdr:from>
    <xdr:to>
      <xdr:col>0</xdr:col>
      <xdr:colOff>714375</xdr:colOff>
      <xdr:row>17</xdr:row>
      <xdr:rowOff>619125</xdr:rowOff>
    </xdr:to>
    <xdr:pic>
      <xdr:nvPicPr>
        <xdr:cNvPr id="230517" name="Picture 562"/>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123825" y="7705725"/>
          <a:ext cx="590550" cy="590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18</xdr:row>
      <xdr:rowOff>19050</xdr:rowOff>
    </xdr:from>
    <xdr:to>
      <xdr:col>0</xdr:col>
      <xdr:colOff>657225</xdr:colOff>
      <xdr:row>18</xdr:row>
      <xdr:rowOff>628650</xdr:rowOff>
    </xdr:to>
    <xdr:pic>
      <xdr:nvPicPr>
        <xdr:cNvPr id="230518" name="Picture 571"/>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142875" y="8343900"/>
          <a:ext cx="514350"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19</xdr:row>
      <xdr:rowOff>66675</xdr:rowOff>
    </xdr:from>
    <xdr:to>
      <xdr:col>0</xdr:col>
      <xdr:colOff>657225</xdr:colOff>
      <xdr:row>19</xdr:row>
      <xdr:rowOff>581025</xdr:rowOff>
    </xdr:to>
    <xdr:pic>
      <xdr:nvPicPr>
        <xdr:cNvPr id="230519" name="Picture 572"/>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133350" y="9039225"/>
          <a:ext cx="523875" cy="514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11</xdr:row>
      <xdr:rowOff>57150</xdr:rowOff>
    </xdr:from>
    <xdr:to>
      <xdr:col>0</xdr:col>
      <xdr:colOff>838200</xdr:colOff>
      <xdr:row>11</xdr:row>
      <xdr:rowOff>581025</xdr:rowOff>
    </xdr:to>
    <xdr:pic>
      <xdr:nvPicPr>
        <xdr:cNvPr id="230520" name="Picture 993" descr="http://osmin.ru/images/products/BLN711.png"/>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142875" y="5848350"/>
          <a:ext cx="695325"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25</xdr:row>
      <xdr:rowOff>485775</xdr:rowOff>
    </xdr:from>
    <xdr:to>
      <xdr:col>0</xdr:col>
      <xdr:colOff>914400</xdr:colOff>
      <xdr:row>26</xdr:row>
      <xdr:rowOff>228600</xdr:rowOff>
    </xdr:to>
    <xdr:pic>
      <xdr:nvPicPr>
        <xdr:cNvPr id="230521" name="Рисунок 13" descr="integra.png"/>
        <xdr:cNvPicPr>
          <a:picLocks noChangeAspect="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19050" y="10944225"/>
          <a:ext cx="895350" cy="381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27</xdr:row>
      <xdr:rowOff>85725</xdr:rowOff>
    </xdr:from>
    <xdr:to>
      <xdr:col>0</xdr:col>
      <xdr:colOff>828675</xdr:colOff>
      <xdr:row>27</xdr:row>
      <xdr:rowOff>571500</xdr:rowOff>
    </xdr:to>
    <xdr:pic>
      <xdr:nvPicPr>
        <xdr:cNvPr id="230522" name="Рисунок 14" descr="f-05.png"/>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133350" y="11753850"/>
          <a:ext cx="695325" cy="485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28</xdr:row>
      <xdr:rowOff>38100</xdr:rowOff>
    </xdr:from>
    <xdr:to>
      <xdr:col>0</xdr:col>
      <xdr:colOff>847725</xdr:colOff>
      <xdr:row>28</xdr:row>
      <xdr:rowOff>600075</xdr:rowOff>
    </xdr:to>
    <xdr:pic>
      <xdr:nvPicPr>
        <xdr:cNvPr id="230523" name="Рисунок 1"/>
        <xdr:cNvPicPr>
          <a:picLocks noChangeAspect="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133350" y="12306300"/>
          <a:ext cx="714375" cy="561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29</xdr:row>
      <xdr:rowOff>85725</xdr:rowOff>
    </xdr:from>
    <xdr:to>
      <xdr:col>0</xdr:col>
      <xdr:colOff>942975</xdr:colOff>
      <xdr:row>29</xdr:row>
      <xdr:rowOff>561975</xdr:rowOff>
    </xdr:to>
    <xdr:pic>
      <xdr:nvPicPr>
        <xdr:cNvPr id="230524" name="Рисунок 2"/>
        <xdr:cNvPicPr>
          <a:picLocks noChangeAspect="1"/>
        </xdr:cNvPicPr>
      </xdr:nvPicPr>
      <xdr:blipFill>
        <a:blip xmlns:r="http://schemas.openxmlformats.org/officeDocument/2006/relationships" r:embed="rId15">
          <a:extLst>
            <a:ext uri="{28A0092B-C50C-407E-A947-70E740481C1C}">
              <a14:useLocalDpi xmlns="" xmlns:a14="http://schemas.microsoft.com/office/drawing/2010/main" val="0"/>
            </a:ext>
          </a:extLst>
        </a:blip>
        <a:srcRect/>
        <a:stretch>
          <a:fillRect/>
        </a:stretch>
      </xdr:blipFill>
      <xdr:spPr bwMode="auto">
        <a:xfrm>
          <a:off x="66675" y="12992100"/>
          <a:ext cx="87630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30</xdr:row>
      <xdr:rowOff>38100</xdr:rowOff>
    </xdr:from>
    <xdr:to>
      <xdr:col>0</xdr:col>
      <xdr:colOff>819150</xdr:colOff>
      <xdr:row>30</xdr:row>
      <xdr:rowOff>571500</xdr:rowOff>
    </xdr:to>
    <xdr:pic>
      <xdr:nvPicPr>
        <xdr:cNvPr id="230525" name="Рисунок 3"/>
        <xdr:cNvPicPr>
          <a:picLocks noChangeAspect="1"/>
        </xdr:cNvPicPr>
      </xdr:nvPicPr>
      <xdr:blipFill>
        <a:blip xmlns:r="http://schemas.openxmlformats.org/officeDocument/2006/relationships" r:embed="rId16">
          <a:extLst>
            <a:ext uri="{28A0092B-C50C-407E-A947-70E740481C1C}">
              <a14:useLocalDpi xmlns="" xmlns:a14="http://schemas.microsoft.com/office/drawing/2010/main" val="0"/>
            </a:ext>
          </a:extLst>
        </a:blip>
        <a:srcRect/>
        <a:stretch>
          <a:fillRect/>
        </a:stretch>
      </xdr:blipFill>
      <xdr:spPr bwMode="auto">
        <a:xfrm>
          <a:off x="171450" y="13582650"/>
          <a:ext cx="64770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31</xdr:row>
      <xdr:rowOff>38100</xdr:rowOff>
    </xdr:from>
    <xdr:to>
      <xdr:col>0</xdr:col>
      <xdr:colOff>971550</xdr:colOff>
      <xdr:row>31</xdr:row>
      <xdr:rowOff>542925</xdr:rowOff>
    </xdr:to>
    <xdr:pic>
      <xdr:nvPicPr>
        <xdr:cNvPr id="230526" name="Рисунок 4"/>
        <xdr:cNvPicPr>
          <a:picLocks noChangeAspect="1"/>
        </xdr:cNvPicPr>
      </xdr:nvPicPr>
      <xdr:blipFill>
        <a:blip xmlns:r="http://schemas.openxmlformats.org/officeDocument/2006/relationships" r:embed="rId17">
          <a:extLst>
            <a:ext uri="{28A0092B-C50C-407E-A947-70E740481C1C}">
              <a14:useLocalDpi xmlns="" xmlns:a14="http://schemas.microsoft.com/office/drawing/2010/main" val="0"/>
            </a:ext>
          </a:extLst>
        </a:blip>
        <a:srcRect/>
        <a:stretch>
          <a:fillRect/>
        </a:stretch>
      </xdr:blipFill>
      <xdr:spPr bwMode="auto">
        <a:xfrm>
          <a:off x="19050" y="14182725"/>
          <a:ext cx="952500" cy="504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276</xdr:row>
      <xdr:rowOff>19050</xdr:rowOff>
    </xdr:from>
    <xdr:to>
      <xdr:col>0</xdr:col>
      <xdr:colOff>390525</xdr:colOff>
      <xdr:row>276</xdr:row>
      <xdr:rowOff>714375</xdr:rowOff>
    </xdr:to>
    <xdr:pic>
      <xdr:nvPicPr>
        <xdr:cNvPr id="232701" name="Picture 20539"/>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250" y="50958750"/>
          <a:ext cx="295275" cy="695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10</xdr:row>
      <xdr:rowOff>66675</xdr:rowOff>
    </xdr:from>
    <xdr:to>
      <xdr:col>0</xdr:col>
      <xdr:colOff>600075</xdr:colOff>
      <xdr:row>10</xdr:row>
      <xdr:rowOff>66675</xdr:rowOff>
    </xdr:to>
    <xdr:pic>
      <xdr:nvPicPr>
        <xdr:cNvPr id="232702" name="Picture 19814"/>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9050" y="1971675"/>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31</xdr:row>
      <xdr:rowOff>57150</xdr:rowOff>
    </xdr:from>
    <xdr:to>
      <xdr:col>0</xdr:col>
      <xdr:colOff>600075</xdr:colOff>
      <xdr:row>31</xdr:row>
      <xdr:rowOff>57150</xdr:rowOff>
    </xdr:to>
    <xdr:pic>
      <xdr:nvPicPr>
        <xdr:cNvPr id="232703" name="Picture 19815"/>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9525" y="5562600"/>
          <a:ext cx="5905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41</xdr:row>
      <xdr:rowOff>19050</xdr:rowOff>
    </xdr:from>
    <xdr:to>
      <xdr:col>0</xdr:col>
      <xdr:colOff>600075</xdr:colOff>
      <xdr:row>41</xdr:row>
      <xdr:rowOff>19050</xdr:rowOff>
    </xdr:to>
    <xdr:pic>
      <xdr:nvPicPr>
        <xdr:cNvPr id="232704" name="Picture 19816"/>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66675" y="7239000"/>
          <a:ext cx="533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52</xdr:row>
      <xdr:rowOff>0</xdr:rowOff>
    </xdr:from>
    <xdr:to>
      <xdr:col>0</xdr:col>
      <xdr:colOff>552450</xdr:colOff>
      <xdr:row>55</xdr:row>
      <xdr:rowOff>85725</xdr:rowOff>
    </xdr:to>
    <xdr:pic>
      <xdr:nvPicPr>
        <xdr:cNvPr id="232705" name="Picture 19884"/>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9050" y="9105900"/>
          <a:ext cx="533400" cy="600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63</xdr:row>
      <xdr:rowOff>28575</xdr:rowOff>
    </xdr:from>
    <xdr:to>
      <xdr:col>0</xdr:col>
      <xdr:colOff>600075</xdr:colOff>
      <xdr:row>63</xdr:row>
      <xdr:rowOff>28575</xdr:rowOff>
    </xdr:to>
    <xdr:pic>
      <xdr:nvPicPr>
        <xdr:cNvPr id="232706" name="Picture 19885"/>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9525" y="11020425"/>
          <a:ext cx="5905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76</xdr:row>
      <xdr:rowOff>66675</xdr:rowOff>
    </xdr:from>
    <xdr:to>
      <xdr:col>0</xdr:col>
      <xdr:colOff>581025</xdr:colOff>
      <xdr:row>80</xdr:row>
      <xdr:rowOff>104775</xdr:rowOff>
    </xdr:to>
    <xdr:pic>
      <xdr:nvPicPr>
        <xdr:cNvPr id="232707" name="Picture 19949"/>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38100" y="13268325"/>
          <a:ext cx="542925"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83</xdr:row>
      <xdr:rowOff>9525</xdr:rowOff>
    </xdr:from>
    <xdr:to>
      <xdr:col>0</xdr:col>
      <xdr:colOff>476250</xdr:colOff>
      <xdr:row>87</xdr:row>
      <xdr:rowOff>95250</xdr:rowOff>
    </xdr:to>
    <xdr:pic>
      <xdr:nvPicPr>
        <xdr:cNvPr id="232708" name="Picture 19950"/>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104775" y="14411325"/>
          <a:ext cx="371475" cy="771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89</xdr:row>
      <xdr:rowOff>28575</xdr:rowOff>
    </xdr:from>
    <xdr:to>
      <xdr:col>0</xdr:col>
      <xdr:colOff>552450</xdr:colOff>
      <xdr:row>89</xdr:row>
      <xdr:rowOff>28575</xdr:rowOff>
    </xdr:to>
    <xdr:pic>
      <xdr:nvPicPr>
        <xdr:cNvPr id="232709" name="Picture 19951"/>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104775" y="15459075"/>
          <a:ext cx="4476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95</xdr:row>
      <xdr:rowOff>19050</xdr:rowOff>
    </xdr:from>
    <xdr:to>
      <xdr:col>0</xdr:col>
      <xdr:colOff>552450</xdr:colOff>
      <xdr:row>95</xdr:row>
      <xdr:rowOff>19050</xdr:rowOff>
    </xdr:to>
    <xdr:pic>
      <xdr:nvPicPr>
        <xdr:cNvPr id="232710" name="Picture 19952"/>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104775" y="16478250"/>
          <a:ext cx="4476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101</xdr:row>
      <xdr:rowOff>85725</xdr:rowOff>
    </xdr:from>
    <xdr:to>
      <xdr:col>0</xdr:col>
      <xdr:colOff>466725</xdr:colOff>
      <xdr:row>106</xdr:row>
      <xdr:rowOff>76200</xdr:rowOff>
    </xdr:to>
    <xdr:pic>
      <xdr:nvPicPr>
        <xdr:cNvPr id="232711" name="Picture 19953"/>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57150" y="17573625"/>
          <a:ext cx="409575" cy="8477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107</xdr:row>
      <xdr:rowOff>95250</xdr:rowOff>
    </xdr:from>
    <xdr:to>
      <xdr:col>0</xdr:col>
      <xdr:colOff>552450</xdr:colOff>
      <xdr:row>111</xdr:row>
      <xdr:rowOff>114300</xdr:rowOff>
    </xdr:to>
    <xdr:pic>
      <xdr:nvPicPr>
        <xdr:cNvPr id="232712" name="Picture 20034"/>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66675" y="18611850"/>
          <a:ext cx="485775"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112</xdr:row>
      <xdr:rowOff>47625</xdr:rowOff>
    </xdr:from>
    <xdr:to>
      <xdr:col>0</xdr:col>
      <xdr:colOff>581025</xdr:colOff>
      <xdr:row>116</xdr:row>
      <xdr:rowOff>142875</xdr:rowOff>
    </xdr:to>
    <xdr:pic>
      <xdr:nvPicPr>
        <xdr:cNvPr id="232713" name="Picture 20035"/>
        <xdr:cNvPicPr>
          <a:picLocks noChangeAspect="1" noChangeArrowheads="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47625" y="19421475"/>
          <a:ext cx="533400" cy="781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117</xdr:row>
      <xdr:rowOff>47625</xdr:rowOff>
    </xdr:from>
    <xdr:to>
      <xdr:col>0</xdr:col>
      <xdr:colOff>571500</xdr:colOff>
      <xdr:row>121</xdr:row>
      <xdr:rowOff>123825</xdr:rowOff>
    </xdr:to>
    <xdr:pic>
      <xdr:nvPicPr>
        <xdr:cNvPr id="232714" name="Picture 20054"/>
        <xdr:cNvPicPr>
          <a:picLocks noChangeAspect="1" noChangeArrowheads="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rcRect/>
        <a:stretch>
          <a:fillRect/>
        </a:stretch>
      </xdr:blipFill>
      <xdr:spPr bwMode="auto">
        <a:xfrm>
          <a:off x="47625" y="20278725"/>
          <a:ext cx="523875"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122</xdr:row>
      <xdr:rowOff>38100</xdr:rowOff>
    </xdr:from>
    <xdr:to>
      <xdr:col>0</xdr:col>
      <xdr:colOff>561975</xdr:colOff>
      <xdr:row>126</xdr:row>
      <xdr:rowOff>76200</xdr:rowOff>
    </xdr:to>
    <xdr:pic>
      <xdr:nvPicPr>
        <xdr:cNvPr id="232715" name="Picture 20055"/>
        <xdr:cNvPicPr>
          <a:picLocks noChangeAspect="1" noChangeArrowheads="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rcRect/>
        <a:stretch>
          <a:fillRect/>
        </a:stretch>
      </xdr:blipFill>
      <xdr:spPr bwMode="auto">
        <a:xfrm>
          <a:off x="57150" y="21126450"/>
          <a:ext cx="504825"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127</xdr:row>
      <xdr:rowOff>142875</xdr:rowOff>
    </xdr:from>
    <xdr:to>
      <xdr:col>0</xdr:col>
      <xdr:colOff>466725</xdr:colOff>
      <xdr:row>128</xdr:row>
      <xdr:rowOff>361950</xdr:rowOff>
    </xdr:to>
    <xdr:pic>
      <xdr:nvPicPr>
        <xdr:cNvPr id="232716" name="Picture 20056"/>
        <xdr:cNvPicPr>
          <a:picLocks noChangeAspect="1" noChangeArrowheads="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rcRect/>
        <a:stretch>
          <a:fillRect/>
        </a:stretch>
      </xdr:blipFill>
      <xdr:spPr bwMode="auto">
        <a:xfrm>
          <a:off x="123825" y="22088475"/>
          <a:ext cx="342900"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134</xdr:row>
      <xdr:rowOff>152400</xdr:rowOff>
    </xdr:from>
    <xdr:to>
      <xdr:col>0</xdr:col>
      <xdr:colOff>600075</xdr:colOff>
      <xdr:row>134</xdr:row>
      <xdr:rowOff>152400</xdr:rowOff>
    </xdr:to>
    <xdr:pic>
      <xdr:nvPicPr>
        <xdr:cNvPr id="232717" name="Picture 20078"/>
        <xdr:cNvPicPr>
          <a:picLocks noChangeAspect="1" noChangeArrowheads="1"/>
        </xdr:cNvPicPr>
      </xdr:nvPicPr>
      <xdr:blipFill>
        <a:blip xmlns:r="http://schemas.openxmlformats.org/officeDocument/2006/relationships" r:embed="rId17">
          <a:extLst>
            <a:ext uri="{28A0092B-C50C-407E-A947-70E740481C1C}">
              <a14:useLocalDpi xmlns="" xmlns:a14="http://schemas.microsoft.com/office/drawing/2010/main" val="0"/>
            </a:ext>
          </a:extLst>
        </a:blip>
        <a:srcRect/>
        <a:stretch>
          <a:fillRect/>
        </a:stretch>
      </xdr:blipFill>
      <xdr:spPr bwMode="auto">
        <a:xfrm>
          <a:off x="19050" y="23812500"/>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176</xdr:row>
      <xdr:rowOff>57150</xdr:rowOff>
    </xdr:from>
    <xdr:to>
      <xdr:col>0</xdr:col>
      <xdr:colOff>581025</xdr:colOff>
      <xdr:row>179</xdr:row>
      <xdr:rowOff>0</xdr:rowOff>
    </xdr:to>
    <xdr:pic>
      <xdr:nvPicPr>
        <xdr:cNvPr id="232718" name="Picture 20079"/>
        <xdr:cNvPicPr>
          <a:picLocks noChangeAspect="1" noChangeArrowheads="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rcRect/>
        <a:stretch>
          <a:fillRect/>
        </a:stretch>
      </xdr:blipFill>
      <xdr:spPr bwMode="auto">
        <a:xfrm>
          <a:off x="57150" y="30613350"/>
          <a:ext cx="523875"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194</xdr:row>
      <xdr:rowOff>133350</xdr:rowOff>
    </xdr:from>
    <xdr:to>
      <xdr:col>1</xdr:col>
      <xdr:colOff>0</xdr:colOff>
      <xdr:row>194</xdr:row>
      <xdr:rowOff>133350</xdr:rowOff>
    </xdr:to>
    <xdr:pic>
      <xdr:nvPicPr>
        <xdr:cNvPr id="232719" name="Picture 20103"/>
        <xdr:cNvPicPr>
          <a:picLocks noChangeAspect="1" noChangeArrowheads="1"/>
        </xdr:cNvPicPr>
      </xdr:nvPicPr>
      <xdr:blipFill>
        <a:blip xmlns:r="http://schemas.openxmlformats.org/officeDocument/2006/relationships" r:embed="rId19">
          <a:extLst>
            <a:ext uri="{28A0092B-C50C-407E-A947-70E740481C1C}">
              <a14:useLocalDpi xmlns="" xmlns:a14="http://schemas.microsoft.com/office/drawing/2010/main" val="0"/>
            </a:ext>
          </a:extLst>
        </a:blip>
        <a:srcRect/>
        <a:stretch>
          <a:fillRect/>
        </a:stretch>
      </xdr:blipFill>
      <xdr:spPr bwMode="auto">
        <a:xfrm>
          <a:off x="19050" y="33604200"/>
          <a:ext cx="5905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208</xdr:row>
      <xdr:rowOff>152400</xdr:rowOff>
    </xdr:from>
    <xdr:to>
      <xdr:col>0</xdr:col>
      <xdr:colOff>581025</xdr:colOff>
      <xdr:row>212</xdr:row>
      <xdr:rowOff>133350</xdr:rowOff>
    </xdr:to>
    <xdr:pic>
      <xdr:nvPicPr>
        <xdr:cNvPr id="232720" name="Picture 20104"/>
        <xdr:cNvPicPr>
          <a:picLocks noChangeAspect="1" noChangeArrowheads="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rcRect/>
        <a:stretch>
          <a:fillRect/>
        </a:stretch>
      </xdr:blipFill>
      <xdr:spPr bwMode="auto">
        <a:xfrm>
          <a:off x="66675" y="35890200"/>
          <a:ext cx="514350" cy="628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228</xdr:row>
      <xdr:rowOff>57150</xdr:rowOff>
    </xdr:from>
    <xdr:to>
      <xdr:col>0</xdr:col>
      <xdr:colOff>581025</xdr:colOff>
      <xdr:row>232</xdr:row>
      <xdr:rowOff>38100</xdr:rowOff>
    </xdr:to>
    <xdr:pic>
      <xdr:nvPicPr>
        <xdr:cNvPr id="232721" name="Picture 20105"/>
        <xdr:cNvPicPr>
          <a:picLocks noChangeAspect="1" noChangeArrowheads="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rcRect/>
        <a:stretch>
          <a:fillRect/>
        </a:stretch>
      </xdr:blipFill>
      <xdr:spPr bwMode="auto">
        <a:xfrm>
          <a:off x="66675" y="39119175"/>
          <a:ext cx="514350" cy="628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240</xdr:row>
      <xdr:rowOff>85725</xdr:rowOff>
    </xdr:from>
    <xdr:to>
      <xdr:col>0</xdr:col>
      <xdr:colOff>600075</xdr:colOff>
      <xdr:row>240</xdr:row>
      <xdr:rowOff>85725</xdr:rowOff>
    </xdr:to>
    <xdr:pic>
      <xdr:nvPicPr>
        <xdr:cNvPr id="232722" name="Picture 20162"/>
        <xdr:cNvPicPr>
          <a:picLocks noChangeAspect="1" noChangeArrowheads="1"/>
        </xdr:cNvPicPr>
      </xdr:nvPicPr>
      <xdr:blipFill>
        <a:blip xmlns:r="http://schemas.openxmlformats.org/officeDocument/2006/relationships" r:embed="rId22">
          <a:extLst>
            <a:ext uri="{28A0092B-C50C-407E-A947-70E740481C1C}">
              <a14:useLocalDpi xmlns="" xmlns:a14="http://schemas.microsoft.com/office/drawing/2010/main" val="0"/>
            </a:ext>
          </a:extLst>
        </a:blip>
        <a:srcRect/>
        <a:stretch>
          <a:fillRect/>
        </a:stretch>
      </xdr:blipFill>
      <xdr:spPr bwMode="auto">
        <a:xfrm>
          <a:off x="19050" y="41090850"/>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251</xdr:row>
      <xdr:rowOff>95250</xdr:rowOff>
    </xdr:from>
    <xdr:to>
      <xdr:col>0</xdr:col>
      <xdr:colOff>600075</xdr:colOff>
      <xdr:row>251</xdr:row>
      <xdr:rowOff>95250</xdr:rowOff>
    </xdr:to>
    <xdr:pic>
      <xdr:nvPicPr>
        <xdr:cNvPr id="232723" name="Picture 20193"/>
        <xdr:cNvPicPr>
          <a:picLocks noChangeAspect="1" noChangeArrowheads="1"/>
        </xdr:cNvPicPr>
      </xdr:nvPicPr>
      <xdr:blipFill>
        <a:blip xmlns:r="http://schemas.openxmlformats.org/officeDocument/2006/relationships" r:embed="rId23">
          <a:extLst>
            <a:ext uri="{28A0092B-C50C-407E-A947-70E740481C1C}">
              <a14:useLocalDpi xmlns="" xmlns:a14="http://schemas.microsoft.com/office/drawing/2010/main" val="0"/>
            </a:ext>
          </a:extLst>
        </a:blip>
        <a:srcRect/>
        <a:stretch>
          <a:fillRect/>
        </a:stretch>
      </xdr:blipFill>
      <xdr:spPr bwMode="auto">
        <a:xfrm>
          <a:off x="9525" y="42881550"/>
          <a:ext cx="5905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258</xdr:row>
      <xdr:rowOff>57150</xdr:rowOff>
    </xdr:from>
    <xdr:to>
      <xdr:col>0</xdr:col>
      <xdr:colOff>333375</xdr:colOff>
      <xdr:row>258</xdr:row>
      <xdr:rowOff>514350</xdr:rowOff>
    </xdr:to>
    <xdr:pic>
      <xdr:nvPicPr>
        <xdr:cNvPr id="232724" name="Picture 20194"/>
        <xdr:cNvPicPr>
          <a:picLocks noChangeAspect="1" noChangeArrowheads="1"/>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rcRect/>
        <a:stretch>
          <a:fillRect/>
        </a:stretch>
      </xdr:blipFill>
      <xdr:spPr bwMode="auto">
        <a:xfrm>
          <a:off x="142875" y="44548425"/>
          <a:ext cx="190500" cy="457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171450</xdr:colOff>
      <xdr:row>261</xdr:row>
      <xdr:rowOff>28575</xdr:rowOff>
    </xdr:from>
    <xdr:to>
      <xdr:col>0</xdr:col>
      <xdr:colOff>381000</xdr:colOff>
      <xdr:row>261</xdr:row>
      <xdr:rowOff>533400</xdr:rowOff>
    </xdr:to>
    <xdr:pic>
      <xdr:nvPicPr>
        <xdr:cNvPr id="232725" name="Picture 20226"/>
        <xdr:cNvPicPr>
          <a:picLocks noChangeAspect="1" noChangeArrowheads="1"/>
        </xdr:cNvPicPr>
      </xdr:nvPicPr>
      <xdr:blipFill>
        <a:blip xmlns:r="http://schemas.openxmlformats.org/officeDocument/2006/relationships" r:embed="rId25" cstate="print">
          <a:extLst>
            <a:ext uri="{28A0092B-C50C-407E-A947-70E740481C1C}">
              <a14:useLocalDpi xmlns="" xmlns:a14="http://schemas.microsoft.com/office/drawing/2010/main" val="0"/>
            </a:ext>
          </a:extLst>
        </a:blip>
        <a:srcRect/>
        <a:stretch>
          <a:fillRect/>
        </a:stretch>
      </xdr:blipFill>
      <xdr:spPr bwMode="auto">
        <a:xfrm>
          <a:off x="171450" y="46015275"/>
          <a:ext cx="209550" cy="504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262</xdr:row>
      <xdr:rowOff>47625</xdr:rowOff>
    </xdr:from>
    <xdr:to>
      <xdr:col>0</xdr:col>
      <xdr:colOff>457200</xdr:colOff>
      <xdr:row>262</xdr:row>
      <xdr:rowOff>47625</xdr:rowOff>
    </xdr:to>
    <xdr:pic>
      <xdr:nvPicPr>
        <xdr:cNvPr id="232726" name="Picture 20228"/>
        <xdr:cNvPicPr>
          <a:picLocks noChangeAspect="1" noChangeArrowheads="1"/>
        </xdr:cNvPicPr>
      </xdr:nvPicPr>
      <xdr:blipFill>
        <a:blip xmlns:r="http://schemas.openxmlformats.org/officeDocument/2006/relationships" r:embed="rId26">
          <a:extLst>
            <a:ext uri="{28A0092B-C50C-407E-A947-70E740481C1C}">
              <a14:useLocalDpi xmlns="" xmlns:a14="http://schemas.microsoft.com/office/drawing/2010/main" val="0"/>
            </a:ext>
          </a:extLst>
        </a:blip>
        <a:srcRect/>
        <a:stretch>
          <a:fillRect/>
        </a:stretch>
      </xdr:blipFill>
      <xdr:spPr bwMode="auto">
        <a:xfrm>
          <a:off x="85725" y="46624875"/>
          <a:ext cx="3714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228600</xdr:colOff>
      <xdr:row>266</xdr:row>
      <xdr:rowOff>19050</xdr:rowOff>
    </xdr:from>
    <xdr:to>
      <xdr:col>0</xdr:col>
      <xdr:colOff>409575</xdr:colOff>
      <xdr:row>267</xdr:row>
      <xdr:rowOff>285750</xdr:rowOff>
    </xdr:to>
    <xdr:pic>
      <xdr:nvPicPr>
        <xdr:cNvPr id="232727" name="Picture 20229"/>
        <xdr:cNvPicPr>
          <a:picLocks noChangeAspect="1" noChangeArrowheads="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rcRect/>
        <a:stretch>
          <a:fillRect/>
        </a:stretch>
      </xdr:blipFill>
      <xdr:spPr bwMode="auto">
        <a:xfrm>
          <a:off x="228600" y="47472600"/>
          <a:ext cx="180975" cy="571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171450</xdr:colOff>
      <xdr:row>268</xdr:row>
      <xdr:rowOff>352425</xdr:rowOff>
    </xdr:from>
    <xdr:to>
      <xdr:col>0</xdr:col>
      <xdr:colOff>495300</xdr:colOff>
      <xdr:row>270</xdr:row>
      <xdr:rowOff>28575</xdr:rowOff>
    </xdr:to>
    <xdr:pic>
      <xdr:nvPicPr>
        <xdr:cNvPr id="232728" name="Picture 20336"/>
        <xdr:cNvPicPr>
          <a:picLocks noChangeAspect="1" noChangeArrowheads="1"/>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rcRect/>
        <a:stretch>
          <a:fillRect/>
        </a:stretch>
      </xdr:blipFill>
      <xdr:spPr bwMode="auto">
        <a:xfrm>
          <a:off x="171450" y="48415575"/>
          <a:ext cx="323850"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280</xdr:row>
      <xdr:rowOff>28575</xdr:rowOff>
    </xdr:from>
    <xdr:to>
      <xdr:col>0</xdr:col>
      <xdr:colOff>514350</xdr:colOff>
      <xdr:row>281</xdr:row>
      <xdr:rowOff>400050</xdr:rowOff>
    </xdr:to>
    <xdr:pic>
      <xdr:nvPicPr>
        <xdr:cNvPr id="232729" name="Picture 20377"/>
        <xdr:cNvPicPr>
          <a:picLocks noChangeAspect="1" noChangeArrowheads="1"/>
        </xdr:cNvPicPr>
      </xdr:nvPicPr>
      <xdr:blipFill>
        <a:blip xmlns:r="http://schemas.openxmlformats.org/officeDocument/2006/relationships" r:embed="rId29" cstate="print">
          <a:extLst>
            <a:ext uri="{28A0092B-C50C-407E-A947-70E740481C1C}">
              <a14:useLocalDpi xmlns="" xmlns:a14="http://schemas.microsoft.com/office/drawing/2010/main" val="0"/>
            </a:ext>
          </a:extLst>
        </a:blip>
        <a:srcRect/>
        <a:stretch>
          <a:fillRect/>
        </a:stretch>
      </xdr:blipFill>
      <xdr:spPr bwMode="auto">
        <a:xfrm>
          <a:off x="85725" y="53139975"/>
          <a:ext cx="428625" cy="828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282</xdr:row>
      <xdr:rowOff>9525</xdr:rowOff>
    </xdr:from>
    <xdr:to>
      <xdr:col>0</xdr:col>
      <xdr:colOff>409575</xdr:colOff>
      <xdr:row>282</xdr:row>
      <xdr:rowOff>657225</xdr:rowOff>
    </xdr:to>
    <xdr:pic>
      <xdr:nvPicPr>
        <xdr:cNvPr id="232730" name="Picture 20581"/>
        <xdr:cNvPicPr>
          <a:picLocks noChangeAspect="1" noChangeArrowheads="1"/>
        </xdr:cNvPicPr>
      </xdr:nvPicPr>
      <xdr:blipFill>
        <a:blip xmlns:r="http://schemas.openxmlformats.org/officeDocument/2006/relationships" r:embed="rId30" cstate="print">
          <a:extLst>
            <a:ext uri="{28A0092B-C50C-407E-A947-70E740481C1C}">
              <a14:useLocalDpi xmlns="" xmlns:a14="http://schemas.microsoft.com/office/drawing/2010/main" val="0"/>
            </a:ext>
          </a:extLst>
        </a:blip>
        <a:srcRect/>
        <a:stretch>
          <a:fillRect/>
        </a:stretch>
      </xdr:blipFill>
      <xdr:spPr bwMode="auto">
        <a:xfrm>
          <a:off x="133350" y="54035325"/>
          <a:ext cx="276225" cy="647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357</xdr:row>
      <xdr:rowOff>28575</xdr:rowOff>
    </xdr:from>
    <xdr:to>
      <xdr:col>0</xdr:col>
      <xdr:colOff>590550</xdr:colOff>
      <xdr:row>357</xdr:row>
      <xdr:rowOff>28575</xdr:rowOff>
    </xdr:to>
    <xdr:pic>
      <xdr:nvPicPr>
        <xdr:cNvPr id="232731" name="Picture 20684"/>
        <xdr:cNvPicPr>
          <a:picLocks noChangeAspect="1" noChangeArrowheads="1"/>
        </xdr:cNvPicPr>
      </xdr:nvPicPr>
      <xdr:blipFill>
        <a:blip xmlns:r="http://schemas.openxmlformats.org/officeDocument/2006/relationships" r:embed="rId31">
          <a:extLst>
            <a:ext uri="{28A0092B-C50C-407E-A947-70E740481C1C}">
              <a14:useLocalDpi xmlns="" xmlns:a14="http://schemas.microsoft.com/office/drawing/2010/main" val="0"/>
            </a:ext>
          </a:extLst>
        </a:blip>
        <a:srcRect/>
        <a:stretch>
          <a:fillRect/>
        </a:stretch>
      </xdr:blipFill>
      <xdr:spPr bwMode="auto">
        <a:xfrm>
          <a:off x="28575" y="77466825"/>
          <a:ext cx="5619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365</xdr:row>
      <xdr:rowOff>28575</xdr:rowOff>
    </xdr:from>
    <xdr:to>
      <xdr:col>0</xdr:col>
      <xdr:colOff>600075</xdr:colOff>
      <xdr:row>365</xdr:row>
      <xdr:rowOff>28575</xdr:rowOff>
    </xdr:to>
    <xdr:pic>
      <xdr:nvPicPr>
        <xdr:cNvPr id="232732" name="Picture 20685"/>
        <xdr:cNvPicPr>
          <a:picLocks noChangeAspect="1" noChangeArrowheads="1"/>
        </xdr:cNvPicPr>
      </xdr:nvPicPr>
      <xdr:blipFill>
        <a:blip xmlns:r="http://schemas.openxmlformats.org/officeDocument/2006/relationships" r:embed="rId32">
          <a:extLst>
            <a:ext uri="{28A0092B-C50C-407E-A947-70E740481C1C}">
              <a14:useLocalDpi xmlns="" xmlns:a14="http://schemas.microsoft.com/office/drawing/2010/main" val="0"/>
            </a:ext>
          </a:extLst>
        </a:blip>
        <a:srcRect/>
        <a:stretch>
          <a:fillRect/>
        </a:stretch>
      </xdr:blipFill>
      <xdr:spPr bwMode="auto">
        <a:xfrm>
          <a:off x="123825" y="78981300"/>
          <a:ext cx="4762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371</xdr:row>
      <xdr:rowOff>19050</xdr:rowOff>
    </xdr:from>
    <xdr:to>
      <xdr:col>0</xdr:col>
      <xdr:colOff>476250</xdr:colOff>
      <xdr:row>372</xdr:row>
      <xdr:rowOff>400050</xdr:rowOff>
    </xdr:to>
    <xdr:pic>
      <xdr:nvPicPr>
        <xdr:cNvPr id="232733" name="Picture 20740"/>
        <xdr:cNvPicPr>
          <a:picLocks noChangeAspect="1" noChangeArrowheads="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rcRect/>
        <a:stretch>
          <a:fillRect/>
        </a:stretch>
      </xdr:blipFill>
      <xdr:spPr bwMode="auto">
        <a:xfrm>
          <a:off x="133350" y="80114775"/>
          <a:ext cx="342900"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373</xdr:row>
      <xdr:rowOff>9525</xdr:rowOff>
    </xdr:from>
    <xdr:to>
      <xdr:col>0</xdr:col>
      <xdr:colOff>485775</xdr:colOff>
      <xdr:row>374</xdr:row>
      <xdr:rowOff>400050</xdr:rowOff>
    </xdr:to>
    <xdr:pic>
      <xdr:nvPicPr>
        <xdr:cNvPr id="232734" name="Picture 20741"/>
        <xdr:cNvPicPr>
          <a:picLocks noChangeAspect="1" noChangeArrowheads="1"/>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rcRect/>
        <a:stretch>
          <a:fillRect/>
        </a:stretch>
      </xdr:blipFill>
      <xdr:spPr bwMode="auto">
        <a:xfrm>
          <a:off x="133350" y="81019650"/>
          <a:ext cx="352425" cy="8477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161925</xdr:colOff>
      <xdr:row>382</xdr:row>
      <xdr:rowOff>19050</xdr:rowOff>
    </xdr:from>
    <xdr:to>
      <xdr:col>0</xdr:col>
      <xdr:colOff>581025</xdr:colOff>
      <xdr:row>383</xdr:row>
      <xdr:rowOff>428625</xdr:rowOff>
    </xdr:to>
    <xdr:pic>
      <xdr:nvPicPr>
        <xdr:cNvPr id="232735" name="Picture 20806"/>
        <xdr:cNvPicPr>
          <a:picLocks noChangeAspect="1" noChangeArrowheads="1"/>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rcRect/>
        <a:stretch>
          <a:fillRect/>
        </a:stretch>
      </xdr:blipFill>
      <xdr:spPr bwMode="auto">
        <a:xfrm>
          <a:off x="161925" y="85448775"/>
          <a:ext cx="419100"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389</xdr:row>
      <xdr:rowOff>9525</xdr:rowOff>
    </xdr:from>
    <xdr:to>
      <xdr:col>0</xdr:col>
      <xdr:colOff>581025</xdr:colOff>
      <xdr:row>390</xdr:row>
      <xdr:rowOff>476250</xdr:rowOff>
    </xdr:to>
    <xdr:pic>
      <xdr:nvPicPr>
        <xdr:cNvPr id="232736" name="Picture 20807"/>
        <xdr:cNvPicPr>
          <a:picLocks noChangeAspect="1" noChangeArrowheads="1"/>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rcRect/>
        <a:stretch>
          <a:fillRect/>
        </a:stretch>
      </xdr:blipFill>
      <xdr:spPr bwMode="auto">
        <a:xfrm>
          <a:off x="152400" y="87963375"/>
          <a:ext cx="428625" cy="971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274</xdr:row>
      <xdr:rowOff>38100</xdr:rowOff>
    </xdr:from>
    <xdr:to>
      <xdr:col>0</xdr:col>
      <xdr:colOff>476250</xdr:colOff>
      <xdr:row>275</xdr:row>
      <xdr:rowOff>381000</xdr:rowOff>
    </xdr:to>
    <xdr:pic>
      <xdr:nvPicPr>
        <xdr:cNvPr id="232737" name="Picture 20378"/>
        <xdr:cNvPicPr>
          <a:picLocks noChangeAspect="1" noChangeArrowheads="1"/>
        </xdr:cNvPicPr>
      </xdr:nvPicPr>
      <xdr:blipFill>
        <a:blip xmlns:r="http://schemas.openxmlformats.org/officeDocument/2006/relationships" r:embed="rId37" cstate="print">
          <a:extLst>
            <a:ext uri="{28A0092B-C50C-407E-A947-70E740481C1C}">
              <a14:useLocalDpi xmlns="" xmlns:a14="http://schemas.microsoft.com/office/drawing/2010/main" val="0"/>
            </a:ext>
          </a:extLst>
        </a:blip>
        <a:srcRect/>
        <a:stretch>
          <a:fillRect/>
        </a:stretch>
      </xdr:blipFill>
      <xdr:spPr bwMode="auto">
        <a:xfrm>
          <a:off x="57150" y="50063400"/>
          <a:ext cx="419100" cy="8001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277</xdr:row>
      <xdr:rowOff>123825</xdr:rowOff>
    </xdr:from>
    <xdr:to>
      <xdr:col>0</xdr:col>
      <xdr:colOff>542925</xdr:colOff>
      <xdr:row>277</xdr:row>
      <xdr:rowOff>123825</xdr:rowOff>
    </xdr:to>
    <xdr:pic>
      <xdr:nvPicPr>
        <xdr:cNvPr id="232738" name="Picture 20338"/>
        <xdr:cNvPicPr>
          <a:picLocks noChangeAspect="1" noChangeArrowheads="1"/>
        </xdr:cNvPicPr>
      </xdr:nvPicPr>
      <xdr:blipFill>
        <a:blip xmlns:r="http://schemas.openxmlformats.org/officeDocument/2006/relationships" r:embed="rId38">
          <a:extLst>
            <a:ext uri="{28A0092B-C50C-407E-A947-70E740481C1C}">
              <a14:useLocalDpi xmlns="" xmlns:a14="http://schemas.microsoft.com/office/drawing/2010/main" val="0"/>
            </a:ext>
          </a:extLst>
        </a:blip>
        <a:srcRect/>
        <a:stretch>
          <a:fillRect/>
        </a:stretch>
      </xdr:blipFill>
      <xdr:spPr bwMode="auto">
        <a:xfrm>
          <a:off x="47625" y="51835050"/>
          <a:ext cx="4953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284</xdr:row>
      <xdr:rowOff>152400</xdr:rowOff>
    </xdr:from>
    <xdr:to>
      <xdr:col>0</xdr:col>
      <xdr:colOff>600075</xdr:colOff>
      <xdr:row>284</xdr:row>
      <xdr:rowOff>152400</xdr:rowOff>
    </xdr:to>
    <xdr:pic>
      <xdr:nvPicPr>
        <xdr:cNvPr id="232739" name="Picture 20583"/>
        <xdr:cNvPicPr>
          <a:picLocks noChangeAspect="1" noChangeArrowheads="1"/>
        </xdr:cNvPicPr>
      </xdr:nvPicPr>
      <xdr:blipFill>
        <a:blip xmlns:r="http://schemas.openxmlformats.org/officeDocument/2006/relationships" r:embed="rId39">
          <a:extLst>
            <a:ext uri="{28A0092B-C50C-407E-A947-70E740481C1C}">
              <a14:useLocalDpi xmlns="" xmlns:a14="http://schemas.microsoft.com/office/drawing/2010/main" val="0"/>
            </a:ext>
          </a:extLst>
        </a:blip>
        <a:srcRect/>
        <a:stretch>
          <a:fillRect/>
        </a:stretch>
      </xdr:blipFill>
      <xdr:spPr bwMode="auto">
        <a:xfrm>
          <a:off x="38100" y="55092600"/>
          <a:ext cx="5619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289</xdr:row>
      <xdr:rowOff>66675</xdr:rowOff>
    </xdr:from>
    <xdr:to>
      <xdr:col>0</xdr:col>
      <xdr:colOff>600075</xdr:colOff>
      <xdr:row>289</xdr:row>
      <xdr:rowOff>66675</xdr:rowOff>
    </xdr:to>
    <xdr:pic>
      <xdr:nvPicPr>
        <xdr:cNvPr id="232740" name="Picture 20630"/>
        <xdr:cNvPicPr>
          <a:picLocks noChangeAspect="1" noChangeArrowheads="1"/>
        </xdr:cNvPicPr>
      </xdr:nvPicPr>
      <xdr:blipFill>
        <a:blip xmlns:r="http://schemas.openxmlformats.org/officeDocument/2006/relationships" r:embed="rId40">
          <a:extLst>
            <a:ext uri="{28A0092B-C50C-407E-A947-70E740481C1C}">
              <a14:useLocalDpi xmlns="" xmlns:a14="http://schemas.microsoft.com/office/drawing/2010/main" val="0"/>
            </a:ext>
          </a:extLst>
        </a:blip>
        <a:srcRect/>
        <a:stretch>
          <a:fillRect/>
        </a:stretch>
      </xdr:blipFill>
      <xdr:spPr bwMode="auto">
        <a:xfrm>
          <a:off x="28575" y="5610225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298</xdr:row>
      <xdr:rowOff>123825</xdr:rowOff>
    </xdr:from>
    <xdr:to>
      <xdr:col>0</xdr:col>
      <xdr:colOff>571500</xdr:colOff>
      <xdr:row>298</xdr:row>
      <xdr:rowOff>123825</xdr:rowOff>
    </xdr:to>
    <xdr:pic>
      <xdr:nvPicPr>
        <xdr:cNvPr id="232741" name="Picture 20631"/>
        <xdr:cNvPicPr>
          <a:picLocks noChangeAspect="1" noChangeArrowheads="1"/>
        </xdr:cNvPicPr>
      </xdr:nvPicPr>
      <xdr:blipFill>
        <a:blip xmlns:r="http://schemas.openxmlformats.org/officeDocument/2006/relationships" r:embed="rId41">
          <a:extLst>
            <a:ext uri="{28A0092B-C50C-407E-A947-70E740481C1C}">
              <a14:useLocalDpi xmlns="" xmlns:a14="http://schemas.microsoft.com/office/drawing/2010/main" val="0"/>
            </a:ext>
          </a:extLst>
        </a:blip>
        <a:srcRect/>
        <a:stretch>
          <a:fillRect/>
        </a:stretch>
      </xdr:blipFill>
      <xdr:spPr bwMode="auto">
        <a:xfrm>
          <a:off x="28575" y="59245500"/>
          <a:ext cx="5429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256</xdr:row>
      <xdr:rowOff>66675</xdr:rowOff>
    </xdr:from>
    <xdr:to>
      <xdr:col>0</xdr:col>
      <xdr:colOff>485775</xdr:colOff>
      <xdr:row>257</xdr:row>
      <xdr:rowOff>323850</xdr:rowOff>
    </xdr:to>
    <xdr:pic>
      <xdr:nvPicPr>
        <xdr:cNvPr id="232742" name="Picture 20132"/>
        <xdr:cNvPicPr>
          <a:picLocks noChangeAspect="1" noChangeArrowheads="1"/>
        </xdr:cNvPicPr>
      </xdr:nvPicPr>
      <xdr:blipFill>
        <a:blip xmlns:r="http://schemas.openxmlformats.org/officeDocument/2006/relationships" r:embed="rId42" cstate="print">
          <a:extLst>
            <a:ext uri="{28A0092B-C50C-407E-A947-70E740481C1C}">
              <a14:useLocalDpi xmlns="" xmlns:a14="http://schemas.microsoft.com/office/drawing/2010/main" val="0"/>
            </a:ext>
          </a:extLst>
        </a:blip>
        <a:srcRect/>
        <a:stretch>
          <a:fillRect/>
        </a:stretch>
      </xdr:blipFill>
      <xdr:spPr bwMode="auto">
        <a:xfrm>
          <a:off x="114300" y="43662600"/>
          <a:ext cx="371475"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95250</xdr:colOff>
      <xdr:row>259</xdr:row>
      <xdr:rowOff>38100</xdr:rowOff>
    </xdr:from>
    <xdr:to>
      <xdr:col>0</xdr:col>
      <xdr:colOff>495300</xdr:colOff>
      <xdr:row>260</xdr:row>
      <xdr:rowOff>371475</xdr:rowOff>
    </xdr:to>
    <xdr:pic>
      <xdr:nvPicPr>
        <xdr:cNvPr id="232743" name="Picture 20133"/>
        <xdr:cNvPicPr>
          <a:picLocks noChangeAspect="1" noChangeArrowheads="1"/>
        </xdr:cNvPicPr>
      </xdr:nvPicPr>
      <xdr:blipFill>
        <a:blip xmlns:r="http://schemas.openxmlformats.org/officeDocument/2006/relationships" r:embed="rId43" cstate="print">
          <a:extLst>
            <a:ext uri="{28A0092B-C50C-407E-A947-70E740481C1C}">
              <a14:useLocalDpi xmlns="" xmlns:a14="http://schemas.microsoft.com/office/drawing/2010/main" val="0"/>
            </a:ext>
          </a:extLst>
        </a:blip>
        <a:srcRect/>
        <a:stretch>
          <a:fillRect/>
        </a:stretch>
      </xdr:blipFill>
      <xdr:spPr bwMode="auto">
        <a:xfrm>
          <a:off x="95250" y="45129450"/>
          <a:ext cx="400050" cy="781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149</xdr:row>
      <xdr:rowOff>123825</xdr:rowOff>
    </xdr:from>
    <xdr:to>
      <xdr:col>0</xdr:col>
      <xdr:colOff>600075</xdr:colOff>
      <xdr:row>149</xdr:row>
      <xdr:rowOff>123825</xdr:rowOff>
    </xdr:to>
    <xdr:pic>
      <xdr:nvPicPr>
        <xdr:cNvPr id="232744" name="Picture 20078"/>
        <xdr:cNvPicPr>
          <a:picLocks noChangeAspect="1" noChangeArrowheads="1"/>
        </xdr:cNvPicPr>
      </xdr:nvPicPr>
      <xdr:blipFill>
        <a:blip xmlns:r="http://schemas.openxmlformats.org/officeDocument/2006/relationships" r:embed="rId17">
          <a:extLst>
            <a:ext uri="{28A0092B-C50C-407E-A947-70E740481C1C}">
              <a14:useLocalDpi xmlns="" xmlns:a14="http://schemas.microsoft.com/office/drawing/2010/main" val="0"/>
            </a:ext>
          </a:extLst>
        </a:blip>
        <a:srcRect/>
        <a:stretch>
          <a:fillRect/>
        </a:stretch>
      </xdr:blipFill>
      <xdr:spPr bwMode="auto">
        <a:xfrm>
          <a:off x="19050" y="26308050"/>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359</xdr:row>
      <xdr:rowOff>19050</xdr:rowOff>
    </xdr:from>
    <xdr:to>
      <xdr:col>0</xdr:col>
      <xdr:colOff>561975</xdr:colOff>
      <xdr:row>359</xdr:row>
      <xdr:rowOff>19050</xdr:rowOff>
    </xdr:to>
    <xdr:pic>
      <xdr:nvPicPr>
        <xdr:cNvPr id="232745" name="Picture 3901"/>
        <xdr:cNvPicPr>
          <a:picLocks noChangeAspect="1" noChangeArrowheads="1"/>
        </xdr:cNvPicPr>
      </xdr:nvPicPr>
      <xdr:blipFill>
        <a:blip xmlns:r="http://schemas.openxmlformats.org/officeDocument/2006/relationships" r:embed="rId44">
          <a:extLst>
            <a:ext uri="{28A0092B-C50C-407E-A947-70E740481C1C}">
              <a14:useLocalDpi xmlns="" xmlns:a14="http://schemas.microsoft.com/office/drawing/2010/main" val="0"/>
            </a:ext>
          </a:extLst>
        </a:blip>
        <a:srcRect/>
        <a:stretch>
          <a:fillRect/>
        </a:stretch>
      </xdr:blipFill>
      <xdr:spPr bwMode="auto">
        <a:xfrm>
          <a:off x="47625" y="77828775"/>
          <a:ext cx="5143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340</xdr:row>
      <xdr:rowOff>38100</xdr:rowOff>
    </xdr:from>
    <xdr:to>
      <xdr:col>0</xdr:col>
      <xdr:colOff>552450</xdr:colOff>
      <xdr:row>341</xdr:row>
      <xdr:rowOff>333375</xdr:rowOff>
    </xdr:to>
    <xdr:pic>
      <xdr:nvPicPr>
        <xdr:cNvPr id="232746" name="Picture 4888"/>
        <xdr:cNvPicPr>
          <a:picLocks noChangeAspect="1" noChangeArrowheads="1"/>
        </xdr:cNvPicPr>
      </xdr:nvPicPr>
      <xdr:blipFill>
        <a:blip xmlns:r="http://schemas.openxmlformats.org/officeDocument/2006/relationships" r:embed="rId45" cstate="print">
          <a:extLst>
            <a:ext uri="{28A0092B-C50C-407E-A947-70E740481C1C}">
              <a14:useLocalDpi xmlns="" xmlns:a14="http://schemas.microsoft.com/office/drawing/2010/main" val="0"/>
            </a:ext>
          </a:extLst>
        </a:blip>
        <a:srcRect/>
        <a:stretch>
          <a:fillRect/>
        </a:stretch>
      </xdr:blipFill>
      <xdr:spPr bwMode="auto">
        <a:xfrm>
          <a:off x="38100" y="73047225"/>
          <a:ext cx="514350" cy="752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347</xdr:row>
      <xdr:rowOff>19050</xdr:rowOff>
    </xdr:from>
    <xdr:to>
      <xdr:col>1</xdr:col>
      <xdr:colOff>0</xdr:colOff>
      <xdr:row>348</xdr:row>
      <xdr:rowOff>400050</xdr:rowOff>
    </xdr:to>
    <xdr:pic>
      <xdr:nvPicPr>
        <xdr:cNvPr id="232747" name="Picture 4948"/>
        <xdr:cNvPicPr>
          <a:picLocks noChangeAspect="1" noChangeArrowheads="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rcRect/>
        <a:stretch>
          <a:fillRect/>
        </a:stretch>
      </xdr:blipFill>
      <xdr:spPr bwMode="auto">
        <a:xfrm>
          <a:off x="38100" y="74828400"/>
          <a:ext cx="571500"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349</xdr:row>
      <xdr:rowOff>57150</xdr:rowOff>
    </xdr:from>
    <xdr:to>
      <xdr:col>0</xdr:col>
      <xdr:colOff>600075</xdr:colOff>
      <xdr:row>349</xdr:row>
      <xdr:rowOff>57150</xdr:rowOff>
    </xdr:to>
    <xdr:pic>
      <xdr:nvPicPr>
        <xdr:cNvPr id="232748" name="Picture 4949"/>
        <xdr:cNvPicPr>
          <a:picLocks noChangeAspect="1" noChangeArrowheads="1"/>
        </xdr:cNvPicPr>
      </xdr:nvPicPr>
      <xdr:blipFill>
        <a:blip xmlns:r="http://schemas.openxmlformats.org/officeDocument/2006/relationships" r:embed="rId47">
          <a:extLst>
            <a:ext uri="{28A0092B-C50C-407E-A947-70E740481C1C}">
              <a14:useLocalDpi xmlns="" xmlns:a14="http://schemas.microsoft.com/office/drawing/2010/main" val="0"/>
            </a:ext>
          </a:extLst>
        </a:blip>
        <a:srcRect/>
        <a:stretch>
          <a:fillRect/>
        </a:stretch>
      </xdr:blipFill>
      <xdr:spPr bwMode="auto">
        <a:xfrm>
          <a:off x="47625" y="75780900"/>
          <a:ext cx="5524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353</xdr:row>
      <xdr:rowOff>76200</xdr:rowOff>
    </xdr:from>
    <xdr:to>
      <xdr:col>0</xdr:col>
      <xdr:colOff>581025</xdr:colOff>
      <xdr:row>353</xdr:row>
      <xdr:rowOff>76200</xdr:rowOff>
    </xdr:to>
    <xdr:pic>
      <xdr:nvPicPr>
        <xdr:cNvPr id="232749" name="Picture 4950"/>
        <xdr:cNvPicPr>
          <a:picLocks noChangeAspect="1" noChangeArrowheads="1"/>
        </xdr:cNvPicPr>
      </xdr:nvPicPr>
      <xdr:blipFill>
        <a:blip xmlns:r="http://schemas.openxmlformats.org/officeDocument/2006/relationships" r:embed="rId48">
          <a:extLst>
            <a:ext uri="{28A0092B-C50C-407E-A947-70E740481C1C}">
              <a14:useLocalDpi xmlns="" xmlns:a14="http://schemas.microsoft.com/office/drawing/2010/main" val="0"/>
            </a:ext>
          </a:extLst>
        </a:blip>
        <a:srcRect/>
        <a:stretch>
          <a:fillRect/>
        </a:stretch>
      </xdr:blipFill>
      <xdr:spPr bwMode="auto">
        <a:xfrm>
          <a:off x="28575" y="76600050"/>
          <a:ext cx="5524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396</xdr:row>
      <xdr:rowOff>19050</xdr:rowOff>
    </xdr:from>
    <xdr:to>
      <xdr:col>0</xdr:col>
      <xdr:colOff>476250</xdr:colOff>
      <xdr:row>397</xdr:row>
      <xdr:rowOff>438150</xdr:rowOff>
    </xdr:to>
    <xdr:pic>
      <xdr:nvPicPr>
        <xdr:cNvPr id="232750" name="Picture 20740"/>
        <xdr:cNvPicPr>
          <a:picLocks noChangeAspect="1" noChangeArrowheads="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rcRect/>
        <a:stretch>
          <a:fillRect/>
        </a:stretch>
      </xdr:blipFill>
      <xdr:spPr bwMode="auto">
        <a:xfrm>
          <a:off x="133350" y="91725750"/>
          <a:ext cx="342900"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398</xdr:row>
      <xdr:rowOff>9525</xdr:rowOff>
    </xdr:from>
    <xdr:to>
      <xdr:col>0</xdr:col>
      <xdr:colOff>485775</xdr:colOff>
      <xdr:row>399</xdr:row>
      <xdr:rowOff>476250</xdr:rowOff>
    </xdr:to>
    <xdr:pic>
      <xdr:nvPicPr>
        <xdr:cNvPr id="232751" name="Picture 20741"/>
        <xdr:cNvPicPr>
          <a:picLocks noChangeAspect="1" noChangeArrowheads="1"/>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rcRect/>
        <a:stretch>
          <a:fillRect/>
        </a:stretch>
      </xdr:blipFill>
      <xdr:spPr bwMode="auto">
        <a:xfrm>
          <a:off x="133350" y="92630625"/>
          <a:ext cx="352425" cy="971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400</xdr:row>
      <xdr:rowOff>9525</xdr:rowOff>
    </xdr:from>
    <xdr:to>
      <xdr:col>0</xdr:col>
      <xdr:colOff>581025</xdr:colOff>
      <xdr:row>401</xdr:row>
      <xdr:rowOff>485775</xdr:rowOff>
    </xdr:to>
    <xdr:pic>
      <xdr:nvPicPr>
        <xdr:cNvPr id="232752" name="Picture 20744"/>
        <xdr:cNvPicPr>
          <a:picLocks noChangeAspect="1" noChangeArrowheads="1"/>
        </xdr:cNvPicPr>
      </xdr:nvPicPr>
      <xdr:blipFill>
        <a:blip xmlns:r="http://schemas.openxmlformats.org/officeDocument/2006/relationships" r:embed="rId49" cstate="print">
          <a:extLst>
            <a:ext uri="{28A0092B-C50C-407E-A947-70E740481C1C}">
              <a14:useLocalDpi xmlns="" xmlns:a14="http://schemas.microsoft.com/office/drawing/2010/main" val="0"/>
            </a:ext>
          </a:extLst>
        </a:blip>
        <a:srcRect/>
        <a:stretch>
          <a:fillRect/>
        </a:stretch>
      </xdr:blipFill>
      <xdr:spPr bwMode="auto">
        <a:xfrm>
          <a:off x="142875" y="93640275"/>
          <a:ext cx="438150" cy="981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402</xdr:row>
      <xdr:rowOff>9525</xdr:rowOff>
    </xdr:from>
    <xdr:to>
      <xdr:col>0</xdr:col>
      <xdr:colOff>581025</xdr:colOff>
      <xdr:row>403</xdr:row>
      <xdr:rowOff>485775</xdr:rowOff>
    </xdr:to>
    <xdr:pic>
      <xdr:nvPicPr>
        <xdr:cNvPr id="232753" name="Picture 20807"/>
        <xdr:cNvPicPr>
          <a:picLocks noChangeAspect="1" noChangeArrowheads="1"/>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rcRect/>
        <a:stretch>
          <a:fillRect/>
        </a:stretch>
      </xdr:blipFill>
      <xdr:spPr bwMode="auto">
        <a:xfrm>
          <a:off x="152400" y="94649925"/>
          <a:ext cx="428625" cy="981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419</xdr:row>
      <xdr:rowOff>85725</xdr:rowOff>
    </xdr:from>
    <xdr:to>
      <xdr:col>1</xdr:col>
      <xdr:colOff>0</xdr:colOff>
      <xdr:row>419</xdr:row>
      <xdr:rowOff>85725</xdr:rowOff>
    </xdr:to>
    <xdr:pic>
      <xdr:nvPicPr>
        <xdr:cNvPr id="232754" name="Picture 29852"/>
        <xdr:cNvPicPr>
          <a:picLocks noChangeAspect="1" noChangeArrowheads="1"/>
        </xdr:cNvPicPr>
      </xdr:nvPicPr>
      <xdr:blipFill>
        <a:blip xmlns:r="http://schemas.openxmlformats.org/officeDocument/2006/relationships" r:embed="rId50">
          <a:extLst>
            <a:ext uri="{28A0092B-C50C-407E-A947-70E740481C1C}">
              <a14:useLocalDpi xmlns="" xmlns:a14="http://schemas.microsoft.com/office/drawing/2010/main" val="0"/>
            </a:ext>
          </a:extLst>
        </a:blip>
        <a:srcRect/>
        <a:stretch>
          <a:fillRect/>
        </a:stretch>
      </xdr:blipFill>
      <xdr:spPr bwMode="auto">
        <a:xfrm>
          <a:off x="38100" y="10125075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424</xdr:row>
      <xdr:rowOff>95250</xdr:rowOff>
    </xdr:from>
    <xdr:to>
      <xdr:col>1</xdr:col>
      <xdr:colOff>0</xdr:colOff>
      <xdr:row>424</xdr:row>
      <xdr:rowOff>95250</xdr:rowOff>
    </xdr:to>
    <xdr:pic>
      <xdr:nvPicPr>
        <xdr:cNvPr id="232755" name="Picture 29853"/>
        <xdr:cNvPicPr>
          <a:picLocks noChangeAspect="1" noChangeArrowheads="1"/>
        </xdr:cNvPicPr>
      </xdr:nvPicPr>
      <xdr:blipFill>
        <a:blip xmlns:r="http://schemas.openxmlformats.org/officeDocument/2006/relationships" r:embed="rId51">
          <a:extLst>
            <a:ext uri="{28A0092B-C50C-407E-A947-70E740481C1C}">
              <a14:useLocalDpi xmlns="" xmlns:a14="http://schemas.microsoft.com/office/drawing/2010/main" val="0"/>
            </a:ext>
          </a:extLst>
        </a:blip>
        <a:srcRect/>
        <a:stretch>
          <a:fillRect/>
        </a:stretch>
      </xdr:blipFill>
      <xdr:spPr bwMode="auto">
        <a:xfrm>
          <a:off x="28575" y="102069900"/>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429</xdr:row>
      <xdr:rowOff>76200</xdr:rowOff>
    </xdr:from>
    <xdr:to>
      <xdr:col>0</xdr:col>
      <xdr:colOff>590550</xdr:colOff>
      <xdr:row>429</xdr:row>
      <xdr:rowOff>76200</xdr:rowOff>
    </xdr:to>
    <xdr:pic>
      <xdr:nvPicPr>
        <xdr:cNvPr id="232756" name="Picture 29854"/>
        <xdr:cNvPicPr>
          <a:picLocks noChangeAspect="1" noChangeArrowheads="1"/>
        </xdr:cNvPicPr>
      </xdr:nvPicPr>
      <xdr:blipFill>
        <a:blip xmlns:r="http://schemas.openxmlformats.org/officeDocument/2006/relationships" r:embed="rId52">
          <a:extLst>
            <a:ext uri="{28A0092B-C50C-407E-A947-70E740481C1C}">
              <a14:useLocalDpi xmlns="" xmlns:a14="http://schemas.microsoft.com/office/drawing/2010/main" val="0"/>
            </a:ext>
          </a:extLst>
        </a:blip>
        <a:srcRect/>
        <a:stretch>
          <a:fillRect/>
        </a:stretch>
      </xdr:blipFill>
      <xdr:spPr bwMode="auto">
        <a:xfrm>
          <a:off x="19050" y="102860475"/>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380</xdr:row>
      <xdr:rowOff>9525</xdr:rowOff>
    </xdr:from>
    <xdr:to>
      <xdr:col>0</xdr:col>
      <xdr:colOff>581025</xdr:colOff>
      <xdr:row>381</xdr:row>
      <xdr:rowOff>342900</xdr:rowOff>
    </xdr:to>
    <xdr:pic>
      <xdr:nvPicPr>
        <xdr:cNvPr id="232757" name="Picture 20744"/>
        <xdr:cNvPicPr>
          <a:picLocks noChangeAspect="1" noChangeArrowheads="1"/>
        </xdr:cNvPicPr>
      </xdr:nvPicPr>
      <xdr:blipFill>
        <a:blip xmlns:r="http://schemas.openxmlformats.org/officeDocument/2006/relationships" r:embed="rId53" cstate="print">
          <a:extLst>
            <a:ext uri="{28A0092B-C50C-407E-A947-70E740481C1C}">
              <a14:useLocalDpi xmlns="" xmlns:a14="http://schemas.microsoft.com/office/drawing/2010/main" val="0"/>
            </a:ext>
          </a:extLst>
        </a:blip>
        <a:srcRect/>
        <a:stretch>
          <a:fillRect/>
        </a:stretch>
      </xdr:blipFill>
      <xdr:spPr bwMode="auto">
        <a:xfrm>
          <a:off x="142875" y="84677250"/>
          <a:ext cx="438150" cy="714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379</xdr:row>
      <xdr:rowOff>28575</xdr:rowOff>
    </xdr:from>
    <xdr:to>
      <xdr:col>0</xdr:col>
      <xdr:colOff>514350</xdr:colOff>
      <xdr:row>379</xdr:row>
      <xdr:rowOff>866775</xdr:rowOff>
    </xdr:to>
    <xdr:pic>
      <xdr:nvPicPr>
        <xdr:cNvPr id="232758" name="Picture 31311"/>
        <xdr:cNvPicPr>
          <a:picLocks noChangeAspect="1" noChangeArrowheads="1"/>
        </xdr:cNvPicPr>
      </xdr:nvPicPr>
      <xdr:blipFill>
        <a:blip xmlns:r="http://schemas.openxmlformats.org/officeDocument/2006/relationships" r:embed="rId54" cstate="print">
          <a:extLst>
            <a:ext uri="{28A0092B-C50C-407E-A947-70E740481C1C}">
              <a14:useLocalDpi xmlns="" xmlns:a14="http://schemas.microsoft.com/office/drawing/2010/main" val="0"/>
            </a:ext>
          </a:extLst>
        </a:blip>
        <a:srcRect/>
        <a:stretch>
          <a:fillRect/>
        </a:stretch>
      </xdr:blipFill>
      <xdr:spPr bwMode="auto">
        <a:xfrm>
          <a:off x="123825" y="83781900"/>
          <a:ext cx="390525" cy="838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393</xdr:row>
      <xdr:rowOff>28575</xdr:rowOff>
    </xdr:from>
    <xdr:to>
      <xdr:col>0</xdr:col>
      <xdr:colOff>561975</xdr:colOff>
      <xdr:row>393</xdr:row>
      <xdr:rowOff>857250</xdr:rowOff>
    </xdr:to>
    <xdr:pic>
      <xdr:nvPicPr>
        <xdr:cNvPr id="232759" name="Picture 31311"/>
        <xdr:cNvPicPr>
          <a:picLocks noChangeAspect="1" noChangeArrowheads="1"/>
        </xdr:cNvPicPr>
      </xdr:nvPicPr>
      <xdr:blipFill>
        <a:blip xmlns:r="http://schemas.openxmlformats.org/officeDocument/2006/relationships" r:embed="rId54" cstate="print">
          <a:extLst>
            <a:ext uri="{28A0092B-C50C-407E-A947-70E740481C1C}">
              <a14:useLocalDpi xmlns="" xmlns:a14="http://schemas.microsoft.com/office/drawing/2010/main" val="0"/>
            </a:ext>
          </a:extLst>
        </a:blip>
        <a:srcRect/>
        <a:stretch>
          <a:fillRect/>
        </a:stretch>
      </xdr:blipFill>
      <xdr:spPr bwMode="auto">
        <a:xfrm>
          <a:off x="152400" y="89906475"/>
          <a:ext cx="409575" cy="828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387</xdr:row>
      <xdr:rowOff>19050</xdr:rowOff>
    </xdr:from>
    <xdr:to>
      <xdr:col>0</xdr:col>
      <xdr:colOff>533400</xdr:colOff>
      <xdr:row>388</xdr:row>
      <xdr:rowOff>466725</xdr:rowOff>
    </xdr:to>
    <xdr:pic>
      <xdr:nvPicPr>
        <xdr:cNvPr id="232760" name="Picture 33291"/>
        <xdr:cNvPicPr>
          <a:picLocks noChangeAspect="1" noChangeArrowheads="1"/>
        </xdr:cNvPicPr>
      </xdr:nvPicPr>
      <xdr:blipFill>
        <a:blip xmlns:r="http://schemas.openxmlformats.org/officeDocument/2006/relationships" r:embed="rId55">
          <a:extLst>
            <a:ext uri="{28A0092B-C50C-407E-A947-70E740481C1C}">
              <a14:useLocalDpi xmlns="" xmlns:a14="http://schemas.microsoft.com/office/drawing/2010/main" val="0"/>
            </a:ext>
          </a:extLst>
        </a:blip>
        <a:srcRect/>
        <a:stretch>
          <a:fillRect/>
        </a:stretch>
      </xdr:blipFill>
      <xdr:spPr bwMode="auto">
        <a:xfrm>
          <a:off x="114300" y="86963250"/>
          <a:ext cx="419100" cy="952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391</xdr:row>
      <xdr:rowOff>9525</xdr:rowOff>
    </xdr:from>
    <xdr:to>
      <xdr:col>0</xdr:col>
      <xdr:colOff>561975</xdr:colOff>
      <xdr:row>392</xdr:row>
      <xdr:rowOff>447675</xdr:rowOff>
    </xdr:to>
    <xdr:pic>
      <xdr:nvPicPr>
        <xdr:cNvPr id="232761" name="Picture 34601"/>
        <xdr:cNvPicPr>
          <a:picLocks noChangeAspect="1" noChangeArrowheads="1"/>
        </xdr:cNvPicPr>
      </xdr:nvPicPr>
      <xdr:blipFill>
        <a:blip xmlns:r="http://schemas.openxmlformats.org/officeDocument/2006/relationships" r:embed="rId56" cstate="print">
          <a:extLst>
            <a:ext uri="{28A0092B-C50C-407E-A947-70E740481C1C}">
              <a14:useLocalDpi xmlns="" xmlns:a14="http://schemas.microsoft.com/office/drawing/2010/main" val="0"/>
            </a:ext>
          </a:extLst>
        </a:blip>
        <a:srcRect/>
        <a:stretch>
          <a:fillRect/>
        </a:stretch>
      </xdr:blipFill>
      <xdr:spPr bwMode="auto">
        <a:xfrm>
          <a:off x="133350" y="88973025"/>
          <a:ext cx="428625" cy="895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171450</xdr:colOff>
      <xdr:row>413</xdr:row>
      <xdr:rowOff>28575</xdr:rowOff>
    </xdr:from>
    <xdr:to>
      <xdr:col>0</xdr:col>
      <xdr:colOff>495300</xdr:colOff>
      <xdr:row>413</xdr:row>
      <xdr:rowOff>28575</xdr:rowOff>
    </xdr:to>
    <xdr:pic>
      <xdr:nvPicPr>
        <xdr:cNvPr id="232762" name="Picture 38811"/>
        <xdr:cNvPicPr>
          <a:picLocks noChangeAspect="1" noChangeArrowheads="1"/>
        </xdr:cNvPicPr>
      </xdr:nvPicPr>
      <xdr:blipFill>
        <a:blip xmlns:r="http://schemas.openxmlformats.org/officeDocument/2006/relationships" r:embed="rId57">
          <a:extLst>
            <a:ext uri="{28A0092B-C50C-407E-A947-70E740481C1C}">
              <a14:useLocalDpi xmlns="" xmlns:a14="http://schemas.microsoft.com/office/drawing/2010/main" val="0"/>
            </a:ext>
          </a:extLst>
        </a:blip>
        <a:srcRect/>
        <a:stretch>
          <a:fillRect/>
        </a:stretch>
      </xdr:blipFill>
      <xdr:spPr bwMode="auto">
        <a:xfrm>
          <a:off x="171450" y="99536250"/>
          <a:ext cx="3238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171450</xdr:colOff>
      <xdr:row>416</xdr:row>
      <xdr:rowOff>47625</xdr:rowOff>
    </xdr:from>
    <xdr:to>
      <xdr:col>0</xdr:col>
      <xdr:colOff>438150</xdr:colOff>
      <xdr:row>416</xdr:row>
      <xdr:rowOff>523875</xdr:rowOff>
    </xdr:to>
    <xdr:pic>
      <xdr:nvPicPr>
        <xdr:cNvPr id="232763" name="Рисунок 1"/>
        <xdr:cNvPicPr>
          <a:picLocks noChangeAspect="1"/>
        </xdr:cNvPicPr>
      </xdr:nvPicPr>
      <xdr:blipFill>
        <a:blip xmlns:r="http://schemas.openxmlformats.org/officeDocument/2006/relationships" r:embed="rId58" cstate="print">
          <a:extLst>
            <a:ext uri="{28A0092B-C50C-407E-A947-70E740481C1C}">
              <a14:useLocalDpi xmlns="" xmlns:a14="http://schemas.microsoft.com/office/drawing/2010/main" val="0"/>
            </a:ext>
          </a:extLst>
        </a:blip>
        <a:srcRect/>
        <a:stretch>
          <a:fillRect/>
        </a:stretch>
      </xdr:blipFill>
      <xdr:spPr bwMode="auto">
        <a:xfrm>
          <a:off x="171450" y="100126800"/>
          <a:ext cx="266700" cy="476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375</xdr:row>
      <xdr:rowOff>47625</xdr:rowOff>
    </xdr:from>
    <xdr:to>
      <xdr:col>0</xdr:col>
      <xdr:colOff>514350</xdr:colOff>
      <xdr:row>376</xdr:row>
      <xdr:rowOff>400050</xdr:rowOff>
    </xdr:to>
    <xdr:pic>
      <xdr:nvPicPr>
        <xdr:cNvPr id="232764" name="Рисунок 1"/>
        <xdr:cNvPicPr>
          <a:picLocks noChangeAspect="1"/>
        </xdr:cNvPicPr>
      </xdr:nvPicPr>
      <xdr:blipFill>
        <a:blip xmlns:r="http://schemas.openxmlformats.org/officeDocument/2006/relationships" r:embed="rId59">
          <a:extLst>
            <a:ext uri="{28A0092B-C50C-407E-A947-70E740481C1C}">
              <a14:useLocalDpi xmlns="" xmlns:a14="http://schemas.microsoft.com/office/drawing/2010/main" val="0"/>
            </a:ext>
          </a:extLst>
        </a:blip>
        <a:srcRect/>
        <a:stretch>
          <a:fillRect/>
        </a:stretch>
      </xdr:blipFill>
      <xdr:spPr bwMode="auto">
        <a:xfrm>
          <a:off x="161925" y="81972150"/>
          <a:ext cx="352425"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377</xdr:row>
      <xdr:rowOff>47625</xdr:rowOff>
    </xdr:from>
    <xdr:to>
      <xdr:col>0</xdr:col>
      <xdr:colOff>533400</xdr:colOff>
      <xdr:row>378</xdr:row>
      <xdr:rowOff>400050</xdr:rowOff>
    </xdr:to>
    <xdr:pic>
      <xdr:nvPicPr>
        <xdr:cNvPr id="232765" name="Рисунок 2"/>
        <xdr:cNvPicPr>
          <a:picLocks noChangeAspect="1"/>
        </xdr:cNvPicPr>
      </xdr:nvPicPr>
      <xdr:blipFill>
        <a:blip xmlns:r="http://schemas.openxmlformats.org/officeDocument/2006/relationships" r:embed="rId60">
          <a:extLst>
            <a:ext uri="{28A0092B-C50C-407E-A947-70E740481C1C}">
              <a14:useLocalDpi xmlns="" xmlns:a14="http://schemas.microsoft.com/office/drawing/2010/main" val="0"/>
            </a:ext>
          </a:extLst>
        </a:blip>
        <a:srcRect/>
        <a:stretch>
          <a:fillRect/>
        </a:stretch>
      </xdr:blipFill>
      <xdr:spPr bwMode="auto">
        <a:xfrm>
          <a:off x="85725" y="82886550"/>
          <a:ext cx="447675"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406</xdr:row>
      <xdr:rowOff>28575</xdr:rowOff>
    </xdr:from>
    <xdr:to>
      <xdr:col>0</xdr:col>
      <xdr:colOff>476250</xdr:colOff>
      <xdr:row>407</xdr:row>
      <xdr:rowOff>476250</xdr:rowOff>
    </xdr:to>
    <xdr:pic>
      <xdr:nvPicPr>
        <xdr:cNvPr id="232766" name="Рисунок 1"/>
        <xdr:cNvPicPr>
          <a:picLocks noChangeAspect="1"/>
        </xdr:cNvPicPr>
      </xdr:nvPicPr>
      <xdr:blipFill>
        <a:blip xmlns:r="http://schemas.openxmlformats.org/officeDocument/2006/relationships" r:embed="rId61" cstate="print">
          <a:extLst>
            <a:ext uri="{28A0092B-C50C-407E-A947-70E740481C1C}">
              <a14:useLocalDpi xmlns="" xmlns:a14="http://schemas.microsoft.com/office/drawing/2010/main" val="0"/>
            </a:ext>
          </a:extLst>
        </a:blip>
        <a:srcRect/>
        <a:stretch>
          <a:fillRect/>
        </a:stretch>
      </xdr:blipFill>
      <xdr:spPr bwMode="auto">
        <a:xfrm>
          <a:off x="38100" y="96040575"/>
          <a:ext cx="438150" cy="952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408</xdr:row>
      <xdr:rowOff>28575</xdr:rowOff>
    </xdr:from>
    <xdr:to>
      <xdr:col>0</xdr:col>
      <xdr:colOff>447675</xdr:colOff>
      <xdr:row>408</xdr:row>
      <xdr:rowOff>914400</xdr:rowOff>
    </xdr:to>
    <xdr:pic>
      <xdr:nvPicPr>
        <xdr:cNvPr id="232767" name="Рисунок 3"/>
        <xdr:cNvPicPr>
          <a:picLocks noChangeAspect="1"/>
        </xdr:cNvPicPr>
      </xdr:nvPicPr>
      <xdr:blipFill>
        <a:blip xmlns:r="http://schemas.openxmlformats.org/officeDocument/2006/relationships" r:embed="rId62" cstate="print">
          <a:extLst>
            <a:ext uri="{28A0092B-C50C-407E-A947-70E740481C1C}">
              <a14:useLocalDpi xmlns="" xmlns:a14="http://schemas.microsoft.com/office/drawing/2010/main" val="0"/>
            </a:ext>
          </a:extLst>
        </a:blip>
        <a:srcRect/>
        <a:stretch>
          <a:fillRect/>
        </a:stretch>
      </xdr:blipFill>
      <xdr:spPr bwMode="auto">
        <a:xfrm>
          <a:off x="38100" y="97050225"/>
          <a:ext cx="409575"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409</xdr:row>
      <xdr:rowOff>19050</xdr:rowOff>
    </xdr:from>
    <xdr:to>
      <xdr:col>0</xdr:col>
      <xdr:colOff>428625</xdr:colOff>
      <xdr:row>409</xdr:row>
      <xdr:rowOff>876300</xdr:rowOff>
    </xdr:to>
    <xdr:pic>
      <xdr:nvPicPr>
        <xdr:cNvPr id="232768" name="Рисунок 4"/>
        <xdr:cNvPicPr>
          <a:picLocks noChangeAspect="1"/>
        </xdr:cNvPicPr>
      </xdr:nvPicPr>
      <xdr:blipFill>
        <a:blip xmlns:r="http://schemas.openxmlformats.org/officeDocument/2006/relationships" r:embed="rId63" cstate="print">
          <a:extLst>
            <a:ext uri="{28A0092B-C50C-407E-A947-70E740481C1C}">
              <a14:useLocalDpi xmlns="" xmlns:a14="http://schemas.microsoft.com/office/drawing/2010/main" val="0"/>
            </a:ext>
          </a:extLst>
        </a:blip>
        <a:srcRect/>
        <a:stretch>
          <a:fillRect/>
        </a:stretch>
      </xdr:blipFill>
      <xdr:spPr bwMode="auto">
        <a:xfrm>
          <a:off x="38100" y="98002725"/>
          <a:ext cx="390525" cy="857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304</xdr:row>
      <xdr:rowOff>95250</xdr:rowOff>
    </xdr:from>
    <xdr:to>
      <xdr:col>0</xdr:col>
      <xdr:colOff>600075</xdr:colOff>
      <xdr:row>304</xdr:row>
      <xdr:rowOff>95250</xdr:rowOff>
    </xdr:to>
    <xdr:pic>
      <xdr:nvPicPr>
        <xdr:cNvPr id="232769" name="Рисунок 1"/>
        <xdr:cNvPicPr>
          <a:picLocks noChangeAspect="1"/>
        </xdr:cNvPicPr>
      </xdr:nvPicPr>
      <xdr:blipFill>
        <a:blip xmlns:r="http://schemas.openxmlformats.org/officeDocument/2006/relationships" r:embed="rId64">
          <a:extLst>
            <a:ext uri="{28A0092B-C50C-407E-A947-70E740481C1C}">
              <a14:useLocalDpi xmlns="" xmlns:a14="http://schemas.microsoft.com/office/drawing/2010/main" val="0"/>
            </a:ext>
          </a:extLst>
        </a:blip>
        <a:srcRect/>
        <a:stretch>
          <a:fillRect/>
        </a:stretch>
      </xdr:blipFill>
      <xdr:spPr bwMode="auto">
        <a:xfrm>
          <a:off x="28575" y="60931425"/>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311</xdr:row>
      <xdr:rowOff>161925</xdr:rowOff>
    </xdr:from>
    <xdr:to>
      <xdr:col>0</xdr:col>
      <xdr:colOff>581025</xdr:colOff>
      <xdr:row>311</xdr:row>
      <xdr:rowOff>733425</xdr:rowOff>
    </xdr:to>
    <xdr:pic>
      <xdr:nvPicPr>
        <xdr:cNvPr id="232770" name="Рисунок 3"/>
        <xdr:cNvPicPr>
          <a:picLocks noChangeAspect="1"/>
        </xdr:cNvPicPr>
      </xdr:nvPicPr>
      <xdr:blipFill>
        <a:blip xmlns:r="http://schemas.openxmlformats.org/officeDocument/2006/relationships" r:embed="rId65" cstate="print">
          <a:extLst>
            <a:ext uri="{28A0092B-C50C-407E-A947-70E740481C1C}">
              <a14:useLocalDpi xmlns="" xmlns:a14="http://schemas.microsoft.com/office/drawing/2010/main" val="0"/>
            </a:ext>
          </a:extLst>
        </a:blip>
        <a:srcRect/>
        <a:stretch>
          <a:fillRect/>
        </a:stretch>
      </xdr:blipFill>
      <xdr:spPr bwMode="auto">
        <a:xfrm>
          <a:off x="66675" y="62684025"/>
          <a:ext cx="514350" cy="571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312</xdr:row>
      <xdr:rowOff>66675</xdr:rowOff>
    </xdr:from>
    <xdr:to>
      <xdr:col>0</xdr:col>
      <xdr:colOff>561975</xdr:colOff>
      <xdr:row>312</xdr:row>
      <xdr:rowOff>685800</xdr:rowOff>
    </xdr:to>
    <xdr:pic>
      <xdr:nvPicPr>
        <xdr:cNvPr id="232771" name="Рисунок 4"/>
        <xdr:cNvPicPr>
          <a:picLocks noChangeAspect="1"/>
        </xdr:cNvPicPr>
      </xdr:nvPicPr>
      <xdr:blipFill>
        <a:blip xmlns:r="http://schemas.openxmlformats.org/officeDocument/2006/relationships" r:embed="rId66" cstate="print">
          <a:extLst>
            <a:ext uri="{28A0092B-C50C-407E-A947-70E740481C1C}">
              <a14:useLocalDpi xmlns="" xmlns:a14="http://schemas.microsoft.com/office/drawing/2010/main" val="0"/>
            </a:ext>
          </a:extLst>
        </a:blip>
        <a:srcRect/>
        <a:stretch>
          <a:fillRect/>
        </a:stretch>
      </xdr:blipFill>
      <xdr:spPr bwMode="auto">
        <a:xfrm>
          <a:off x="76200" y="63379350"/>
          <a:ext cx="485775" cy="619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435</xdr:row>
      <xdr:rowOff>38100</xdr:rowOff>
    </xdr:from>
    <xdr:to>
      <xdr:col>1</xdr:col>
      <xdr:colOff>0</xdr:colOff>
      <xdr:row>435</xdr:row>
      <xdr:rowOff>38100</xdr:rowOff>
    </xdr:to>
    <xdr:pic>
      <xdr:nvPicPr>
        <xdr:cNvPr id="232772" name="Рисунок 2"/>
        <xdr:cNvPicPr>
          <a:picLocks noChangeAspect="1"/>
        </xdr:cNvPicPr>
      </xdr:nvPicPr>
      <xdr:blipFill>
        <a:blip xmlns:r="http://schemas.openxmlformats.org/officeDocument/2006/relationships" r:embed="rId67">
          <a:extLst>
            <a:ext uri="{28A0092B-C50C-407E-A947-70E740481C1C}">
              <a14:useLocalDpi xmlns="" xmlns:a14="http://schemas.microsoft.com/office/drawing/2010/main" val="0"/>
            </a:ext>
          </a:extLst>
        </a:blip>
        <a:srcRect/>
        <a:stretch>
          <a:fillRect/>
        </a:stretch>
      </xdr:blipFill>
      <xdr:spPr bwMode="auto">
        <a:xfrm>
          <a:off x="38100" y="10384155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439</xdr:row>
      <xdr:rowOff>133350</xdr:rowOff>
    </xdr:from>
    <xdr:to>
      <xdr:col>1</xdr:col>
      <xdr:colOff>0</xdr:colOff>
      <xdr:row>439</xdr:row>
      <xdr:rowOff>133350</xdr:rowOff>
    </xdr:to>
    <xdr:pic>
      <xdr:nvPicPr>
        <xdr:cNvPr id="232773" name="Рисунок 3"/>
        <xdr:cNvPicPr>
          <a:picLocks noChangeAspect="1"/>
        </xdr:cNvPicPr>
      </xdr:nvPicPr>
      <xdr:blipFill>
        <a:blip xmlns:r="http://schemas.openxmlformats.org/officeDocument/2006/relationships" r:embed="rId68">
          <a:extLst>
            <a:ext uri="{28A0092B-C50C-407E-A947-70E740481C1C}">
              <a14:useLocalDpi xmlns="" xmlns:a14="http://schemas.microsoft.com/office/drawing/2010/main" val="0"/>
            </a:ext>
          </a:extLst>
        </a:blip>
        <a:srcRect/>
        <a:stretch>
          <a:fillRect/>
        </a:stretch>
      </xdr:blipFill>
      <xdr:spPr bwMode="auto">
        <a:xfrm>
          <a:off x="38100" y="10473690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441</xdr:row>
      <xdr:rowOff>28575</xdr:rowOff>
    </xdr:from>
    <xdr:to>
      <xdr:col>0</xdr:col>
      <xdr:colOff>561975</xdr:colOff>
      <xdr:row>442</xdr:row>
      <xdr:rowOff>352425</xdr:rowOff>
    </xdr:to>
    <xdr:pic>
      <xdr:nvPicPr>
        <xdr:cNvPr id="232774" name="Рисунок 4"/>
        <xdr:cNvPicPr>
          <a:picLocks noChangeAspect="1"/>
        </xdr:cNvPicPr>
      </xdr:nvPicPr>
      <xdr:blipFill>
        <a:blip xmlns:r="http://schemas.openxmlformats.org/officeDocument/2006/relationships" r:embed="rId69" cstate="print">
          <a:extLst>
            <a:ext uri="{28A0092B-C50C-407E-A947-70E740481C1C}">
              <a14:useLocalDpi xmlns="" xmlns:a14="http://schemas.microsoft.com/office/drawing/2010/main" val="0"/>
            </a:ext>
          </a:extLst>
        </a:blip>
        <a:srcRect/>
        <a:stretch>
          <a:fillRect/>
        </a:stretch>
      </xdr:blipFill>
      <xdr:spPr bwMode="auto">
        <a:xfrm>
          <a:off x="85725" y="105508425"/>
          <a:ext cx="476250"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443</xdr:row>
      <xdr:rowOff>38100</xdr:rowOff>
    </xdr:from>
    <xdr:to>
      <xdr:col>0</xdr:col>
      <xdr:colOff>581025</xdr:colOff>
      <xdr:row>443</xdr:row>
      <xdr:rowOff>723900</xdr:rowOff>
    </xdr:to>
    <xdr:pic>
      <xdr:nvPicPr>
        <xdr:cNvPr id="232775" name="Рисунок 5"/>
        <xdr:cNvPicPr>
          <a:picLocks noChangeAspect="1"/>
        </xdr:cNvPicPr>
      </xdr:nvPicPr>
      <xdr:blipFill>
        <a:blip xmlns:r="http://schemas.openxmlformats.org/officeDocument/2006/relationships" r:embed="rId70" cstate="print">
          <a:extLst>
            <a:ext uri="{28A0092B-C50C-407E-A947-70E740481C1C}">
              <a14:useLocalDpi xmlns="" xmlns:a14="http://schemas.microsoft.com/office/drawing/2010/main" val="0"/>
            </a:ext>
          </a:extLst>
        </a:blip>
        <a:srcRect/>
        <a:stretch>
          <a:fillRect/>
        </a:stretch>
      </xdr:blipFill>
      <xdr:spPr bwMode="auto">
        <a:xfrm>
          <a:off x="66675" y="106279950"/>
          <a:ext cx="514350" cy="685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394</xdr:row>
      <xdr:rowOff>19050</xdr:rowOff>
    </xdr:from>
    <xdr:to>
      <xdr:col>0</xdr:col>
      <xdr:colOff>533400</xdr:colOff>
      <xdr:row>395</xdr:row>
      <xdr:rowOff>438150</xdr:rowOff>
    </xdr:to>
    <xdr:pic>
      <xdr:nvPicPr>
        <xdr:cNvPr id="232776" name="Рисунок 1"/>
        <xdr:cNvPicPr>
          <a:picLocks noChangeAspect="1"/>
        </xdr:cNvPicPr>
      </xdr:nvPicPr>
      <xdr:blipFill>
        <a:blip xmlns:r="http://schemas.openxmlformats.org/officeDocument/2006/relationships" r:embed="rId71">
          <a:extLst>
            <a:ext uri="{28A0092B-C50C-407E-A947-70E740481C1C}">
              <a14:useLocalDpi xmlns="" xmlns:a14="http://schemas.microsoft.com/office/drawing/2010/main" val="0"/>
            </a:ext>
          </a:extLst>
        </a:blip>
        <a:srcRect/>
        <a:stretch>
          <a:fillRect/>
        </a:stretch>
      </xdr:blipFill>
      <xdr:spPr bwMode="auto">
        <a:xfrm>
          <a:off x="161925" y="90811350"/>
          <a:ext cx="371475"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12</xdr:row>
      <xdr:rowOff>85725</xdr:rowOff>
    </xdr:from>
    <xdr:to>
      <xdr:col>0</xdr:col>
      <xdr:colOff>571500</xdr:colOff>
      <xdr:row>17</xdr:row>
      <xdr:rowOff>133350</xdr:rowOff>
    </xdr:to>
    <xdr:pic>
      <xdr:nvPicPr>
        <xdr:cNvPr id="232777" name="Picture 19814"/>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38100" y="2333625"/>
          <a:ext cx="533400" cy="904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31</xdr:row>
      <xdr:rowOff>152400</xdr:rowOff>
    </xdr:from>
    <xdr:to>
      <xdr:col>0</xdr:col>
      <xdr:colOff>590550</xdr:colOff>
      <xdr:row>37</xdr:row>
      <xdr:rowOff>123825</xdr:rowOff>
    </xdr:to>
    <xdr:pic>
      <xdr:nvPicPr>
        <xdr:cNvPr id="232778" name="Picture 19815"/>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9525" y="5657850"/>
          <a:ext cx="581025" cy="1000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41</xdr:row>
      <xdr:rowOff>38100</xdr:rowOff>
    </xdr:from>
    <xdr:to>
      <xdr:col>0</xdr:col>
      <xdr:colOff>552450</xdr:colOff>
      <xdr:row>47</xdr:row>
      <xdr:rowOff>0</xdr:rowOff>
    </xdr:to>
    <xdr:pic>
      <xdr:nvPicPr>
        <xdr:cNvPr id="232779" name="Picture 19816"/>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66675" y="7258050"/>
          <a:ext cx="485775" cy="990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62</xdr:row>
      <xdr:rowOff>114300</xdr:rowOff>
    </xdr:from>
    <xdr:to>
      <xdr:col>0</xdr:col>
      <xdr:colOff>590550</xdr:colOff>
      <xdr:row>66</xdr:row>
      <xdr:rowOff>95250</xdr:rowOff>
    </xdr:to>
    <xdr:pic>
      <xdr:nvPicPr>
        <xdr:cNvPr id="232780" name="Picture 19885"/>
        <xdr:cNvPicPr>
          <a:picLocks noChangeAspect="1" noChangeArrowheads="1"/>
        </xdr:cNvPicPr>
      </xdr:nvPicPr>
      <xdr:blipFill>
        <a:blip xmlns:r="http://schemas.openxmlformats.org/officeDocument/2006/relationships" r:embed="rId72" cstate="print">
          <a:extLst>
            <a:ext uri="{28A0092B-C50C-407E-A947-70E740481C1C}">
              <a14:useLocalDpi xmlns="" xmlns:a14="http://schemas.microsoft.com/office/drawing/2010/main" val="0"/>
            </a:ext>
          </a:extLst>
        </a:blip>
        <a:srcRect/>
        <a:stretch>
          <a:fillRect/>
        </a:stretch>
      </xdr:blipFill>
      <xdr:spPr bwMode="auto">
        <a:xfrm>
          <a:off x="28575" y="10934700"/>
          <a:ext cx="561975" cy="638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89</xdr:row>
      <xdr:rowOff>114300</xdr:rowOff>
    </xdr:from>
    <xdr:to>
      <xdr:col>0</xdr:col>
      <xdr:colOff>504825</xdr:colOff>
      <xdr:row>94</xdr:row>
      <xdr:rowOff>19050</xdr:rowOff>
    </xdr:to>
    <xdr:pic>
      <xdr:nvPicPr>
        <xdr:cNvPr id="232781" name="Picture 19951"/>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133350" y="15544800"/>
          <a:ext cx="371475"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95</xdr:row>
      <xdr:rowOff>104775</xdr:rowOff>
    </xdr:from>
    <xdr:to>
      <xdr:col>0</xdr:col>
      <xdr:colOff>504825</xdr:colOff>
      <xdr:row>100</xdr:row>
      <xdr:rowOff>19050</xdr:rowOff>
    </xdr:to>
    <xdr:pic>
      <xdr:nvPicPr>
        <xdr:cNvPr id="232782" name="Picture 19952"/>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33350" y="16563975"/>
          <a:ext cx="371475" cy="771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131</xdr:row>
      <xdr:rowOff>66675</xdr:rowOff>
    </xdr:from>
    <xdr:to>
      <xdr:col>0</xdr:col>
      <xdr:colOff>590550</xdr:colOff>
      <xdr:row>134</xdr:row>
      <xdr:rowOff>28575</xdr:rowOff>
    </xdr:to>
    <xdr:pic>
      <xdr:nvPicPr>
        <xdr:cNvPr id="232783" name="Picture 20078"/>
        <xdr:cNvPicPr>
          <a:picLocks noChangeAspect="1" noChangeArrowheads="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rcRect/>
        <a:stretch>
          <a:fillRect/>
        </a:stretch>
      </xdr:blipFill>
      <xdr:spPr bwMode="auto">
        <a:xfrm>
          <a:off x="38100" y="23241000"/>
          <a:ext cx="552450"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149</xdr:row>
      <xdr:rowOff>142875</xdr:rowOff>
    </xdr:from>
    <xdr:to>
      <xdr:col>0</xdr:col>
      <xdr:colOff>590550</xdr:colOff>
      <xdr:row>152</xdr:row>
      <xdr:rowOff>104775</xdr:rowOff>
    </xdr:to>
    <xdr:pic>
      <xdr:nvPicPr>
        <xdr:cNvPr id="232784" name="Picture 20078"/>
        <xdr:cNvPicPr>
          <a:picLocks noChangeAspect="1" noChangeArrowheads="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rcRect/>
        <a:stretch>
          <a:fillRect/>
        </a:stretch>
      </xdr:blipFill>
      <xdr:spPr bwMode="auto">
        <a:xfrm>
          <a:off x="47625" y="26327100"/>
          <a:ext cx="542925"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199</xdr:row>
      <xdr:rowOff>9525</xdr:rowOff>
    </xdr:from>
    <xdr:to>
      <xdr:col>0</xdr:col>
      <xdr:colOff>590550</xdr:colOff>
      <xdr:row>203</xdr:row>
      <xdr:rowOff>28575</xdr:rowOff>
    </xdr:to>
    <xdr:pic>
      <xdr:nvPicPr>
        <xdr:cNvPr id="232785" name="Picture 20103"/>
        <xdr:cNvPicPr>
          <a:picLocks noChangeAspect="1" noChangeArrowheads="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rcRect/>
        <a:stretch>
          <a:fillRect/>
        </a:stretch>
      </xdr:blipFill>
      <xdr:spPr bwMode="auto">
        <a:xfrm>
          <a:off x="47625" y="34290000"/>
          <a:ext cx="542925"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240</xdr:row>
      <xdr:rowOff>114300</xdr:rowOff>
    </xdr:from>
    <xdr:to>
      <xdr:col>0</xdr:col>
      <xdr:colOff>590550</xdr:colOff>
      <xdr:row>243</xdr:row>
      <xdr:rowOff>0</xdr:rowOff>
    </xdr:to>
    <xdr:pic>
      <xdr:nvPicPr>
        <xdr:cNvPr id="232786" name="Picture 20162"/>
        <xdr:cNvPicPr>
          <a:picLocks noChangeAspect="1" noChangeArrowheads="1"/>
        </xdr:cNvPicPr>
      </xdr:nvPicPr>
      <xdr:blipFill>
        <a:blip xmlns:r="http://schemas.openxmlformats.org/officeDocument/2006/relationships" r:embed="rId73" cstate="print">
          <a:extLst>
            <a:ext uri="{28A0092B-C50C-407E-A947-70E740481C1C}">
              <a14:useLocalDpi xmlns="" xmlns:a14="http://schemas.microsoft.com/office/drawing/2010/main" val="0"/>
            </a:ext>
          </a:extLst>
        </a:blip>
        <a:srcRect/>
        <a:stretch>
          <a:fillRect/>
        </a:stretch>
      </xdr:blipFill>
      <xdr:spPr bwMode="auto">
        <a:xfrm>
          <a:off x="47625" y="41119425"/>
          <a:ext cx="542925"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249</xdr:row>
      <xdr:rowOff>133350</xdr:rowOff>
    </xdr:from>
    <xdr:to>
      <xdr:col>0</xdr:col>
      <xdr:colOff>590550</xdr:colOff>
      <xdr:row>251</xdr:row>
      <xdr:rowOff>85725</xdr:rowOff>
    </xdr:to>
    <xdr:pic>
      <xdr:nvPicPr>
        <xdr:cNvPr id="232787" name="Picture 20193"/>
        <xdr:cNvPicPr>
          <a:picLocks noChangeAspect="1" noChangeArrowheads="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rcRect/>
        <a:stretch>
          <a:fillRect/>
        </a:stretch>
      </xdr:blipFill>
      <xdr:spPr bwMode="auto">
        <a:xfrm>
          <a:off x="47625" y="42595800"/>
          <a:ext cx="542925" cy="276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262</xdr:row>
      <xdr:rowOff>47625</xdr:rowOff>
    </xdr:from>
    <xdr:to>
      <xdr:col>0</xdr:col>
      <xdr:colOff>438150</xdr:colOff>
      <xdr:row>265</xdr:row>
      <xdr:rowOff>180975</xdr:rowOff>
    </xdr:to>
    <xdr:pic>
      <xdr:nvPicPr>
        <xdr:cNvPr id="232788" name="Picture 20228"/>
        <xdr:cNvPicPr>
          <a:picLocks noChangeAspect="1" noChangeArrowheads="1"/>
        </xdr:cNvPicPr>
      </xdr:nvPicPr>
      <xdr:blipFill>
        <a:blip xmlns:r="http://schemas.openxmlformats.org/officeDocument/2006/relationships" r:embed="rId26" cstate="print">
          <a:extLst>
            <a:ext uri="{28A0092B-C50C-407E-A947-70E740481C1C}">
              <a14:useLocalDpi xmlns="" xmlns:a14="http://schemas.microsoft.com/office/drawing/2010/main" val="0"/>
            </a:ext>
          </a:extLst>
        </a:blip>
        <a:srcRect/>
        <a:stretch>
          <a:fillRect/>
        </a:stretch>
      </xdr:blipFill>
      <xdr:spPr bwMode="auto">
        <a:xfrm>
          <a:off x="123825" y="46624875"/>
          <a:ext cx="314325"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277</xdr:row>
      <xdr:rowOff>228600</xdr:rowOff>
    </xdr:from>
    <xdr:to>
      <xdr:col>0</xdr:col>
      <xdr:colOff>542925</xdr:colOff>
      <xdr:row>279</xdr:row>
      <xdr:rowOff>361950</xdr:rowOff>
    </xdr:to>
    <xdr:pic>
      <xdr:nvPicPr>
        <xdr:cNvPr id="232789" name="Picture 20338"/>
        <xdr:cNvPicPr>
          <a:picLocks noChangeAspect="1" noChangeArrowheads="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rcRect/>
        <a:stretch>
          <a:fillRect/>
        </a:stretch>
      </xdr:blipFill>
      <xdr:spPr bwMode="auto">
        <a:xfrm>
          <a:off x="85725" y="51939825"/>
          <a:ext cx="457200" cy="1066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304</xdr:row>
      <xdr:rowOff>85725</xdr:rowOff>
    </xdr:from>
    <xdr:to>
      <xdr:col>0</xdr:col>
      <xdr:colOff>590550</xdr:colOff>
      <xdr:row>305</xdr:row>
      <xdr:rowOff>323850</xdr:rowOff>
    </xdr:to>
    <xdr:pic>
      <xdr:nvPicPr>
        <xdr:cNvPr id="232790" name="Рисунок 1"/>
        <xdr:cNvPicPr>
          <a:picLocks noChangeAspect="1"/>
        </xdr:cNvPicPr>
      </xdr:nvPicPr>
      <xdr:blipFill>
        <a:blip xmlns:r="http://schemas.openxmlformats.org/officeDocument/2006/relationships" r:embed="rId64" cstate="print">
          <a:extLst>
            <a:ext uri="{28A0092B-C50C-407E-A947-70E740481C1C}">
              <a14:useLocalDpi xmlns="" xmlns:a14="http://schemas.microsoft.com/office/drawing/2010/main" val="0"/>
            </a:ext>
          </a:extLst>
        </a:blip>
        <a:srcRect/>
        <a:stretch>
          <a:fillRect/>
        </a:stretch>
      </xdr:blipFill>
      <xdr:spPr bwMode="auto">
        <a:xfrm>
          <a:off x="38100" y="60921900"/>
          <a:ext cx="552450" cy="638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349</xdr:row>
      <xdr:rowOff>47625</xdr:rowOff>
    </xdr:from>
    <xdr:to>
      <xdr:col>0</xdr:col>
      <xdr:colOff>571500</xdr:colOff>
      <xdr:row>352</xdr:row>
      <xdr:rowOff>142875</xdr:rowOff>
    </xdr:to>
    <xdr:pic>
      <xdr:nvPicPr>
        <xdr:cNvPr id="232791" name="Picture 4949"/>
        <xdr:cNvPicPr>
          <a:picLocks noChangeAspect="1" noChangeArrowheads="1"/>
        </xdr:cNvPicPr>
      </xdr:nvPicPr>
      <xdr:blipFill>
        <a:blip xmlns:r="http://schemas.openxmlformats.org/officeDocument/2006/relationships" r:embed="rId47" cstate="print">
          <a:extLst>
            <a:ext uri="{28A0092B-C50C-407E-A947-70E740481C1C}">
              <a14:useLocalDpi xmlns="" xmlns:a14="http://schemas.microsoft.com/office/drawing/2010/main" val="0"/>
            </a:ext>
          </a:extLst>
        </a:blip>
        <a:srcRect/>
        <a:stretch>
          <a:fillRect/>
        </a:stretch>
      </xdr:blipFill>
      <xdr:spPr bwMode="auto">
        <a:xfrm>
          <a:off x="57150" y="75771375"/>
          <a:ext cx="514350" cy="695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353</xdr:row>
      <xdr:rowOff>142875</xdr:rowOff>
    </xdr:from>
    <xdr:to>
      <xdr:col>0</xdr:col>
      <xdr:colOff>590550</xdr:colOff>
      <xdr:row>356</xdr:row>
      <xdr:rowOff>180975</xdr:rowOff>
    </xdr:to>
    <xdr:pic>
      <xdr:nvPicPr>
        <xdr:cNvPr id="232792" name="Picture 4950"/>
        <xdr:cNvPicPr>
          <a:picLocks noChangeAspect="1" noChangeArrowheads="1"/>
        </xdr:cNvPicPr>
      </xdr:nvPicPr>
      <xdr:blipFill>
        <a:blip xmlns:r="http://schemas.openxmlformats.org/officeDocument/2006/relationships" r:embed="rId48" cstate="print">
          <a:extLst>
            <a:ext uri="{28A0092B-C50C-407E-A947-70E740481C1C}">
              <a14:useLocalDpi xmlns="" xmlns:a14="http://schemas.microsoft.com/office/drawing/2010/main" val="0"/>
            </a:ext>
          </a:extLst>
        </a:blip>
        <a:srcRect/>
        <a:stretch>
          <a:fillRect/>
        </a:stretch>
      </xdr:blipFill>
      <xdr:spPr bwMode="auto">
        <a:xfrm>
          <a:off x="57150" y="76666725"/>
          <a:ext cx="53340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357</xdr:row>
      <xdr:rowOff>38100</xdr:rowOff>
    </xdr:from>
    <xdr:to>
      <xdr:col>0</xdr:col>
      <xdr:colOff>590550</xdr:colOff>
      <xdr:row>358</xdr:row>
      <xdr:rowOff>171450</xdr:rowOff>
    </xdr:to>
    <xdr:pic>
      <xdr:nvPicPr>
        <xdr:cNvPr id="232793" name="Picture 20684"/>
        <xdr:cNvPicPr>
          <a:picLocks noChangeAspect="1" noChangeArrowheads="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rcRect/>
        <a:stretch>
          <a:fillRect/>
        </a:stretch>
      </xdr:blipFill>
      <xdr:spPr bwMode="auto">
        <a:xfrm>
          <a:off x="47625" y="77476350"/>
          <a:ext cx="542925" cy="314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365</xdr:row>
      <xdr:rowOff>38100</xdr:rowOff>
    </xdr:from>
    <xdr:to>
      <xdr:col>0</xdr:col>
      <xdr:colOff>495300</xdr:colOff>
      <xdr:row>370</xdr:row>
      <xdr:rowOff>171450</xdr:rowOff>
    </xdr:to>
    <xdr:pic>
      <xdr:nvPicPr>
        <xdr:cNvPr id="232794" name="Picture 20685"/>
        <xdr:cNvPicPr>
          <a:picLocks noChangeAspect="1" noChangeArrowheads="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rcRect/>
        <a:stretch>
          <a:fillRect/>
        </a:stretch>
      </xdr:blipFill>
      <xdr:spPr bwMode="auto">
        <a:xfrm>
          <a:off x="104775" y="78990825"/>
          <a:ext cx="390525" cy="1085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76200</xdr:colOff>
      <xdr:row>359</xdr:row>
      <xdr:rowOff>28575</xdr:rowOff>
    </xdr:from>
    <xdr:to>
      <xdr:col>0</xdr:col>
      <xdr:colOff>552450</xdr:colOff>
      <xdr:row>364</xdr:row>
      <xdr:rowOff>171450</xdr:rowOff>
    </xdr:to>
    <xdr:pic>
      <xdr:nvPicPr>
        <xdr:cNvPr id="232795" name="Picture 3901"/>
        <xdr:cNvPicPr>
          <a:picLocks noChangeAspect="1" noChangeArrowheads="1"/>
        </xdr:cNvPicPr>
      </xdr:nvPicPr>
      <xdr:blipFill>
        <a:blip xmlns:r="http://schemas.openxmlformats.org/officeDocument/2006/relationships" r:embed="rId44" cstate="print">
          <a:extLst>
            <a:ext uri="{28A0092B-C50C-407E-A947-70E740481C1C}">
              <a14:useLocalDpi xmlns="" xmlns:a14="http://schemas.microsoft.com/office/drawing/2010/main" val="0"/>
            </a:ext>
          </a:extLst>
        </a:blip>
        <a:srcRect/>
        <a:stretch>
          <a:fillRect/>
        </a:stretch>
      </xdr:blipFill>
      <xdr:spPr bwMode="auto">
        <a:xfrm>
          <a:off x="76200" y="77838300"/>
          <a:ext cx="476250" cy="1095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228600</xdr:colOff>
      <xdr:row>413</xdr:row>
      <xdr:rowOff>38100</xdr:rowOff>
    </xdr:from>
    <xdr:to>
      <xdr:col>0</xdr:col>
      <xdr:colOff>419100</xdr:colOff>
      <xdr:row>415</xdr:row>
      <xdr:rowOff>180975</xdr:rowOff>
    </xdr:to>
    <xdr:pic>
      <xdr:nvPicPr>
        <xdr:cNvPr id="232796" name="Picture 38811"/>
        <xdr:cNvPicPr>
          <a:picLocks noChangeAspect="1" noChangeArrowheads="1"/>
        </xdr:cNvPicPr>
      </xdr:nvPicPr>
      <xdr:blipFill>
        <a:blip xmlns:r="http://schemas.openxmlformats.org/officeDocument/2006/relationships" r:embed="rId74" cstate="print">
          <a:extLst>
            <a:ext uri="{28A0092B-C50C-407E-A947-70E740481C1C}">
              <a14:useLocalDpi xmlns="" xmlns:a14="http://schemas.microsoft.com/office/drawing/2010/main" val="0"/>
            </a:ext>
          </a:extLst>
        </a:blip>
        <a:srcRect/>
        <a:stretch>
          <a:fillRect/>
        </a:stretch>
      </xdr:blipFill>
      <xdr:spPr bwMode="auto">
        <a:xfrm>
          <a:off x="228600" y="99545775"/>
          <a:ext cx="19050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420</xdr:row>
      <xdr:rowOff>0</xdr:rowOff>
    </xdr:from>
    <xdr:to>
      <xdr:col>0</xdr:col>
      <xdr:colOff>571500</xdr:colOff>
      <xdr:row>423</xdr:row>
      <xdr:rowOff>38100</xdr:rowOff>
    </xdr:to>
    <xdr:pic>
      <xdr:nvPicPr>
        <xdr:cNvPr id="232797" name="Picture 29852"/>
        <xdr:cNvPicPr>
          <a:picLocks noChangeAspect="1" noChangeArrowheads="1"/>
        </xdr:cNvPicPr>
      </xdr:nvPicPr>
      <xdr:blipFill>
        <a:blip xmlns:r="http://schemas.openxmlformats.org/officeDocument/2006/relationships" r:embed="rId75" cstate="print">
          <a:extLst>
            <a:ext uri="{28A0092B-C50C-407E-A947-70E740481C1C}">
              <a14:useLocalDpi xmlns="" xmlns:a14="http://schemas.microsoft.com/office/drawing/2010/main" val="0"/>
            </a:ext>
          </a:extLst>
        </a:blip>
        <a:srcRect/>
        <a:stretch>
          <a:fillRect/>
        </a:stretch>
      </xdr:blipFill>
      <xdr:spPr bwMode="auto">
        <a:xfrm>
          <a:off x="66675" y="101326950"/>
          <a:ext cx="504825"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424</xdr:row>
      <xdr:rowOff>152400</xdr:rowOff>
    </xdr:from>
    <xdr:to>
      <xdr:col>0</xdr:col>
      <xdr:colOff>571500</xdr:colOff>
      <xdr:row>428</xdr:row>
      <xdr:rowOff>28575</xdr:rowOff>
    </xdr:to>
    <xdr:pic>
      <xdr:nvPicPr>
        <xdr:cNvPr id="232798" name="Picture 29853"/>
        <xdr:cNvPicPr>
          <a:picLocks noChangeAspect="1" noChangeArrowheads="1"/>
        </xdr:cNvPicPr>
      </xdr:nvPicPr>
      <xdr:blipFill>
        <a:blip xmlns:r="http://schemas.openxmlformats.org/officeDocument/2006/relationships" r:embed="rId76" cstate="print">
          <a:extLst>
            <a:ext uri="{28A0092B-C50C-407E-A947-70E740481C1C}">
              <a14:useLocalDpi xmlns="" xmlns:a14="http://schemas.microsoft.com/office/drawing/2010/main" val="0"/>
            </a:ext>
          </a:extLst>
        </a:blip>
        <a:srcRect/>
        <a:stretch>
          <a:fillRect/>
        </a:stretch>
      </xdr:blipFill>
      <xdr:spPr bwMode="auto">
        <a:xfrm>
          <a:off x="66675" y="102127050"/>
          <a:ext cx="504825"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429</xdr:row>
      <xdr:rowOff>114300</xdr:rowOff>
    </xdr:from>
    <xdr:to>
      <xdr:col>0</xdr:col>
      <xdr:colOff>581025</xdr:colOff>
      <xdr:row>433</xdr:row>
      <xdr:rowOff>0</xdr:rowOff>
    </xdr:to>
    <xdr:pic>
      <xdr:nvPicPr>
        <xdr:cNvPr id="232799" name="Picture 29854"/>
        <xdr:cNvPicPr>
          <a:picLocks noChangeAspect="1" noChangeArrowheads="1"/>
        </xdr:cNvPicPr>
      </xdr:nvPicPr>
      <xdr:blipFill>
        <a:blip xmlns:r="http://schemas.openxmlformats.org/officeDocument/2006/relationships" r:embed="rId77" cstate="print">
          <a:extLst>
            <a:ext uri="{28A0092B-C50C-407E-A947-70E740481C1C}">
              <a14:useLocalDpi xmlns="" xmlns:a14="http://schemas.microsoft.com/office/drawing/2010/main" val="0"/>
            </a:ext>
          </a:extLst>
        </a:blip>
        <a:srcRect/>
        <a:stretch>
          <a:fillRect/>
        </a:stretch>
      </xdr:blipFill>
      <xdr:spPr bwMode="auto">
        <a:xfrm>
          <a:off x="66675" y="102898575"/>
          <a:ext cx="51435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435</xdr:row>
      <xdr:rowOff>57150</xdr:rowOff>
    </xdr:from>
    <xdr:to>
      <xdr:col>0</xdr:col>
      <xdr:colOff>590550</xdr:colOff>
      <xdr:row>438</xdr:row>
      <xdr:rowOff>161925</xdr:rowOff>
    </xdr:to>
    <xdr:pic>
      <xdr:nvPicPr>
        <xdr:cNvPr id="232800" name="Рисунок 2"/>
        <xdr:cNvPicPr>
          <a:picLocks noChangeAspect="1"/>
        </xdr:cNvPicPr>
      </xdr:nvPicPr>
      <xdr:blipFill>
        <a:blip xmlns:r="http://schemas.openxmlformats.org/officeDocument/2006/relationships" r:embed="rId78">
          <a:extLst>
            <a:ext uri="{28A0092B-C50C-407E-A947-70E740481C1C}">
              <a14:useLocalDpi xmlns="" xmlns:a14="http://schemas.microsoft.com/office/drawing/2010/main" val="0"/>
            </a:ext>
          </a:extLst>
        </a:blip>
        <a:srcRect/>
        <a:stretch>
          <a:fillRect/>
        </a:stretch>
      </xdr:blipFill>
      <xdr:spPr bwMode="auto">
        <a:xfrm>
          <a:off x="47625" y="103860600"/>
          <a:ext cx="542925"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439</xdr:row>
      <xdr:rowOff>161925</xdr:rowOff>
    </xdr:from>
    <xdr:to>
      <xdr:col>0</xdr:col>
      <xdr:colOff>581025</xdr:colOff>
      <xdr:row>440</xdr:row>
      <xdr:rowOff>352425</xdr:rowOff>
    </xdr:to>
    <xdr:pic>
      <xdr:nvPicPr>
        <xdr:cNvPr id="232801" name="Рисунок 3"/>
        <xdr:cNvPicPr>
          <a:picLocks noChangeAspect="1"/>
        </xdr:cNvPicPr>
      </xdr:nvPicPr>
      <xdr:blipFill>
        <a:blip xmlns:r="http://schemas.openxmlformats.org/officeDocument/2006/relationships" r:embed="rId79" cstate="print">
          <a:extLst>
            <a:ext uri="{28A0092B-C50C-407E-A947-70E740481C1C}">
              <a14:useLocalDpi xmlns="" xmlns:a14="http://schemas.microsoft.com/office/drawing/2010/main" val="0"/>
            </a:ext>
          </a:extLst>
        </a:blip>
        <a:srcRect/>
        <a:stretch>
          <a:fillRect/>
        </a:stretch>
      </xdr:blipFill>
      <xdr:spPr bwMode="auto">
        <a:xfrm>
          <a:off x="38100" y="104765475"/>
          <a:ext cx="542925" cy="628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71</xdr:row>
      <xdr:rowOff>76200</xdr:rowOff>
    </xdr:from>
    <xdr:to>
      <xdr:col>0</xdr:col>
      <xdr:colOff>590550</xdr:colOff>
      <xdr:row>75</xdr:row>
      <xdr:rowOff>28575</xdr:rowOff>
    </xdr:to>
    <xdr:pic>
      <xdr:nvPicPr>
        <xdr:cNvPr id="232802" name="Picture 19885"/>
        <xdr:cNvPicPr>
          <a:picLocks noChangeAspect="1" noChangeArrowheads="1"/>
        </xdr:cNvPicPr>
      </xdr:nvPicPr>
      <xdr:blipFill>
        <a:blip xmlns:r="http://schemas.openxmlformats.org/officeDocument/2006/relationships" r:embed="rId72" cstate="print">
          <a:extLst>
            <a:ext uri="{28A0092B-C50C-407E-A947-70E740481C1C}">
              <a14:useLocalDpi xmlns="" xmlns:a14="http://schemas.microsoft.com/office/drawing/2010/main" val="0"/>
            </a:ext>
          </a:extLst>
        </a:blip>
        <a:srcRect/>
        <a:stretch>
          <a:fillRect/>
        </a:stretch>
      </xdr:blipFill>
      <xdr:spPr bwMode="auto">
        <a:xfrm>
          <a:off x="28575" y="12420600"/>
          <a:ext cx="561975" cy="638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314</xdr:row>
      <xdr:rowOff>152400</xdr:rowOff>
    </xdr:from>
    <xdr:to>
      <xdr:col>0</xdr:col>
      <xdr:colOff>600075</xdr:colOff>
      <xdr:row>314</xdr:row>
      <xdr:rowOff>152400</xdr:rowOff>
    </xdr:to>
    <xdr:pic>
      <xdr:nvPicPr>
        <xdr:cNvPr id="232803" name="Picture 20583"/>
        <xdr:cNvPicPr>
          <a:picLocks noChangeAspect="1" noChangeArrowheads="1"/>
        </xdr:cNvPicPr>
      </xdr:nvPicPr>
      <xdr:blipFill>
        <a:blip xmlns:r="http://schemas.openxmlformats.org/officeDocument/2006/relationships" r:embed="rId39">
          <a:extLst>
            <a:ext uri="{28A0092B-C50C-407E-A947-70E740481C1C}">
              <a14:useLocalDpi xmlns="" xmlns:a14="http://schemas.microsoft.com/office/drawing/2010/main" val="0"/>
            </a:ext>
          </a:extLst>
        </a:blip>
        <a:srcRect/>
        <a:stretch>
          <a:fillRect/>
        </a:stretch>
      </xdr:blipFill>
      <xdr:spPr bwMode="auto">
        <a:xfrm>
          <a:off x="38100" y="64474725"/>
          <a:ext cx="5619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314</xdr:row>
      <xdr:rowOff>133350</xdr:rowOff>
    </xdr:from>
    <xdr:to>
      <xdr:col>0</xdr:col>
      <xdr:colOff>581025</xdr:colOff>
      <xdr:row>317</xdr:row>
      <xdr:rowOff>161925</xdr:rowOff>
    </xdr:to>
    <xdr:pic>
      <xdr:nvPicPr>
        <xdr:cNvPr id="232804" name="Picture 20583"/>
        <xdr:cNvPicPr>
          <a:picLocks noChangeAspect="1" noChangeArrowheads="1"/>
        </xdr:cNvPicPr>
      </xdr:nvPicPr>
      <xdr:blipFill>
        <a:blip xmlns:r="http://schemas.openxmlformats.org/officeDocument/2006/relationships" r:embed="rId80">
          <a:extLst>
            <a:ext uri="{28A0092B-C50C-407E-A947-70E740481C1C}">
              <a14:useLocalDpi xmlns="" xmlns:a14="http://schemas.microsoft.com/office/drawing/2010/main" val="0"/>
            </a:ext>
          </a:extLst>
        </a:blip>
        <a:srcRect/>
        <a:stretch>
          <a:fillRect/>
        </a:stretch>
      </xdr:blipFill>
      <xdr:spPr bwMode="auto">
        <a:xfrm>
          <a:off x="47625" y="64455675"/>
          <a:ext cx="533400" cy="685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319</xdr:row>
      <xdr:rowOff>66675</xdr:rowOff>
    </xdr:from>
    <xdr:to>
      <xdr:col>0</xdr:col>
      <xdr:colOff>600075</xdr:colOff>
      <xdr:row>319</xdr:row>
      <xdr:rowOff>66675</xdr:rowOff>
    </xdr:to>
    <xdr:pic>
      <xdr:nvPicPr>
        <xdr:cNvPr id="232805" name="Picture 20630"/>
        <xdr:cNvPicPr>
          <a:picLocks noChangeAspect="1" noChangeArrowheads="1"/>
        </xdr:cNvPicPr>
      </xdr:nvPicPr>
      <xdr:blipFill>
        <a:blip xmlns:r="http://schemas.openxmlformats.org/officeDocument/2006/relationships" r:embed="rId40">
          <a:extLst>
            <a:ext uri="{28A0092B-C50C-407E-A947-70E740481C1C}">
              <a14:useLocalDpi xmlns="" xmlns:a14="http://schemas.microsoft.com/office/drawing/2010/main" val="0"/>
            </a:ext>
          </a:extLst>
        </a:blip>
        <a:srcRect/>
        <a:stretch>
          <a:fillRect/>
        </a:stretch>
      </xdr:blipFill>
      <xdr:spPr bwMode="auto">
        <a:xfrm>
          <a:off x="28575" y="65484375"/>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321</xdr:row>
      <xdr:rowOff>19050</xdr:rowOff>
    </xdr:from>
    <xdr:to>
      <xdr:col>0</xdr:col>
      <xdr:colOff>571500</xdr:colOff>
      <xdr:row>321</xdr:row>
      <xdr:rowOff>771525</xdr:rowOff>
    </xdr:to>
    <xdr:pic>
      <xdr:nvPicPr>
        <xdr:cNvPr id="232806" name="Picture 20682"/>
        <xdr:cNvPicPr>
          <a:picLocks noChangeAspect="1" noChangeArrowheads="1"/>
        </xdr:cNvPicPr>
      </xdr:nvPicPr>
      <xdr:blipFill>
        <a:blip xmlns:r="http://schemas.openxmlformats.org/officeDocument/2006/relationships" r:embed="rId81" cstate="print">
          <a:extLst>
            <a:ext uri="{28A0092B-C50C-407E-A947-70E740481C1C}">
              <a14:useLocalDpi xmlns="" xmlns:a14="http://schemas.microsoft.com/office/drawing/2010/main" val="0"/>
            </a:ext>
          </a:extLst>
        </a:blip>
        <a:srcRect/>
        <a:stretch>
          <a:fillRect/>
        </a:stretch>
      </xdr:blipFill>
      <xdr:spPr bwMode="auto">
        <a:xfrm>
          <a:off x="85725" y="66332100"/>
          <a:ext cx="485775" cy="752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319</xdr:row>
      <xdr:rowOff>95250</xdr:rowOff>
    </xdr:from>
    <xdr:to>
      <xdr:col>0</xdr:col>
      <xdr:colOff>590550</xdr:colOff>
      <xdr:row>320</xdr:row>
      <xdr:rowOff>361950</xdr:rowOff>
    </xdr:to>
    <xdr:pic>
      <xdr:nvPicPr>
        <xdr:cNvPr id="232807" name="Picture 20630"/>
        <xdr:cNvPicPr>
          <a:picLocks noChangeAspect="1" noChangeArrowheads="1"/>
        </xdr:cNvPicPr>
      </xdr:nvPicPr>
      <xdr:blipFill>
        <a:blip xmlns:r="http://schemas.openxmlformats.org/officeDocument/2006/relationships" r:embed="rId82">
          <a:extLst>
            <a:ext uri="{28A0092B-C50C-407E-A947-70E740481C1C}">
              <a14:useLocalDpi xmlns="" xmlns:a14="http://schemas.microsoft.com/office/drawing/2010/main" val="0"/>
            </a:ext>
          </a:extLst>
        </a:blip>
        <a:srcRect/>
        <a:stretch>
          <a:fillRect/>
        </a:stretch>
      </xdr:blipFill>
      <xdr:spPr bwMode="auto">
        <a:xfrm>
          <a:off x="38100" y="65512950"/>
          <a:ext cx="552450" cy="714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324</xdr:row>
      <xdr:rowOff>0</xdr:rowOff>
    </xdr:from>
    <xdr:to>
      <xdr:col>0</xdr:col>
      <xdr:colOff>542925</xdr:colOff>
      <xdr:row>326</xdr:row>
      <xdr:rowOff>85725</xdr:rowOff>
    </xdr:to>
    <xdr:pic>
      <xdr:nvPicPr>
        <xdr:cNvPr id="232808" name="Picture 20582"/>
        <xdr:cNvPicPr>
          <a:picLocks noChangeAspect="1" noChangeArrowheads="1"/>
        </xdr:cNvPicPr>
      </xdr:nvPicPr>
      <xdr:blipFill>
        <a:blip xmlns:r="http://schemas.openxmlformats.org/officeDocument/2006/relationships" r:embed="rId83" cstate="print">
          <a:extLst>
            <a:ext uri="{28A0092B-C50C-407E-A947-70E740481C1C}">
              <a14:useLocalDpi xmlns="" xmlns:a14="http://schemas.microsoft.com/office/drawing/2010/main" val="0"/>
            </a:ext>
          </a:extLst>
        </a:blip>
        <a:srcRect/>
        <a:stretch>
          <a:fillRect/>
        </a:stretch>
      </xdr:blipFill>
      <xdr:spPr bwMode="auto">
        <a:xfrm>
          <a:off x="57150" y="67589400"/>
          <a:ext cx="48577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95250</xdr:colOff>
      <xdr:row>332</xdr:row>
      <xdr:rowOff>57150</xdr:rowOff>
    </xdr:from>
    <xdr:to>
      <xdr:col>0</xdr:col>
      <xdr:colOff>552450</xdr:colOff>
      <xdr:row>333</xdr:row>
      <xdr:rowOff>361950</xdr:rowOff>
    </xdr:to>
    <xdr:pic>
      <xdr:nvPicPr>
        <xdr:cNvPr id="232809" name="Picture 20632"/>
        <xdr:cNvPicPr>
          <a:picLocks noChangeAspect="1" noChangeArrowheads="1"/>
        </xdr:cNvPicPr>
      </xdr:nvPicPr>
      <xdr:blipFill>
        <a:blip xmlns:r="http://schemas.openxmlformats.org/officeDocument/2006/relationships" r:embed="rId84" cstate="print">
          <a:extLst>
            <a:ext uri="{28A0092B-C50C-407E-A947-70E740481C1C}">
              <a14:useLocalDpi xmlns="" xmlns:a14="http://schemas.microsoft.com/office/drawing/2010/main" val="0"/>
            </a:ext>
          </a:extLst>
        </a:blip>
        <a:srcRect/>
        <a:stretch>
          <a:fillRect/>
        </a:stretch>
      </xdr:blipFill>
      <xdr:spPr bwMode="auto">
        <a:xfrm>
          <a:off x="95250" y="69475350"/>
          <a:ext cx="457200"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328</xdr:row>
      <xdr:rowOff>123825</xdr:rowOff>
    </xdr:from>
    <xdr:to>
      <xdr:col>0</xdr:col>
      <xdr:colOff>571500</xdr:colOff>
      <xdr:row>328</xdr:row>
      <xdr:rowOff>123825</xdr:rowOff>
    </xdr:to>
    <xdr:pic>
      <xdr:nvPicPr>
        <xdr:cNvPr id="232810" name="Picture 20631"/>
        <xdr:cNvPicPr>
          <a:picLocks noChangeAspect="1" noChangeArrowheads="1"/>
        </xdr:cNvPicPr>
      </xdr:nvPicPr>
      <xdr:blipFill>
        <a:blip xmlns:r="http://schemas.openxmlformats.org/officeDocument/2006/relationships" r:embed="rId41">
          <a:extLst>
            <a:ext uri="{28A0092B-C50C-407E-A947-70E740481C1C}">
              <a14:useLocalDpi xmlns="" xmlns:a14="http://schemas.microsoft.com/office/drawing/2010/main" val="0"/>
            </a:ext>
          </a:extLst>
        </a:blip>
        <a:srcRect/>
        <a:stretch>
          <a:fillRect/>
        </a:stretch>
      </xdr:blipFill>
      <xdr:spPr bwMode="auto">
        <a:xfrm>
          <a:off x="28575" y="68627625"/>
          <a:ext cx="5429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328</xdr:row>
      <xdr:rowOff>142875</xdr:rowOff>
    </xdr:from>
    <xdr:to>
      <xdr:col>0</xdr:col>
      <xdr:colOff>581025</xdr:colOff>
      <xdr:row>331</xdr:row>
      <xdr:rowOff>47625</xdr:rowOff>
    </xdr:to>
    <xdr:pic>
      <xdr:nvPicPr>
        <xdr:cNvPr id="232811" name="Picture 20631"/>
        <xdr:cNvPicPr>
          <a:picLocks noChangeAspect="1" noChangeArrowheads="1"/>
        </xdr:cNvPicPr>
      </xdr:nvPicPr>
      <xdr:blipFill>
        <a:blip xmlns:r="http://schemas.openxmlformats.org/officeDocument/2006/relationships" r:embed="rId85">
          <a:extLst>
            <a:ext uri="{28A0092B-C50C-407E-A947-70E740481C1C}">
              <a14:useLocalDpi xmlns="" xmlns:a14="http://schemas.microsoft.com/office/drawing/2010/main" val="0"/>
            </a:ext>
          </a:extLst>
        </a:blip>
        <a:srcRect/>
        <a:stretch>
          <a:fillRect/>
        </a:stretch>
      </xdr:blipFill>
      <xdr:spPr bwMode="auto">
        <a:xfrm>
          <a:off x="57150" y="68646675"/>
          <a:ext cx="523875" cy="590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335</xdr:row>
      <xdr:rowOff>95250</xdr:rowOff>
    </xdr:from>
    <xdr:to>
      <xdr:col>0</xdr:col>
      <xdr:colOff>600075</xdr:colOff>
      <xdr:row>335</xdr:row>
      <xdr:rowOff>95250</xdr:rowOff>
    </xdr:to>
    <xdr:pic>
      <xdr:nvPicPr>
        <xdr:cNvPr id="232812" name="Рисунок 1"/>
        <xdr:cNvPicPr>
          <a:picLocks noChangeAspect="1"/>
        </xdr:cNvPicPr>
      </xdr:nvPicPr>
      <xdr:blipFill>
        <a:blip xmlns:r="http://schemas.openxmlformats.org/officeDocument/2006/relationships" r:embed="rId64">
          <a:extLst>
            <a:ext uri="{28A0092B-C50C-407E-A947-70E740481C1C}">
              <a14:useLocalDpi xmlns="" xmlns:a14="http://schemas.microsoft.com/office/drawing/2010/main" val="0"/>
            </a:ext>
          </a:extLst>
        </a:blip>
        <a:srcRect/>
        <a:stretch>
          <a:fillRect/>
        </a:stretch>
      </xdr:blipFill>
      <xdr:spPr bwMode="auto">
        <a:xfrm>
          <a:off x="28575" y="7071360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218</xdr:row>
      <xdr:rowOff>152400</xdr:rowOff>
    </xdr:from>
    <xdr:to>
      <xdr:col>0</xdr:col>
      <xdr:colOff>581025</xdr:colOff>
      <xdr:row>222</xdr:row>
      <xdr:rowOff>133350</xdr:rowOff>
    </xdr:to>
    <xdr:pic>
      <xdr:nvPicPr>
        <xdr:cNvPr id="232813" name="Picture 20104"/>
        <xdr:cNvPicPr>
          <a:picLocks noChangeAspect="1" noChangeArrowheads="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rcRect/>
        <a:stretch>
          <a:fillRect/>
        </a:stretch>
      </xdr:blipFill>
      <xdr:spPr bwMode="auto">
        <a:xfrm>
          <a:off x="66675" y="37595175"/>
          <a:ext cx="514350" cy="628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284</xdr:row>
      <xdr:rowOff>95250</xdr:rowOff>
    </xdr:from>
    <xdr:to>
      <xdr:col>0</xdr:col>
      <xdr:colOff>581025</xdr:colOff>
      <xdr:row>287</xdr:row>
      <xdr:rowOff>171450</xdr:rowOff>
    </xdr:to>
    <xdr:pic>
      <xdr:nvPicPr>
        <xdr:cNvPr id="232814" name="Picture 32281"/>
        <xdr:cNvPicPr>
          <a:picLocks noChangeAspect="1" noChangeArrowheads="1"/>
        </xdr:cNvPicPr>
      </xdr:nvPicPr>
      <xdr:blipFill>
        <a:blip xmlns:r="http://schemas.openxmlformats.org/officeDocument/2006/relationships" r:embed="rId86">
          <a:extLst>
            <a:ext uri="{28A0092B-C50C-407E-A947-70E740481C1C}">
              <a14:useLocalDpi xmlns="" xmlns:a14="http://schemas.microsoft.com/office/drawing/2010/main" val="0"/>
            </a:ext>
          </a:extLst>
        </a:blip>
        <a:srcRect/>
        <a:stretch>
          <a:fillRect/>
        </a:stretch>
      </xdr:blipFill>
      <xdr:spPr bwMode="auto">
        <a:xfrm>
          <a:off x="28575" y="55035450"/>
          <a:ext cx="552450" cy="733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289</xdr:row>
      <xdr:rowOff>76200</xdr:rowOff>
    </xdr:from>
    <xdr:to>
      <xdr:col>0</xdr:col>
      <xdr:colOff>600075</xdr:colOff>
      <xdr:row>290</xdr:row>
      <xdr:rowOff>390525</xdr:rowOff>
    </xdr:to>
    <xdr:pic>
      <xdr:nvPicPr>
        <xdr:cNvPr id="232815" name="Picture 32282"/>
        <xdr:cNvPicPr>
          <a:picLocks noChangeAspect="1" noChangeArrowheads="1"/>
        </xdr:cNvPicPr>
      </xdr:nvPicPr>
      <xdr:blipFill>
        <a:blip xmlns:r="http://schemas.openxmlformats.org/officeDocument/2006/relationships" r:embed="rId87">
          <a:extLst>
            <a:ext uri="{28A0092B-C50C-407E-A947-70E740481C1C}">
              <a14:useLocalDpi xmlns="" xmlns:a14="http://schemas.microsoft.com/office/drawing/2010/main" val="0"/>
            </a:ext>
          </a:extLst>
        </a:blip>
        <a:srcRect/>
        <a:stretch>
          <a:fillRect/>
        </a:stretch>
      </xdr:blipFill>
      <xdr:spPr bwMode="auto">
        <a:xfrm>
          <a:off x="28575" y="56111775"/>
          <a:ext cx="571500"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293</xdr:row>
      <xdr:rowOff>142875</xdr:rowOff>
    </xdr:from>
    <xdr:to>
      <xdr:col>0</xdr:col>
      <xdr:colOff>581025</xdr:colOff>
      <xdr:row>296</xdr:row>
      <xdr:rowOff>76200</xdr:rowOff>
    </xdr:to>
    <xdr:pic>
      <xdr:nvPicPr>
        <xdr:cNvPr id="232816" name="Picture 32283"/>
        <xdr:cNvPicPr>
          <a:picLocks noChangeAspect="1" noChangeArrowheads="1"/>
        </xdr:cNvPicPr>
      </xdr:nvPicPr>
      <xdr:blipFill>
        <a:blip xmlns:r="http://schemas.openxmlformats.org/officeDocument/2006/relationships" r:embed="rId88" cstate="print">
          <a:extLst>
            <a:ext uri="{28A0092B-C50C-407E-A947-70E740481C1C}">
              <a14:useLocalDpi xmlns="" xmlns:a14="http://schemas.microsoft.com/office/drawing/2010/main" val="0"/>
            </a:ext>
          </a:extLst>
        </a:blip>
        <a:srcRect/>
        <a:stretch>
          <a:fillRect/>
        </a:stretch>
      </xdr:blipFill>
      <xdr:spPr bwMode="auto">
        <a:xfrm>
          <a:off x="47625" y="58121550"/>
          <a:ext cx="533400" cy="619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298</xdr:row>
      <xdr:rowOff>142875</xdr:rowOff>
    </xdr:from>
    <xdr:to>
      <xdr:col>0</xdr:col>
      <xdr:colOff>581025</xdr:colOff>
      <xdr:row>301</xdr:row>
      <xdr:rowOff>76200</xdr:rowOff>
    </xdr:to>
    <xdr:pic>
      <xdr:nvPicPr>
        <xdr:cNvPr id="232817" name="Picture 32406"/>
        <xdr:cNvPicPr>
          <a:picLocks noChangeAspect="1" noChangeArrowheads="1"/>
        </xdr:cNvPicPr>
      </xdr:nvPicPr>
      <xdr:blipFill>
        <a:blip xmlns:r="http://schemas.openxmlformats.org/officeDocument/2006/relationships" r:embed="rId89">
          <a:extLst>
            <a:ext uri="{28A0092B-C50C-407E-A947-70E740481C1C}">
              <a14:useLocalDpi xmlns="" xmlns:a14="http://schemas.microsoft.com/office/drawing/2010/main" val="0"/>
            </a:ext>
          </a:extLst>
        </a:blip>
        <a:srcRect/>
        <a:stretch>
          <a:fillRect/>
        </a:stretch>
      </xdr:blipFill>
      <xdr:spPr bwMode="auto">
        <a:xfrm>
          <a:off x="38100" y="59264550"/>
          <a:ext cx="542925" cy="619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302</xdr:row>
      <xdr:rowOff>85725</xdr:rowOff>
    </xdr:from>
    <xdr:to>
      <xdr:col>0</xdr:col>
      <xdr:colOff>542925</xdr:colOff>
      <xdr:row>303</xdr:row>
      <xdr:rowOff>314325</xdr:rowOff>
    </xdr:to>
    <xdr:pic>
      <xdr:nvPicPr>
        <xdr:cNvPr id="232818" name="Picture 32407"/>
        <xdr:cNvPicPr>
          <a:picLocks noChangeAspect="1" noChangeArrowheads="1"/>
        </xdr:cNvPicPr>
      </xdr:nvPicPr>
      <xdr:blipFill>
        <a:blip xmlns:r="http://schemas.openxmlformats.org/officeDocument/2006/relationships" r:embed="rId90" cstate="print">
          <a:extLst>
            <a:ext uri="{28A0092B-C50C-407E-A947-70E740481C1C}">
              <a14:useLocalDpi xmlns="" xmlns:a14="http://schemas.microsoft.com/office/drawing/2010/main" val="0"/>
            </a:ext>
          </a:extLst>
        </a:blip>
        <a:srcRect/>
        <a:stretch>
          <a:fillRect/>
        </a:stretch>
      </xdr:blipFill>
      <xdr:spPr bwMode="auto">
        <a:xfrm>
          <a:off x="142875" y="60121800"/>
          <a:ext cx="400050" cy="628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334</xdr:row>
      <xdr:rowOff>266700</xdr:rowOff>
    </xdr:from>
    <xdr:to>
      <xdr:col>0</xdr:col>
      <xdr:colOff>581025</xdr:colOff>
      <xdr:row>336</xdr:row>
      <xdr:rowOff>123825</xdr:rowOff>
    </xdr:to>
    <xdr:pic>
      <xdr:nvPicPr>
        <xdr:cNvPr id="232819" name="Picture 32409"/>
        <xdr:cNvPicPr>
          <a:picLocks noChangeAspect="1" noChangeArrowheads="1"/>
        </xdr:cNvPicPr>
      </xdr:nvPicPr>
      <xdr:blipFill>
        <a:blip xmlns:r="http://schemas.openxmlformats.org/officeDocument/2006/relationships" r:embed="rId91" cstate="print">
          <a:extLst>
            <a:ext uri="{28A0092B-C50C-407E-A947-70E740481C1C}">
              <a14:useLocalDpi xmlns="" xmlns:a14="http://schemas.microsoft.com/office/drawing/2010/main" val="0"/>
            </a:ext>
          </a:extLst>
        </a:blip>
        <a:srcRect/>
        <a:stretch>
          <a:fillRect/>
        </a:stretch>
      </xdr:blipFill>
      <xdr:spPr bwMode="auto">
        <a:xfrm>
          <a:off x="0" y="70485000"/>
          <a:ext cx="581025" cy="657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337</xdr:row>
      <xdr:rowOff>114300</xdr:rowOff>
    </xdr:from>
    <xdr:to>
      <xdr:col>0</xdr:col>
      <xdr:colOff>533400</xdr:colOff>
      <xdr:row>338</xdr:row>
      <xdr:rowOff>257175</xdr:rowOff>
    </xdr:to>
    <xdr:pic>
      <xdr:nvPicPr>
        <xdr:cNvPr id="232820" name="Picture 32410"/>
        <xdr:cNvPicPr>
          <a:picLocks noChangeAspect="1" noChangeArrowheads="1"/>
        </xdr:cNvPicPr>
      </xdr:nvPicPr>
      <xdr:blipFill>
        <a:blip xmlns:r="http://schemas.openxmlformats.org/officeDocument/2006/relationships" r:embed="rId92" cstate="print">
          <a:extLst>
            <a:ext uri="{28A0092B-C50C-407E-A947-70E740481C1C}">
              <a14:useLocalDpi xmlns="" xmlns:a14="http://schemas.microsoft.com/office/drawing/2010/main" val="0"/>
            </a:ext>
          </a:extLst>
        </a:blip>
        <a:srcRect/>
        <a:stretch>
          <a:fillRect/>
        </a:stretch>
      </xdr:blipFill>
      <xdr:spPr bwMode="auto">
        <a:xfrm>
          <a:off x="47625" y="71532750"/>
          <a:ext cx="48577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76200</xdr:colOff>
      <xdr:row>339</xdr:row>
      <xdr:rowOff>133350</xdr:rowOff>
    </xdr:from>
    <xdr:to>
      <xdr:col>0</xdr:col>
      <xdr:colOff>561975</xdr:colOff>
      <xdr:row>339</xdr:row>
      <xdr:rowOff>676275</xdr:rowOff>
    </xdr:to>
    <xdr:pic>
      <xdr:nvPicPr>
        <xdr:cNvPr id="232821" name="Picture 32410"/>
        <xdr:cNvPicPr>
          <a:picLocks noChangeAspect="1" noChangeArrowheads="1"/>
        </xdr:cNvPicPr>
      </xdr:nvPicPr>
      <xdr:blipFill>
        <a:blip xmlns:r="http://schemas.openxmlformats.org/officeDocument/2006/relationships" r:embed="rId92" cstate="print">
          <a:extLst>
            <a:ext uri="{28A0092B-C50C-407E-A947-70E740481C1C}">
              <a14:useLocalDpi xmlns="" xmlns:a14="http://schemas.microsoft.com/office/drawing/2010/main" val="0"/>
            </a:ext>
          </a:extLst>
        </a:blip>
        <a:srcRect/>
        <a:stretch>
          <a:fillRect/>
        </a:stretch>
      </xdr:blipFill>
      <xdr:spPr bwMode="auto">
        <a:xfrm>
          <a:off x="76200" y="72351900"/>
          <a:ext cx="485775" cy="542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291</xdr:row>
      <xdr:rowOff>19050</xdr:rowOff>
    </xdr:from>
    <xdr:to>
      <xdr:col>0</xdr:col>
      <xdr:colOff>552450</xdr:colOff>
      <xdr:row>291</xdr:row>
      <xdr:rowOff>809625</xdr:rowOff>
    </xdr:to>
    <xdr:pic>
      <xdr:nvPicPr>
        <xdr:cNvPr id="232822" name="Рисунок 1"/>
        <xdr:cNvPicPr>
          <a:picLocks noChangeAspect="1"/>
        </xdr:cNvPicPr>
      </xdr:nvPicPr>
      <xdr:blipFill>
        <a:blip xmlns:r="http://schemas.openxmlformats.org/officeDocument/2006/relationships" r:embed="rId93">
          <a:extLst>
            <a:ext uri="{28A0092B-C50C-407E-A947-70E740481C1C}">
              <a14:useLocalDpi xmlns="" xmlns:a14="http://schemas.microsoft.com/office/drawing/2010/main" val="0"/>
            </a:ext>
          </a:extLst>
        </a:blip>
        <a:srcRect/>
        <a:stretch>
          <a:fillRect/>
        </a:stretch>
      </xdr:blipFill>
      <xdr:spPr bwMode="auto">
        <a:xfrm>
          <a:off x="66675" y="56949975"/>
          <a:ext cx="485775"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11</xdr:row>
      <xdr:rowOff>66675</xdr:rowOff>
    </xdr:from>
    <xdr:to>
      <xdr:col>0</xdr:col>
      <xdr:colOff>600075</xdr:colOff>
      <xdr:row>11</xdr:row>
      <xdr:rowOff>66675</xdr:rowOff>
    </xdr:to>
    <xdr:pic>
      <xdr:nvPicPr>
        <xdr:cNvPr id="229679" name="Picture 19814"/>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9050" y="1971675"/>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32</xdr:row>
      <xdr:rowOff>57150</xdr:rowOff>
    </xdr:from>
    <xdr:to>
      <xdr:col>0</xdr:col>
      <xdr:colOff>600075</xdr:colOff>
      <xdr:row>32</xdr:row>
      <xdr:rowOff>57150</xdr:rowOff>
    </xdr:to>
    <xdr:pic>
      <xdr:nvPicPr>
        <xdr:cNvPr id="229680" name="Picture 19815"/>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9525" y="5562600"/>
          <a:ext cx="5905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42</xdr:row>
      <xdr:rowOff>19050</xdr:rowOff>
    </xdr:from>
    <xdr:to>
      <xdr:col>0</xdr:col>
      <xdr:colOff>600075</xdr:colOff>
      <xdr:row>42</xdr:row>
      <xdr:rowOff>19050</xdr:rowOff>
    </xdr:to>
    <xdr:pic>
      <xdr:nvPicPr>
        <xdr:cNvPr id="229681" name="Picture 19816"/>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66675" y="7239000"/>
          <a:ext cx="5334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64</xdr:row>
      <xdr:rowOff>28575</xdr:rowOff>
    </xdr:from>
    <xdr:to>
      <xdr:col>0</xdr:col>
      <xdr:colOff>600075</xdr:colOff>
      <xdr:row>64</xdr:row>
      <xdr:rowOff>28575</xdr:rowOff>
    </xdr:to>
    <xdr:pic>
      <xdr:nvPicPr>
        <xdr:cNvPr id="229682" name="Picture 19885"/>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9525" y="11020425"/>
          <a:ext cx="5905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90</xdr:row>
      <xdr:rowOff>28575</xdr:rowOff>
    </xdr:from>
    <xdr:to>
      <xdr:col>0</xdr:col>
      <xdr:colOff>552450</xdr:colOff>
      <xdr:row>90</xdr:row>
      <xdr:rowOff>28575</xdr:rowOff>
    </xdr:to>
    <xdr:pic>
      <xdr:nvPicPr>
        <xdr:cNvPr id="229683" name="Picture 19951"/>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104775" y="15459075"/>
          <a:ext cx="4476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96</xdr:row>
      <xdr:rowOff>19050</xdr:rowOff>
    </xdr:from>
    <xdr:to>
      <xdr:col>0</xdr:col>
      <xdr:colOff>552450</xdr:colOff>
      <xdr:row>96</xdr:row>
      <xdr:rowOff>19050</xdr:rowOff>
    </xdr:to>
    <xdr:pic>
      <xdr:nvPicPr>
        <xdr:cNvPr id="229684" name="Picture 19952"/>
        <xdr:cNvPicPr>
          <a:picLocks noChangeAspect="1" noChangeArrowheads="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104775" y="16478250"/>
          <a:ext cx="4476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135</xdr:row>
      <xdr:rowOff>152400</xdr:rowOff>
    </xdr:from>
    <xdr:to>
      <xdr:col>0</xdr:col>
      <xdr:colOff>600075</xdr:colOff>
      <xdr:row>135</xdr:row>
      <xdr:rowOff>152400</xdr:rowOff>
    </xdr:to>
    <xdr:pic>
      <xdr:nvPicPr>
        <xdr:cNvPr id="229685" name="Picture 20078"/>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19050" y="23812500"/>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195</xdr:row>
      <xdr:rowOff>133350</xdr:rowOff>
    </xdr:from>
    <xdr:to>
      <xdr:col>1</xdr:col>
      <xdr:colOff>0</xdr:colOff>
      <xdr:row>195</xdr:row>
      <xdr:rowOff>133350</xdr:rowOff>
    </xdr:to>
    <xdr:pic>
      <xdr:nvPicPr>
        <xdr:cNvPr id="229686" name="Picture 20103"/>
        <xdr:cNvPicPr>
          <a:picLocks noChangeAspect="1" noChangeArrowheads="1"/>
        </xdr:cNvPicPr>
      </xdr:nvPicPr>
      <xdr:blipFill>
        <a:blip xmlns:r="http://schemas.openxmlformats.org/officeDocument/2006/relationships" r:embed="rId8">
          <a:extLst>
            <a:ext uri="{28A0092B-C50C-407E-A947-70E740481C1C}">
              <a14:useLocalDpi xmlns="" xmlns:a14="http://schemas.microsoft.com/office/drawing/2010/main" val="0"/>
            </a:ext>
          </a:extLst>
        </a:blip>
        <a:srcRect/>
        <a:stretch>
          <a:fillRect/>
        </a:stretch>
      </xdr:blipFill>
      <xdr:spPr bwMode="auto">
        <a:xfrm>
          <a:off x="19050" y="33604200"/>
          <a:ext cx="5905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241</xdr:row>
      <xdr:rowOff>85725</xdr:rowOff>
    </xdr:from>
    <xdr:to>
      <xdr:col>0</xdr:col>
      <xdr:colOff>600075</xdr:colOff>
      <xdr:row>241</xdr:row>
      <xdr:rowOff>85725</xdr:rowOff>
    </xdr:to>
    <xdr:pic>
      <xdr:nvPicPr>
        <xdr:cNvPr id="229687" name="Picture 20162"/>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19050" y="41090850"/>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252</xdr:row>
      <xdr:rowOff>95250</xdr:rowOff>
    </xdr:from>
    <xdr:to>
      <xdr:col>0</xdr:col>
      <xdr:colOff>600075</xdr:colOff>
      <xdr:row>252</xdr:row>
      <xdr:rowOff>95250</xdr:rowOff>
    </xdr:to>
    <xdr:pic>
      <xdr:nvPicPr>
        <xdr:cNvPr id="229688" name="Picture 20193"/>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9525" y="42881550"/>
          <a:ext cx="5905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263</xdr:row>
      <xdr:rowOff>47625</xdr:rowOff>
    </xdr:from>
    <xdr:to>
      <xdr:col>0</xdr:col>
      <xdr:colOff>457200</xdr:colOff>
      <xdr:row>263</xdr:row>
      <xdr:rowOff>47625</xdr:rowOff>
    </xdr:to>
    <xdr:pic>
      <xdr:nvPicPr>
        <xdr:cNvPr id="229689" name="Picture 20228"/>
        <xdr:cNvPicPr>
          <a:picLocks noChangeAspect="1" noChangeArrowheads="1"/>
        </xdr:cNvPicPr>
      </xdr:nvPicPr>
      <xdr:blipFill>
        <a:blip xmlns:r="http://schemas.openxmlformats.org/officeDocument/2006/relationships" r:embed="rId11">
          <a:extLst>
            <a:ext uri="{28A0092B-C50C-407E-A947-70E740481C1C}">
              <a14:useLocalDpi xmlns="" xmlns:a14="http://schemas.microsoft.com/office/drawing/2010/main" val="0"/>
            </a:ext>
          </a:extLst>
        </a:blip>
        <a:srcRect/>
        <a:stretch>
          <a:fillRect/>
        </a:stretch>
      </xdr:blipFill>
      <xdr:spPr bwMode="auto">
        <a:xfrm>
          <a:off x="85725" y="46624875"/>
          <a:ext cx="3714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358</xdr:row>
      <xdr:rowOff>28575</xdr:rowOff>
    </xdr:from>
    <xdr:to>
      <xdr:col>0</xdr:col>
      <xdr:colOff>590550</xdr:colOff>
      <xdr:row>358</xdr:row>
      <xdr:rowOff>28575</xdr:rowOff>
    </xdr:to>
    <xdr:pic>
      <xdr:nvPicPr>
        <xdr:cNvPr id="229690" name="Picture 20684"/>
        <xdr:cNvPicPr>
          <a:picLocks noChangeAspect="1" noChangeArrowheads="1"/>
        </xdr:cNvPicPr>
      </xdr:nvPicPr>
      <xdr:blipFill>
        <a:blip xmlns:r="http://schemas.openxmlformats.org/officeDocument/2006/relationships" r:embed="rId12">
          <a:extLst>
            <a:ext uri="{28A0092B-C50C-407E-A947-70E740481C1C}">
              <a14:useLocalDpi xmlns="" xmlns:a14="http://schemas.microsoft.com/office/drawing/2010/main" val="0"/>
            </a:ext>
          </a:extLst>
        </a:blip>
        <a:srcRect/>
        <a:stretch>
          <a:fillRect/>
        </a:stretch>
      </xdr:blipFill>
      <xdr:spPr bwMode="auto">
        <a:xfrm>
          <a:off x="28575" y="77466825"/>
          <a:ext cx="5619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366</xdr:row>
      <xdr:rowOff>28575</xdr:rowOff>
    </xdr:from>
    <xdr:to>
      <xdr:col>0</xdr:col>
      <xdr:colOff>600075</xdr:colOff>
      <xdr:row>366</xdr:row>
      <xdr:rowOff>28575</xdr:rowOff>
    </xdr:to>
    <xdr:pic>
      <xdr:nvPicPr>
        <xdr:cNvPr id="229691" name="Picture 20685"/>
        <xdr:cNvPicPr>
          <a:picLocks noChangeAspect="1" noChangeArrowheads="1"/>
        </xdr:cNvPicPr>
      </xdr:nvPicPr>
      <xdr:blipFill>
        <a:blip xmlns:r="http://schemas.openxmlformats.org/officeDocument/2006/relationships" r:embed="rId13">
          <a:extLst>
            <a:ext uri="{28A0092B-C50C-407E-A947-70E740481C1C}">
              <a14:useLocalDpi xmlns="" xmlns:a14="http://schemas.microsoft.com/office/drawing/2010/main" val="0"/>
            </a:ext>
          </a:extLst>
        </a:blip>
        <a:srcRect/>
        <a:stretch>
          <a:fillRect/>
        </a:stretch>
      </xdr:blipFill>
      <xdr:spPr bwMode="auto">
        <a:xfrm>
          <a:off x="123825" y="78981300"/>
          <a:ext cx="4762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278</xdr:row>
      <xdr:rowOff>123825</xdr:rowOff>
    </xdr:from>
    <xdr:to>
      <xdr:col>0</xdr:col>
      <xdr:colOff>542925</xdr:colOff>
      <xdr:row>278</xdr:row>
      <xdr:rowOff>123825</xdr:rowOff>
    </xdr:to>
    <xdr:pic>
      <xdr:nvPicPr>
        <xdr:cNvPr id="229692" name="Picture 20338"/>
        <xdr:cNvPicPr>
          <a:picLocks noChangeAspect="1" noChangeArrowheads="1"/>
        </xdr:cNvPicPr>
      </xdr:nvPicPr>
      <xdr:blipFill>
        <a:blip xmlns:r="http://schemas.openxmlformats.org/officeDocument/2006/relationships" r:embed="rId14">
          <a:extLst>
            <a:ext uri="{28A0092B-C50C-407E-A947-70E740481C1C}">
              <a14:useLocalDpi xmlns="" xmlns:a14="http://schemas.microsoft.com/office/drawing/2010/main" val="0"/>
            </a:ext>
          </a:extLst>
        </a:blip>
        <a:srcRect/>
        <a:stretch>
          <a:fillRect/>
        </a:stretch>
      </xdr:blipFill>
      <xdr:spPr bwMode="auto">
        <a:xfrm>
          <a:off x="47625" y="51835050"/>
          <a:ext cx="4953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285</xdr:row>
      <xdr:rowOff>152400</xdr:rowOff>
    </xdr:from>
    <xdr:to>
      <xdr:col>0</xdr:col>
      <xdr:colOff>600075</xdr:colOff>
      <xdr:row>285</xdr:row>
      <xdr:rowOff>152400</xdr:rowOff>
    </xdr:to>
    <xdr:pic>
      <xdr:nvPicPr>
        <xdr:cNvPr id="229693" name="Picture 20583"/>
        <xdr:cNvPicPr>
          <a:picLocks noChangeAspect="1" noChangeArrowheads="1"/>
        </xdr:cNvPicPr>
      </xdr:nvPicPr>
      <xdr:blipFill>
        <a:blip xmlns:r="http://schemas.openxmlformats.org/officeDocument/2006/relationships" r:embed="rId15">
          <a:extLst>
            <a:ext uri="{28A0092B-C50C-407E-A947-70E740481C1C}">
              <a14:useLocalDpi xmlns="" xmlns:a14="http://schemas.microsoft.com/office/drawing/2010/main" val="0"/>
            </a:ext>
          </a:extLst>
        </a:blip>
        <a:srcRect/>
        <a:stretch>
          <a:fillRect/>
        </a:stretch>
      </xdr:blipFill>
      <xdr:spPr bwMode="auto">
        <a:xfrm>
          <a:off x="38100" y="55092600"/>
          <a:ext cx="5619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290</xdr:row>
      <xdr:rowOff>66675</xdr:rowOff>
    </xdr:from>
    <xdr:to>
      <xdr:col>0</xdr:col>
      <xdr:colOff>600075</xdr:colOff>
      <xdr:row>290</xdr:row>
      <xdr:rowOff>66675</xdr:rowOff>
    </xdr:to>
    <xdr:pic>
      <xdr:nvPicPr>
        <xdr:cNvPr id="229694" name="Picture 20630"/>
        <xdr:cNvPicPr>
          <a:picLocks noChangeAspect="1" noChangeArrowheads="1"/>
        </xdr:cNvPicPr>
      </xdr:nvPicPr>
      <xdr:blipFill>
        <a:blip xmlns:r="http://schemas.openxmlformats.org/officeDocument/2006/relationships" r:embed="rId16">
          <a:extLst>
            <a:ext uri="{28A0092B-C50C-407E-A947-70E740481C1C}">
              <a14:useLocalDpi xmlns="" xmlns:a14="http://schemas.microsoft.com/office/drawing/2010/main" val="0"/>
            </a:ext>
          </a:extLst>
        </a:blip>
        <a:srcRect/>
        <a:stretch>
          <a:fillRect/>
        </a:stretch>
      </xdr:blipFill>
      <xdr:spPr bwMode="auto">
        <a:xfrm>
          <a:off x="28575" y="5610225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299</xdr:row>
      <xdr:rowOff>123825</xdr:rowOff>
    </xdr:from>
    <xdr:to>
      <xdr:col>0</xdr:col>
      <xdr:colOff>571500</xdr:colOff>
      <xdr:row>299</xdr:row>
      <xdr:rowOff>123825</xdr:rowOff>
    </xdr:to>
    <xdr:pic>
      <xdr:nvPicPr>
        <xdr:cNvPr id="229695" name="Picture 20631"/>
        <xdr:cNvPicPr>
          <a:picLocks noChangeAspect="1" noChangeArrowheads="1"/>
        </xdr:cNvPicPr>
      </xdr:nvPicPr>
      <xdr:blipFill>
        <a:blip xmlns:r="http://schemas.openxmlformats.org/officeDocument/2006/relationships" r:embed="rId17">
          <a:extLst>
            <a:ext uri="{28A0092B-C50C-407E-A947-70E740481C1C}">
              <a14:useLocalDpi xmlns="" xmlns:a14="http://schemas.microsoft.com/office/drawing/2010/main" val="0"/>
            </a:ext>
          </a:extLst>
        </a:blip>
        <a:srcRect/>
        <a:stretch>
          <a:fillRect/>
        </a:stretch>
      </xdr:blipFill>
      <xdr:spPr bwMode="auto">
        <a:xfrm>
          <a:off x="28575" y="59245500"/>
          <a:ext cx="5429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150</xdr:row>
      <xdr:rowOff>123825</xdr:rowOff>
    </xdr:from>
    <xdr:to>
      <xdr:col>0</xdr:col>
      <xdr:colOff>600075</xdr:colOff>
      <xdr:row>150</xdr:row>
      <xdr:rowOff>123825</xdr:rowOff>
    </xdr:to>
    <xdr:pic>
      <xdr:nvPicPr>
        <xdr:cNvPr id="229696" name="Picture 20078"/>
        <xdr:cNvPicPr>
          <a:picLocks noChangeAspect="1" noChangeArrowheads="1"/>
        </xdr:cNvPicPr>
      </xdr:nvPicPr>
      <xdr:blipFill>
        <a:blip xmlns:r="http://schemas.openxmlformats.org/officeDocument/2006/relationships" r:embed="rId7">
          <a:extLst>
            <a:ext uri="{28A0092B-C50C-407E-A947-70E740481C1C}">
              <a14:useLocalDpi xmlns="" xmlns:a14="http://schemas.microsoft.com/office/drawing/2010/main" val="0"/>
            </a:ext>
          </a:extLst>
        </a:blip>
        <a:srcRect/>
        <a:stretch>
          <a:fillRect/>
        </a:stretch>
      </xdr:blipFill>
      <xdr:spPr bwMode="auto">
        <a:xfrm>
          <a:off x="19050" y="26308050"/>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360</xdr:row>
      <xdr:rowOff>19050</xdr:rowOff>
    </xdr:from>
    <xdr:to>
      <xdr:col>0</xdr:col>
      <xdr:colOff>561975</xdr:colOff>
      <xdr:row>360</xdr:row>
      <xdr:rowOff>19050</xdr:rowOff>
    </xdr:to>
    <xdr:pic>
      <xdr:nvPicPr>
        <xdr:cNvPr id="229697" name="Picture 3901"/>
        <xdr:cNvPicPr>
          <a:picLocks noChangeAspect="1" noChangeArrowheads="1"/>
        </xdr:cNvPicPr>
      </xdr:nvPicPr>
      <xdr:blipFill>
        <a:blip xmlns:r="http://schemas.openxmlformats.org/officeDocument/2006/relationships" r:embed="rId18">
          <a:extLst>
            <a:ext uri="{28A0092B-C50C-407E-A947-70E740481C1C}">
              <a14:useLocalDpi xmlns="" xmlns:a14="http://schemas.microsoft.com/office/drawing/2010/main" val="0"/>
            </a:ext>
          </a:extLst>
        </a:blip>
        <a:srcRect/>
        <a:stretch>
          <a:fillRect/>
        </a:stretch>
      </xdr:blipFill>
      <xdr:spPr bwMode="auto">
        <a:xfrm>
          <a:off x="47625" y="77828775"/>
          <a:ext cx="5143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350</xdr:row>
      <xdr:rowOff>57150</xdr:rowOff>
    </xdr:from>
    <xdr:to>
      <xdr:col>0</xdr:col>
      <xdr:colOff>600075</xdr:colOff>
      <xdr:row>350</xdr:row>
      <xdr:rowOff>57150</xdr:rowOff>
    </xdr:to>
    <xdr:pic>
      <xdr:nvPicPr>
        <xdr:cNvPr id="229698" name="Picture 4949"/>
        <xdr:cNvPicPr>
          <a:picLocks noChangeAspect="1" noChangeArrowheads="1"/>
        </xdr:cNvPicPr>
      </xdr:nvPicPr>
      <xdr:blipFill>
        <a:blip xmlns:r="http://schemas.openxmlformats.org/officeDocument/2006/relationships" r:embed="rId19">
          <a:extLst>
            <a:ext uri="{28A0092B-C50C-407E-A947-70E740481C1C}">
              <a14:useLocalDpi xmlns="" xmlns:a14="http://schemas.microsoft.com/office/drawing/2010/main" val="0"/>
            </a:ext>
          </a:extLst>
        </a:blip>
        <a:srcRect/>
        <a:stretch>
          <a:fillRect/>
        </a:stretch>
      </xdr:blipFill>
      <xdr:spPr bwMode="auto">
        <a:xfrm>
          <a:off x="47625" y="75780900"/>
          <a:ext cx="5524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354</xdr:row>
      <xdr:rowOff>76200</xdr:rowOff>
    </xdr:from>
    <xdr:to>
      <xdr:col>0</xdr:col>
      <xdr:colOff>581025</xdr:colOff>
      <xdr:row>354</xdr:row>
      <xdr:rowOff>76200</xdr:rowOff>
    </xdr:to>
    <xdr:pic>
      <xdr:nvPicPr>
        <xdr:cNvPr id="229699" name="Picture 4950"/>
        <xdr:cNvPicPr>
          <a:picLocks noChangeAspect="1" noChangeArrowheads="1"/>
        </xdr:cNvPicPr>
      </xdr:nvPicPr>
      <xdr:blipFill>
        <a:blip xmlns:r="http://schemas.openxmlformats.org/officeDocument/2006/relationships" r:embed="rId20">
          <a:extLst>
            <a:ext uri="{28A0092B-C50C-407E-A947-70E740481C1C}">
              <a14:useLocalDpi xmlns="" xmlns:a14="http://schemas.microsoft.com/office/drawing/2010/main" val="0"/>
            </a:ext>
          </a:extLst>
        </a:blip>
        <a:srcRect/>
        <a:stretch>
          <a:fillRect/>
        </a:stretch>
      </xdr:blipFill>
      <xdr:spPr bwMode="auto">
        <a:xfrm>
          <a:off x="28575" y="76600050"/>
          <a:ext cx="5524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420</xdr:row>
      <xdr:rowOff>85725</xdr:rowOff>
    </xdr:from>
    <xdr:to>
      <xdr:col>1</xdr:col>
      <xdr:colOff>0</xdr:colOff>
      <xdr:row>420</xdr:row>
      <xdr:rowOff>85725</xdr:rowOff>
    </xdr:to>
    <xdr:pic>
      <xdr:nvPicPr>
        <xdr:cNvPr id="229700" name="Picture 29852"/>
        <xdr:cNvPicPr>
          <a:picLocks noChangeAspect="1" noChangeArrowheads="1"/>
        </xdr:cNvPicPr>
      </xdr:nvPicPr>
      <xdr:blipFill>
        <a:blip xmlns:r="http://schemas.openxmlformats.org/officeDocument/2006/relationships" r:embed="rId21">
          <a:extLst>
            <a:ext uri="{28A0092B-C50C-407E-A947-70E740481C1C}">
              <a14:useLocalDpi xmlns="" xmlns:a14="http://schemas.microsoft.com/office/drawing/2010/main" val="0"/>
            </a:ext>
          </a:extLst>
        </a:blip>
        <a:srcRect/>
        <a:stretch>
          <a:fillRect/>
        </a:stretch>
      </xdr:blipFill>
      <xdr:spPr bwMode="auto">
        <a:xfrm>
          <a:off x="38100" y="10125075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425</xdr:row>
      <xdr:rowOff>95250</xdr:rowOff>
    </xdr:from>
    <xdr:to>
      <xdr:col>1</xdr:col>
      <xdr:colOff>0</xdr:colOff>
      <xdr:row>425</xdr:row>
      <xdr:rowOff>95250</xdr:rowOff>
    </xdr:to>
    <xdr:pic>
      <xdr:nvPicPr>
        <xdr:cNvPr id="229701" name="Picture 29853"/>
        <xdr:cNvPicPr>
          <a:picLocks noChangeAspect="1" noChangeArrowheads="1"/>
        </xdr:cNvPicPr>
      </xdr:nvPicPr>
      <xdr:blipFill>
        <a:blip xmlns:r="http://schemas.openxmlformats.org/officeDocument/2006/relationships" r:embed="rId22">
          <a:extLst>
            <a:ext uri="{28A0092B-C50C-407E-A947-70E740481C1C}">
              <a14:useLocalDpi xmlns="" xmlns:a14="http://schemas.microsoft.com/office/drawing/2010/main" val="0"/>
            </a:ext>
          </a:extLst>
        </a:blip>
        <a:srcRect/>
        <a:stretch>
          <a:fillRect/>
        </a:stretch>
      </xdr:blipFill>
      <xdr:spPr bwMode="auto">
        <a:xfrm>
          <a:off x="28575" y="102069900"/>
          <a:ext cx="5810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430</xdr:row>
      <xdr:rowOff>76200</xdr:rowOff>
    </xdr:from>
    <xdr:to>
      <xdr:col>0</xdr:col>
      <xdr:colOff>590550</xdr:colOff>
      <xdr:row>430</xdr:row>
      <xdr:rowOff>76200</xdr:rowOff>
    </xdr:to>
    <xdr:pic>
      <xdr:nvPicPr>
        <xdr:cNvPr id="229702" name="Picture 29854"/>
        <xdr:cNvPicPr>
          <a:picLocks noChangeAspect="1" noChangeArrowheads="1"/>
        </xdr:cNvPicPr>
      </xdr:nvPicPr>
      <xdr:blipFill>
        <a:blip xmlns:r="http://schemas.openxmlformats.org/officeDocument/2006/relationships" r:embed="rId23">
          <a:extLst>
            <a:ext uri="{28A0092B-C50C-407E-A947-70E740481C1C}">
              <a14:useLocalDpi xmlns="" xmlns:a14="http://schemas.microsoft.com/office/drawing/2010/main" val="0"/>
            </a:ext>
          </a:extLst>
        </a:blip>
        <a:srcRect/>
        <a:stretch>
          <a:fillRect/>
        </a:stretch>
      </xdr:blipFill>
      <xdr:spPr bwMode="auto">
        <a:xfrm>
          <a:off x="19050" y="102860475"/>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171450</xdr:colOff>
      <xdr:row>414</xdr:row>
      <xdr:rowOff>28575</xdr:rowOff>
    </xdr:from>
    <xdr:to>
      <xdr:col>0</xdr:col>
      <xdr:colOff>495300</xdr:colOff>
      <xdr:row>414</xdr:row>
      <xdr:rowOff>28575</xdr:rowOff>
    </xdr:to>
    <xdr:pic>
      <xdr:nvPicPr>
        <xdr:cNvPr id="229703" name="Picture 38811"/>
        <xdr:cNvPicPr>
          <a:picLocks noChangeAspect="1" noChangeArrowheads="1"/>
        </xdr:cNvPicPr>
      </xdr:nvPicPr>
      <xdr:blipFill>
        <a:blip xmlns:r="http://schemas.openxmlformats.org/officeDocument/2006/relationships" r:embed="rId24">
          <a:extLst>
            <a:ext uri="{28A0092B-C50C-407E-A947-70E740481C1C}">
              <a14:useLocalDpi xmlns="" xmlns:a14="http://schemas.microsoft.com/office/drawing/2010/main" val="0"/>
            </a:ext>
          </a:extLst>
        </a:blip>
        <a:srcRect/>
        <a:stretch>
          <a:fillRect/>
        </a:stretch>
      </xdr:blipFill>
      <xdr:spPr bwMode="auto">
        <a:xfrm>
          <a:off x="171450" y="99536250"/>
          <a:ext cx="32385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305</xdr:row>
      <xdr:rowOff>95250</xdr:rowOff>
    </xdr:from>
    <xdr:to>
      <xdr:col>0</xdr:col>
      <xdr:colOff>600075</xdr:colOff>
      <xdr:row>305</xdr:row>
      <xdr:rowOff>95250</xdr:rowOff>
    </xdr:to>
    <xdr:pic>
      <xdr:nvPicPr>
        <xdr:cNvPr id="229704" name="Рисунок 1"/>
        <xdr:cNvPicPr>
          <a:picLocks noChangeAspect="1"/>
        </xdr:cNvPicPr>
      </xdr:nvPicPr>
      <xdr:blipFill>
        <a:blip xmlns:r="http://schemas.openxmlformats.org/officeDocument/2006/relationships" r:embed="rId25">
          <a:extLst>
            <a:ext uri="{28A0092B-C50C-407E-A947-70E740481C1C}">
              <a14:useLocalDpi xmlns="" xmlns:a14="http://schemas.microsoft.com/office/drawing/2010/main" val="0"/>
            </a:ext>
          </a:extLst>
        </a:blip>
        <a:srcRect/>
        <a:stretch>
          <a:fillRect/>
        </a:stretch>
      </xdr:blipFill>
      <xdr:spPr bwMode="auto">
        <a:xfrm>
          <a:off x="28575" y="60931425"/>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436</xdr:row>
      <xdr:rowOff>38100</xdr:rowOff>
    </xdr:from>
    <xdr:to>
      <xdr:col>1</xdr:col>
      <xdr:colOff>0</xdr:colOff>
      <xdr:row>436</xdr:row>
      <xdr:rowOff>38100</xdr:rowOff>
    </xdr:to>
    <xdr:pic>
      <xdr:nvPicPr>
        <xdr:cNvPr id="229705" name="Рисунок 2"/>
        <xdr:cNvPicPr>
          <a:picLocks noChangeAspect="1"/>
        </xdr:cNvPicPr>
      </xdr:nvPicPr>
      <xdr:blipFill>
        <a:blip xmlns:r="http://schemas.openxmlformats.org/officeDocument/2006/relationships" r:embed="rId26">
          <a:extLst>
            <a:ext uri="{28A0092B-C50C-407E-A947-70E740481C1C}">
              <a14:useLocalDpi xmlns="" xmlns:a14="http://schemas.microsoft.com/office/drawing/2010/main" val="0"/>
            </a:ext>
          </a:extLst>
        </a:blip>
        <a:srcRect/>
        <a:stretch>
          <a:fillRect/>
        </a:stretch>
      </xdr:blipFill>
      <xdr:spPr bwMode="auto">
        <a:xfrm>
          <a:off x="38100" y="10384155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440</xdr:row>
      <xdr:rowOff>133350</xdr:rowOff>
    </xdr:from>
    <xdr:to>
      <xdr:col>1</xdr:col>
      <xdr:colOff>0</xdr:colOff>
      <xdr:row>440</xdr:row>
      <xdr:rowOff>133350</xdr:rowOff>
    </xdr:to>
    <xdr:pic>
      <xdr:nvPicPr>
        <xdr:cNvPr id="229706" name="Рисунок 3"/>
        <xdr:cNvPicPr>
          <a:picLocks noChangeAspect="1"/>
        </xdr:cNvPicPr>
      </xdr:nvPicPr>
      <xdr:blipFill>
        <a:blip xmlns:r="http://schemas.openxmlformats.org/officeDocument/2006/relationships" r:embed="rId27">
          <a:extLst>
            <a:ext uri="{28A0092B-C50C-407E-A947-70E740481C1C}">
              <a14:useLocalDpi xmlns="" xmlns:a14="http://schemas.microsoft.com/office/drawing/2010/main" val="0"/>
            </a:ext>
          </a:extLst>
        </a:blip>
        <a:srcRect/>
        <a:stretch>
          <a:fillRect/>
        </a:stretch>
      </xdr:blipFill>
      <xdr:spPr bwMode="auto">
        <a:xfrm>
          <a:off x="38100" y="10473690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315</xdr:row>
      <xdr:rowOff>152400</xdr:rowOff>
    </xdr:from>
    <xdr:to>
      <xdr:col>0</xdr:col>
      <xdr:colOff>600075</xdr:colOff>
      <xdr:row>315</xdr:row>
      <xdr:rowOff>152400</xdr:rowOff>
    </xdr:to>
    <xdr:pic>
      <xdr:nvPicPr>
        <xdr:cNvPr id="229707" name="Picture 20583"/>
        <xdr:cNvPicPr>
          <a:picLocks noChangeAspect="1" noChangeArrowheads="1"/>
        </xdr:cNvPicPr>
      </xdr:nvPicPr>
      <xdr:blipFill>
        <a:blip xmlns:r="http://schemas.openxmlformats.org/officeDocument/2006/relationships" r:embed="rId15">
          <a:extLst>
            <a:ext uri="{28A0092B-C50C-407E-A947-70E740481C1C}">
              <a14:useLocalDpi xmlns="" xmlns:a14="http://schemas.microsoft.com/office/drawing/2010/main" val="0"/>
            </a:ext>
          </a:extLst>
        </a:blip>
        <a:srcRect/>
        <a:stretch>
          <a:fillRect/>
        </a:stretch>
      </xdr:blipFill>
      <xdr:spPr bwMode="auto">
        <a:xfrm>
          <a:off x="38100" y="64474725"/>
          <a:ext cx="5619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320</xdr:row>
      <xdr:rowOff>66675</xdr:rowOff>
    </xdr:from>
    <xdr:to>
      <xdr:col>0</xdr:col>
      <xdr:colOff>600075</xdr:colOff>
      <xdr:row>320</xdr:row>
      <xdr:rowOff>66675</xdr:rowOff>
    </xdr:to>
    <xdr:pic>
      <xdr:nvPicPr>
        <xdr:cNvPr id="229708" name="Picture 20630"/>
        <xdr:cNvPicPr>
          <a:picLocks noChangeAspect="1" noChangeArrowheads="1"/>
        </xdr:cNvPicPr>
      </xdr:nvPicPr>
      <xdr:blipFill>
        <a:blip xmlns:r="http://schemas.openxmlformats.org/officeDocument/2006/relationships" r:embed="rId16">
          <a:extLst>
            <a:ext uri="{28A0092B-C50C-407E-A947-70E740481C1C}">
              <a14:useLocalDpi xmlns="" xmlns:a14="http://schemas.microsoft.com/office/drawing/2010/main" val="0"/>
            </a:ext>
          </a:extLst>
        </a:blip>
        <a:srcRect/>
        <a:stretch>
          <a:fillRect/>
        </a:stretch>
      </xdr:blipFill>
      <xdr:spPr bwMode="auto">
        <a:xfrm>
          <a:off x="28575" y="65484375"/>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329</xdr:row>
      <xdr:rowOff>123825</xdr:rowOff>
    </xdr:from>
    <xdr:to>
      <xdr:col>0</xdr:col>
      <xdr:colOff>571500</xdr:colOff>
      <xdr:row>329</xdr:row>
      <xdr:rowOff>123825</xdr:rowOff>
    </xdr:to>
    <xdr:pic>
      <xdr:nvPicPr>
        <xdr:cNvPr id="229709" name="Picture 20631"/>
        <xdr:cNvPicPr>
          <a:picLocks noChangeAspect="1" noChangeArrowheads="1"/>
        </xdr:cNvPicPr>
      </xdr:nvPicPr>
      <xdr:blipFill>
        <a:blip xmlns:r="http://schemas.openxmlformats.org/officeDocument/2006/relationships" r:embed="rId17">
          <a:extLst>
            <a:ext uri="{28A0092B-C50C-407E-A947-70E740481C1C}">
              <a14:useLocalDpi xmlns="" xmlns:a14="http://schemas.microsoft.com/office/drawing/2010/main" val="0"/>
            </a:ext>
          </a:extLst>
        </a:blip>
        <a:srcRect/>
        <a:stretch>
          <a:fillRect/>
        </a:stretch>
      </xdr:blipFill>
      <xdr:spPr bwMode="auto">
        <a:xfrm>
          <a:off x="28575" y="68627625"/>
          <a:ext cx="54292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336</xdr:row>
      <xdr:rowOff>95250</xdr:rowOff>
    </xdr:from>
    <xdr:to>
      <xdr:col>0</xdr:col>
      <xdr:colOff>600075</xdr:colOff>
      <xdr:row>336</xdr:row>
      <xdr:rowOff>95250</xdr:rowOff>
    </xdr:to>
    <xdr:pic>
      <xdr:nvPicPr>
        <xdr:cNvPr id="229710" name="Рисунок 1"/>
        <xdr:cNvPicPr>
          <a:picLocks noChangeAspect="1"/>
        </xdr:cNvPicPr>
      </xdr:nvPicPr>
      <xdr:blipFill>
        <a:blip xmlns:r="http://schemas.openxmlformats.org/officeDocument/2006/relationships" r:embed="rId25">
          <a:extLst>
            <a:ext uri="{28A0092B-C50C-407E-A947-70E740481C1C}">
              <a14:useLocalDpi xmlns="" xmlns:a14="http://schemas.microsoft.com/office/drawing/2010/main" val="0"/>
            </a:ext>
          </a:extLst>
        </a:blip>
        <a:srcRect/>
        <a:stretch>
          <a:fillRect/>
        </a:stretch>
      </xdr:blipFill>
      <xdr:spPr bwMode="auto">
        <a:xfrm>
          <a:off x="28575" y="70713600"/>
          <a:ext cx="5715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6</xdr:row>
      <xdr:rowOff>57150</xdr:rowOff>
    </xdr:from>
    <xdr:to>
      <xdr:col>0</xdr:col>
      <xdr:colOff>590550</xdr:colOff>
      <xdr:row>12</xdr:row>
      <xdr:rowOff>57150</xdr:rowOff>
    </xdr:to>
    <xdr:pic>
      <xdr:nvPicPr>
        <xdr:cNvPr id="214627" name="Picture 19815"/>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8575" y="1104900"/>
          <a:ext cx="561975" cy="971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16</xdr:row>
      <xdr:rowOff>19050</xdr:rowOff>
    </xdr:from>
    <xdr:to>
      <xdr:col>0</xdr:col>
      <xdr:colOff>552450</xdr:colOff>
      <xdr:row>21</xdr:row>
      <xdr:rowOff>152400</xdr:rowOff>
    </xdr:to>
    <xdr:pic>
      <xdr:nvPicPr>
        <xdr:cNvPr id="214628" name="Picture 19816"/>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66675" y="2686050"/>
          <a:ext cx="485775" cy="990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25</xdr:row>
      <xdr:rowOff>9525</xdr:rowOff>
    </xdr:from>
    <xdr:to>
      <xdr:col>0</xdr:col>
      <xdr:colOff>571500</xdr:colOff>
      <xdr:row>28</xdr:row>
      <xdr:rowOff>114300</xdr:rowOff>
    </xdr:to>
    <xdr:pic>
      <xdr:nvPicPr>
        <xdr:cNvPr id="214629" name="Picture 19885"/>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47625" y="4200525"/>
          <a:ext cx="523875" cy="590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32</xdr:row>
      <xdr:rowOff>28575</xdr:rowOff>
    </xdr:from>
    <xdr:to>
      <xdr:col>0</xdr:col>
      <xdr:colOff>581025</xdr:colOff>
      <xdr:row>36</xdr:row>
      <xdr:rowOff>123825</xdr:rowOff>
    </xdr:to>
    <xdr:pic>
      <xdr:nvPicPr>
        <xdr:cNvPr id="214630" name="Picture 19949"/>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28575" y="5353050"/>
          <a:ext cx="552450" cy="742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37</xdr:row>
      <xdr:rowOff>95250</xdr:rowOff>
    </xdr:from>
    <xdr:to>
      <xdr:col>0</xdr:col>
      <xdr:colOff>495300</xdr:colOff>
      <xdr:row>42</xdr:row>
      <xdr:rowOff>57150</xdr:rowOff>
    </xdr:to>
    <xdr:pic>
      <xdr:nvPicPr>
        <xdr:cNvPr id="214631" name="Picture 19952"/>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23825" y="6229350"/>
          <a:ext cx="371475" cy="771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43</xdr:row>
      <xdr:rowOff>104775</xdr:rowOff>
    </xdr:from>
    <xdr:to>
      <xdr:col>0</xdr:col>
      <xdr:colOff>485775</xdr:colOff>
      <xdr:row>48</xdr:row>
      <xdr:rowOff>66675</xdr:rowOff>
    </xdr:to>
    <xdr:pic>
      <xdr:nvPicPr>
        <xdr:cNvPr id="214632" name="Picture 19953"/>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14300" y="7210425"/>
          <a:ext cx="371475" cy="771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49</xdr:row>
      <xdr:rowOff>28575</xdr:rowOff>
    </xdr:from>
    <xdr:to>
      <xdr:col>0</xdr:col>
      <xdr:colOff>447675</xdr:colOff>
      <xdr:row>51</xdr:row>
      <xdr:rowOff>114300</xdr:rowOff>
    </xdr:to>
    <xdr:pic>
      <xdr:nvPicPr>
        <xdr:cNvPr id="214633" name="Picture 20054"/>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133350" y="8105775"/>
          <a:ext cx="314325"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52</xdr:row>
      <xdr:rowOff>28575</xdr:rowOff>
    </xdr:from>
    <xdr:to>
      <xdr:col>0</xdr:col>
      <xdr:colOff>457200</xdr:colOff>
      <xdr:row>54</xdr:row>
      <xdr:rowOff>142875</xdr:rowOff>
    </xdr:to>
    <xdr:pic>
      <xdr:nvPicPr>
        <xdr:cNvPr id="214634" name="Picture 20055"/>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123825" y="8620125"/>
          <a:ext cx="333375" cy="457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69</xdr:row>
      <xdr:rowOff>9525</xdr:rowOff>
    </xdr:from>
    <xdr:to>
      <xdr:col>0</xdr:col>
      <xdr:colOff>590550</xdr:colOff>
      <xdr:row>71</xdr:row>
      <xdr:rowOff>123825</xdr:rowOff>
    </xdr:to>
    <xdr:pic>
      <xdr:nvPicPr>
        <xdr:cNvPr id="214635" name="Picture 20079"/>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57150" y="11382375"/>
          <a:ext cx="533400" cy="4381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94</xdr:row>
      <xdr:rowOff>9525</xdr:rowOff>
    </xdr:from>
    <xdr:to>
      <xdr:col>0</xdr:col>
      <xdr:colOff>581025</xdr:colOff>
      <xdr:row>98</xdr:row>
      <xdr:rowOff>38100</xdr:rowOff>
    </xdr:to>
    <xdr:pic>
      <xdr:nvPicPr>
        <xdr:cNvPr id="214636" name="Picture 20104"/>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28575" y="15592425"/>
          <a:ext cx="552450" cy="676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107</xdr:row>
      <xdr:rowOff>76200</xdr:rowOff>
    </xdr:from>
    <xdr:to>
      <xdr:col>0</xdr:col>
      <xdr:colOff>590550</xdr:colOff>
      <xdr:row>111</xdr:row>
      <xdr:rowOff>104775</xdr:rowOff>
    </xdr:to>
    <xdr:pic>
      <xdr:nvPicPr>
        <xdr:cNvPr id="214637" name="Picture 20105"/>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28575" y="17764125"/>
          <a:ext cx="561975" cy="676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123</xdr:row>
      <xdr:rowOff>28575</xdr:rowOff>
    </xdr:from>
    <xdr:to>
      <xdr:col>0</xdr:col>
      <xdr:colOff>514350</xdr:colOff>
      <xdr:row>128</xdr:row>
      <xdr:rowOff>161925</xdr:rowOff>
    </xdr:to>
    <xdr:pic>
      <xdr:nvPicPr>
        <xdr:cNvPr id="214638" name="Picture 20685"/>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123825" y="21164550"/>
          <a:ext cx="390525" cy="1085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129</xdr:row>
      <xdr:rowOff>9525</xdr:rowOff>
    </xdr:from>
    <xdr:to>
      <xdr:col>0</xdr:col>
      <xdr:colOff>390525</xdr:colOff>
      <xdr:row>130</xdr:row>
      <xdr:rowOff>438150</xdr:rowOff>
    </xdr:to>
    <xdr:pic>
      <xdr:nvPicPr>
        <xdr:cNvPr id="214639" name="Picture 20741"/>
        <xdr:cNvPicPr>
          <a:picLocks noChangeAspect="1" noChangeArrowheads="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133350" y="22288500"/>
          <a:ext cx="257175"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117</xdr:row>
      <xdr:rowOff>19050</xdr:rowOff>
    </xdr:from>
    <xdr:to>
      <xdr:col>0</xdr:col>
      <xdr:colOff>590550</xdr:colOff>
      <xdr:row>118</xdr:row>
      <xdr:rowOff>295275</xdr:rowOff>
    </xdr:to>
    <xdr:pic>
      <xdr:nvPicPr>
        <xdr:cNvPr id="214640" name="Picture 4948"/>
        <xdr:cNvPicPr>
          <a:picLocks noChangeAspect="1" noChangeArrowheads="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rcRect/>
        <a:stretch>
          <a:fillRect/>
        </a:stretch>
      </xdr:blipFill>
      <xdr:spPr bwMode="auto">
        <a:xfrm>
          <a:off x="38100" y="19326225"/>
          <a:ext cx="552450" cy="733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119</xdr:row>
      <xdr:rowOff>76200</xdr:rowOff>
    </xdr:from>
    <xdr:to>
      <xdr:col>0</xdr:col>
      <xdr:colOff>561975</xdr:colOff>
      <xdr:row>122</xdr:row>
      <xdr:rowOff>114300</xdr:rowOff>
    </xdr:to>
    <xdr:pic>
      <xdr:nvPicPr>
        <xdr:cNvPr id="214641" name="Picture 4950"/>
        <xdr:cNvPicPr>
          <a:picLocks noChangeAspect="1" noChangeArrowheads="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rcRect/>
        <a:stretch>
          <a:fillRect/>
        </a:stretch>
      </xdr:blipFill>
      <xdr:spPr bwMode="auto">
        <a:xfrm>
          <a:off x="28575" y="20297775"/>
          <a:ext cx="53340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131</xdr:row>
      <xdr:rowOff>9525</xdr:rowOff>
    </xdr:from>
    <xdr:to>
      <xdr:col>0</xdr:col>
      <xdr:colOff>390525</xdr:colOff>
      <xdr:row>132</xdr:row>
      <xdr:rowOff>390525</xdr:rowOff>
    </xdr:to>
    <xdr:pic>
      <xdr:nvPicPr>
        <xdr:cNvPr id="214642" name="Picture 20741"/>
        <xdr:cNvPicPr>
          <a:picLocks noChangeAspect="1" noChangeArrowheads="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133350" y="23202900"/>
          <a:ext cx="257175"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134</xdr:row>
      <xdr:rowOff>95250</xdr:rowOff>
    </xdr:from>
    <xdr:to>
      <xdr:col>0</xdr:col>
      <xdr:colOff>590550</xdr:colOff>
      <xdr:row>138</xdr:row>
      <xdr:rowOff>28575</xdr:rowOff>
    </xdr:to>
    <xdr:pic>
      <xdr:nvPicPr>
        <xdr:cNvPr id="214643" name="Picture 29853"/>
        <xdr:cNvPicPr>
          <a:picLocks noChangeAspect="1" noChangeArrowheads="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rcRect/>
        <a:stretch>
          <a:fillRect/>
        </a:stretch>
      </xdr:blipFill>
      <xdr:spPr bwMode="auto">
        <a:xfrm>
          <a:off x="28575" y="24507825"/>
          <a:ext cx="561975"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139</xdr:row>
      <xdr:rowOff>76200</xdr:rowOff>
    </xdr:from>
    <xdr:to>
      <xdr:col>0</xdr:col>
      <xdr:colOff>581025</xdr:colOff>
      <xdr:row>143</xdr:row>
      <xdr:rowOff>9525</xdr:rowOff>
    </xdr:to>
    <xdr:pic>
      <xdr:nvPicPr>
        <xdr:cNvPr id="214644" name="Picture 29854"/>
        <xdr:cNvPicPr>
          <a:picLocks noChangeAspect="1" noChangeArrowheads="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rcRect/>
        <a:stretch>
          <a:fillRect/>
        </a:stretch>
      </xdr:blipFill>
      <xdr:spPr bwMode="auto">
        <a:xfrm>
          <a:off x="19050" y="25298400"/>
          <a:ext cx="561975"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57</xdr:row>
      <xdr:rowOff>0</xdr:rowOff>
    </xdr:from>
    <xdr:to>
      <xdr:col>0</xdr:col>
      <xdr:colOff>571500</xdr:colOff>
      <xdr:row>59</xdr:row>
      <xdr:rowOff>142875</xdr:rowOff>
    </xdr:to>
    <xdr:pic>
      <xdr:nvPicPr>
        <xdr:cNvPr id="214645" name="Picture 20079"/>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0" y="9429750"/>
          <a:ext cx="571500" cy="4667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83</xdr:row>
      <xdr:rowOff>9525</xdr:rowOff>
    </xdr:from>
    <xdr:to>
      <xdr:col>0</xdr:col>
      <xdr:colOff>581025</xdr:colOff>
      <xdr:row>85</xdr:row>
      <xdr:rowOff>123825</xdr:rowOff>
    </xdr:to>
    <xdr:pic>
      <xdr:nvPicPr>
        <xdr:cNvPr id="214646" name="Picture 20079"/>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47625" y="13811250"/>
          <a:ext cx="533400" cy="4381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209550</xdr:colOff>
      <xdr:row>1</xdr:row>
      <xdr:rowOff>47625</xdr:rowOff>
    </xdr:from>
    <xdr:to>
      <xdr:col>0</xdr:col>
      <xdr:colOff>428625</xdr:colOff>
      <xdr:row>2</xdr:row>
      <xdr:rowOff>0</xdr:rowOff>
    </xdr:to>
    <xdr:pic>
      <xdr:nvPicPr>
        <xdr:cNvPr id="233610" name="Picture 9996"/>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209550" y="714375"/>
          <a:ext cx="219075" cy="323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190500</xdr:colOff>
      <xdr:row>2</xdr:row>
      <xdr:rowOff>76200</xdr:rowOff>
    </xdr:from>
    <xdr:to>
      <xdr:col>0</xdr:col>
      <xdr:colOff>428625</xdr:colOff>
      <xdr:row>4</xdr:row>
      <xdr:rowOff>0</xdr:rowOff>
    </xdr:to>
    <xdr:pic>
      <xdr:nvPicPr>
        <xdr:cNvPr id="233611" name="Picture 9997"/>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190500" y="1114425"/>
          <a:ext cx="238125" cy="323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161925</xdr:colOff>
      <xdr:row>4</xdr:row>
      <xdr:rowOff>28575</xdr:rowOff>
    </xdr:from>
    <xdr:to>
      <xdr:col>0</xdr:col>
      <xdr:colOff>428625</xdr:colOff>
      <xdr:row>5</xdr:row>
      <xdr:rowOff>190500</xdr:rowOff>
    </xdr:to>
    <xdr:pic>
      <xdr:nvPicPr>
        <xdr:cNvPr id="233612" name="Picture 9999"/>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61925" y="1466850"/>
          <a:ext cx="2667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6</xdr:row>
      <xdr:rowOff>28575</xdr:rowOff>
    </xdr:from>
    <xdr:to>
      <xdr:col>0</xdr:col>
      <xdr:colOff>476250</xdr:colOff>
      <xdr:row>8</xdr:row>
      <xdr:rowOff>152400</xdr:rowOff>
    </xdr:to>
    <xdr:pic>
      <xdr:nvPicPr>
        <xdr:cNvPr id="233613" name="Picture 10000"/>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04775" y="1866900"/>
          <a:ext cx="371475"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9</xdr:row>
      <xdr:rowOff>47625</xdr:rowOff>
    </xdr:from>
    <xdr:to>
      <xdr:col>0</xdr:col>
      <xdr:colOff>495300</xdr:colOff>
      <xdr:row>11</xdr:row>
      <xdr:rowOff>152400</xdr:rowOff>
    </xdr:to>
    <xdr:pic>
      <xdr:nvPicPr>
        <xdr:cNvPr id="233614" name="Picture 10006"/>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104775" y="2371725"/>
          <a:ext cx="390525"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12</xdr:row>
      <xdr:rowOff>28575</xdr:rowOff>
    </xdr:from>
    <xdr:to>
      <xdr:col>0</xdr:col>
      <xdr:colOff>447675</xdr:colOff>
      <xdr:row>14</xdr:row>
      <xdr:rowOff>0</xdr:rowOff>
    </xdr:to>
    <xdr:pic>
      <xdr:nvPicPr>
        <xdr:cNvPr id="233615" name="Picture 10007"/>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114300" y="2838450"/>
          <a:ext cx="333375" cy="371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14</xdr:row>
      <xdr:rowOff>38100</xdr:rowOff>
    </xdr:from>
    <xdr:to>
      <xdr:col>0</xdr:col>
      <xdr:colOff>533400</xdr:colOff>
      <xdr:row>14</xdr:row>
      <xdr:rowOff>542925</xdr:rowOff>
    </xdr:to>
    <xdr:pic>
      <xdr:nvPicPr>
        <xdr:cNvPr id="233616" name="Picture 10008"/>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57150" y="3248025"/>
          <a:ext cx="476250" cy="504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15</xdr:row>
      <xdr:rowOff>47625</xdr:rowOff>
    </xdr:from>
    <xdr:to>
      <xdr:col>0</xdr:col>
      <xdr:colOff>533400</xdr:colOff>
      <xdr:row>17</xdr:row>
      <xdr:rowOff>171450</xdr:rowOff>
    </xdr:to>
    <xdr:pic>
      <xdr:nvPicPr>
        <xdr:cNvPr id="233617" name="Picture 10017"/>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57150" y="3810000"/>
          <a:ext cx="476250" cy="523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18</xdr:row>
      <xdr:rowOff>28575</xdr:rowOff>
    </xdr:from>
    <xdr:to>
      <xdr:col>0</xdr:col>
      <xdr:colOff>552450</xdr:colOff>
      <xdr:row>19</xdr:row>
      <xdr:rowOff>257175</xdr:rowOff>
    </xdr:to>
    <xdr:pic>
      <xdr:nvPicPr>
        <xdr:cNvPr id="233618" name="Picture 10018"/>
        <xdr:cNvPicPr>
          <a:picLocks noChangeAspect="1" noChangeArrowheads="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104775" y="4391025"/>
          <a:ext cx="447675" cy="495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20</xdr:row>
      <xdr:rowOff>57150</xdr:rowOff>
    </xdr:from>
    <xdr:to>
      <xdr:col>0</xdr:col>
      <xdr:colOff>514350</xdr:colOff>
      <xdr:row>20</xdr:row>
      <xdr:rowOff>514350</xdr:rowOff>
    </xdr:to>
    <xdr:pic>
      <xdr:nvPicPr>
        <xdr:cNvPr id="233619" name="Picture 10019"/>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04775" y="4953000"/>
          <a:ext cx="409575" cy="457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29</xdr:row>
      <xdr:rowOff>47625</xdr:rowOff>
    </xdr:from>
    <xdr:to>
      <xdr:col>0</xdr:col>
      <xdr:colOff>581025</xdr:colOff>
      <xdr:row>33</xdr:row>
      <xdr:rowOff>133350</xdr:rowOff>
    </xdr:to>
    <xdr:pic>
      <xdr:nvPicPr>
        <xdr:cNvPr id="233620" name="Picture 10031"/>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38100" y="7915275"/>
          <a:ext cx="542925" cy="733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34</xdr:row>
      <xdr:rowOff>47625</xdr:rowOff>
    </xdr:from>
    <xdr:to>
      <xdr:col>0</xdr:col>
      <xdr:colOff>561975</xdr:colOff>
      <xdr:row>38</xdr:row>
      <xdr:rowOff>104775</xdr:rowOff>
    </xdr:to>
    <xdr:pic>
      <xdr:nvPicPr>
        <xdr:cNvPr id="233621" name="Picture 10032"/>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38100" y="8724900"/>
          <a:ext cx="523875"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39</xdr:row>
      <xdr:rowOff>57150</xdr:rowOff>
    </xdr:from>
    <xdr:to>
      <xdr:col>0</xdr:col>
      <xdr:colOff>571500</xdr:colOff>
      <xdr:row>43</xdr:row>
      <xdr:rowOff>123825</xdr:rowOff>
    </xdr:to>
    <xdr:pic>
      <xdr:nvPicPr>
        <xdr:cNvPr id="233622" name="Picture 10033"/>
        <xdr:cNvPicPr>
          <a:picLocks noChangeAspect="1" noChangeArrowheads="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38100" y="9544050"/>
          <a:ext cx="533400" cy="7143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44</xdr:row>
      <xdr:rowOff>38100</xdr:rowOff>
    </xdr:from>
    <xdr:to>
      <xdr:col>0</xdr:col>
      <xdr:colOff>552450</xdr:colOff>
      <xdr:row>48</xdr:row>
      <xdr:rowOff>114300</xdr:rowOff>
    </xdr:to>
    <xdr:pic>
      <xdr:nvPicPr>
        <xdr:cNvPr id="233623" name="Picture 10048"/>
        <xdr:cNvPicPr>
          <a:picLocks noChangeAspect="1" noChangeArrowheads="1"/>
        </xdr:cNvPicPr>
      </xdr:nvPicPr>
      <xdr:blipFill>
        <a:blip xmlns:r="http://schemas.openxmlformats.org/officeDocument/2006/relationships" r:embed="rId14" cstate="print">
          <a:extLst>
            <a:ext uri="{28A0092B-C50C-407E-A947-70E740481C1C}">
              <a14:useLocalDpi xmlns="" xmlns:a14="http://schemas.microsoft.com/office/drawing/2010/main" val="0"/>
            </a:ext>
          </a:extLst>
        </a:blip>
        <a:srcRect/>
        <a:stretch>
          <a:fillRect/>
        </a:stretch>
      </xdr:blipFill>
      <xdr:spPr bwMode="auto">
        <a:xfrm>
          <a:off x="19050" y="10334625"/>
          <a:ext cx="533400" cy="723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49</xdr:row>
      <xdr:rowOff>19050</xdr:rowOff>
    </xdr:from>
    <xdr:to>
      <xdr:col>0</xdr:col>
      <xdr:colOff>561975</xdr:colOff>
      <xdr:row>53</xdr:row>
      <xdr:rowOff>123825</xdr:rowOff>
    </xdr:to>
    <xdr:pic>
      <xdr:nvPicPr>
        <xdr:cNvPr id="233624" name="Picture 10049"/>
        <xdr:cNvPicPr>
          <a:picLocks noChangeAspect="1" noChangeArrowheads="1"/>
        </xdr:cNvPicPr>
      </xdr:nvPicPr>
      <xdr:blipFill>
        <a:blip xmlns:r="http://schemas.openxmlformats.org/officeDocument/2006/relationships" r:embed="rId15" cstate="print">
          <a:extLst>
            <a:ext uri="{28A0092B-C50C-407E-A947-70E740481C1C}">
              <a14:useLocalDpi xmlns="" xmlns:a14="http://schemas.microsoft.com/office/drawing/2010/main" val="0"/>
            </a:ext>
          </a:extLst>
        </a:blip>
        <a:srcRect/>
        <a:stretch>
          <a:fillRect/>
        </a:stretch>
      </xdr:blipFill>
      <xdr:spPr bwMode="auto">
        <a:xfrm>
          <a:off x="0" y="11125200"/>
          <a:ext cx="561975" cy="7524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54</xdr:row>
      <xdr:rowOff>19050</xdr:rowOff>
    </xdr:from>
    <xdr:to>
      <xdr:col>0</xdr:col>
      <xdr:colOff>571500</xdr:colOff>
      <xdr:row>58</xdr:row>
      <xdr:rowOff>133350</xdr:rowOff>
    </xdr:to>
    <xdr:pic>
      <xdr:nvPicPr>
        <xdr:cNvPr id="233625" name="Picture 10050"/>
        <xdr:cNvPicPr>
          <a:picLocks noChangeAspect="1" noChangeArrowheads="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rcRect/>
        <a:stretch>
          <a:fillRect/>
        </a:stretch>
      </xdr:blipFill>
      <xdr:spPr bwMode="auto">
        <a:xfrm>
          <a:off x="0" y="11934825"/>
          <a:ext cx="571500" cy="7620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64</xdr:row>
      <xdr:rowOff>19050</xdr:rowOff>
    </xdr:from>
    <xdr:to>
      <xdr:col>0</xdr:col>
      <xdr:colOff>466725</xdr:colOff>
      <xdr:row>66</xdr:row>
      <xdr:rowOff>152400</xdr:rowOff>
    </xdr:to>
    <xdr:pic>
      <xdr:nvPicPr>
        <xdr:cNvPr id="233626" name="Picture 10051"/>
        <xdr:cNvPicPr>
          <a:picLocks noChangeAspect="1" noChangeArrowheads="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rcRect/>
        <a:stretch>
          <a:fillRect/>
        </a:stretch>
      </xdr:blipFill>
      <xdr:spPr bwMode="auto">
        <a:xfrm>
          <a:off x="123825" y="13601700"/>
          <a:ext cx="342900" cy="457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72</xdr:row>
      <xdr:rowOff>47625</xdr:rowOff>
    </xdr:from>
    <xdr:to>
      <xdr:col>0</xdr:col>
      <xdr:colOff>600075</xdr:colOff>
      <xdr:row>77</xdr:row>
      <xdr:rowOff>95250</xdr:rowOff>
    </xdr:to>
    <xdr:pic>
      <xdr:nvPicPr>
        <xdr:cNvPr id="233627" name="Picture 10052"/>
        <xdr:cNvPicPr>
          <a:picLocks noChangeAspect="1" noChangeArrowheads="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rcRect/>
        <a:stretch>
          <a:fillRect/>
        </a:stretch>
      </xdr:blipFill>
      <xdr:spPr bwMode="auto">
        <a:xfrm>
          <a:off x="19050" y="14925675"/>
          <a:ext cx="581025" cy="857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82</xdr:row>
      <xdr:rowOff>133350</xdr:rowOff>
    </xdr:from>
    <xdr:to>
      <xdr:col>0</xdr:col>
      <xdr:colOff>581025</xdr:colOff>
      <xdr:row>88</xdr:row>
      <xdr:rowOff>28575</xdr:rowOff>
    </xdr:to>
    <xdr:pic>
      <xdr:nvPicPr>
        <xdr:cNvPr id="233628" name="Picture 10072"/>
        <xdr:cNvPicPr>
          <a:picLocks noChangeAspect="1" noChangeArrowheads="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rcRect/>
        <a:stretch>
          <a:fillRect/>
        </a:stretch>
      </xdr:blipFill>
      <xdr:spPr bwMode="auto">
        <a:xfrm>
          <a:off x="0" y="16630650"/>
          <a:ext cx="581025" cy="866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92</xdr:row>
      <xdr:rowOff>76200</xdr:rowOff>
    </xdr:from>
    <xdr:to>
      <xdr:col>0</xdr:col>
      <xdr:colOff>590550</xdr:colOff>
      <xdr:row>97</xdr:row>
      <xdr:rowOff>133350</xdr:rowOff>
    </xdr:to>
    <xdr:pic>
      <xdr:nvPicPr>
        <xdr:cNvPr id="233629" name="Picture 10073"/>
        <xdr:cNvPicPr>
          <a:picLocks noChangeAspect="1" noChangeArrowheads="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rcRect/>
        <a:stretch>
          <a:fillRect/>
        </a:stretch>
      </xdr:blipFill>
      <xdr:spPr bwMode="auto">
        <a:xfrm>
          <a:off x="0" y="18192750"/>
          <a:ext cx="590550" cy="866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106</xdr:row>
      <xdr:rowOff>0</xdr:rowOff>
    </xdr:from>
    <xdr:to>
      <xdr:col>0</xdr:col>
      <xdr:colOff>600075</xdr:colOff>
      <xdr:row>111</xdr:row>
      <xdr:rowOff>76200</xdr:rowOff>
    </xdr:to>
    <xdr:pic>
      <xdr:nvPicPr>
        <xdr:cNvPr id="233630" name="Picture 10074"/>
        <xdr:cNvPicPr>
          <a:picLocks noChangeAspect="1" noChangeArrowheads="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rcRect/>
        <a:stretch>
          <a:fillRect/>
        </a:stretch>
      </xdr:blipFill>
      <xdr:spPr bwMode="auto">
        <a:xfrm>
          <a:off x="0" y="20402550"/>
          <a:ext cx="600075"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116</xdr:row>
      <xdr:rowOff>104775</xdr:rowOff>
    </xdr:from>
    <xdr:to>
      <xdr:col>0</xdr:col>
      <xdr:colOff>590550</xdr:colOff>
      <xdr:row>122</xdr:row>
      <xdr:rowOff>0</xdr:rowOff>
    </xdr:to>
    <xdr:pic>
      <xdr:nvPicPr>
        <xdr:cNvPr id="233631" name="Picture 10075"/>
        <xdr:cNvPicPr>
          <a:picLocks noChangeAspect="1" noChangeArrowheads="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rcRect/>
        <a:stretch>
          <a:fillRect/>
        </a:stretch>
      </xdr:blipFill>
      <xdr:spPr bwMode="auto">
        <a:xfrm>
          <a:off x="0" y="22126575"/>
          <a:ext cx="590550" cy="866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126</xdr:row>
      <xdr:rowOff>47625</xdr:rowOff>
    </xdr:from>
    <xdr:to>
      <xdr:col>0</xdr:col>
      <xdr:colOff>590550</xdr:colOff>
      <xdr:row>131</xdr:row>
      <xdr:rowOff>104775</xdr:rowOff>
    </xdr:to>
    <xdr:pic>
      <xdr:nvPicPr>
        <xdr:cNvPr id="233632" name="Picture 10076"/>
        <xdr:cNvPicPr>
          <a:picLocks noChangeAspect="1" noChangeArrowheads="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rcRect/>
        <a:stretch>
          <a:fillRect/>
        </a:stretch>
      </xdr:blipFill>
      <xdr:spPr bwMode="auto">
        <a:xfrm>
          <a:off x="0" y="23688675"/>
          <a:ext cx="590550" cy="866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134</xdr:row>
      <xdr:rowOff>95250</xdr:rowOff>
    </xdr:from>
    <xdr:to>
      <xdr:col>0</xdr:col>
      <xdr:colOff>590550</xdr:colOff>
      <xdr:row>138</xdr:row>
      <xdr:rowOff>133350</xdr:rowOff>
    </xdr:to>
    <xdr:pic>
      <xdr:nvPicPr>
        <xdr:cNvPr id="233633" name="Picture 10077"/>
        <xdr:cNvPicPr>
          <a:picLocks noChangeAspect="1" noChangeArrowheads="1"/>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rcRect/>
        <a:stretch>
          <a:fillRect/>
        </a:stretch>
      </xdr:blipFill>
      <xdr:spPr bwMode="auto">
        <a:xfrm>
          <a:off x="28575" y="25031700"/>
          <a:ext cx="561975" cy="6858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28575</xdr:colOff>
      <xdr:row>144</xdr:row>
      <xdr:rowOff>57150</xdr:rowOff>
    </xdr:from>
    <xdr:to>
      <xdr:col>1</xdr:col>
      <xdr:colOff>0</xdr:colOff>
      <xdr:row>150</xdr:row>
      <xdr:rowOff>9525</xdr:rowOff>
    </xdr:to>
    <xdr:pic>
      <xdr:nvPicPr>
        <xdr:cNvPr id="233634" name="Picture 10102"/>
        <xdr:cNvPicPr>
          <a:picLocks noChangeAspect="1" noChangeArrowheads="1"/>
        </xdr:cNvPicPr>
      </xdr:nvPicPr>
      <xdr:blipFill>
        <a:blip xmlns:r="http://schemas.openxmlformats.org/officeDocument/2006/relationships" r:embed="rId25">
          <a:extLst>
            <a:ext uri="{28A0092B-C50C-407E-A947-70E740481C1C}">
              <a14:useLocalDpi xmlns="" xmlns:a14="http://schemas.microsoft.com/office/drawing/2010/main" val="0"/>
            </a:ext>
          </a:extLst>
        </a:blip>
        <a:srcRect/>
        <a:stretch>
          <a:fillRect/>
        </a:stretch>
      </xdr:blipFill>
      <xdr:spPr bwMode="auto">
        <a:xfrm>
          <a:off x="28575" y="26660475"/>
          <a:ext cx="581025" cy="923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152</xdr:row>
      <xdr:rowOff>38100</xdr:rowOff>
    </xdr:from>
    <xdr:to>
      <xdr:col>1</xdr:col>
      <xdr:colOff>0</xdr:colOff>
      <xdr:row>157</xdr:row>
      <xdr:rowOff>142875</xdr:rowOff>
    </xdr:to>
    <xdr:pic>
      <xdr:nvPicPr>
        <xdr:cNvPr id="233635" name="Picture 10103"/>
        <xdr:cNvPicPr>
          <a:picLocks noChangeAspect="1" noChangeArrowheads="1"/>
        </xdr:cNvPicPr>
      </xdr:nvPicPr>
      <xdr:blipFill>
        <a:blip xmlns:r="http://schemas.openxmlformats.org/officeDocument/2006/relationships" r:embed="rId26">
          <a:extLst>
            <a:ext uri="{28A0092B-C50C-407E-A947-70E740481C1C}">
              <a14:useLocalDpi xmlns="" xmlns:a14="http://schemas.microsoft.com/office/drawing/2010/main" val="0"/>
            </a:ext>
          </a:extLst>
        </a:blip>
        <a:srcRect/>
        <a:stretch>
          <a:fillRect/>
        </a:stretch>
      </xdr:blipFill>
      <xdr:spPr bwMode="auto">
        <a:xfrm>
          <a:off x="38100" y="27936825"/>
          <a:ext cx="571500" cy="914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228600</xdr:colOff>
      <xdr:row>158</xdr:row>
      <xdr:rowOff>28575</xdr:rowOff>
    </xdr:from>
    <xdr:to>
      <xdr:col>0</xdr:col>
      <xdr:colOff>438150</xdr:colOff>
      <xdr:row>158</xdr:row>
      <xdr:rowOff>381000</xdr:rowOff>
    </xdr:to>
    <xdr:pic>
      <xdr:nvPicPr>
        <xdr:cNvPr id="233636" name="Picture 10104"/>
        <xdr:cNvPicPr>
          <a:picLocks noChangeAspect="1" noChangeArrowheads="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rcRect/>
        <a:stretch>
          <a:fillRect/>
        </a:stretch>
      </xdr:blipFill>
      <xdr:spPr bwMode="auto">
        <a:xfrm>
          <a:off x="228600" y="28898850"/>
          <a:ext cx="209550" cy="352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171450</xdr:colOff>
      <xdr:row>159</xdr:row>
      <xdr:rowOff>9525</xdr:rowOff>
    </xdr:from>
    <xdr:to>
      <xdr:col>0</xdr:col>
      <xdr:colOff>457200</xdr:colOff>
      <xdr:row>159</xdr:row>
      <xdr:rowOff>409575</xdr:rowOff>
    </xdr:to>
    <xdr:pic>
      <xdr:nvPicPr>
        <xdr:cNvPr id="233637" name="Picture 10132"/>
        <xdr:cNvPicPr>
          <a:picLocks noChangeAspect="1" noChangeArrowheads="1"/>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rcRect/>
        <a:stretch>
          <a:fillRect/>
        </a:stretch>
      </xdr:blipFill>
      <xdr:spPr bwMode="auto">
        <a:xfrm>
          <a:off x="171450" y="29298900"/>
          <a:ext cx="285750"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228600</xdr:colOff>
      <xdr:row>163</xdr:row>
      <xdr:rowOff>19050</xdr:rowOff>
    </xdr:from>
    <xdr:to>
      <xdr:col>0</xdr:col>
      <xdr:colOff>381000</xdr:colOff>
      <xdr:row>164</xdr:row>
      <xdr:rowOff>152400</xdr:rowOff>
    </xdr:to>
    <xdr:pic>
      <xdr:nvPicPr>
        <xdr:cNvPr id="233638" name="Picture 10164"/>
        <xdr:cNvPicPr>
          <a:picLocks noChangeAspect="1" noChangeArrowheads="1"/>
        </xdr:cNvPicPr>
      </xdr:nvPicPr>
      <xdr:blipFill>
        <a:blip xmlns:r="http://schemas.openxmlformats.org/officeDocument/2006/relationships" r:embed="rId29" cstate="print">
          <a:extLst>
            <a:ext uri="{28A0092B-C50C-407E-A947-70E740481C1C}">
              <a14:useLocalDpi xmlns="" xmlns:a14="http://schemas.microsoft.com/office/drawing/2010/main" val="0"/>
            </a:ext>
          </a:extLst>
        </a:blip>
        <a:srcRect/>
        <a:stretch>
          <a:fillRect/>
        </a:stretch>
      </xdr:blipFill>
      <xdr:spPr bwMode="auto">
        <a:xfrm>
          <a:off x="228600" y="31041975"/>
          <a:ext cx="152400" cy="3619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166</xdr:row>
      <xdr:rowOff>9525</xdr:rowOff>
    </xdr:from>
    <xdr:to>
      <xdr:col>0</xdr:col>
      <xdr:colOff>428625</xdr:colOff>
      <xdr:row>167</xdr:row>
      <xdr:rowOff>200025</xdr:rowOff>
    </xdr:to>
    <xdr:pic>
      <xdr:nvPicPr>
        <xdr:cNvPr id="233639" name="Picture 10165"/>
        <xdr:cNvPicPr>
          <a:picLocks noChangeAspect="1" noChangeArrowheads="1"/>
        </xdr:cNvPicPr>
      </xdr:nvPicPr>
      <xdr:blipFill>
        <a:blip xmlns:r="http://schemas.openxmlformats.org/officeDocument/2006/relationships" r:embed="rId30" cstate="print">
          <a:extLst>
            <a:ext uri="{28A0092B-C50C-407E-A947-70E740481C1C}">
              <a14:useLocalDpi xmlns="" xmlns:a14="http://schemas.microsoft.com/office/drawing/2010/main" val="0"/>
            </a:ext>
          </a:extLst>
        </a:blip>
        <a:srcRect/>
        <a:stretch>
          <a:fillRect/>
        </a:stretch>
      </xdr:blipFill>
      <xdr:spPr bwMode="auto">
        <a:xfrm>
          <a:off x="123825" y="31918275"/>
          <a:ext cx="304800" cy="4191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67</xdr:row>
      <xdr:rowOff>38100</xdr:rowOff>
    </xdr:from>
    <xdr:to>
      <xdr:col>0</xdr:col>
      <xdr:colOff>457200</xdr:colOff>
      <xdr:row>69</xdr:row>
      <xdr:rowOff>133350</xdr:rowOff>
    </xdr:to>
    <xdr:pic>
      <xdr:nvPicPr>
        <xdr:cNvPr id="233640" name="Picture 1440"/>
        <xdr:cNvPicPr>
          <a:picLocks noChangeAspect="1" noChangeArrowheads="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rcRect/>
        <a:stretch>
          <a:fillRect/>
        </a:stretch>
      </xdr:blipFill>
      <xdr:spPr bwMode="auto">
        <a:xfrm>
          <a:off x="142875" y="14106525"/>
          <a:ext cx="314325" cy="4191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340</xdr:row>
      <xdr:rowOff>0</xdr:rowOff>
    </xdr:from>
    <xdr:to>
      <xdr:col>0</xdr:col>
      <xdr:colOff>600075</xdr:colOff>
      <xdr:row>346</xdr:row>
      <xdr:rowOff>57150</xdr:rowOff>
    </xdr:to>
    <xdr:pic>
      <xdr:nvPicPr>
        <xdr:cNvPr id="233641" name="Picture 10074"/>
        <xdr:cNvPicPr>
          <a:picLocks noChangeAspect="1" noChangeArrowheads="1"/>
        </xdr:cNvPicPr>
      </xdr:nvPicPr>
      <xdr:blipFill>
        <a:blip xmlns:r="http://schemas.openxmlformats.org/officeDocument/2006/relationships" r:embed="rId21">
          <a:extLst>
            <a:ext uri="{28A0092B-C50C-407E-A947-70E740481C1C}">
              <a14:useLocalDpi xmlns="" xmlns:a14="http://schemas.microsoft.com/office/drawing/2010/main" val="0"/>
            </a:ext>
          </a:extLst>
        </a:blip>
        <a:srcRect/>
        <a:stretch>
          <a:fillRect/>
        </a:stretch>
      </xdr:blipFill>
      <xdr:spPr bwMode="auto">
        <a:xfrm>
          <a:off x="0" y="72828150"/>
          <a:ext cx="600075" cy="1028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349</xdr:row>
      <xdr:rowOff>152400</xdr:rowOff>
    </xdr:from>
    <xdr:to>
      <xdr:col>0</xdr:col>
      <xdr:colOff>590550</xdr:colOff>
      <xdr:row>356</xdr:row>
      <xdr:rowOff>19050</xdr:rowOff>
    </xdr:to>
    <xdr:pic>
      <xdr:nvPicPr>
        <xdr:cNvPr id="233642" name="Picture 10076"/>
        <xdr:cNvPicPr>
          <a:picLocks noChangeAspect="1" noChangeArrowheads="1"/>
        </xdr:cNvPicPr>
      </xdr:nvPicPr>
      <xdr:blipFill>
        <a:blip xmlns:r="http://schemas.openxmlformats.org/officeDocument/2006/relationships" r:embed="rId23">
          <a:extLst>
            <a:ext uri="{28A0092B-C50C-407E-A947-70E740481C1C}">
              <a14:useLocalDpi xmlns="" xmlns:a14="http://schemas.microsoft.com/office/drawing/2010/main" val="0"/>
            </a:ext>
          </a:extLst>
        </a:blip>
        <a:srcRect/>
        <a:stretch>
          <a:fillRect/>
        </a:stretch>
      </xdr:blipFill>
      <xdr:spPr bwMode="auto">
        <a:xfrm>
          <a:off x="0" y="74437875"/>
          <a:ext cx="590550" cy="1000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385</xdr:row>
      <xdr:rowOff>19050</xdr:rowOff>
    </xdr:from>
    <xdr:to>
      <xdr:col>0</xdr:col>
      <xdr:colOff>438150</xdr:colOff>
      <xdr:row>385</xdr:row>
      <xdr:rowOff>504825</xdr:rowOff>
    </xdr:to>
    <xdr:pic>
      <xdr:nvPicPr>
        <xdr:cNvPr id="233643" name="Picture 10104"/>
        <xdr:cNvPicPr>
          <a:picLocks noChangeAspect="1" noChangeArrowheads="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rcRect/>
        <a:stretch>
          <a:fillRect/>
        </a:stretch>
      </xdr:blipFill>
      <xdr:spPr bwMode="auto">
        <a:xfrm>
          <a:off x="152400" y="80991075"/>
          <a:ext cx="285750" cy="485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174</xdr:row>
      <xdr:rowOff>19050</xdr:rowOff>
    </xdr:from>
    <xdr:to>
      <xdr:col>0</xdr:col>
      <xdr:colOff>523875</xdr:colOff>
      <xdr:row>174</xdr:row>
      <xdr:rowOff>695325</xdr:rowOff>
    </xdr:to>
    <xdr:pic>
      <xdr:nvPicPr>
        <xdr:cNvPr id="233644" name="Picture 2158"/>
        <xdr:cNvPicPr>
          <a:picLocks noChangeAspect="1" noChangeArrowheads="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rcRect/>
        <a:stretch>
          <a:fillRect/>
        </a:stretch>
      </xdr:blipFill>
      <xdr:spPr bwMode="auto">
        <a:xfrm>
          <a:off x="104775" y="33299400"/>
          <a:ext cx="419100" cy="676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171450</xdr:colOff>
      <xdr:row>222</xdr:row>
      <xdr:rowOff>38100</xdr:rowOff>
    </xdr:from>
    <xdr:to>
      <xdr:col>0</xdr:col>
      <xdr:colOff>514350</xdr:colOff>
      <xdr:row>222</xdr:row>
      <xdr:rowOff>619125</xdr:rowOff>
    </xdr:to>
    <xdr:pic>
      <xdr:nvPicPr>
        <xdr:cNvPr id="233645" name="Picture 5503"/>
        <xdr:cNvPicPr>
          <a:picLocks noChangeAspect="1" noChangeArrowheads="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rcRect/>
        <a:stretch>
          <a:fillRect/>
        </a:stretch>
      </xdr:blipFill>
      <xdr:spPr bwMode="auto">
        <a:xfrm>
          <a:off x="171450" y="49872900"/>
          <a:ext cx="34290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180975</xdr:colOff>
      <xdr:row>222</xdr:row>
      <xdr:rowOff>638175</xdr:rowOff>
    </xdr:from>
    <xdr:to>
      <xdr:col>0</xdr:col>
      <xdr:colOff>514350</xdr:colOff>
      <xdr:row>223</xdr:row>
      <xdr:rowOff>628650</xdr:rowOff>
    </xdr:to>
    <xdr:pic>
      <xdr:nvPicPr>
        <xdr:cNvPr id="233646" name="Picture 5504"/>
        <xdr:cNvPicPr>
          <a:picLocks noChangeAspect="1" noChangeArrowheads="1"/>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rcRect/>
        <a:stretch>
          <a:fillRect/>
        </a:stretch>
      </xdr:blipFill>
      <xdr:spPr bwMode="auto">
        <a:xfrm>
          <a:off x="180975" y="50472975"/>
          <a:ext cx="333375"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220</xdr:row>
      <xdr:rowOff>47625</xdr:rowOff>
    </xdr:from>
    <xdr:to>
      <xdr:col>0</xdr:col>
      <xdr:colOff>457200</xdr:colOff>
      <xdr:row>221</xdr:row>
      <xdr:rowOff>285750</xdr:rowOff>
    </xdr:to>
    <xdr:pic>
      <xdr:nvPicPr>
        <xdr:cNvPr id="233647" name="Picture 5789"/>
        <xdr:cNvPicPr>
          <a:picLocks noChangeAspect="1" noChangeArrowheads="1"/>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rcRect/>
        <a:stretch>
          <a:fillRect/>
        </a:stretch>
      </xdr:blipFill>
      <xdr:spPr bwMode="auto">
        <a:xfrm>
          <a:off x="142875" y="49120425"/>
          <a:ext cx="314325" cy="619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192</xdr:row>
      <xdr:rowOff>95250</xdr:rowOff>
    </xdr:from>
    <xdr:to>
      <xdr:col>0</xdr:col>
      <xdr:colOff>581025</xdr:colOff>
      <xdr:row>195</xdr:row>
      <xdr:rowOff>9525</xdr:rowOff>
    </xdr:to>
    <xdr:pic>
      <xdr:nvPicPr>
        <xdr:cNvPr id="233648" name="Picture 7367"/>
        <xdr:cNvPicPr>
          <a:picLocks noChangeAspect="1" noChangeArrowheads="1"/>
        </xdr:cNvPicPr>
      </xdr:nvPicPr>
      <xdr:blipFill>
        <a:blip xmlns:r="http://schemas.openxmlformats.org/officeDocument/2006/relationships" r:embed="rId36" cstate="print">
          <a:extLst>
            <a:ext uri="{28A0092B-C50C-407E-A947-70E740481C1C}">
              <a14:useLocalDpi xmlns="" xmlns:a14="http://schemas.microsoft.com/office/drawing/2010/main" val="0"/>
            </a:ext>
          </a:extLst>
        </a:blip>
        <a:srcRect/>
        <a:stretch>
          <a:fillRect/>
        </a:stretch>
      </xdr:blipFill>
      <xdr:spPr bwMode="auto">
        <a:xfrm>
          <a:off x="66675" y="40100250"/>
          <a:ext cx="514350" cy="828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184</xdr:row>
      <xdr:rowOff>38100</xdr:rowOff>
    </xdr:from>
    <xdr:to>
      <xdr:col>0</xdr:col>
      <xdr:colOff>504825</xdr:colOff>
      <xdr:row>185</xdr:row>
      <xdr:rowOff>295275</xdr:rowOff>
    </xdr:to>
    <xdr:pic>
      <xdr:nvPicPr>
        <xdr:cNvPr id="233649" name="Picture 7418"/>
        <xdr:cNvPicPr>
          <a:picLocks noChangeAspect="1" noChangeArrowheads="1"/>
        </xdr:cNvPicPr>
      </xdr:nvPicPr>
      <xdr:blipFill>
        <a:blip xmlns:r="http://schemas.openxmlformats.org/officeDocument/2006/relationships" r:embed="rId37" cstate="print">
          <a:extLst>
            <a:ext uri="{28A0092B-C50C-407E-A947-70E740481C1C}">
              <a14:useLocalDpi xmlns="" xmlns:a14="http://schemas.microsoft.com/office/drawing/2010/main" val="0"/>
            </a:ext>
          </a:extLst>
        </a:blip>
        <a:srcRect/>
        <a:stretch>
          <a:fillRect/>
        </a:stretch>
      </xdr:blipFill>
      <xdr:spPr bwMode="auto">
        <a:xfrm>
          <a:off x="85725" y="38080950"/>
          <a:ext cx="41910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178</xdr:row>
      <xdr:rowOff>19050</xdr:rowOff>
    </xdr:from>
    <xdr:to>
      <xdr:col>0</xdr:col>
      <xdr:colOff>542925</xdr:colOff>
      <xdr:row>179</xdr:row>
      <xdr:rowOff>276225</xdr:rowOff>
    </xdr:to>
    <xdr:pic>
      <xdr:nvPicPr>
        <xdr:cNvPr id="233650" name="Picture 7419"/>
        <xdr:cNvPicPr>
          <a:picLocks noChangeAspect="1" noChangeArrowheads="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rcRect/>
        <a:stretch>
          <a:fillRect/>
        </a:stretch>
      </xdr:blipFill>
      <xdr:spPr bwMode="auto">
        <a:xfrm>
          <a:off x="123825" y="36118800"/>
          <a:ext cx="41910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104775</xdr:colOff>
      <xdr:row>182</xdr:row>
      <xdr:rowOff>85725</xdr:rowOff>
    </xdr:from>
    <xdr:to>
      <xdr:col>0</xdr:col>
      <xdr:colOff>523875</xdr:colOff>
      <xdr:row>184</xdr:row>
      <xdr:rowOff>0</xdr:rowOff>
    </xdr:to>
    <xdr:pic>
      <xdr:nvPicPr>
        <xdr:cNvPr id="233651" name="Picture 7470"/>
        <xdr:cNvPicPr>
          <a:picLocks noChangeAspect="1" noChangeArrowheads="1"/>
        </xdr:cNvPicPr>
      </xdr:nvPicPr>
      <xdr:blipFill>
        <a:blip xmlns:r="http://schemas.openxmlformats.org/officeDocument/2006/relationships" r:embed="rId39" cstate="print">
          <a:extLst>
            <a:ext uri="{28A0092B-C50C-407E-A947-70E740481C1C}">
              <a14:useLocalDpi xmlns="" xmlns:a14="http://schemas.microsoft.com/office/drawing/2010/main" val="0"/>
            </a:ext>
          </a:extLst>
        </a:blip>
        <a:srcRect/>
        <a:stretch>
          <a:fillRect/>
        </a:stretch>
      </xdr:blipFill>
      <xdr:spPr bwMode="auto">
        <a:xfrm>
          <a:off x="104775" y="37480875"/>
          <a:ext cx="419100" cy="561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180</xdr:row>
      <xdr:rowOff>38100</xdr:rowOff>
    </xdr:from>
    <xdr:to>
      <xdr:col>0</xdr:col>
      <xdr:colOff>581025</xdr:colOff>
      <xdr:row>181</xdr:row>
      <xdr:rowOff>304800</xdr:rowOff>
    </xdr:to>
    <xdr:pic>
      <xdr:nvPicPr>
        <xdr:cNvPr id="233652" name="Picture 7471"/>
        <xdr:cNvPicPr>
          <a:picLocks noChangeAspect="1" noChangeArrowheads="1"/>
        </xdr:cNvPicPr>
      </xdr:nvPicPr>
      <xdr:blipFill>
        <a:blip xmlns:r="http://schemas.openxmlformats.org/officeDocument/2006/relationships" r:embed="rId40" cstate="print">
          <a:extLst>
            <a:ext uri="{28A0092B-C50C-407E-A947-70E740481C1C}">
              <a14:useLocalDpi xmlns="" xmlns:a14="http://schemas.microsoft.com/office/drawing/2010/main" val="0"/>
            </a:ext>
          </a:extLst>
        </a:blip>
        <a:srcRect/>
        <a:stretch>
          <a:fillRect/>
        </a:stretch>
      </xdr:blipFill>
      <xdr:spPr bwMode="auto">
        <a:xfrm>
          <a:off x="114300" y="36785550"/>
          <a:ext cx="466725" cy="590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200</xdr:row>
      <xdr:rowOff>66675</xdr:rowOff>
    </xdr:from>
    <xdr:to>
      <xdr:col>0</xdr:col>
      <xdr:colOff>571500</xdr:colOff>
      <xdr:row>203</xdr:row>
      <xdr:rowOff>28575</xdr:rowOff>
    </xdr:to>
    <xdr:pic>
      <xdr:nvPicPr>
        <xdr:cNvPr id="233653" name="Picture 7473"/>
        <xdr:cNvPicPr>
          <a:picLocks noChangeAspect="1" noChangeArrowheads="1"/>
        </xdr:cNvPicPr>
      </xdr:nvPicPr>
      <xdr:blipFill>
        <a:blip xmlns:r="http://schemas.openxmlformats.org/officeDocument/2006/relationships" r:embed="rId41" cstate="print">
          <a:extLst>
            <a:ext uri="{28A0092B-C50C-407E-A947-70E740481C1C}">
              <a14:useLocalDpi xmlns="" xmlns:a14="http://schemas.microsoft.com/office/drawing/2010/main" val="0"/>
            </a:ext>
          </a:extLst>
        </a:blip>
        <a:srcRect/>
        <a:stretch>
          <a:fillRect/>
        </a:stretch>
      </xdr:blipFill>
      <xdr:spPr bwMode="auto">
        <a:xfrm>
          <a:off x="38100" y="42510075"/>
          <a:ext cx="533400"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214</xdr:row>
      <xdr:rowOff>19050</xdr:rowOff>
    </xdr:from>
    <xdr:to>
      <xdr:col>0</xdr:col>
      <xdr:colOff>514350</xdr:colOff>
      <xdr:row>215</xdr:row>
      <xdr:rowOff>285750</xdr:rowOff>
    </xdr:to>
    <xdr:pic>
      <xdr:nvPicPr>
        <xdr:cNvPr id="233654" name="Picture 7527"/>
        <xdr:cNvPicPr>
          <a:picLocks noChangeAspect="1" noChangeArrowheads="1"/>
        </xdr:cNvPicPr>
      </xdr:nvPicPr>
      <xdr:blipFill>
        <a:blip xmlns:r="http://schemas.openxmlformats.org/officeDocument/2006/relationships" r:embed="rId42" cstate="print">
          <a:extLst>
            <a:ext uri="{28A0092B-C50C-407E-A947-70E740481C1C}">
              <a14:useLocalDpi xmlns="" xmlns:a14="http://schemas.microsoft.com/office/drawing/2010/main" val="0"/>
            </a:ext>
          </a:extLst>
        </a:blip>
        <a:srcRect/>
        <a:stretch>
          <a:fillRect/>
        </a:stretch>
      </xdr:blipFill>
      <xdr:spPr bwMode="auto">
        <a:xfrm>
          <a:off x="114300" y="46901100"/>
          <a:ext cx="400050" cy="571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123825</xdr:colOff>
      <xdr:row>216</xdr:row>
      <xdr:rowOff>9525</xdr:rowOff>
    </xdr:from>
    <xdr:to>
      <xdr:col>0</xdr:col>
      <xdr:colOff>533400</xdr:colOff>
      <xdr:row>217</xdr:row>
      <xdr:rowOff>295275</xdr:rowOff>
    </xdr:to>
    <xdr:pic>
      <xdr:nvPicPr>
        <xdr:cNvPr id="233655" name="Picture 7583"/>
        <xdr:cNvPicPr>
          <a:picLocks noChangeAspect="1" noChangeArrowheads="1"/>
        </xdr:cNvPicPr>
      </xdr:nvPicPr>
      <xdr:blipFill>
        <a:blip xmlns:r="http://schemas.openxmlformats.org/officeDocument/2006/relationships" r:embed="rId43" cstate="print">
          <a:extLst>
            <a:ext uri="{28A0092B-C50C-407E-A947-70E740481C1C}">
              <a14:useLocalDpi xmlns="" xmlns:a14="http://schemas.microsoft.com/office/drawing/2010/main" val="0"/>
            </a:ext>
          </a:extLst>
        </a:blip>
        <a:srcRect/>
        <a:stretch>
          <a:fillRect/>
        </a:stretch>
      </xdr:blipFill>
      <xdr:spPr bwMode="auto">
        <a:xfrm>
          <a:off x="123825" y="47501175"/>
          <a:ext cx="409575" cy="590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206</xdr:row>
      <xdr:rowOff>19050</xdr:rowOff>
    </xdr:from>
    <xdr:to>
      <xdr:col>0</xdr:col>
      <xdr:colOff>571500</xdr:colOff>
      <xdr:row>207</xdr:row>
      <xdr:rowOff>400050</xdr:rowOff>
    </xdr:to>
    <xdr:pic>
      <xdr:nvPicPr>
        <xdr:cNvPr id="233656" name="Picture 7639"/>
        <xdr:cNvPicPr>
          <a:picLocks noChangeAspect="1" noChangeArrowheads="1"/>
        </xdr:cNvPicPr>
      </xdr:nvPicPr>
      <xdr:blipFill>
        <a:blip xmlns:r="http://schemas.openxmlformats.org/officeDocument/2006/relationships" r:embed="rId44" cstate="print">
          <a:extLst>
            <a:ext uri="{28A0092B-C50C-407E-A947-70E740481C1C}">
              <a14:useLocalDpi xmlns="" xmlns:a14="http://schemas.microsoft.com/office/drawing/2010/main" val="0"/>
            </a:ext>
          </a:extLst>
        </a:blip>
        <a:srcRect/>
        <a:stretch>
          <a:fillRect/>
        </a:stretch>
      </xdr:blipFill>
      <xdr:spPr bwMode="auto">
        <a:xfrm>
          <a:off x="0" y="44291250"/>
          <a:ext cx="571500" cy="857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212</xdr:row>
      <xdr:rowOff>28575</xdr:rowOff>
    </xdr:from>
    <xdr:to>
      <xdr:col>0</xdr:col>
      <xdr:colOff>600075</xdr:colOff>
      <xdr:row>213</xdr:row>
      <xdr:rowOff>457200</xdr:rowOff>
    </xdr:to>
    <xdr:pic>
      <xdr:nvPicPr>
        <xdr:cNvPr id="233657" name="Picture 7640"/>
        <xdr:cNvPicPr>
          <a:picLocks noChangeAspect="1" noChangeArrowheads="1"/>
        </xdr:cNvPicPr>
      </xdr:nvPicPr>
      <xdr:blipFill>
        <a:blip xmlns:r="http://schemas.openxmlformats.org/officeDocument/2006/relationships" r:embed="rId45" cstate="print">
          <a:extLst>
            <a:ext uri="{28A0092B-C50C-407E-A947-70E740481C1C}">
              <a14:useLocalDpi xmlns="" xmlns:a14="http://schemas.microsoft.com/office/drawing/2010/main" val="0"/>
            </a:ext>
          </a:extLst>
        </a:blip>
        <a:srcRect/>
        <a:stretch>
          <a:fillRect/>
        </a:stretch>
      </xdr:blipFill>
      <xdr:spPr bwMode="auto">
        <a:xfrm>
          <a:off x="38100" y="45958125"/>
          <a:ext cx="561975" cy="9048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218</xdr:row>
      <xdr:rowOff>47625</xdr:rowOff>
    </xdr:from>
    <xdr:to>
      <xdr:col>1</xdr:col>
      <xdr:colOff>0</xdr:colOff>
      <xdr:row>219</xdr:row>
      <xdr:rowOff>409575</xdr:rowOff>
    </xdr:to>
    <xdr:pic>
      <xdr:nvPicPr>
        <xdr:cNvPr id="233658" name="Picture 7641"/>
        <xdr:cNvPicPr>
          <a:picLocks noChangeAspect="1" noChangeArrowheads="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rcRect/>
        <a:stretch>
          <a:fillRect/>
        </a:stretch>
      </xdr:blipFill>
      <xdr:spPr bwMode="auto">
        <a:xfrm>
          <a:off x="47625" y="48148875"/>
          <a:ext cx="561975" cy="8477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387</xdr:row>
      <xdr:rowOff>38100</xdr:rowOff>
    </xdr:from>
    <xdr:to>
      <xdr:col>0</xdr:col>
      <xdr:colOff>466725</xdr:colOff>
      <xdr:row>388</xdr:row>
      <xdr:rowOff>0</xdr:rowOff>
    </xdr:to>
    <xdr:pic>
      <xdr:nvPicPr>
        <xdr:cNvPr id="233659" name="Picture 10132"/>
        <xdr:cNvPicPr>
          <a:picLocks noChangeAspect="1" noChangeArrowheads="1"/>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rcRect/>
        <a:stretch>
          <a:fillRect/>
        </a:stretch>
      </xdr:blipFill>
      <xdr:spPr bwMode="auto">
        <a:xfrm>
          <a:off x="114300" y="82057875"/>
          <a:ext cx="352425" cy="485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331</xdr:row>
      <xdr:rowOff>19050</xdr:rowOff>
    </xdr:from>
    <xdr:to>
      <xdr:col>0</xdr:col>
      <xdr:colOff>581025</xdr:colOff>
      <xdr:row>336</xdr:row>
      <xdr:rowOff>66675</xdr:rowOff>
    </xdr:to>
    <xdr:pic>
      <xdr:nvPicPr>
        <xdr:cNvPr id="233660" name="Picture 10052"/>
        <xdr:cNvPicPr>
          <a:picLocks noChangeAspect="1" noChangeArrowheads="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rcRect/>
        <a:stretch>
          <a:fillRect/>
        </a:stretch>
      </xdr:blipFill>
      <xdr:spPr bwMode="auto">
        <a:xfrm>
          <a:off x="0" y="71389875"/>
          <a:ext cx="581025" cy="857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371</xdr:row>
      <xdr:rowOff>19050</xdr:rowOff>
    </xdr:from>
    <xdr:to>
      <xdr:col>0</xdr:col>
      <xdr:colOff>571500</xdr:colOff>
      <xdr:row>377</xdr:row>
      <xdr:rowOff>57150</xdr:rowOff>
    </xdr:to>
    <xdr:pic>
      <xdr:nvPicPr>
        <xdr:cNvPr id="233661" name="Picture 10102"/>
        <xdr:cNvPicPr>
          <a:picLocks noChangeAspect="1" noChangeArrowheads="1"/>
        </xdr:cNvPicPr>
      </xdr:nvPicPr>
      <xdr:blipFill>
        <a:blip xmlns:r="http://schemas.openxmlformats.org/officeDocument/2006/relationships" r:embed="rId25">
          <a:extLst>
            <a:ext uri="{28A0092B-C50C-407E-A947-70E740481C1C}">
              <a14:useLocalDpi xmlns="" xmlns:a14="http://schemas.microsoft.com/office/drawing/2010/main" val="0"/>
            </a:ext>
          </a:extLst>
        </a:blip>
        <a:srcRect/>
        <a:stretch>
          <a:fillRect/>
        </a:stretch>
      </xdr:blipFill>
      <xdr:spPr bwMode="auto">
        <a:xfrm>
          <a:off x="0" y="77924025"/>
          <a:ext cx="571500" cy="1009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378</xdr:row>
      <xdr:rowOff>85725</xdr:rowOff>
    </xdr:from>
    <xdr:to>
      <xdr:col>0</xdr:col>
      <xdr:colOff>571500</xdr:colOff>
      <xdr:row>382</xdr:row>
      <xdr:rowOff>142875</xdr:rowOff>
    </xdr:to>
    <xdr:pic>
      <xdr:nvPicPr>
        <xdr:cNvPr id="233662" name="Picture 10077"/>
        <xdr:cNvPicPr>
          <a:picLocks noChangeAspect="1" noChangeArrowheads="1"/>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rcRect/>
        <a:stretch>
          <a:fillRect/>
        </a:stretch>
      </xdr:blipFill>
      <xdr:spPr bwMode="auto">
        <a:xfrm>
          <a:off x="0" y="79124175"/>
          <a:ext cx="571500"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229</xdr:row>
      <xdr:rowOff>28575</xdr:rowOff>
    </xdr:from>
    <xdr:to>
      <xdr:col>0</xdr:col>
      <xdr:colOff>457200</xdr:colOff>
      <xdr:row>230</xdr:row>
      <xdr:rowOff>352425</xdr:rowOff>
    </xdr:to>
    <xdr:pic>
      <xdr:nvPicPr>
        <xdr:cNvPr id="233663" name="Picture 5714"/>
        <xdr:cNvPicPr>
          <a:picLocks noChangeAspect="1" noChangeArrowheads="1"/>
        </xdr:cNvPicPr>
      </xdr:nvPicPr>
      <xdr:blipFill>
        <a:blip xmlns:r="http://schemas.openxmlformats.org/officeDocument/2006/relationships" r:embed="rId47">
          <a:extLst>
            <a:ext uri="{28A0092B-C50C-407E-A947-70E740481C1C}">
              <a14:useLocalDpi xmlns="" xmlns:a14="http://schemas.microsoft.com/office/drawing/2010/main" val="0"/>
            </a:ext>
          </a:extLst>
        </a:blip>
        <a:srcRect/>
        <a:stretch>
          <a:fillRect/>
        </a:stretch>
      </xdr:blipFill>
      <xdr:spPr bwMode="auto">
        <a:xfrm>
          <a:off x="85725" y="52635150"/>
          <a:ext cx="371475"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66675</xdr:colOff>
      <xdr:row>228</xdr:row>
      <xdr:rowOff>28575</xdr:rowOff>
    </xdr:from>
    <xdr:to>
      <xdr:col>0</xdr:col>
      <xdr:colOff>495300</xdr:colOff>
      <xdr:row>228</xdr:row>
      <xdr:rowOff>695325</xdr:rowOff>
    </xdr:to>
    <xdr:pic>
      <xdr:nvPicPr>
        <xdr:cNvPr id="233664" name="Picture 10404"/>
        <xdr:cNvPicPr>
          <a:picLocks noChangeAspect="1" noChangeArrowheads="1"/>
        </xdr:cNvPicPr>
      </xdr:nvPicPr>
      <xdr:blipFill>
        <a:blip xmlns:r="http://schemas.openxmlformats.org/officeDocument/2006/relationships" r:embed="rId48" cstate="print">
          <a:extLst>
            <a:ext uri="{28A0092B-C50C-407E-A947-70E740481C1C}">
              <a14:useLocalDpi xmlns="" xmlns:a14="http://schemas.microsoft.com/office/drawing/2010/main" val="0"/>
            </a:ext>
          </a:extLst>
        </a:blip>
        <a:srcRect/>
        <a:stretch>
          <a:fillRect/>
        </a:stretch>
      </xdr:blipFill>
      <xdr:spPr bwMode="auto">
        <a:xfrm>
          <a:off x="66675" y="51920775"/>
          <a:ext cx="428625"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237</xdr:row>
      <xdr:rowOff>152400</xdr:rowOff>
    </xdr:from>
    <xdr:to>
      <xdr:col>0</xdr:col>
      <xdr:colOff>581025</xdr:colOff>
      <xdr:row>243</xdr:row>
      <xdr:rowOff>47625</xdr:rowOff>
    </xdr:to>
    <xdr:pic>
      <xdr:nvPicPr>
        <xdr:cNvPr id="233665" name="Picture 10052"/>
        <xdr:cNvPicPr>
          <a:picLocks noChangeAspect="1" noChangeArrowheads="1"/>
        </xdr:cNvPicPr>
      </xdr:nvPicPr>
      <xdr:blipFill>
        <a:blip xmlns:r="http://schemas.openxmlformats.org/officeDocument/2006/relationships" r:embed="rId18" cstate="print">
          <a:extLst>
            <a:ext uri="{28A0092B-C50C-407E-A947-70E740481C1C}">
              <a14:useLocalDpi xmlns="" xmlns:a14="http://schemas.microsoft.com/office/drawing/2010/main" val="0"/>
            </a:ext>
          </a:extLst>
        </a:blip>
        <a:srcRect/>
        <a:stretch>
          <a:fillRect/>
        </a:stretch>
      </xdr:blipFill>
      <xdr:spPr bwMode="auto">
        <a:xfrm>
          <a:off x="0" y="54949725"/>
          <a:ext cx="581025" cy="866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233</xdr:row>
      <xdr:rowOff>19050</xdr:rowOff>
    </xdr:from>
    <xdr:to>
      <xdr:col>0</xdr:col>
      <xdr:colOff>447675</xdr:colOff>
      <xdr:row>235</xdr:row>
      <xdr:rowOff>114300</xdr:rowOff>
    </xdr:to>
    <xdr:pic>
      <xdr:nvPicPr>
        <xdr:cNvPr id="233666" name="Picture 1440"/>
        <xdr:cNvPicPr>
          <a:picLocks noChangeAspect="1" noChangeArrowheads="1"/>
        </xdr:cNvPicPr>
      </xdr:nvPicPr>
      <xdr:blipFill>
        <a:blip xmlns:r="http://schemas.openxmlformats.org/officeDocument/2006/relationships" r:embed="rId31" cstate="print">
          <a:extLst>
            <a:ext uri="{28A0092B-C50C-407E-A947-70E740481C1C}">
              <a14:useLocalDpi xmlns="" xmlns:a14="http://schemas.microsoft.com/office/drawing/2010/main" val="0"/>
            </a:ext>
          </a:extLst>
        </a:blip>
        <a:srcRect/>
        <a:stretch>
          <a:fillRect/>
        </a:stretch>
      </xdr:blipFill>
      <xdr:spPr bwMode="auto">
        <a:xfrm>
          <a:off x="133350" y="54168675"/>
          <a:ext cx="314325" cy="4191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247</xdr:row>
      <xdr:rowOff>152400</xdr:rowOff>
    </xdr:from>
    <xdr:to>
      <xdr:col>0</xdr:col>
      <xdr:colOff>581025</xdr:colOff>
      <xdr:row>253</xdr:row>
      <xdr:rowOff>38100</xdr:rowOff>
    </xdr:to>
    <xdr:pic>
      <xdr:nvPicPr>
        <xdr:cNvPr id="233667" name="Picture 10072"/>
        <xdr:cNvPicPr>
          <a:picLocks noChangeAspect="1" noChangeArrowheads="1"/>
        </xdr:cNvPicPr>
      </xdr:nvPicPr>
      <xdr:blipFill>
        <a:blip xmlns:r="http://schemas.openxmlformats.org/officeDocument/2006/relationships" r:embed="rId19" cstate="print">
          <a:extLst>
            <a:ext uri="{28A0092B-C50C-407E-A947-70E740481C1C}">
              <a14:useLocalDpi xmlns="" xmlns:a14="http://schemas.microsoft.com/office/drawing/2010/main" val="0"/>
            </a:ext>
          </a:extLst>
        </a:blip>
        <a:srcRect/>
        <a:stretch>
          <a:fillRect/>
        </a:stretch>
      </xdr:blipFill>
      <xdr:spPr bwMode="auto">
        <a:xfrm>
          <a:off x="0" y="56568975"/>
          <a:ext cx="581025" cy="857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xdr:colOff>
      <xdr:row>262</xdr:row>
      <xdr:rowOff>57150</xdr:rowOff>
    </xdr:from>
    <xdr:to>
      <xdr:col>0</xdr:col>
      <xdr:colOff>590550</xdr:colOff>
      <xdr:row>267</xdr:row>
      <xdr:rowOff>66675</xdr:rowOff>
    </xdr:to>
    <xdr:pic>
      <xdr:nvPicPr>
        <xdr:cNvPr id="233668" name="Picture 10073"/>
        <xdr:cNvPicPr>
          <a:picLocks noChangeAspect="1" noChangeArrowheads="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rcRect/>
        <a:stretch>
          <a:fillRect/>
        </a:stretch>
      </xdr:blipFill>
      <xdr:spPr bwMode="auto">
        <a:xfrm>
          <a:off x="19050" y="58959750"/>
          <a:ext cx="571500" cy="8191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275</xdr:row>
      <xdr:rowOff>152400</xdr:rowOff>
    </xdr:from>
    <xdr:to>
      <xdr:col>1</xdr:col>
      <xdr:colOff>0</xdr:colOff>
      <xdr:row>281</xdr:row>
      <xdr:rowOff>76200</xdr:rowOff>
    </xdr:to>
    <xdr:pic>
      <xdr:nvPicPr>
        <xdr:cNvPr id="233669" name="Picture 10074"/>
        <xdr:cNvPicPr>
          <a:picLocks noChangeAspect="1" noChangeArrowheads="1"/>
        </xdr:cNvPicPr>
      </xdr:nvPicPr>
      <xdr:blipFill>
        <a:blip xmlns:r="http://schemas.openxmlformats.org/officeDocument/2006/relationships" r:embed="rId21">
          <a:extLst>
            <a:ext uri="{28A0092B-C50C-407E-A947-70E740481C1C}">
              <a14:useLocalDpi xmlns="" xmlns:a14="http://schemas.microsoft.com/office/drawing/2010/main" val="0"/>
            </a:ext>
          </a:extLst>
        </a:blip>
        <a:srcRect/>
        <a:stretch>
          <a:fillRect/>
        </a:stretch>
      </xdr:blipFill>
      <xdr:spPr bwMode="auto">
        <a:xfrm>
          <a:off x="9525" y="61160025"/>
          <a:ext cx="600075" cy="8953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285</xdr:row>
      <xdr:rowOff>57150</xdr:rowOff>
    </xdr:from>
    <xdr:to>
      <xdr:col>0</xdr:col>
      <xdr:colOff>590550</xdr:colOff>
      <xdr:row>290</xdr:row>
      <xdr:rowOff>123825</xdr:rowOff>
    </xdr:to>
    <xdr:pic>
      <xdr:nvPicPr>
        <xdr:cNvPr id="233670" name="Picture 10075"/>
        <xdr:cNvPicPr>
          <a:picLocks noChangeAspect="1" noChangeArrowheads="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rcRect/>
        <a:stretch>
          <a:fillRect/>
        </a:stretch>
      </xdr:blipFill>
      <xdr:spPr bwMode="auto">
        <a:xfrm>
          <a:off x="0" y="62684025"/>
          <a:ext cx="590550"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298</xdr:row>
      <xdr:rowOff>152400</xdr:rowOff>
    </xdr:from>
    <xdr:to>
      <xdr:col>0</xdr:col>
      <xdr:colOff>590550</xdr:colOff>
      <xdr:row>304</xdr:row>
      <xdr:rowOff>47625</xdr:rowOff>
    </xdr:to>
    <xdr:pic>
      <xdr:nvPicPr>
        <xdr:cNvPr id="233671" name="Picture 10076"/>
        <xdr:cNvPicPr>
          <a:picLocks noChangeAspect="1" noChangeArrowheads="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rcRect/>
        <a:stretch>
          <a:fillRect/>
        </a:stretch>
      </xdr:blipFill>
      <xdr:spPr bwMode="auto">
        <a:xfrm>
          <a:off x="0" y="64941450"/>
          <a:ext cx="590550" cy="866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231</xdr:row>
      <xdr:rowOff>38100</xdr:rowOff>
    </xdr:from>
    <xdr:to>
      <xdr:col>0</xdr:col>
      <xdr:colOff>523875</xdr:colOff>
      <xdr:row>232</xdr:row>
      <xdr:rowOff>352425</xdr:rowOff>
    </xdr:to>
    <xdr:pic>
      <xdr:nvPicPr>
        <xdr:cNvPr id="233672" name="Picture 5784"/>
        <xdr:cNvPicPr>
          <a:picLocks noChangeAspect="1" noChangeArrowheads="1"/>
        </xdr:cNvPicPr>
      </xdr:nvPicPr>
      <xdr:blipFill>
        <a:blip xmlns:r="http://schemas.openxmlformats.org/officeDocument/2006/relationships" r:embed="rId49" cstate="print">
          <a:extLst>
            <a:ext uri="{28A0092B-C50C-407E-A947-70E740481C1C}">
              <a14:useLocalDpi xmlns="" xmlns:a14="http://schemas.microsoft.com/office/drawing/2010/main" val="0"/>
            </a:ext>
          </a:extLst>
        </a:blip>
        <a:srcRect/>
        <a:stretch>
          <a:fillRect/>
        </a:stretch>
      </xdr:blipFill>
      <xdr:spPr bwMode="auto">
        <a:xfrm>
          <a:off x="57150" y="53406675"/>
          <a:ext cx="466725" cy="7048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171450</xdr:colOff>
      <xdr:row>270</xdr:row>
      <xdr:rowOff>19050</xdr:rowOff>
    </xdr:from>
    <xdr:to>
      <xdr:col>0</xdr:col>
      <xdr:colOff>514350</xdr:colOff>
      <xdr:row>272</xdr:row>
      <xdr:rowOff>142875</xdr:rowOff>
    </xdr:to>
    <xdr:pic>
      <xdr:nvPicPr>
        <xdr:cNvPr id="233673" name="Picture 10051"/>
        <xdr:cNvPicPr>
          <a:picLocks noChangeAspect="1" noChangeArrowheads="1"/>
        </xdr:cNvPicPr>
      </xdr:nvPicPr>
      <xdr:blipFill>
        <a:blip xmlns:r="http://schemas.openxmlformats.org/officeDocument/2006/relationships" r:embed="rId17" cstate="print">
          <a:extLst>
            <a:ext uri="{28A0092B-C50C-407E-A947-70E740481C1C}">
              <a14:useLocalDpi xmlns="" xmlns:a14="http://schemas.microsoft.com/office/drawing/2010/main" val="0"/>
            </a:ext>
          </a:extLst>
        </a:blip>
        <a:srcRect/>
        <a:stretch>
          <a:fillRect/>
        </a:stretch>
      </xdr:blipFill>
      <xdr:spPr bwMode="auto">
        <a:xfrm>
          <a:off x="171450" y="60217050"/>
          <a:ext cx="342900" cy="4476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307</xdr:row>
      <xdr:rowOff>9525</xdr:rowOff>
    </xdr:from>
    <xdr:to>
      <xdr:col>0</xdr:col>
      <xdr:colOff>561975</xdr:colOff>
      <xdr:row>312</xdr:row>
      <xdr:rowOff>123825</xdr:rowOff>
    </xdr:to>
    <xdr:pic>
      <xdr:nvPicPr>
        <xdr:cNvPr id="233674" name="Picture 10103"/>
        <xdr:cNvPicPr>
          <a:picLocks noChangeAspect="1" noChangeArrowheads="1"/>
        </xdr:cNvPicPr>
      </xdr:nvPicPr>
      <xdr:blipFill>
        <a:blip xmlns:r="http://schemas.openxmlformats.org/officeDocument/2006/relationships" r:embed="rId26">
          <a:extLst>
            <a:ext uri="{28A0092B-C50C-407E-A947-70E740481C1C}">
              <a14:useLocalDpi xmlns="" xmlns:a14="http://schemas.microsoft.com/office/drawing/2010/main" val="0"/>
            </a:ext>
          </a:extLst>
        </a:blip>
        <a:srcRect/>
        <a:stretch>
          <a:fillRect/>
        </a:stretch>
      </xdr:blipFill>
      <xdr:spPr bwMode="auto">
        <a:xfrm>
          <a:off x="0" y="66255900"/>
          <a:ext cx="561975" cy="9239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190500</xdr:colOff>
      <xdr:row>160</xdr:row>
      <xdr:rowOff>28575</xdr:rowOff>
    </xdr:from>
    <xdr:to>
      <xdr:col>0</xdr:col>
      <xdr:colOff>447675</xdr:colOff>
      <xdr:row>161</xdr:row>
      <xdr:rowOff>19050</xdr:rowOff>
    </xdr:to>
    <xdr:pic>
      <xdr:nvPicPr>
        <xdr:cNvPr id="233675" name="Picture 32510"/>
        <xdr:cNvPicPr>
          <a:picLocks noChangeAspect="1" noChangeArrowheads="1"/>
        </xdr:cNvPicPr>
      </xdr:nvPicPr>
      <xdr:blipFill>
        <a:blip xmlns:r="http://schemas.openxmlformats.org/officeDocument/2006/relationships" r:embed="rId50" cstate="print">
          <a:extLst>
            <a:ext uri="{28A0092B-C50C-407E-A947-70E740481C1C}">
              <a14:useLocalDpi xmlns="" xmlns:a14="http://schemas.microsoft.com/office/drawing/2010/main" val="0"/>
            </a:ext>
          </a:extLst>
        </a:blip>
        <a:srcRect/>
        <a:stretch>
          <a:fillRect/>
        </a:stretch>
      </xdr:blipFill>
      <xdr:spPr bwMode="auto">
        <a:xfrm>
          <a:off x="190500" y="29737050"/>
          <a:ext cx="257175"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209550</xdr:colOff>
      <xdr:row>162</xdr:row>
      <xdr:rowOff>28575</xdr:rowOff>
    </xdr:from>
    <xdr:to>
      <xdr:col>0</xdr:col>
      <xdr:colOff>447675</xdr:colOff>
      <xdr:row>162</xdr:row>
      <xdr:rowOff>419100</xdr:rowOff>
    </xdr:to>
    <xdr:pic>
      <xdr:nvPicPr>
        <xdr:cNvPr id="233676" name="Picture 37339"/>
        <xdr:cNvPicPr>
          <a:picLocks noChangeAspect="1" noChangeArrowheads="1"/>
        </xdr:cNvPicPr>
      </xdr:nvPicPr>
      <xdr:blipFill>
        <a:blip xmlns:r="http://schemas.openxmlformats.org/officeDocument/2006/relationships" r:embed="rId51" cstate="print">
          <a:extLst>
            <a:ext uri="{28A0092B-C50C-407E-A947-70E740481C1C}">
              <a14:useLocalDpi xmlns="" xmlns:a14="http://schemas.microsoft.com/office/drawing/2010/main" val="0"/>
            </a:ext>
          </a:extLst>
        </a:blip>
        <a:srcRect/>
        <a:stretch>
          <a:fillRect/>
        </a:stretch>
      </xdr:blipFill>
      <xdr:spPr bwMode="auto">
        <a:xfrm>
          <a:off x="209550" y="30613350"/>
          <a:ext cx="238125" cy="390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228600</xdr:colOff>
      <xdr:row>165</xdr:row>
      <xdr:rowOff>19050</xdr:rowOff>
    </xdr:from>
    <xdr:to>
      <xdr:col>0</xdr:col>
      <xdr:colOff>371475</xdr:colOff>
      <xdr:row>166</xdr:row>
      <xdr:rowOff>0</xdr:rowOff>
    </xdr:to>
    <xdr:pic>
      <xdr:nvPicPr>
        <xdr:cNvPr id="233677" name="Picture 38811"/>
        <xdr:cNvPicPr>
          <a:picLocks noChangeAspect="1" noChangeArrowheads="1"/>
        </xdr:cNvPicPr>
      </xdr:nvPicPr>
      <xdr:blipFill>
        <a:blip xmlns:r="http://schemas.openxmlformats.org/officeDocument/2006/relationships" r:embed="rId52" cstate="print">
          <a:extLst>
            <a:ext uri="{28A0092B-C50C-407E-A947-70E740481C1C}">
              <a14:useLocalDpi xmlns="" xmlns:a14="http://schemas.microsoft.com/office/drawing/2010/main" val="0"/>
            </a:ext>
          </a:extLst>
        </a:blip>
        <a:srcRect/>
        <a:stretch>
          <a:fillRect/>
        </a:stretch>
      </xdr:blipFill>
      <xdr:spPr bwMode="auto">
        <a:xfrm>
          <a:off x="228600" y="31499175"/>
          <a:ext cx="142875" cy="409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152400</xdr:colOff>
      <xdr:row>177</xdr:row>
      <xdr:rowOff>28575</xdr:rowOff>
    </xdr:from>
    <xdr:to>
      <xdr:col>0</xdr:col>
      <xdr:colOff>476250</xdr:colOff>
      <xdr:row>177</xdr:row>
      <xdr:rowOff>666750</xdr:rowOff>
    </xdr:to>
    <xdr:pic>
      <xdr:nvPicPr>
        <xdr:cNvPr id="233678" name="Рисунок 3"/>
        <xdr:cNvPicPr>
          <a:picLocks noChangeAspect="1"/>
        </xdr:cNvPicPr>
      </xdr:nvPicPr>
      <xdr:blipFill>
        <a:blip xmlns:r="http://schemas.openxmlformats.org/officeDocument/2006/relationships" r:embed="rId53" cstate="print">
          <a:extLst>
            <a:ext uri="{28A0092B-C50C-407E-A947-70E740481C1C}">
              <a14:useLocalDpi xmlns="" xmlns:a14="http://schemas.microsoft.com/office/drawing/2010/main" val="0"/>
            </a:ext>
          </a:extLst>
        </a:blip>
        <a:srcRect/>
        <a:stretch>
          <a:fillRect/>
        </a:stretch>
      </xdr:blipFill>
      <xdr:spPr bwMode="auto">
        <a:xfrm>
          <a:off x="152400" y="35423475"/>
          <a:ext cx="323850" cy="638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175</xdr:row>
      <xdr:rowOff>19050</xdr:rowOff>
    </xdr:from>
    <xdr:to>
      <xdr:col>0</xdr:col>
      <xdr:colOff>485775</xdr:colOff>
      <xdr:row>175</xdr:row>
      <xdr:rowOff>676275</xdr:rowOff>
    </xdr:to>
    <xdr:pic>
      <xdr:nvPicPr>
        <xdr:cNvPr id="233679" name="Рисунок 4"/>
        <xdr:cNvPicPr>
          <a:picLocks noChangeAspect="1"/>
        </xdr:cNvPicPr>
      </xdr:nvPicPr>
      <xdr:blipFill>
        <a:blip xmlns:r="http://schemas.openxmlformats.org/officeDocument/2006/relationships" r:embed="rId54" cstate="print">
          <a:extLst>
            <a:ext uri="{28A0092B-C50C-407E-A947-70E740481C1C}">
              <a14:useLocalDpi xmlns="" xmlns:a14="http://schemas.microsoft.com/office/drawing/2010/main" val="0"/>
            </a:ext>
          </a:extLst>
        </a:blip>
        <a:srcRect/>
        <a:stretch>
          <a:fillRect/>
        </a:stretch>
      </xdr:blipFill>
      <xdr:spPr bwMode="auto">
        <a:xfrm>
          <a:off x="152400" y="34004250"/>
          <a:ext cx="333375" cy="657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176</xdr:row>
      <xdr:rowOff>28575</xdr:rowOff>
    </xdr:from>
    <xdr:to>
      <xdr:col>0</xdr:col>
      <xdr:colOff>476250</xdr:colOff>
      <xdr:row>176</xdr:row>
      <xdr:rowOff>695325</xdr:rowOff>
    </xdr:to>
    <xdr:pic>
      <xdr:nvPicPr>
        <xdr:cNvPr id="233680" name="Рисунок 5"/>
        <xdr:cNvPicPr>
          <a:picLocks noChangeAspect="1"/>
        </xdr:cNvPicPr>
      </xdr:nvPicPr>
      <xdr:blipFill>
        <a:blip xmlns:r="http://schemas.openxmlformats.org/officeDocument/2006/relationships" r:embed="rId55" cstate="print">
          <a:extLst>
            <a:ext uri="{28A0092B-C50C-407E-A947-70E740481C1C}">
              <a14:useLocalDpi xmlns="" xmlns:a14="http://schemas.microsoft.com/office/drawing/2010/main" val="0"/>
            </a:ext>
          </a:extLst>
        </a:blip>
        <a:srcRect/>
        <a:stretch>
          <a:fillRect/>
        </a:stretch>
      </xdr:blipFill>
      <xdr:spPr bwMode="auto">
        <a:xfrm>
          <a:off x="142875" y="34718625"/>
          <a:ext cx="333375" cy="6667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314</xdr:row>
      <xdr:rowOff>28575</xdr:rowOff>
    </xdr:from>
    <xdr:to>
      <xdr:col>0</xdr:col>
      <xdr:colOff>485775</xdr:colOff>
      <xdr:row>314</xdr:row>
      <xdr:rowOff>819150</xdr:rowOff>
    </xdr:to>
    <xdr:pic>
      <xdr:nvPicPr>
        <xdr:cNvPr id="233681" name="Рисунок 78"/>
        <xdr:cNvPicPr>
          <a:picLocks noChangeAspect="1"/>
        </xdr:cNvPicPr>
      </xdr:nvPicPr>
      <xdr:blipFill>
        <a:blip xmlns:r="http://schemas.openxmlformats.org/officeDocument/2006/relationships" r:embed="rId56" cstate="print">
          <a:extLst>
            <a:ext uri="{28A0092B-C50C-407E-A947-70E740481C1C}">
              <a14:useLocalDpi xmlns="" xmlns:a14="http://schemas.microsoft.com/office/drawing/2010/main" val="0"/>
            </a:ext>
          </a:extLst>
        </a:blip>
        <a:srcRect/>
        <a:stretch>
          <a:fillRect/>
        </a:stretch>
      </xdr:blipFill>
      <xdr:spPr bwMode="auto">
        <a:xfrm>
          <a:off x="85725" y="67246500"/>
          <a:ext cx="40005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161</xdr:row>
      <xdr:rowOff>28575</xdr:rowOff>
    </xdr:from>
    <xdr:to>
      <xdr:col>0</xdr:col>
      <xdr:colOff>438150</xdr:colOff>
      <xdr:row>161</xdr:row>
      <xdr:rowOff>428625</xdr:rowOff>
    </xdr:to>
    <xdr:pic>
      <xdr:nvPicPr>
        <xdr:cNvPr id="233682" name="Рисунок 1"/>
        <xdr:cNvPicPr>
          <a:picLocks noChangeAspect="1"/>
        </xdr:cNvPicPr>
      </xdr:nvPicPr>
      <xdr:blipFill>
        <a:blip xmlns:r="http://schemas.openxmlformats.org/officeDocument/2006/relationships" r:embed="rId57" cstate="print">
          <a:extLst>
            <a:ext uri="{28A0092B-C50C-407E-A947-70E740481C1C}">
              <a14:useLocalDpi xmlns="" xmlns:a14="http://schemas.microsoft.com/office/drawing/2010/main" val="0"/>
            </a:ext>
          </a:extLst>
        </a:blip>
        <a:srcRect/>
        <a:stretch>
          <a:fillRect/>
        </a:stretch>
      </xdr:blipFill>
      <xdr:spPr bwMode="auto">
        <a:xfrm>
          <a:off x="200025" y="30175200"/>
          <a:ext cx="238125" cy="400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384</xdr:row>
      <xdr:rowOff>19050</xdr:rowOff>
    </xdr:from>
    <xdr:to>
      <xdr:col>0</xdr:col>
      <xdr:colOff>438150</xdr:colOff>
      <xdr:row>384</xdr:row>
      <xdr:rowOff>476250</xdr:rowOff>
    </xdr:to>
    <xdr:pic>
      <xdr:nvPicPr>
        <xdr:cNvPr id="233683" name="Рисунок 2"/>
        <xdr:cNvPicPr>
          <a:picLocks noChangeAspect="1"/>
        </xdr:cNvPicPr>
      </xdr:nvPicPr>
      <xdr:blipFill>
        <a:blip xmlns:r="http://schemas.openxmlformats.org/officeDocument/2006/relationships" r:embed="rId58" cstate="print">
          <a:extLst>
            <a:ext uri="{28A0092B-C50C-407E-A947-70E740481C1C}">
              <a14:useLocalDpi xmlns="" xmlns:a14="http://schemas.microsoft.com/office/drawing/2010/main" val="0"/>
            </a:ext>
          </a:extLst>
        </a:blip>
        <a:srcRect/>
        <a:stretch>
          <a:fillRect/>
        </a:stretch>
      </xdr:blipFill>
      <xdr:spPr bwMode="auto">
        <a:xfrm>
          <a:off x="161925" y="80467200"/>
          <a:ext cx="276225" cy="457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386</xdr:row>
      <xdr:rowOff>66675</xdr:rowOff>
    </xdr:from>
    <xdr:to>
      <xdr:col>0</xdr:col>
      <xdr:colOff>438150</xdr:colOff>
      <xdr:row>386</xdr:row>
      <xdr:rowOff>495300</xdr:rowOff>
    </xdr:to>
    <xdr:pic>
      <xdr:nvPicPr>
        <xdr:cNvPr id="233684" name="Picture 37339"/>
        <xdr:cNvPicPr>
          <a:picLocks noChangeAspect="1" noChangeArrowheads="1"/>
        </xdr:cNvPicPr>
      </xdr:nvPicPr>
      <xdr:blipFill>
        <a:blip xmlns:r="http://schemas.openxmlformats.org/officeDocument/2006/relationships" r:embed="rId59" cstate="print">
          <a:extLst>
            <a:ext uri="{28A0092B-C50C-407E-A947-70E740481C1C}">
              <a14:useLocalDpi xmlns="" xmlns:a14="http://schemas.microsoft.com/office/drawing/2010/main" val="0"/>
            </a:ext>
          </a:extLst>
        </a:blip>
        <a:srcRect/>
        <a:stretch>
          <a:fillRect/>
        </a:stretch>
      </xdr:blipFill>
      <xdr:spPr bwMode="auto">
        <a:xfrm>
          <a:off x="161925" y="81562575"/>
          <a:ext cx="276225" cy="428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315</xdr:row>
      <xdr:rowOff>200025</xdr:rowOff>
    </xdr:from>
    <xdr:to>
      <xdr:col>0</xdr:col>
      <xdr:colOff>561975</xdr:colOff>
      <xdr:row>316</xdr:row>
      <xdr:rowOff>276225</xdr:rowOff>
    </xdr:to>
    <xdr:pic>
      <xdr:nvPicPr>
        <xdr:cNvPr id="233685" name="Рисунок 2"/>
        <xdr:cNvPicPr>
          <a:picLocks noChangeAspect="1"/>
        </xdr:cNvPicPr>
      </xdr:nvPicPr>
      <xdr:blipFill>
        <a:blip xmlns:r="http://schemas.openxmlformats.org/officeDocument/2006/relationships" r:embed="rId60" cstate="print">
          <a:extLst>
            <a:ext uri="{28A0092B-C50C-407E-A947-70E740481C1C}">
              <a14:useLocalDpi xmlns="" xmlns:a14="http://schemas.microsoft.com/office/drawing/2010/main" val="0"/>
            </a:ext>
          </a:extLst>
        </a:blip>
        <a:srcRect/>
        <a:stretch>
          <a:fillRect/>
        </a:stretch>
      </xdr:blipFill>
      <xdr:spPr bwMode="auto">
        <a:xfrm>
          <a:off x="0" y="68256150"/>
          <a:ext cx="561975" cy="552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27</xdr:row>
      <xdr:rowOff>19050</xdr:rowOff>
    </xdr:from>
    <xdr:to>
      <xdr:col>0</xdr:col>
      <xdr:colOff>495300</xdr:colOff>
      <xdr:row>28</xdr:row>
      <xdr:rowOff>0</xdr:rowOff>
    </xdr:to>
    <xdr:pic>
      <xdr:nvPicPr>
        <xdr:cNvPr id="233686" name="Рисунок 1"/>
        <xdr:cNvPicPr>
          <a:picLocks noChangeAspect="1"/>
        </xdr:cNvPicPr>
      </xdr:nvPicPr>
      <xdr:blipFill>
        <a:blip xmlns:r="http://schemas.openxmlformats.org/officeDocument/2006/relationships" r:embed="rId61" cstate="print">
          <a:extLst>
            <a:ext uri="{28A0092B-C50C-407E-A947-70E740481C1C}">
              <a14:useLocalDpi xmlns="" xmlns:a14="http://schemas.microsoft.com/office/drawing/2010/main" val="0"/>
            </a:ext>
          </a:extLst>
        </a:blip>
        <a:srcRect/>
        <a:stretch>
          <a:fillRect/>
        </a:stretch>
      </xdr:blipFill>
      <xdr:spPr bwMode="auto">
        <a:xfrm>
          <a:off x="114300" y="6877050"/>
          <a:ext cx="381000" cy="4857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28</xdr:row>
      <xdr:rowOff>38100</xdr:rowOff>
    </xdr:from>
    <xdr:to>
      <xdr:col>0</xdr:col>
      <xdr:colOff>514350</xdr:colOff>
      <xdr:row>28</xdr:row>
      <xdr:rowOff>495300</xdr:rowOff>
    </xdr:to>
    <xdr:pic>
      <xdr:nvPicPr>
        <xdr:cNvPr id="233687" name="Рисунок 2"/>
        <xdr:cNvPicPr>
          <a:picLocks noChangeAspect="1"/>
        </xdr:cNvPicPr>
      </xdr:nvPicPr>
      <xdr:blipFill>
        <a:blip xmlns:r="http://schemas.openxmlformats.org/officeDocument/2006/relationships" r:embed="rId62" cstate="print">
          <a:extLst>
            <a:ext uri="{28A0092B-C50C-407E-A947-70E740481C1C}">
              <a14:useLocalDpi xmlns="" xmlns:a14="http://schemas.microsoft.com/office/drawing/2010/main" val="0"/>
            </a:ext>
          </a:extLst>
        </a:blip>
        <a:srcRect/>
        <a:stretch>
          <a:fillRect/>
        </a:stretch>
      </xdr:blipFill>
      <xdr:spPr bwMode="auto">
        <a:xfrm>
          <a:off x="152400" y="7400925"/>
          <a:ext cx="361950" cy="4572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21</xdr:row>
      <xdr:rowOff>19050</xdr:rowOff>
    </xdr:from>
    <xdr:to>
      <xdr:col>0</xdr:col>
      <xdr:colOff>561975</xdr:colOff>
      <xdr:row>22</xdr:row>
      <xdr:rowOff>0</xdr:rowOff>
    </xdr:to>
    <xdr:pic>
      <xdr:nvPicPr>
        <xdr:cNvPr id="233688" name="Рисунок 1"/>
        <xdr:cNvPicPr>
          <a:picLocks noChangeAspect="1"/>
        </xdr:cNvPicPr>
      </xdr:nvPicPr>
      <xdr:blipFill>
        <a:blip xmlns:r="http://schemas.openxmlformats.org/officeDocument/2006/relationships" r:embed="rId63" cstate="print">
          <a:extLst>
            <a:ext uri="{28A0092B-C50C-407E-A947-70E740481C1C}">
              <a14:useLocalDpi xmlns="" xmlns:a14="http://schemas.microsoft.com/office/drawing/2010/main" val="0"/>
            </a:ext>
          </a:extLst>
        </a:blip>
        <a:srcRect/>
        <a:stretch>
          <a:fillRect/>
        </a:stretch>
      </xdr:blipFill>
      <xdr:spPr bwMode="auto">
        <a:xfrm>
          <a:off x="47625" y="5495925"/>
          <a:ext cx="514350" cy="5619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438150</xdr:colOff>
      <xdr:row>20</xdr:row>
      <xdr:rowOff>504825</xdr:rowOff>
    </xdr:from>
    <xdr:to>
      <xdr:col>1</xdr:col>
      <xdr:colOff>85725</xdr:colOff>
      <xdr:row>21</xdr:row>
      <xdr:rowOff>171450</xdr:rowOff>
    </xdr:to>
    <xdr:pic>
      <xdr:nvPicPr>
        <xdr:cNvPr id="233689" name="Picture 13756"/>
        <xdr:cNvPicPr>
          <a:picLocks noChangeAspect="1" noChangeArrowheads="1"/>
        </xdr:cNvPicPr>
      </xdr:nvPicPr>
      <xdr:blipFill>
        <a:blip xmlns:r="http://schemas.openxmlformats.org/officeDocument/2006/relationships" r:embed="rId64">
          <a:extLst>
            <a:ext uri="{28A0092B-C50C-407E-A947-70E740481C1C}">
              <a14:useLocalDpi xmlns="" xmlns:a14="http://schemas.microsoft.com/office/drawing/2010/main" val="0"/>
            </a:ext>
          </a:extLst>
        </a:blip>
        <a:srcRect/>
        <a:stretch>
          <a:fillRect/>
        </a:stretch>
      </xdr:blipFill>
      <xdr:spPr bwMode="auto">
        <a:xfrm>
          <a:off x="438150" y="5400675"/>
          <a:ext cx="257175" cy="2476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409575</xdr:colOff>
      <xdr:row>26</xdr:row>
      <xdr:rowOff>133350</xdr:rowOff>
    </xdr:from>
    <xdr:to>
      <xdr:col>1</xdr:col>
      <xdr:colOff>57150</xdr:colOff>
      <xdr:row>27</xdr:row>
      <xdr:rowOff>228600</xdr:rowOff>
    </xdr:to>
    <xdr:pic>
      <xdr:nvPicPr>
        <xdr:cNvPr id="233690" name="Picture 13756"/>
        <xdr:cNvPicPr>
          <a:picLocks noChangeAspect="1" noChangeArrowheads="1"/>
        </xdr:cNvPicPr>
      </xdr:nvPicPr>
      <xdr:blipFill>
        <a:blip xmlns:r="http://schemas.openxmlformats.org/officeDocument/2006/relationships" r:embed="rId64">
          <a:extLst>
            <a:ext uri="{28A0092B-C50C-407E-A947-70E740481C1C}">
              <a14:useLocalDpi xmlns="" xmlns:a14="http://schemas.microsoft.com/office/drawing/2010/main" val="0"/>
            </a:ext>
          </a:extLst>
        </a:blip>
        <a:srcRect/>
        <a:stretch>
          <a:fillRect/>
        </a:stretch>
      </xdr:blipFill>
      <xdr:spPr bwMode="auto">
        <a:xfrm>
          <a:off x="409575" y="6829425"/>
          <a:ext cx="257175" cy="2571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95250</xdr:colOff>
      <xdr:row>313</xdr:row>
      <xdr:rowOff>85725</xdr:rowOff>
    </xdr:from>
    <xdr:to>
      <xdr:col>0</xdr:col>
      <xdr:colOff>514350</xdr:colOff>
      <xdr:row>313</xdr:row>
      <xdr:rowOff>762000</xdr:rowOff>
    </xdr:to>
    <xdr:pic>
      <xdr:nvPicPr>
        <xdr:cNvPr id="83" name="Picture 2158"/>
        <xdr:cNvPicPr>
          <a:picLocks noChangeAspect="1" noChangeArrowheads="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rcRect/>
        <a:stretch>
          <a:fillRect/>
        </a:stretch>
      </xdr:blipFill>
      <xdr:spPr bwMode="auto">
        <a:xfrm>
          <a:off x="95250" y="67303650"/>
          <a:ext cx="419100" cy="6762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7</xdr:row>
      <xdr:rowOff>28575</xdr:rowOff>
    </xdr:from>
    <xdr:to>
      <xdr:col>0</xdr:col>
      <xdr:colOff>600075</xdr:colOff>
      <xdr:row>12</xdr:row>
      <xdr:rowOff>38100</xdr:rowOff>
    </xdr:to>
    <xdr:pic>
      <xdr:nvPicPr>
        <xdr:cNvPr id="184073" name="Picture 10072"/>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38100" y="1209675"/>
          <a:ext cx="561975" cy="8191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17</xdr:row>
      <xdr:rowOff>28575</xdr:rowOff>
    </xdr:from>
    <xdr:to>
      <xdr:col>0</xdr:col>
      <xdr:colOff>590550</xdr:colOff>
      <xdr:row>22</xdr:row>
      <xdr:rowOff>9525</xdr:rowOff>
    </xdr:to>
    <xdr:pic>
      <xdr:nvPicPr>
        <xdr:cNvPr id="184074" name="Picture 10073"/>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47625" y="2828925"/>
          <a:ext cx="542925"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27</xdr:row>
      <xdr:rowOff>38100</xdr:rowOff>
    </xdr:from>
    <xdr:to>
      <xdr:col>0</xdr:col>
      <xdr:colOff>590550</xdr:colOff>
      <xdr:row>32</xdr:row>
      <xdr:rowOff>28575</xdr:rowOff>
    </xdr:to>
    <xdr:pic>
      <xdr:nvPicPr>
        <xdr:cNvPr id="184075" name="Picture 10075"/>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38100" y="4457700"/>
          <a:ext cx="552450" cy="8001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114300</xdr:colOff>
      <xdr:row>42</xdr:row>
      <xdr:rowOff>38100</xdr:rowOff>
    </xdr:from>
    <xdr:to>
      <xdr:col>0</xdr:col>
      <xdr:colOff>533400</xdr:colOff>
      <xdr:row>43</xdr:row>
      <xdr:rowOff>295275</xdr:rowOff>
    </xdr:to>
    <xdr:pic>
      <xdr:nvPicPr>
        <xdr:cNvPr id="184076" name="Picture 7418"/>
        <xdr:cNvPicPr>
          <a:picLocks noChangeAspect="1" noChangeArrowheads="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114300" y="7229475"/>
          <a:ext cx="419100" cy="581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76200</xdr:colOff>
      <xdr:row>35</xdr:row>
      <xdr:rowOff>28575</xdr:rowOff>
    </xdr:from>
    <xdr:to>
      <xdr:col>0</xdr:col>
      <xdr:colOff>533400</xdr:colOff>
      <xdr:row>36</xdr:row>
      <xdr:rowOff>295275</xdr:rowOff>
    </xdr:to>
    <xdr:pic>
      <xdr:nvPicPr>
        <xdr:cNvPr id="184077" name="Picture 7471"/>
        <xdr:cNvPicPr>
          <a:picLocks noChangeAspect="1" noChangeArrowheads="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rcRect/>
        <a:stretch>
          <a:fillRect/>
        </a:stretch>
      </xdr:blipFill>
      <xdr:spPr bwMode="auto">
        <a:xfrm>
          <a:off x="76200" y="5743575"/>
          <a:ext cx="457200" cy="5905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38100</xdr:colOff>
      <xdr:row>45</xdr:row>
      <xdr:rowOff>247650</xdr:rowOff>
    </xdr:from>
    <xdr:to>
      <xdr:col>0</xdr:col>
      <xdr:colOff>600075</xdr:colOff>
      <xdr:row>48</xdr:row>
      <xdr:rowOff>266700</xdr:rowOff>
    </xdr:to>
    <xdr:pic>
      <xdr:nvPicPr>
        <xdr:cNvPr id="184078" name="Picture 7473"/>
        <xdr:cNvPicPr>
          <a:picLocks noChangeAspect="1" noChangeArrowheads="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38100" y="8391525"/>
          <a:ext cx="561975" cy="933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54</xdr:row>
      <xdr:rowOff>38100</xdr:rowOff>
    </xdr:from>
    <xdr:to>
      <xdr:col>0</xdr:col>
      <xdr:colOff>495300</xdr:colOff>
      <xdr:row>55</xdr:row>
      <xdr:rowOff>266700</xdr:rowOff>
    </xdr:to>
    <xdr:pic>
      <xdr:nvPicPr>
        <xdr:cNvPr id="184079" name="Picture 7583"/>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133350" y="11001375"/>
          <a:ext cx="361950"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0</xdr:col>
      <xdr:colOff>133350</xdr:colOff>
      <xdr:row>52</xdr:row>
      <xdr:rowOff>38100</xdr:rowOff>
    </xdr:from>
    <xdr:to>
      <xdr:col>0</xdr:col>
      <xdr:colOff>504825</xdr:colOff>
      <xdr:row>53</xdr:row>
      <xdr:rowOff>314325</xdr:rowOff>
    </xdr:to>
    <xdr:pic>
      <xdr:nvPicPr>
        <xdr:cNvPr id="184080" name="Picture 7640"/>
        <xdr:cNvPicPr>
          <a:picLocks noChangeAspect="1" noChangeArrowheads="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133350" y="10315575"/>
          <a:ext cx="371475" cy="6191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6E6E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6E6E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
  <sheetViews>
    <sheetView zoomScaleSheetLayoutView="100" workbookViewId="0">
      <selection activeCell="M49" sqref="M49"/>
    </sheetView>
  </sheetViews>
  <sheetFormatPr defaultRowHeight="15"/>
  <cols>
    <col min="11" max="11" width="7.42578125" customWidth="1"/>
  </cols>
  <sheetData/>
  <sheetProtection selectLockedCells="1" selectUnlockedCells="1"/>
  <pageMargins left="0.17986111111111111" right="0.15972222222222221" top="0" bottom="0" header="0.51180555555555551" footer="0.51180555555555551"/>
  <pageSetup paperSize="9" scale="99" firstPageNumber="0"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FF00"/>
  </sheetPr>
  <dimension ref="A1:Q144"/>
  <sheetViews>
    <sheetView zoomScaleSheetLayoutView="100" workbookViewId="0">
      <selection activeCell="F149" sqref="F149"/>
    </sheetView>
  </sheetViews>
  <sheetFormatPr defaultRowHeight="15"/>
  <cols>
    <col min="1" max="1" width="9.140625" style="54"/>
    <col min="2" max="2" width="14.85546875" style="54" customWidth="1"/>
    <col min="3" max="4" width="9.28515625" style="54" customWidth="1"/>
    <col min="5" max="5" width="7.7109375" style="54" customWidth="1"/>
    <col min="6" max="10" width="7.7109375" style="55" customWidth="1"/>
    <col min="11" max="16" width="6.140625" style="54" customWidth="1"/>
    <col min="17" max="17" width="6.140625" style="221" customWidth="1"/>
    <col min="18" max="16384" width="9.140625" style="54"/>
  </cols>
  <sheetData>
    <row r="1" spans="1:17">
      <c r="B1" s="54" t="s">
        <v>810</v>
      </c>
    </row>
    <row r="2" spans="1:17" ht="12.75" customHeight="1">
      <c r="A2" s="65" t="s">
        <v>674</v>
      </c>
      <c r="B2" s="65"/>
      <c r="C2" s="65"/>
      <c r="D2" s="65"/>
      <c r="E2" s="65"/>
      <c r="F2" s="71"/>
      <c r="G2" s="71"/>
      <c r="H2" s="71"/>
      <c r="I2" s="71"/>
      <c r="J2" s="71"/>
      <c r="K2" s="65"/>
      <c r="L2" s="65" t="s">
        <v>902</v>
      </c>
      <c r="M2" s="65"/>
      <c r="N2" s="65"/>
    </row>
    <row r="3" spans="1:17" ht="14.25" customHeight="1">
      <c r="A3" s="472" t="s">
        <v>70</v>
      </c>
      <c r="B3" s="472" t="s">
        <v>71</v>
      </c>
      <c r="C3" s="472" t="s">
        <v>72</v>
      </c>
      <c r="D3" s="476" t="s">
        <v>1214</v>
      </c>
      <c r="E3" s="476" t="s">
        <v>672</v>
      </c>
      <c r="F3" s="472" t="s">
        <v>671</v>
      </c>
      <c r="G3" s="472" t="s">
        <v>670</v>
      </c>
      <c r="H3" s="495" t="s">
        <v>1139</v>
      </c>
      <c r="I3" s="495" t="s">
        <v>1140</v>
      </c>
      <c r="J3" s="487" t="s">
        <v>76</v>
      </c>
      <c r="K3" s="486" t="s">
        <v>78</v>
      </c>
      <c r="L3" s="486"/>
      <c r="M3" s="486"/>
      <c r="N3" s="486"/>
      <c r="O3" s="486"/>
      <c r="P3" s="486"/>
      <c r="Q3" s="486"/>
    </row>
    <row r="4" spans="1:17">
      <c r="A4" s="472"/>
      <c r="B4" s="472"/>
      <c r="C4" s="472"/>
      <c r="D4" s="493"/>
      <c r="E4" s="493"/>
      <c r="F4" s="472"/>
      <c r="G4" s="472"/>
      <c r="H4" s="496"/>
      <c r="I4" s="496"/>
      <c r="J4" s="487"/>
      <c r="K4" s="212" t="s">
        <v>79</v>
      </c>
      <c r="L4" s="213" t="s">
        <v>80</v>
      </c>
      <c r="M4" s="212" t="s">
        <v>81</v>
      </c>
      <c r="N4" s="213" t="s">
        <v>82</v>
      </c>
      <c r="O4" s="212" t="s">
        <v>83</v>
      </c>
      <c r="P4" s="213" t="s">
        <v>84</v>
      </c>
      <c r="Q4" s="222" t="s">
        <v>1149</v>
      </c>
    </row>
    <row r="5" spans="1:17" ht="12.75" customHeight="1">
      <c r="A5" s="477"/>
      <c r="B5" s="480" t="s">
        <v>803</v>
      </c>
      <c r="C5" s="63" t="s">
        <v>762</v>
      </c>
      <c r="D5" s="57">
        <v>1393</v>
      </c>
      <c r="E5" s="57">
        <v>1393</v>
      </c>
      <c r="F5" s="57">
        <v>1393</v>
      </c>
      <c r="G5" s="57">
        <v>1393</v>
      </c>
      <c r="H5" s="57">
        <v>1393</v>
      </c>
      <c r="I5" s="57">
        <v>1393</v>
      </c>
      <c r="J5" s="56">
        <v>220</v>
      </c>
      <c r="K5" s="214">
        <v>8</v>
      </c>
      <c r="L5" s="214">
        <v>25</v>
      </c>
      <c r="M5" s="214">
        <v>31</v>
      </c>
      <c r="N5" s="214">
        <v>44</v>
      </c>
      <c r="O5" s="214">
        <v>138</v>
      </c>
      <c r="P5" s="214">
        <v>153</v>
      </c>
      <c r="Q5" s="222">
        <v>205</v>
      </c>
    </row>
    <row r="6" spans="1:17" ht="12.75" customHeight="1">
      <c r="A6" s="478"/>
      <c r="B6" s="481"/>
      <c r="C6" s="63" t="s">
        <v>770</v>
      </c>
      <c r="D6" s="57">
        <v>1459</v>
      </c>
      <c r="E6" s="57">
        <v>1459</v>
      </c>
      <c r="F6" s="57">
        <v>1459</v>
      </c>
      <c r="G6" s="57">
        <v>1459</v>
      </c>
      <c r="H6" s="57">
        <v>1459</v>
      </c>
      <c r="I6" s="57">
        <v>1459</v>
      </c>
      <c r="J6" s="56">
        <v>220</v>
      </c>
      <c r="K6" s="56">
        <v>9</v>
      </c>
      <c r="L6" s="56">
        <v>29</v>
      </c>
      <c r="M6" s="56">
        <v>36</v>
      </c>
      <c r="N6" s="56">
        <v>51</v>
      </c>
      <c r="O6" s="56">
        <v>162</v>
      </c>
      <c r="P6" s="56">
        <v>180</v>
      </c>
      <c r="Q6" s="222">
        <v>252</v>
      </c>
    </row>
    <row r="7" spans="1:17" ht="12.75" customHeight="1">
      <c r="A7" s="478"/>
      <c r="B7" s="481"/>
      <c r="C7" s="63" t="s">
        <v>683</v>
      </c>
      <c r="D7" s="57">
        <v>1520</v>
      </c>
      <c r="E7" s="57">
        <v>1520</v>
      </c>
      <c r="F7" s="57">
        <v>1520</v>
      </c>
      <c r="G7" s="57">
        <v>1520</v>
      </c>
      <c r="H7" s="57">
        <v>1520</v>
      </c>
      <c r="I7" s="57">
        <v>1520</v>
      </c>
      <c r="J7" s="56">
        <v>220</v>
      </c>
      <c r="K7" s="56">
        <v>11</v>
      </c>
      <c r="L7" s="56">
        <v>34</v>
      </c>
      <c r="M7" s="56">
        <v>42</v>
      </c>
      <c r="N7" s="56">
        <v>59</v>
      </c>
      <c r="O7" s="56">
        <v>186</v>
      </c>
      <c r="P7" s="56">
        <v>206</v>
      </c>
      <c r="Q7" s="222">
        <v>300</v>
      </c>
    </row>
    <row r="8" spans="1:17" ht="12.75" customHeight="1">
      <c r="A8" s="478"/>
      <c r="B8" s="481"/>
      <c r="C8" s="63" t="s">
        <v>769</v>
      </c>
      <c r="D8" s="57">
        <v>1596</v>
      </c>
      <c r="E8" s="57">
        <v>1596</v>
      </c>
      <c r="F8" s="57">
        <v>1596</v>
      </c>
      <c r="G8" s="57">
        <v>1596</v>
      </c>
      <c r="H8" s="57">
        <v>1596</v>
      </c>
      <c r="I8" s="57">
        <v>1596</v>
      </c>
      <c r="J8" s="56">
        <v>220</v>
      </c>
      <c r="K8" s="56">
        <v>12</v>
      </c>
      <c r="L8" s="56">
        <v>38</v>
      </c>
      <c r="M8" s="56">
        <v>47</v>
      </c>
      <c r="N8" s="56">
        <v>67</v>
      </c>
      <c r="O8" s="56">
        <v>209</v>
      </c>
      <c r="P8" s="56">
        <v>233</v>
      </c>
      <c r="Q8" s="222">
        <v>348</v>
      </c>
    </row>
    <row r="9" spans="1:17" ht="12.75" customHeight="1">
      <c r="A9" s="478"/>
      <c r="B9" s="481"/>
      <c r="C9" s="63" t="s">
        <v>734</v>
      </c>
      <c r="D9" s="57">
        <v>1662</v>
      </c>
      <c r="E9" s="57">
        <v>1662</v>
      </c>
      <c r="F9" s="57">
        <v>1662</v>
      </c>
      <c r="G9" s="57">
        <v>1662</v>
      </c>
      <c r="H9" s="57">
        <v>1662</v>
      </c>
      <c r="I9" s="57">
        <v>1662</v>
      </c>
      <c r="J9" s="56">
        <v>220</v>
      </c>
      <c r="K9" s="56">
        <v>14</v>
      </c>
      <c r="L9" s="56">
        <v>42</v>
      </c>
      <c r="M9" s="56">
        <v>53</v>
      </c>
      <c r="N9" s="56">
        <v>74</v>
      </c>
      <c r="O9" s="56">
        <v>233</v>
      </c>
      <c r="P9" s="56">
        <v>259</v>
      </c>
      <c r="Q9" s="222">
        <v>395</v>
      </c>
    </row>
    <row r="10" spans="1:17" ht="12.75" customHeight="1">
      <c r="A10" s="478"/>
      <c r="B10" s="488"/>
      <c r="C10" s="63" t="s">
        <v>729</v>
      </c>
      <c r="D10" s="57">
        <v>1870</v>
      </c>
      <c r="E10" s="57">
        <v>1870</v>
      </c>
      <c r="F10" s="57">
        <v>1870</v>
      </c>
      <c r="G10" s="57">
        <v>1870</v>
      </c>
      <c r="H10" s="57">
        <v>1870</v>
      </c>
      <c r="I10" s="57">
        <v>1870</v>
      </c>
      <c r="J10" s="56">
        <v>220</v>
      </c>
      <c r="K10" s="56">
        <v>16</v>
      </c>
      <c r="L10" s="56">
        <v>51</v>
      </c>
      <c r="M10" s="56">
        <v>63</v>
      </c>
      <c r="N10" s="56">
        <v>89</v>
      </c>
      <c r="O10" s="56">
        <v>281</v>
      </c>
      <c r="P10" s="56">
        <v>312</v>
      </c>
      <c r="Q10" s="222">
        <v>491</v>
      </c>
    </row>
    <row r="11" spans="1:17" ht="12.75" customHeight="1">
      <c r="A11" s="478"/>
      <c r="B11" s="480" t="s">
        <v>802</v>
      </c>
      <c r="C11" s="63" t="s">
        <v>762</v>
      </c>
      <c r="D11" s="57">
        <v>1493</v>
      </c>
      <c r="E11" s="57">
        <v>1493</v>
      </c>
      <c r="F11" s="57">
        <v>1493</v>
      </c>
      <c r="G11" s="57">
        <v>1493</v>
      </c>
      <c r="H11" s="57">
        <v>1493</v>
      </c>
      <c r="I11" s="57">
        <v>1493</v>
      </c>
      <c r="J11" s="56">
        <v>220</v>
      </c>
      <c r="K11" s="56">
        <v>9</v>
      </c>
      <c r="L11" s="56">
        <v>30</v>
      </c>
      <c r="M11" s="56">
        <v>37</v>
      </c>
      <c r="N11" s="56">
        <v>53</v>
      </c>
      <c r="O11" s="56">
        <v>166</v>
      </c>
      <c r="P11" s="56">
        <v>184</v>
      </c>
      <c r="Q11" s="222">
        <v>261</v>
      </c>
    </row>
    <row r="12" spans="1:17" ht="12.75" customHeight="1">
      <c r="A12" s="478"/>
      <c r="B12" s="481"/>
      <c r="C12" s="63" t="s">
        <v>770</v>
      </c>
      <c r="D12" s="57">
        <v>1570</v>
      </c>
      <c r="E12" s="57">
        <v>1570</v>
      </c>
      <c r="F12" s="57">
        <v>1570</v>
      </c>
      <c r="G12" s="57">
        <v>1570</v>
      </c>
      <c r="H12" s="57">
        <v>1570</v>
      </c>
      <c r="I12" s="57">
        <v>1570</v>
      </c>
      <c r="J12" s="56">
        <v>220</v>
      </c>
      <c r="K12" s="56">
        <v>11</v>
      </c>
      <c r="L12" s="56">
        <v>36</v>
      </c>
      <c r="M12" s="56">
        <v>44</v>
      </c>
      <c r="N12" s="56">
        <v>62</v>
      </c>
      <c r="O12" s="56">
        <v>195</v>
      </c>
      <c r="P12" s="56">
        <v>217</v>
      </c>
      <c r="Q12" s="222">
        <v>318</v>
      </c>
    </row>
    <row r="13" spans="1:17" ht="12.75" customHeight="1">
      <c r="A13" s="478"/>
      <c r="B13" s="481"/>
      <c r="C13" s="63" t="s">
        <v>683</v>
      </c>
      <c r="D13" s="57">
        <v>1647</v>
      </c>
      <c r="E13" s="57">
        <v>1647</v>
      </c>
      <c r="F13" s="57">
        <v>1647</v>
      </c>
      <c r="G13" s="57">
        <v>1647</v>
      </c>
      <c r="H13" s="57">
        <v>1647</v>
      </c>
      <c r="I13" s="57">
        <v>1647</v>
      </c>
      <c r="J13" s="56">
        <v>220</v>
      </c>
      <c r="K13" s="56">
        <v>13</v>
      </c>
      <c r="L13" s="56">
        <v>41</v>
      </c>
      <c r="M13" s="56">
        <v>51</v>
      </c>
      <c r="N13" s="56">
        <v>72</v>
      </c>
      <c r="O13" s="56">
        <v>224</v>
      </c>
      <c r="P13" s="56">
        <v>249</v>
      </c>
      <c r="Q13" s="222">
        <v>376</v>
      </c>
    </row>
    <row r="14" spans="1:17" ht="12.75" customHeight="1">
      <c r="A14" s="478"/>
      <c r="B14" s="481"/>
      <c r="C14" s="63" t="s">
        <v>769</v>
      </c>
      <c r="D14" s="57">
        <v>1729</v>
      </c>
      <c r="E14" s="57">
        <v>1729</v>
      </c>
      <c r="F14" s="57">
        <v>1729</v>
      </c>
      <c r="G14" s="57">
        <v>1729</v>
      </c>
      <c r="H14" s="57">
        <v>1729</v>
      </c>
      <c r="I14" s="57">
        <v>1729</v>
      </c>
      <c r="J14" s="56">
        <v>220</v>
      </c>
      <c r="K14" s="56">
        <v>15</v>
      </c>
      <c r="L14" s="56">
        <v>47</v>
      </c>
      <c r="M14" s="56">
        <v>57</v>
      </c>
      <c r="N14" s="56">
        <v>81</v>
      </c>
      <c r="O14" s="56">
        <v>253</v>
      </c>
      <c r="P14" s="56">
        <v>281</v>
      </c>
      <c r="Q14" s="222">
        <v>434</v>
      </c>
    </row>
    <row r="15" spans="1:17" ht="12.75" customHeight="1">
      <c r="A15" s="478"/>
      <c r="B15" s="481"/>
      <c r="C15" s="63" t="s">
        <v>734</v>
      </c>
      <c r="D15" s="57">
        <v>1808</v>
      </c>
      <c r="E15" s="57">
        <v>1808</v>
      </c>
      <c r="F15" s="57">
        <v>1808</v>
      </c>
      <c r="G15" s="57">
        <v>1808</v>
      </c>
      <c r="H15" s="57">
        <v>1808</v>
      </c>
      <c r="I15" s="57">
        <v>1808</v>
      </c>
      <c r="J15" s="56">
        <v>220</v>
      </c>
      <c r="K15" s="56">
        <v>16</v>
      </c>
      <c r="L15" s="56">
        <v>51</v>
      </c>
      <c r="M15" s="56">
        <v>63</v>
      </c>
      <c r="N15" s="56">
        <v>89</v>
      </c>
      <c r="O15" s="56">
        <v>281</v>
      </c>
      <c r="P15" s="56">
        <v>312</v>
      </c>
      <c r="Q15" s="222">
        <v>490</v>
      </c>
    </row>
    <row r="16" spans="1:17" ht="12.75" customHeight="1">
      <c r="A16" s="479"/>
      <c r="B16" s="488"/>
      <c r="C16" s="63" t="s">
        <v>729</v>
      </c>
      <c r="D16" s="57">
        <v>2002</v>
      </c>
      <c r="E16" s="57">
        <v>2002</v>
      </c>
      <c r="F16" s="57">
        <v>2002</v>
      </c>
      <c r="G16" s="57">
        <v>2002</v>
      </c>
      <c r="H16" s="57">
        <v>2002</v>
      </c>
      <c r="I16" s="57">
        <v>2002</v>
      </c>
      <c r="J16" s="56">
        <v>220</v>
      </c>
      <c r="K16" s="56">
        <v>20</v>
      </c>
      <c r="L16" s="56">
        <v>62</v>
      </c>
      <c r="M16" s="56">
        <v>77</v>
      </c>
      <c r="N16" s="56">
        <v>108</v>
      </c>
      <c r="O16" s="56">
        <v>339</v>
      </c>
      <c r="P16" s="56">
        <v>376</v>
      </c>
      <c r="Q16" s="222">
        <v>606</v>
      </c>
    </row>
    <row r="17" spans="1:17" ht="13.5" customHeight="1">
      <c r="A17" s="477"/>
      <c r="B17" s="480" t="s">
        <v>801</v>
      </c>
      <c r="C17" s="63" t="s">
        <v>762</v>
      </c>
      <c r="D17" s="57">
        <v>1762</v>
      </c>
      <c r="E17" s="57">
        <v>1762</v>
      </c>
      <c r="F17" s="57">
        <v>1762</v>
      </c>
      <c r="G17" s="57">
        <v>1762</v>
      </c>
      <c r="H17" s="57">
        <v>1762</v>
      </c>
      <c r="I17" s="57">
        <v>1762</v>
      </c>
      <c r="J17" s="56">
        <v>220</v>
      </c>
      <c r="K17" s="56">
        <v>13</v>
      </c>
      <c r="L17" s="56">
        <v>39</v>
      </c>
      <c r="M17" s="56">
        <v>48</v>
      </c>
      <c r="N17" s="56">
        <v>68</v>
      </c>
      <c r="O17" s="56">
        <v>213</v>
      </c>
      <c r="P17" s="56">
        <v>237</v>
      </c>
      <c r="Q17" s="222">
        <v>355</v>
      </c>
    </row>
    <row r="18" spans="1:17" ht="13.5" customHeight="1">
      <c r="A18" s="478"/>
      <c r="B18" s="481"/>
      <c r="C18" s="63" t="s">
        <v>770</v>
      </c>
      <c r="D18" s="57">
        <v>1840</v>
      </c>
      <c r="E18" s="57">
        <v>1840</v>
      </c>
      <c r="F18" s="57">
        <v>1840</v>
      </c>
      <c r="G18" s="57">
        <v>1840</v>
      </c>
      <c r="H18" s="57">
        <v>1840</v>
      </c>
      <c r="I18" s="57">
        <v>1840</v>
      </c>
      <c r="J18" s="56">
        <v>220</v>
      </c>
      <c r="K18" s="56">
        <v>15</v>
      </c>
      <c r="L18" s="56">
        <v>45</v>
      </c>
      <c r="M18" s="56">
        <v>56</v>
      </c>
      <c r="N18" s="56">
        <v>80</v>
      </c>
      <c r="O18" s="56">
        <v>250</v>
      </c>
      <c r="P18" s="56">
        <v>278</v>
      </c>
      <c r="Q18" s="222">
        <v>428</v>
      </c>
    </row>
    <row r="19" spans="1:17" ht="13.5" customHeight="1">
      <c r="A19" s="478"/>
      <c r="B19" s="481"/>
      <c r="C19" s="63" t="s">
        <v>683</v>
      </c>
      <c r="D19" s="57">
        <v>1927</v>
      </c>
      <c r="E19" s="57">
        <v>1927</v>
      </c>
      <c r="F19" s="57">
        <v>1927</v>
      </c>
      <c r="G19" s="57">
        <v>1927</v>
      </c>
      <c r="H19" s="57">
        <v>1927</v>
      </c>
      <c r="I19" s="57">
        <v>1927</v>
      </c>
      <c r="J19" s="56">
        <v>220</v>
      </c>
      <c r="K19" s="56">
        <v>17</v>
      </c>
      <c r="L19" s="56">
        <v>53</v>
      </c>
      <c r="M19" s="56">
        <v>65</v>
      </c>
      <c r="N19" s="56">
        <v>92</v>
      </c>
      <c r="O19" s="56">
        <v>287</v>
      </c>
      <c r="P19" s="56">
        <v>319</v>
      </c>
      <c r="Q19" s="222">
        <v>503</v>
      </c>
    </row>
    <row r="20" spans="1:17" ht="13.5" customHeight="1">
      <c r="A20" s="478"/>
      <c r="B20" s="481"/>
      <c r="C20" s="63" t="s">
        <v>769</v>
      </c>
      <c r="D20" s="57">
        <v>2012</v>
      </c>
      <c r="E20" s="57">
        <v>2012</v>
      </c>
      <c r="F20" s="57">
        <v>2012</v>
      </c>
      <c r="G20" s="57">
        <v>2012</v>
      </c>
      <c r="H20" s="57">
        <v>2012</v>
      </c>
      <c r="I20" s="57">
        <v>2012</v>
      </c>
      <c r="J20" s="56">
        <v>220</v>
      </c>
      <c r="K20" s="56">
        <v>19</v>
      </c>
      <c r="L20" s="56">
        <v>59</v>
      </c>
      <c r="M20" s="56">
        <v>73</v>
      </c>
      <c r="N20" s="56">
        <v>103</v>
      </c>
      <c r="O20" s="56">
        <v>252</v>
      </c>
      <c r="P20" s="56">
        <v>288</v>
      </c>
      <c r="Q20" s="222">
        <v>576</v>
      </c>
    </row>
    <row r="21" spans="1:17" ht="13.5" customHeight="1">
      <c r="A21" s="478"/>
      <c r="B21" s="481"/>
      <c r="C21" s="63" t="s">
        <v>734</v>
      </c>
      <c r="D21" s="57">
        <v>2112</v>
      </c>
      <c r="E21" s="57">
        <v>2112</v>
      </c>
      <c r="F21" s="57">
        <v>2112</v>
      </c>
      <c r="G21" s="57">
        <v>2112</v>
      </c>
      <c r="H21" s="57">
        <v>2112</v>
      </c>
      <c r="I21" s="57">
        <v>2112</v>
      </c>
      <c r="J21" s="56">
        <v>220</v>
      </c>
      <c r="K21" s="56">
        <v>21</v>
      </c>
      <c r="L21" s="56">
        <v>66</v>
      </c>
      <c r="M21" s="56">
        <v>81</v>
      </c>
      <c r="N21" s="56">
        <v>115</v>
      </c>
      <c r="O21" s="56">
        <v>360</v>
      </c>
      <c r="P21" s="56">
        <v>400</v>
      </c>
      <c r="Q21" s="222">
        <v>649</v>
      </c>
    </row>
    <row r="22" spans="1:17" ht="13.5" customHeight="1">
      <c r="A22" s="479"/>
      <c r="B22" s="488"/>
      <c r="C22" s="63" t="s">
        <v>729</v>
      </c>
      <c r="D22" s="57">
        <v>2344</v>
      </c>
      <c r="E22" s="57">
        <v>2344</v>
      </c>
      <c r="F22" s="57">
        <v>2344</v>
      </c>
      <c r="G22" s="57">
        <v>2344</v>
      </c>
      <c r="H22" s="57">
        <v>2344</v>
      </c>
      <c r="I22" s="57">
        <v>2344</v>
      </c>
      <c r="J22" s="56">
        <v>220</v>
      </c>
      <c r="K22" s="56">
        <v>26</v>
      </c>
      <c r="L22" s="56">
        <v>79</v>
      </c>
      <c r="M22" s="56">
        <v>98</v>
      </c>
      <c r="N22" s="56">
        <v>139</v>
      </c>
      <c r="O22" s="56">
        <v>434</v>
      </c>
      <c r="P22" s="56">
        <v>482</v>
      </c>
      <c r="Q22" s="222">
        <v>797</v>
      </c>
    </row>
    <row r="23" spans="1:17" ht="13.5" customHeight="1">
      <c r="A23" s="477"/>
      <c r="B23" s="480" t="s">
        <v>797</v>
      </c>
      <c r="C23" s="63" t="s">
        <v>729</v>
      </c>
      <c r="D23" s="57">
        <v>2363</v>
      </c>
      <c r="E23" s="57">
        <v>2363</v>
      </c>
      <c r="F23" s="57">
        <v>2363</v>
      </c>
      <c r="G23" s="57">
        <v>2363</v>
      </c>
      <c r="H23" s="57">
        <v>2363</v>
      </c>
      <c r="I23" s="57">
        <v>2363</v>
      </c>
      <c r="J23" s="56">
        <v>440</v>
      </c>
      <c r="K23" s="56">
        <v>16</v>
      </c>
      <c r="L23" s="56">
        <v>50</v>
      </c>
      <c r="M23" s="56">
        <v>62</v>
      </c>
      <c r="N23" s="56">
        <v>88</v>
      </c>
      <c r="O23" s="56">
        <v>276</v>
      </c>
      <c r="P23" s="56">
        <v>306</v>
      </c>
      <c r="Q23" s="222">
        <v>410</v>
      </c>
    </row>
    <row r="24" spans="1:17" ht="12.75" customHeight="1">
      <c r="A24" s="478"/>
      <c r="B24" s="481"/>
      <c r="C24" s="63" t="s">
        <v>656</v>
      </c>
      <c r="D24" s="57">
        <v>2507</v>
      </c>
      <c r="E24" s="57">
        <v>2507</v>
      </c>
      <c r="F24" s="57">
        <v>2507</v>
      </c>
      <c r="G24" s="57">
        <v>2507</v>
      </c>
      <c r="H24" s="57">
        <v>2507</v>
      </c>
      <c r="I24" s="57">
        <v>2507</v>
      </c>
      <c r="J24" s="56">
        <v>440</v>
      </c>
      <c r="K24" s="56">
        <v>18</v>
      </c>
      <c r="L24" s="56">
        <v>58</v>
      </c>
      <c r="M24" s="56">
        <v>72</v>
      </c>
      <c r="N24" s="56">
        <v>102</v>
      </c>
      <c r="O24" s="56">
        <v>324</v>
      </c>
      <c r="P24" s="56">
        <v>360</v>
      </c>
      <c r="Q24" s="222">
        <v>504</v>
      </c>
    </row>
    <row r="25" spans="1:17" ht="12.75" customHeight="1">
      <c r="A25" s="478"/>
      <c r="B25" s="481"/>
      <c r="C25" s="63" t="s">
        <v>785</v>
      </c>
      <c r="D25" s="57">
        <v>2639</v>
      </c>
      <c r="E25" s="57">
        <v>2639</v>
      </c>
      <c r="F25" s="57">
        <v>2639</v>
      </c>
      <c r="G25" s="57">
        <v>2639</v>
      </c>
      <c r="H25" s="57">
        <v>2639</v>
      </c>
      <c r="I25" s="57">
        <v>2639</v>
      </c>
      <c r="J25" s="56">
        <v>440</v>
      </c>
      <c r="K25" s="56">
        <v>22</v>
      </c>
      <c r="L25" s="56">
        <v>68</v>
      </c>
      <c r="M25" s="56">
        <v>84</v>
      </c>
      <c r="N25" s="56">
        <v>118</v>
      </c>
      <c r="O25" s="56">
        <v>372</v>
      </c>
      <c r="P25" s="56">
        <v>412</v>
      </c>
      <c r="Q25" s="222">
        <v>600</v>
      </c>
    </row>
    <row r="26" spans="1:17" ht="12.75" customHeight="1">
      <c r="A26" s="478"/>
      <c r="B26" s="481"/>
      <c r="C26" s="63" t="s">
        <v>654</v>
      </c>
      <c r="D26" s="57">
        <v>2793</v>
      </c>
      <c r="E26" s="57">
        <v>2793</v>
      </c>
      <c r="F26" s="57">
        <v>2793</v>
      </c>
      <c r="G26" s="57">
        <v>2793</v>
      </c>
      <c r="H26" s="57">
        <v>2793</v>
      </c>
      <c r="I26" s="57">
        <v>2793</v>
      </c>
      <c r="J26" s="56">
        <v>440</v>
      </c>
      <c r="K26" s="56">
        <v>24</v>
      </c>
      <c r="L26" s="56">
        <v>76</v>
      </c>
      <c r="M26" s="56">
        <v>94</v>
      </c>
      <c r="N26" s="56">
        <v>134</v>
      </c>
      <c r="O26" s="56">
        <v>418</v>
      </c>
      <c r="P26" s="56">
        <v>466</v>
      </c>
      <c r="Q26" s="222">
        <v>696</v>
      </c>
    </row>
    <row r="27" spans="1:17" ht="12.75" customHeight="1">
      <c r="A27" s="478"/>
      <c r="B27" s="488"/>
      <c r="C27" s="63" t="s">
        <v>653</v>
      </c>
      <c r="D27" s="57">
        <v>2922</v>
      </c>
      <c r="E27" s="57">
        <v>2922</v>
      </c>
      <c r="F27" s="57">
        <v>2922</v>
      </c>
      <c r="G27" s="57">
        <v>2922</v>
      </c>
      <c r="H27" s="57">
        <v>2922</v>
      </c>
      <c r="I27" s="57">
        <v>2922</v>
      </c>
      <c r="J27" s="56">
        <v>440</v>
      </c>
      <c r="K27" s="56">
        <v>28</v>
      </c>
      <c r="L27" s="56">
        <v>84</v>
      </c>
      <c r="M27" s="56">
        <v>106</v>
      </c>
      <c r="N27" s="56">
        <v>148</v>
      </c>
      <c r="O27" s="56">
        <v>466</v>
      </c>
      <c r="P27" s="56">
        <v>518</v>
      </c>
      <c r="Q27" s="222">
        <v>790</v>
      </c>
    </row>
    <row r="28" spans="1:17" ht="12.75" customHeight="1">
      <c r="A28" s="478"/>
      <c r="B28" s="480" t="s">
        <v>796</v>
      </c>
      <c r="C28" s="63" t="s">
        <v>729</v>
      </c>
      <c r="D28" s="57">
        <v>2556</v>
      </c>
      <c r="E28" s="57">
        <v>2556</v>
      </c>
      <c r="F28" s="57">
        <v>2556</v>
      </c>
      <c r="G28" s="57">
        <v>2556</v>
      </c>
      <c r="H28" s="57">
        <v>2556</v>
      </c>
      <c r="I28" s="57">
        <v>2556</v>
      </c>
      <c r="J28" s="56">
        <v>440</v>
      </c>
      <c r="K28" s="56">
        <v>18</v>
      </c>
      <c r="L28" s="56">
        <v>60</v>
      </c>
      <c r="M28" s="56">
        <v>74</v>
      </c>
      <c r="N28" s="56">
        <v>106</v>
      </c>
      <c r="O28" s="56">
        <v>332</v>
      </c>
      <c r="P28" s="56">
        <v>368</v>
      </c>
      <c r="Q28" s="222">
        <v>524</v>
      </c>
    </row>
    <row r="29" spans="1:17" ht="12.75" customHeight="1">
      <c r="A29" s="478"/>
      <c r="B29" s="481"/>
      <c r="C29" s="63" t="s">
        <v>656</v>
      </c>
      <c r="D29" s="57">
        <v>2728</v>
      </c>
      <c r="E29" s="57">
        <v>2728</v>
      </c>
      <c r="F29" s="57">
        <v>2728</v>
      </c>
      <c r="G29" s="57">
        <v>2728</v>
      </c>
      <c r="H29" s="57">
        <v>2728</v>
      </c>
      <c r="I29" s="57">
        <v>2728</v>
      </c>
      <c r="J29" s="56">
        <v>440</v>
      </c>
      <c r="K29" s="56">
        <v>22</v>
      </c>
      <c r="L29" s="56">
        <v>72</v>
      </c>
      <c r="M29" s="56">
        <v>88</v>
      </c>
      <c r="N29" s="56">
        <v>124</v>
      </c>
      <c r="O29" s="56">
        <v>390</v>
      </c>
      <c r="P29" s="56">
        <v>434</v>
      </c>
      <c r="Q29" s="222">
        <v>636</v>
      </c>
    </row>
    <row r="30" spans="1:17" ht="12.75" customHeight="1">
      <c r="A30" s="478"/>
      <c r="B30" s="481"/>
      <c r="C30" s="63" t="s">
        <v>785</v>
      </c>
      <c r="D30" s="57">
        <v>2881</v>
      </c>
      <c r="E30" s="57">
        <v>2881</v>
      </c>
      <c r="F30" s="57">
        <v>2881</v>
      </c>
      <c r="G30" s="57">
        <v>2881</v>
      </c>
      <c r="H30" s="57">
        <v>2881</v>
      </c>
      <c r="I30" s="57">
        <v>2881</v>
      </c>
      <c r="J30" s="56">
        <v>440</v>
      </c>
      <c r="K30" s="56">
        <v>26</v>
      </c>
      <c r="L30" s="56">
        <v>82</v>
      </c>
      <c r="M30" s="56">
        <v>102</v>
      </c>
      <c r="N30" s="56">
        <v>144</v>
      </c>
      <c r="O30" s="56">
        <v>448</v>
      </c>
      <c r="P30" s="56">
        <v>498</v>
      </c>
      <c r="Q30" s="222">
        <v>752</v>
      </c>
    </row>
    <row r="31" spans="1:17" ht="12.75" customHeight="1">
      <c r="A31" s="478"/>
      <c r="B31" s="481"/>
      <c r="C31" s="63" t="s">
        <v>654</v>
      </c>
      <c r="D31" s="57">
        <v>3014</v>
      </c>
      <c r="E31" s="57">
        <v>3014</v>
      </c>
      <c r="F31" s="57">
        <v>3014</v>
      </c>
      <c r="G31" s="57">
        <v>3014</v>
      </c>
      <c r="H31" s="57">
        <v>3014</v>
      </c>
      <c r="I31" s="57">
        <v>3014</v>
      </c>
      <c r="J31" s="56">
        <v>440</v>
      </c>
      <c r="K31" s="56">
        <v>30</v>
      </c>
      <c r="L31" s="56">
        <v>94</v>
      </c>
      <c r="M31" s="56">
        <v>114</v>
      </c>
      <c r="N31" s="56">
        <v>162</v>
      </c>
      <c r="O31" s="56">
        <v>506</v>
      </c>
      <c r="P31" s="56">
        <v>562</v>
      </c>
      <c r="Q31" s="222">
        <v>868</v>
      </c>
    </row>
    <row r="32" spans="1:17" ht="12.75" customHeight="1">
      <c r="A32" s="479"/>
      <c r="B32" s="488"/>
      <c r="C32" s="63" t="s">
        <v>653</v>
      </c>
      <c r="D32" s="57">
        <v>3152</v>
      </c>
      <c r="E32" s="57">
        <v>3152</v>
      </c>
      <c r="F32" s="57">
        <v>3152</v>
      </c>
      <c r="G32" s="57">
        <v>3152</v>
      </c>
      <c r="H32" s="57">
        <v>3152</v>
      </c>
      <c r="I32" s="57">
        <v>3152</v>
      </c>
      <c r="J32" s="56">
        <v>440</v>
      </c>
      <c r="K32" s="56">
        <v>32</v>
      </c>
      <c r="L32" s="56">
        <v>102</v>
      </c>
      <c r="M32" s="56">
        <v>126</v>
      </c>
      <c r="N32" s="56">
        <v>178</v>
      </c>
      <c r="O32" s="56">
        <v>562</v>
      </c>
      <c r="P32" s="56">
        <v>624</v>
      </c>
      <c r="Q32" s="222">
        <v>980</v>
      </c>
    </row>
    <row r="33" spans="1:17" ht="12.75" customHeight="1">
      <c r="A33" s="477"/>
      <c r="B33" s="480" t="s">
        <v>795</v>
      </c>
      <c r="C33" s="63" t="s">
        <v>729</v>
      </c>
      <c r="D33" s="57">
        <v>3029</v>
      </c>
      <c r="E33" s="57">
        <v>3029</v>
      </c>
      <c r="F33" s="57">
        <v>3029</v>
      </c>
      <c r="G33" s="57">
        <v>3029</v>
      </c>
      <c r="H33" s="57">
        <v>3029</v>
      </c>
      <c r="I33" s="57">
        <v>3029</v>
      </c>
      <c r="J33" s="56">
        <v>440</v>
      </c>
      <c r="K33" s="56">
        <v>26</v>
      </c>
      <c r="L33" s="56">
        <v>78</v>
      </c>
      <c r="M33" s="56">
        <v>96</v>
      </c>
      <c r="N33" s="56">
        <v>136</v>
      </c>
      <c r="O33" s="56">
        <v>426</v>
      </c>
      <c r="P33" s="56">
        <v>474</v>
      </c>
      <c r="Q33" s="222">
        <v>710</v>
      </c>
    </row>
    <row r="34" spans="1:17" ht="12.75" customHeight="1">
      <c r="A34" s="478"/>
      <c r="B34" s="481"/>
      <c r="C34" s="63" t="s">
        <v>656</v>
      </c>
      <c r="D34" s="57">
        <v>3191</v>
      </c>
      <c r="E34" s="57">
        <v>3191</v>
      </c>
      <c r="F34" s="57">
        <v>3191</v>
      </c>
      <c r="G34" s="57">
        <v>3191</v>
      </c>
      <c r="H34" s="57">
        <v>3191</v>
      </c>
      <c r="I34" s="57">
        <v>3191</v>
      </c>
      <c r="J34" s="56">
        <v>440</v>
      </c>
      <c r="K34" s="56">
        <v>30</v>
      </c>
      <c r="L34" s="56">
        <v>90</v>
      </c>
      <c r="M34" s="56">
        <v>112</v>
      </c>
      <c r="N34" s="56">
        <v>160</v>
      </c>
      <c r="O34" s="56">
        <v>500</v>
      </c>
      <c r="P34" s="56">
        <v>556</v>
      </c>
      <c r="Q34" s="222">
        <v>856</v>
      </c>
    </row>
    <row r="35" spans="1:17" ht="12.75" customHeight="1">
      <c r="A35" s="478"/>
      <c r="B35" s="481"/>
      <c r="C35" s="63" t="s">
        <v>785</v>
      </c>
      <c r="D35" s="57">
        <v>3394</v>
      </c>
      <c r="E35" s="57">
        <v>3394</v>
      </c>
      <c r="F35" s="57">
        <v>3394</v>
      </c>
      <c r="G35" s="57">
        <v>3394</v>
      </c>
      <c r="H35" s="57">
        <v>3394</v>
      </c>
      <c r="I35" s="57">
        <v>3394</v>
      </c>
      <c r="J35" s="56">
        <v>440</v>
      </c>
      <c r="K35" s="56">
        <v>34</v>
      </c>
      <c r="L35" s="56">
        <v>106</v>
      </c>
      <c r="M35" s="56">
        <v>130</v>
      </c>
      <c r="N35" s="56">
        <v>184</v>
      </c>
      <c r="O35" s="56">
        <v>574</v>
      </c>
      <c r="P35" s="56">
        <v>638</v>
      </c>
      <c r="Q35" s="222">
        <v>1006</v>
      </c>
    </row>
    <row r="36" spans="1:17" ht="12.75" customHeight="1">
      <c r="A36" s="478"/>
      <c r="B36" s="481"/>
      <c r="C36" s="63" t="s">
        <v>654</v>
      </c>
      <c r="D36" s="57">
        <v>3513</v>
      </c>
      <c r="E36" s="57">
        <v>3513</v>
      </c>
      <c r="F36" s="57">
        <v>3513</v>
      </c>
      <c r="G36" s="57">
        <v>3513</v>
      </c>
      <c r="H36" s="57">
        <v>3513</v>
      </c>
      <c r="I36" s="57">
        <v>3513</v>
      </c>
      <c r="J36" s="56">
        <v>440</v>
      </c>
      <c r="K36" s="56">
        <v>38</v>
      </c>
      <c r="L36" s="56">
        <v>118</v>
      </c>
      <c r="M36" s="56">
        <v>2</v>
      </c>
      <c r="N36" s="56">
        <v>56</v>
      </c>
      <c r="O36" s="56">
        <v>504</v>
      </c>
      <c r="P36" s="56">
        <v>576</v>
      </c>
      <c r="Q36" s="222">
        <v>1152</v>
      </c>
    </row>
    <row r="37" spans="1:17" ht="12.75" customHeight="1">
      <c r="A37" s="479"/>
      <c r="B37" s="488"/>
      <c r="C37" s="63" t="s">
        <v>653</v>
      </c>
      <c r="D37" s="57">
        <v>3679</v>
      </c>
      <c r="E37" s="57">
        <v>3679</v>
      </c>
      <c r="F37" s="57">
        <v>3679</v>
      </c>
      <c r="G37" s="57">
        <v>3679</v>
      </c>
      <c r="H37" s="57">
        <v>3679</v>
      </c>
      <c r="I37" s="57">
        <v>3679</v>
      </c>
      <c r="J37" s="56">
        <v>440</v>
      </c>
      <c r="K37" s="56">
        <v>42</v>
      </c>
      <c r="L37" s="56">
        <v>132</v>
      </c>
      <c r="M37" s="56">
        <v>162</v>
      </c>
      <c r="N37" s="56">
        <v>230</v>
      </c>
      <c r="O37" s="56">
        <v>720</v>
      </c>
      <c r="P37" s="56">
        <v>800</v>
      </c>
      <c r="Q37" s="222">
        <v>1298</v>
      </c>
    </row>
    <row r="38" spans="1:17" ht="12.75" customHeight="1">
      <c r="A38" s="477"/>
      <c r="B38" s="485" t="s">
        <v>791</v>
      </c>
      <c r="C38" s="63" t="s">
        <v>762</v>
      </c>
      <c r="D38" s="57">
        <v>1652</v>
      </c>
      <c r="E38" s="57">
        <v>1652</v>
      </c>
      <c r="F38" s="57">
        <v>1652</v>
      </c>
      <c r="G38" s="57">
        <v>1652</v>
      </c>
      <c r="H38" s="57">
        <v>1652</v>
      </c>
      <c r="I38" s="57">
        <v>1652</v>
      </c>
      <c r="J38" s="56">
        <v>220</v>
      </c>
      <c r="K38" s="56">
        <v>9</v>
      </c>
      <c r="L38" s="56">
        <v>30</v>
      </c>
      <c r="M38" s="56">
        <v>37</v>
      </c>
      <c r="N38" s="56">
        <v>53</v>
      </c>
      <c r="O38" s="56">
        <v>166</v>
      </c>
      <c r="P38" s="56">
        <v>184</v>
      </c>
      <c r="Q38" s="222">
        <v>261</v>
      </c>
    </row>
    <row r="39" spans="1:17" ht="12.75" customHeight="1">
      <c r="A39" s="478"/>
      <c r="B39" s="485"/>
      <c r="C39" s="63" t="s">
        <v>770</v>
      </c>
      <c r="D39" s="57">
        <v>1719</v>
      </c>
      <c r="E39" s="57">
        <v>1719</v>
      </c>
      <c r="F39" s="57">
        <v>1719</v>
      </c>
      <c r="G39" s="57">
        <v>1719</v>
      </c>
      <c r="H39" s="57">
        <v>1719</v>
      </c>
      <c r="I39" s="57">
        <v>1719</v>
      </c>
      <c r="J39" s="56">
        <v>220</v>
      </c>
      <c r="K39" s="56">
        <v>11</v>
      </c>
      <c r="L39" s="56">
        <v>36</v>
      </c>
      <c r="M39" s="56">
        <v>44</v>
      </c>
      <c r="N39" s="56">
        <v>62</v>
      </c>
      <c r="O39" s="56">
        <v>195</v>
      </c>
      <c r="P39" s="56">
        <v>217</v>
      </c>
      <c r="Q39" s="222">
        <v>318</v>
      </c>
    </row>
    <row r="40" spans="1:17" ht="12.75" customHeight="1">
      <c r="A40" s="478"/>
      <c r="B40" s="485"/>
      <c r="C40" s="63" t="s">
        <v>683</v>
      </c>
      <c r="D40" s="57">
        <v>1806</v>
      </c>
      <c r="E40" s="57">
        <v>1806</v>
      </c>
      <c r="F40" s="57">
        <v>1806</v>
      </c>
      <c r="G40" s="57">
        <v>1806</v>
      </c>
      <c r="H40" s="57">
        <v>1806</v>
      </c>
      <c r="I40" s="57">
        <v>1806</v>
      </c>
      <c r="J40" s="56">
        <v>220</v>
      </c>
      <c r="K40" s="56">
        <v>13</v>
      </c>
      <c r="L40" s="56">
        <v>41</v>
      </c>
      <c r="M40" s="56">
        <v>51</v>
      </c>
      <c r="N40" s="56">
        <v>72</v>
      </c>
      <c r="O40" s="56">
        <v>224</v>
      </c>
      <c r="P40" s="56">
        <v>249</v>
      </c>
      <c r="Q40" s="222">
        <v>376</v>
      </c>
    </row>
    <row r="41" spans="1:17" ht="12.75" customHeight="1">
      <c r="A41" s="478"/>
      <c r="B41" s="485"/>
      <c r="C41" s="63" t="s">
        <v>769</v>
      </c>
      <c r="D41" s="57">
        <v>1895</v>
      </c>
      <c r="E41" s="57">
        <v>1895</v>
      </c>
      <c r="F41" s="57">
        <v>1895</v>
      </c>
      <c r="G41" s="57">
        <v>1895</v>
      </c>
      <c r="H41" s="57">
        <v>1895</v>
      </c>
      <c r="I41" s="57">
        <v>1895</v>
      </c>
      <c r="J41" s="56">
        <v>220</v>
      </c>
      <c r="K41" s="56">
        <v>15</v>
      </c>
      <c r="L41" s="56">
        <v>47</v>
      </c>
      <c r="M41" s="56">
        <v>57</v>
      </c>
      <c r="N41" s="56">
        <v>81</v>
      </c>
      <c r="O41" s="56">
        <v>253</v>
      </c>
      <c r="P41" s="56">
        <v>281</v>
      </c>
      <c r="Q41" s="222">
        <v>434</v>
      </c>
    </row>
    <row r="42" spans="1:17" ht="12.75" customHeight="1">
      <c r="A42" s="478"/>
      <c r="B42" s="485"/>
      <c r="C42" s="63" t="s">
        <v>734</v>
      </c>
      <c r="D42" s="57">
        <v>1984</v>
      </c>
      <c r="E42" s="57">
        <v>1984</v>
      </c>
      <c r="F42" s="57">
        <v>1984</v>
      </c>
      <c r="G42" s="57">
        <v>1984</v>
      </c>
      <c r="H42" s="57">
        <v>1984</v>
      </c>
      <c r="I42" s="57">
        <v>1984</v>
      </c>
      <c r="J42" s="56">
        <v>220</v>
      </c>
      <c r="K42" s="56">
        <v>16</v>
      </c>
      <c r="L42" s="56">
        <v>51</v>
      </c>
      <c r="M42" s="56">
        <v>63</v>
      </c>
      <c r="N42" s="56">
        <v>89</v>
      </c>
      <c r="O42" s="56">
        <v>281</v>
      </c>
      <c r="P42" s="56">
        <v>312</v>
      </c>
      <c r="Q42" s="222">
        <v>490</v>
      </c>
    </row>
    <row r="43" spans="1:17" ht="12.75" customHeight="1">
      <c r="A43" s="479"/>
      <c r="B43" s="485"/>
      <c r="C43" s="63" t="s">
        <v>729</v>
      </c>
      <c r="D43" s="57">
        <v>2211</v>
      </c>
      <c r="E43" s="57">
        <v>2211</v>
      </c>
      <c r="F43" s="57">
        <v>2211</v>
      </c>
      <c r="G43" s="57">
        <v>2211</v>
      </c>
      <c r="H43" s="57">
        <v>2211</v>
      </c>
      <c r="I43" s="57">
        <v>2211</v>
      </c>
      <c r="J43" s="56">
        <v>220</v>
      </c>
      <c r="K43" s="56">
        <v>20</v>
      </c>
      <c r="L43" s="56">
        <v>62</v>
      </c>
      <c r="M43" s="56">
        <v>77</v>
      </c>
      <c r="N43" s="56">
        <v>108</v>
      </c>
      <c r="O43" s="56">
        <v>339</v>
      </c>
      <c r="P43" s="56">
        <v>376</v>
      </c>
      <c r="Q43" s="222">
        <v>606</v>
      </c>
    </row>
    <row r="44" spans="1:17" ht="12.75" customHeight="1">
      <c r="A44" s="477"/>
      <c r="B44" s="485" t="s">
        <v>790</v>
      </c>
      <c r="C44" s="63" t="s">
        <v>762</v>
      </c>
      <c r="D44" s="57">
        <v>1672</v>
      </c>
      <c r="E44" s="57">
        <v>1692</v>
      </c>
      <c r="F44" s="57">
        <v>1702</v>
      </c>
      <c r="G44" s="57">
        <v>1712</v>
      </c>
      <c r="H44" s="57" t="s">
        <v>1141</v>
      </c>
      <c r="I44" s="57" t="s">
        <v>1141</v>
      </c>
      <c r="J44" s="56">
        <v>220</v>
      </c>
      <c r="K44" s="56">
        <v>9</v>
      </c>
      <c r="L44" s="56">
        <v>30</v>
      </c>
      <c r="M44" s="56">
        <v>37</v>
      </c>
      <c r="N44" s="56">
        <v>53</v>
      </c>
      <c r="O44" s="56">
        <v>166</v>
      </c>
      <c r="P44" s="56">
        <v>184</v>
      </c>
      <c r="Q44" s="222">
        <v>261</v>
      </c>
    </row>
    <row r="45" spans="1:17" ht="12.75" customHeight="1">
      <c r="A45" s="478"/>
      <c r="B45" s="485"/>
      <c r="C45" s="63" t="s">
        <v>770</v>
      </c>
      <c r="D45" s="57">
        <v>1751</v>
      </c>
      <c r="E45" s="57">
        <v>1771</v>
      </c>
      <c r="F45" s="57">
        <v>1781</v>
      </c>
      <c r="G45" s="57">
        <v>1801</v>
      </c>
      <c r="H45" s="57" t="s">
        <v>1141</v>
      </c>
      <c r="I45" s="57" t="s">
        <v>1141</v>
      </c>
      <c r="J45" s="56">
        <v>220</v>
      </c>
      <c r="K45" s="56">
        <v>11</v>
      </c>
      <c r="L45" s="56">
        <v>36</v>
      </c>
      <c r="M45" s="56">
        <v>44</v>
      </c>
      <c r="N45" s="56">
        <v>62</v>
      </c>
      <c r="O45" s="56">
        <v>195</v>
      </c>
      <c r="P45" s="56">
        <v>217</v>
      </c>
      <c r="Q45" s="222">
        <v>318</v>
      </c>
    </row>
    <row r="46" spans="1:17" ht="12.75" customHeight="1">
      <c r="A46" s="478"/>
      <c r="B46" s="485"/>
      <c r="C46" s="63" t="s">
        <v>683</v>
      </c>
      <c r="D46" s="57">
        <v>1836</v>
      </c>
      <c r="E46" s="57">
        <v>1856</v>
      </c>
      <c r="F46" s="57">
        <v>1866</v>
      </c>
      <c r="G46" s="57">
        <v>1886</v>
      </c>
      <c r="H46" s="57" t="s">
        <v>1141</v>
      </c>
      <c r="I46" s="57" t="s">
        <v>1141</v>
      </c>
      <c r="J46" s="56">
        <v>220</v>
      </c>
      <c r="K46" s="56">
        <v>13</v>
      </c>
      <c r="L46" s="56">
        <v>41</v>
      </c>
      <c r="M46" s="56">
        <v>51</v>
      </c>
      <c r="N46" s="56">
        <v>72</v>
      </c>
      <c r="O46" s="56">
        <v>224</v>
      </c>
      <c r="P46" s="56">
        <v>249</v>
      </c>
      <c r="Q46" s="222">
        <v>376</v>
      </c>
    </row>
    <row r="47" spans="1:17" ht="12.75" customHeight="1">
      <c r="A47" s="478"/>
      <c r="B47" s="485"/>
      <c r="C47" s="63" t="s">
        <v>769</v>
      </c>
      <c r="D47" s="57">
        <v>1925</v>
      </c>
      <c r="E47" s="57">
        <v>1945</v>
      </c>
      <c r="F47" s="57">
        <v>1965</v>
      </c>
      <c r="G47" s="57">
        <v>1985</v>
      </c>
      <c r="H47" s="57" t="s">
        <v>1141</v>
      </c>
      <c r="I47" s="57" t="s">
        <v>1141</v>
      </c>
      <c r="J47" s="56">
        <v>220</v>
      </c>
      <c r="K47" s="56">
        <v>15</v>
      </c>
      <c r="L47" s="56">
        <v>47</v>
      </c>
      <c r="M47" s="56">
        <v>57</v>
      </c>
      <c r="N47" s="56">
        <v>81</v>
      </c>
      <c r="O47" s="56">
        <v>253</v>
      </c>
      <c r="P47" s="56">
        <v>281</v>
      </c>
      <c r="Q47" s="222">
        <v>434</v>
      </c>
    </row>
    <row r="48" spans="1:17" ht="12.75" customHeight="1">
      <c r="A48" s="478"/>
      <c r="B48" s="485"/>
      <c r="C48" s="63" t="s">
        <v>734</v>
      </c>
      <c r="D48" s="57">
        <v>2014</v>
      </c>
      <c r="E48" s="57">
        <v>2044</v>
      </c>
      <c r="F48" s="57">
        <v>2064</v>
      </c>
      <c r="G48" s="57">
        <v>2084</v>
      </c>
      <c r="H48" s="57" t="s">
        <v>1141</v>
      </c>
      <c r="I48" s="57" t="s">
        <v>1141</v>
      </c>
      <c r="J48" s="56">
        <v>220</v>
      </c>
      <c r="K48" s="56">
        <v>16</v>
      </c>
      <c r="L48" s="56">
        <v>51</v>
      </c>
      <c r="M48" s="56">
        <v>63</v>
      </c>
      <c r="N48" s="56">
        <v>89</v>
      </c>
      <c r="O48" s="56">
        <v>281</v>
      </c>
      <c r="P48" s="56">
        <v>312</v>
      </c>
      <c r="Q48" s="222">
        <v>490</v>
      </c>
    </row>
    <row r="49" spans="1:17" ht="12.75" customHeight="1">
      <c r="A49" s="479"/>
      <c r="B49" s="485"/>
      <c r="C49" s="63" t="s">
        <v>729</v>
      </c>
      <c r="D49" s="57">
        <v>2278</v>
      </c>
      <c r="E49" s="57">
        <v>2308</v>
      </c>
      <c r="F49" s="57">
        <v>2328</v>
      </c>
      <c r="G49" s="57">
        <v>2358</v>
      </c>
      <c r="H49" s="57" t="s">
        <v>1141</v>
      </c>
      <c r="I49" s="57" t="s">
        <v>1141</v>
      </c>
      <c r="J49" s="56">
        <v>220</v>
      </c>
      <c r="K49" s="56">
        <v>20</v>
      </c>
      <c r="L49" s="56">
        <v>62</v>
      </c>
      <c r="M49" s="56">
        <v>77</v>
      </c>
      <c r="N49" s="56">
        <v>108</v>
      </c>
      <c r="O49" s="56">
        <v>339</v>
      </c>
      <c r="P49" s="56">
        <v>376</v>
      </c>
      <c r="Q49" s="222">
        <v>606</v>
      </c>
    </row>
    <row r="50" spans="1:17" ht="13.5" customHeight="1">
      <c r="A50" s="477"/>
      <c r="B50" s="485" t="s">
        <v>787</v>
      </c>
      <c r="C50" s="63" t="s">
        <v>729</v>
      </c>
      <c r="D50" s="57">
        <v>2765</v>
      </c>
      <c r="E50" s="57">
        <v>2765</v>
      </c>
      <c r="F50" s="57">
        <v>2765</v>
      </c>
      <c r="G50" s="57">
        <v>2765</v>
      </c>
      <c r="H50" s="57">
        <v>2765</v>
      </c>
      <c r="I50" s="57">
        <v>2765</v>
      </c>
      <c r="J50" s="56">
        <v>440</v>
      </c>
      <c r="K50" s="56">
        <v>18</v>
      </c>
      <c r="L50" s="56">
        <v>60</v>
      </c>
      <c r="M50" s="56">
        <v>74</v>
      </c>
      <c r="N50" s="56">
        <v>106</v>
      </c>
      <c r="O50" s="56">
        <v>332</v>
      </c>
      <c r="P50" s="56">
        <v>368</v>
      </c>
      <c r="Q50" s="222">
        <v>524</v>
      </c>
    </row>
    <row r="51" spans="1:17" ht="13.5" customHeight="1">
      <c r="A51" s="478"/>
      <c r="B51" s="485"/>
      <c r="C51" s="63" t="s">
        <v>656</v>
      </c>
      <c r="D51" s="57">
        <v>2948</v>
      </c>
      <c r="E51" s="57">
        <v>2948</v>
      </c>
      <c r="F51" s="57">
        <v>2948</v>
      </c>
      <c r="G51" s="57">
        <v>2948</v>
      </c>
      <c r="H51" s="57">
        <v>2948</v>
      </c>
      <c r="I51" s="57">
        <v>2948</v>
      </c>
      <c r="J51" s="56">
        <v>440</v>
      </c>
      <c r="K51" s="56">
        <v>22</v>
      </c>
      <c r="L51" s="56">
        <v>72</v>
      </c>
      <c r="M51" s="56">
        <v>88</v>
      </c>
      <c r="N51" s="56">
        <v>124</v>
      </c>
      <c r="O51" s="56">
        <v>390</v>
      </c>
      <c r="P51" s="56">
        <v>434</v>
      </c>
      <c r="Q51" s="222">
        <v>636</v>
      </c>
    </row>
    <row r="52" spans="1:17" ht="13.5" customHeight="1">
      <c r="A52" s="479"/>
      <c r="B52" s="485"/>
      <c r="C52" s="63" t="s">
        <v>785</v>
      </c>
      <c r="D52" s="57">
        <v>3112</v>
      </c>
      <c r="E52" s="57">
        <v>3112</v>
      </c>
      <c r="F52" s="57">
        <v>3112</v>
      </c>
      <c r="G52" s="57">
        <v>3112</v>
      </c>
      <c r="H52" s="57">
        <v>3112</v>
      </c>
      <c r="I52" s="57">
        <v>3112</v>
      </c>
      <c r="J52" s="56">
        <v>440</v>
      </c>
      <c r="K52" s="56">
        <v>26</v>
      </c>
      <c r="L52" s="56">
        <v>82</v>
      </c>
      <c r="M52" s="56">
        <v>102</v>
      </c>
      <c r="N52" s="56">
        <v>144</v>
      </c>
      <c r="O52" s="56">
        <v>448</v>
      </c>
      <c r="P52" s="56">
        <v>498</v>
      </c>
      <c r="Q52" s="222">
        <v>752</v>
      </c>
    </row>
    <row r="53" spans="1:17" ht="13.5" customHeight="1">
      <c r="A53" s="477"/>
      <c r="B53" s="485" t="s">
        <v>786</v>
      </c>
      <c r="C53" s="63" t="s">
        <v>729</v>
      </c>
      <c r="D53" s="57">
        <v>2805</v>
      </c>
      <c r="E53" s="57">
        <v>2835</v>
      </c>
      <c r="F53" s="57">
        <v>2855</v>
      </c>
      <c r="G53" s="57">
        <v>2885</v>
      </c>
      <c r="H53" s="57" t="s">
        <v>1141</v>
      </c>
      <c r="I53" s="57" t="s">
        <v>1141</v>
      </c>
      <c r="J53" s="56">
        <v>440</v>
      </c>
      <c r="K53" s="56">
        <v>18</v>
      </c>
      <c r="L53" s="56">
        <v>60</v>
      </c>
      <c r="M53" s="56">
        <v>74</v>
      </c>
      <c r="N53" s="56">
        <v>106</v>
      </c>
      <c r="O53" s="56">
        <v>332</v>
      </c>
      <c r="P53" s="56">
        <v>368</v>
      </c>
      <c r="Q53" s="222">
        <v>524</v>
      </c>
    </row>
    <row r="54" spans="1:17" ht="13.5" customHeight="1">
      <c r="A54" s="478"/>
      <c r="B54" s="485"/>
      <c r="C54" s="63" t="s">
        <v>656</v>
      </c>
      <c r="D54" s="57">
        <v>2988</v>
      </c>
      <c r="E54" s="57">
        <v>3038</v>
      </c>
      <c r="F54" s="57">
        <v>3058</v>
      </c>
      <c r="G54" s="57">
        <v>3088</v>
      </c>
      <c r="H54" s="57" t="s">
        <v>1141</v>
      </c>
      <c r="I54" s="57" t="s">
        <v>1141</v>
      </c>
      <c r="J54" s="56">
        <v>440</v>
      </c>
      <c r="K54" s="56">
        <v>22</v>
      </c>
      <c r="L54" s="56">
        <v>72</v>
      </c>
      <c r="M54" s="56">
        <v>88</v>
      </c>
      <c r="N54" s="56">
        <v>124</v>
      </c>
      <c r="O54" s="56">
        <v>390</v>
      </c>
      <c r="P54" s="56">
        <v>434</v>
      </c>
      <c r="Q54" s="222">
        <v>636</v>
      </c>
    </row>
    <row r="55" spans="1:17" ht="13.5" customHeight="1">
      <c r="A55" s="479"/>
      <c r="B55" s="485"/>
      <c r="C55" s="63" t="s">
        <v>785</v>
      </c>
      <c r="D55" s="57">
        <v>3162</v>
      </c>
      <c r="E55" s="57">
        <v>3212</v>
      </c>
      <c r="F55" s="57">
        <v>3232</v>
      </c>
      <c r="G55" s="57">
        <v>3272</v>
      </c>
      <c r="H55" s="57" t="s">
        <v>1141</v>
      </c>
      <c r="I55" s="57" t="s">
        <v>1141</v>
      </c>
      <c r="J55" s="56">
        <v>440</v>
      </c>
      <c r="K55" s="56">
        <v>26</v>
      </c>
      <c r="L55" s="56">
        <v>82</v>
      </c>
      <c r="M55" s="56">
        <v>102</v>
      </c>
      <c r="N55" s="56">
        <v>144</v>
      </c>
      <c r="O55" s="56">
        <v>448</v>
      </c>
      <c r="P55" s="56">
        <v>498</v>
      </c>
      <c r="Q55" s="222">
        <v>752</v>
      </c>
    </row>
    <row r="56" spans="1:17" ht="12.75" customHeight="1">
      <c r="A56" s="494"/>
      <c r="B56" s="480" t="s">
        <v>778</v>
      </c>
      <c r="C56" s="63" t="s">
        <v>683</v>
      </c>
      <c r="D56" s="57">
        <v>1235</v>
      </c>
      <c r="E56" s="57">
        <v>1235</v>
      </c>
      <c r="F56" s="57">
        <v>1235</v>
      </c>
      <c r="G56" s="57">
        <v>1235</v>
      </c>
      <c r="H56" s="57">
        <v>1235</v>
      </c>
      <c r="I56" s="57">
        <v>1235</v>
      </c>
      <c r="J56" s="56">
        <v>220</v>
      </c>
      <c r="K56" s="56">
        <v>6</v>
      </c>
      <c r="L56" s="56">
        <v>17</v>
      </c>
      <c r="M56" s="56">
        <v>21</v>
      </c>
      <c r="N56" s="56">
        <v>29</v>
      </c>
      <c r="O56" s="56">
        <v>92</v>
      </c>
      <c r="P56" s="56">
        <v>102</v>
      </c>
      <c r="Q56" s="222">
        <v>111</v>
      </c>
    </row>
    <row r="57" spans="1:17" ht="12.75" customHeight="1">
      <c r="A57" s="494"/>
      <c r="B57" s="481"/>
      <c r="C57" s="63" t="s">
        <v>769</v>
      </c>
      <c r="D57" s="57">
        <v>1257</v>
      </c>
      <c r="E57" s="57">
        <v>1257</v>
      </c>
      <c r="F57" s="57">
        <v>1257</v>
      </c>
      <c r="G57" s="57">
        <v>1257</v>
      </c>
      <c r="H57" s="57">
        <v>1257</v>
      </c>
      <c r="I57" s="57">
        <v>1257</v>
      </c>
      <c r="J57" s="56">
        <v>220</v>
      </c>
      <c r="K57" s="56">
        <v>6</v>
      </c>
      <c r="L57" s="56">
        <v>19</v>
      </c>
      <c r="M57" s="56">
        <v>24</v>
      </c>
      <c r="N57" s="56">
        <v>33</v>
      </c>
      <c r="O57" s="56">
        <v>103</v>
      </c>
      <c r="P57" s="56">
        <v>115</v>
      </c>
      <c r="Q57" s="222">
        <v>135</v>
      </c>
    </row>
    <row r="58" spans="1:17" ht="12.75" customHeight="1">
      <c r="A58" s="494"/>
      <c r="B58" s="481"/>
      <c r="C58" s="63" t="s">
        <v>647</v>
      </c>
      <c r="D58" s="57">
        <v>1269</v>
      </c>
      <c r="E58" s="57">
        <v>1269</v>
      </c>
      <c r="F58" s="57">
        <v>1269</v>
      </c>
      <c r="G58" s="57">
        <v>1269</v>
      </c>
      <c r="H58" s="57">
        <v>1269</v>
      </c>
      <c r="I58" s="57">
        <v>1269</v>
      </c>
      <c r="J58" s="56">
        <v>220</v>
      </c>
      <c r="K58" s="56">
        <v>7</v>
      </c>
      <c r="L58" s="56">
        <v>21</v>
      </c>
      <c r="M58" s="56">
        <v>26</v>
      </c>
      <c r="N58" s="56">
        <v>37</v>
      </c>
      <c r="O58" s="56">
        <v>115</v>
      </c>
      <c r="P58" s="56">
        <v>128</v>
      </c>
      <c r="Q58" s="222">
        <v>158</v>
      </c>
    </row>
    <row r="59" spans="1:17" ht="12.75" customHeight="1">
      <c r="A59" s="494"/>
      <c r="B59" s="481"/>
      <c r="C59" s="63" t="s">
        <v>645</v>
      </c>
      <c r="D59" s="57">
        <v>1363</v>
      </c>
      <c r="E59" s="57">
        <v>1363</v>
      </c>
      <c r="F59" s="57">
        <v>1363</v>
      </c>
      <c r="G59" s="57">
        <v>1363</v>
      </c>
      <c r="H59" s="57">
        <v>1363</v>
      </c>
      <c r="I59" s="57">
        <v>1363</v>
      </c>
      <c r="J59" s="56">
        <v>220</v>
      </c>
      <c r="K59" s="56">
        <v>8</v>
      </c>
      <c r="L59" s="56">
        <v>25</v>
      </c>
      <c r="M59" s="56">
        <v>31</v>
      </c>
      <c r="N59" s="56">
        <v>44</v>
      </c>
      <c r="O59" s="56">
        <v>138</v>
      </c>
      <c r="P59" s="56">
        <v>153</v>
      </c>
      <c r="Q59" s="222">
        <v>205</v>
      </c>
    </row>
    <row r="60" spans="1:17" ht="12.75" customHeight="1">
      <c r="A60" s="494"/>
      <c r="B60" s="481"/>
      <c r="C60" s="63" t="s">
        <v>656</v>
      </c>
      <c r="D60" s="57">
        <v>1523</v>
      </c>
      <c r="E60" s="57">
        <v>1523</v>
      </c>
      <c r="F60" s="57">
        <v>1523</v>
      </c>
      <c r="G60" s="57">
        <v>1523</v>
      </c>
      <c r="H60" s="57">
        <v>1523</v>
      </c>
      <c r="I60" s="57">
        <v>1523</v>
      </c>
      <c r="J60" s="56">
        <v>220</v>
      </c>
      <c r="K60" s="56">
        <v>10</v>
      </c>
      <c r="L60" s="56">
        <v>30</v>
      </c>
      <c r="M60" s="56">
        <v>37</v>
      </c>
      <c r="N60" s="56">
        <v>52</v>
      </c>
      <c r="O60" s="56">
        <v>162</v>
      </c>
      <c r="P60" s="56">
        <v>180</v>
      </c>
      <c r="Q60" s="222">
        <v>252</v>
      </c>
    </row>
    <row r="61" spans="1:17" ht="12.75" customHeight="1">
      <c r="A61" s="494"/>
      <c r="B61" s="481"/>
      <c r="C61" s="63" t="s">
        <v>655</v>
      </c>
      <c r="D61" s="57">
        <v>1624</v>
      </c>
      <c r="E61" s="57">
        <v>1624</v>
      </c>
      <c r="F61" s="57">
        <v>1624</v>
      </c>
      <c r="G61" s="57">
        <v>1624</v>
      </c>
      <c r="H61" s="57">
        <v>1624</v>
      </c>
      <c r="I61" s="57">
        <v>1624</v>
      </c>
      <c r="J61" s="56">
        <v>220</v>
      </c>
      <c r="K61" s="56">
        <v>11</v>
      </c>
      <c r="L61" s="56">
        <v>34</v>
      </c>
      <c r="M61" s="56">
        <v>42</v>
      </c>
      <c r="N61" s="56">
        <v>59</v>
      </c>
      <c r="O61" s="56">
        <v>185</v>
      </c>
      <c r="P61" s="56">
        <v>206</v>
      </c>
      <c r="Q61" s="222">
        <v>299</v>
      </c>
    </row>
    <row r="62" spans="1:17" ht="12.75" customHeight="1">
      <c r="A62" s="494"/>
      <c r="B62" s="481"/>
      <c r="C62" s="63" t="s">
        <v>654</v>
      </c>
      <c r="D62" s="57">
        <v>1947</v>
      </c>
      <c r="E62" s="57">
        <v>1947</v>
      </c>
      <c r="F62" s="57">
        <v>1947</v>
      </c>
      <c r="G62" s="57">
        <v>1947</v>
      </c>
      <c r="H62" s="57">
        <v>1947</v>
      </c>
      <c r="I62" s="57">
        <v>1947</v>
      </c>
      <c r="J62" s="56">
        <v>220</v>
      </c>
      <c r="K62" s="56">
        <v>12</v>
      </c>
      <c r="L62" s="56">
        <v>38</v>
      </c>
      <c r="M62" s="56">
        <v>47</v>
      </c>
      <c r="N62" s="56">
        <v>66</v>
      </c>
      <c r="O62" s="56">
        <v>208</v>
      </c>
      <c r="P62" s="56">
        <v>232</v>
      </c>
      <c r="Q62" s="222">
        <v>345</v>
      </c>
    </row>
    <row r="63" spans="1:17" ht="12.75" customHeight="1">
      <c r="A63" s="494"/>
      <c r="B63" s="488"/>
      <c r="C63" s="63" t="s">
        <v>653</v>
      </c>
      <c r="D63" s="57">
        <v>2036</v>
      </c>
      <c r="E63" s="57">
        <v>2036</v>
      </c>
      <c r="F63" s="57">
        <v>2036</v>
      </c>
      <c r="G63" s="57">
        <v>2036</v>
      </c>
      <c r="H63" s="57">
        <v>2036</v>
      </c>
      <c r="I63" s="57">
        <v>2036</v>
      </c>
      <c r="J63" s="56">
        <v>220</v>
      </c>
      <c r="K63" s="56">
        <v>13</v>
      </c>
      <c r="L63" s="56">
        <v>42</v>
      </c>
      <c r="M63" s="56">
        <v>52</v>
      </c>
      <c r="N63" s="56">
        <v>74</v>
      </c>
      <c r="O63" s="56">
        <v>232</v>
      </c>
      <c r="P63" s="56">
        <v>257</v>
      </c>
      <c r="Q63" s="222">
        <v>392</v>
      </c>
    </row>
    <row r="64" spans="1:17" ht="12.75" customHeight="1">
      <c r="A64" s="494"/>
      <c r="B64" s="485" t="s">
        <v>777</v>
      </c>
      <c r="C64" s="63" t="s">
        <v>683</v>
      </c>
      <c r="D64" s="57">
        <v>1317</v>
      </c>
      <c r="E64" s="57">
        <v>1317</v>
      </c>
      <c r="F64" s="57">
        <v>1317</v>
      </c>
      <c r="G64" s="57">
        <v>1317</v>
      </c>
      <c r="H64" s="57">
        <v>1317</v>
      </c>
      <c r="I64" s="57">
        <v>1317</v>
      </c>
      <c r="J64" s="56">
        <v>220</v>
      </c>
      <c r="K64" s="56">
        <v>7</v>
      </c>
      <c r="L64" s="56">
        <v>20</v>
      </c>
      <c r="M64" s="56">
        <v>25</v>
      </c>
      <c r="N64" s="56">
        <v>35</v>
      </c>
      <c r="O64" s="56">
        <v>110</v>
      </c>
      <c r="P64" s="56">
        <v>123</v>
      </c>
      <c r="Q64" s="222">
        <v>149</v>
      </c>
    </row>
    <row r="65" spans="1:17" ht="12.75" customHeight="1">
      <c r="A65" s="494"/>
      <c r="B65" s="485"/>
      <c r="C65" s="63" t="s">
        <v>769</v>
      </c>
      <c r="D65" s="57">
        <v>1330</v>
      </c>
      <c r="E65" s="57">
        <v>1330</v>
      </c>
      <c r="F65" s="57">
        <v>1330</v>
      </c>
      <c r="G65" s="57">
        <v>1330</v>
      </c>
      <c r="H65" s="57">
        <v>1330</v>
      </c>
      <c r="I65" s="57">
        <v>1330</v>
      </c>
      <c r="J65" s="56">
        <v>220</v>
      </c>
      <c r="K65" s="56">
        <v>8</v>
      </c>
      <c r="L65" s="56">
        <v>23</v>
      </c>
      <c r="M65" s="56">
        <v>29</v>
      </c>
      <c r="N65" s="56">
        <v>40</v>
      </c>
      <c r="O65" s="56">
        <v>125</v>
      </c>
      <c r="P65" s="56">
        <v>139</v>
      </c>
      <c r="Q65" s="222">
        <v>178</v>
      </c>
    </row>
    <row r="66" spans="1:17" ht="12.75" customHeight="1">
      <c r="A66" s="494"/>
      <c r="B66" s="485"/>
      <c r="C66" s="63" t="s">
        <v>647</v>
      </c>
      <c r="D66" s="57">
        <v>1342</v>
      </c>
      <c r="E66" s="57">
        <v>1342</v>
      </c>
      <c r="F66" s="57">
        <v>1342</v>
      </c>
      <c r="G66" s="57">
        <v>1342</v>
      </c>
      <c r="H66" s="57">
        <v>1342</v>
      </c>
      <c r="I66" s="57">
        <v>1342</v>
      </c>
      <c r="J66" s="56">
        <v>220</v>
      </c>
      <c r="K66" s="56">
        <v>8</v>
      </c>
      <c r="L66" s="56">
        <v>25</v>
      </c>
      <c r="M66" s="56">
        <v>31</v>
      </c>
      <c r="N66" s="56">
        <v>44</v>
      </c>
      <c r="O66" s="56">
        <v>139</v>
      </c>
      <c r="P66" s="56">
        <v>154</v>
      </c>
      <c r="Q66" s="222">
        <v>205</v>
      </c>
    </row>
    <row r="67" spans="1:17" ht="12.75" customHeight="1">
      <c r="A67" s="494"/>
      <c r="B67" s="485"/>
      <c r="C67" s="63" t="s">
        <v>645</v>
      </c>
      <c r="D67" s="57">
        <v>1440</v>
      </c>
      <c r="E67" s="57">
        <v>1440</v>
      </c>
      <c r="F67" s="57">
        <v>1440</v>
      </c>
      <c r="G67" s="57">
        <v>1440</v>
      </c>
      <c r="H67" s="57">
        <v>1440</v>
      </c>
      <c r="I67" s="57">
        <v>1440</v>
      </c>
      <c r="J67" s="56">
        <v>220</v>
      </c>
      <c r="K67" s="56">
        <v>10</v>
      </c>
      <c r="L67" s="56">
        <v>30</v>
      </c>
      <c r="M67" s="56">
        <v>38</v>
      </c>
      <c r="N67" s="56">
        <v>53</v>
      </c>
      <c r="O67" s="56">
        <v>167</v>
      </c>
      <c r="P67" s="56">
        <v>185</v>
      </c>
      <c r="Q67" s="222">
        <v>262</v>
      </c>
    </row>
    <row r="68" spans="1:17" ht="12.75" customHeight="1">
      <c r="A68" s="494"/>
      <c r="B68" s="485"/>
      <c r="C68" s="63" t="s">
        <v>656</v>
      </c>
      <c r="D68" s="57">
        <v>1601</v>
      </c>
      <c r="E68" s="57">
        <v>1601</v>
      </c>
      <c r="F68" s="57">
        <v>1601</v>
      </c>
      <c r="G68" s="57">
        <v>1601</v>
      </c>
      <c r="H68" s="57">
        <v>1601</v>
      </c>
      <c r="I68" s="57">
        <v>1601</v>
      </c>
      <c r="J68" s="56">
        <v>220</v>
      </c>
      <c r="K68" s="56">
        <v>11</v>
      </c>
      <c r="L68" s="56">
        <v>36</v>
      </c>
      <c r="M68" s="56">
        <v>44</v>
      </c>
      <c r="N68" s="56">
        <v>62</v>
      </c>
      <c r="O68" s="56">
        <v>195</v>
      </c>
      <c r="P68" s="56">
        <v>217</v>
      </c>
      <c r="Q68" s="222">
        <v>319</v>
      </c>
    </row>
    <row r="69" spans="1:17" ht="12.75" customHeight="1">
      <c r="A69" s="494"/>
      <c r="B69" s="485"/>
      <c r="C69" s="63" t="s">
        <v>655</v>
      </c>
      <c r="D69" s="57">
        <v>1695</v>
      </c>
      <c r="E69" s="57">
        <v>1695</v>
      </c>
      <c r="F69" s="57">
        <v>1695</v>
      </c>
      <c r="G69" s="57">
        <v>1695</v>
      </c>
      <c r="H69" s="57">
        <v>1695</v>
      </c>
      <c r="I69" s="57">
        <v>1695</v>
      </c>
      <c r="J69" s="56">
        <v>220</v>
      </c>
      <c r="K69" s="56">
        <v>13</v>
      </c>
      <c r="L69" s="56">
        <v>41</v>
      </c>
      <c r="M69" s="56">
        <v>50</v>
      </c>
      <c r="N69" s="56">
        <v>71</v>
      </c>
      <c r="O69" s="56">
        <v>223</v>
      </c>
      <c r="P69" s="56">
        <v>248</v>
      </c>
      <c r="Q69" s="222">
        <v>375</v>
      </c>
    </row>
    <row r="70" spans="1:17" ht="12.75" customHeight="1">
      <c r="A70" s="494"/>
      <c r="B70" s="485"/>
      <c r="C70" s="63" t="s">
        <v>654</v>
      </c>
      <c r="D70" s="57">
        <v>2035</v>
      </c>
      <c r="E70" s="57">
        <v>2035</v>
      </c>
      <c r="F70" s="57">
        <v>2035</v>
      </c>
      <c r="G70" s="57">
        <v>2035</v>
      </c>
      <c r="H70" s="57">
        <v>2035</v>
      </c>
      <c r="I70" s="57">
        <v>2035</v>
      </c>
      <c r="J70" s="56">
        <v>220</v>
      </c>
      <c r="K70" s="56">
        <v>15</v>
      </c>
      <c r="L70" s="56">
        <v>46</v>
      </c>
      <c r="M70" s="56">
        <v>57</v>
      </c>
      <c r="N70" s="56">
        <v>80</v>
      </c>
      <c r="O70" s="56">
        <v>252</v>
      </c>
      <c r="P70" s="56">
        <v>280</v>
      </c>
      <c r="Q70" s="222">
        <v>432</v>
      </c>
    </row>
    <row r="71" spans="1:17" ht="12.75" customHeight="1">
      <c r="A71" s="494"/>
      <c r="B71" s="485"/>
      <c r="C71" s="63" t="s">
        <v>653</v>
      </c>
      <c r="D71" s="57">
        <v>2142</v>
      </c>
      <c r="E71" s="57">
        <v>2142</v>
      </c>
      <c r="F71" s="57">
        <v>2142</v>
      </c>
      <c r="G71" s="57">
        <v>2142</v>
      </c>
      <c r="H71" s="57">
        <v>2142</v>
      </c>
      <c r="I71" s="57">
        <v>2142</v>
      </c>
      <c r="J71" s="56">
        <v>220</v>
      </c>
      <c r="K71" s="56">
        <v>16</v>
      </c>
      <c r="L71" s="56">
        <v>51</v>
      </c>
      <c r="M71" s="56">
        <v>63</v>
      </c>
      <c r="N71" s="56">
        <v>89</v>
      </c>
      <c r="O71" s="56">
        <v>280</v>
      </c>
      <c r="P71" s="56">
        <v>311</v>
      </c>
      <c r="Q71" s="222">
        <v>488</v>
      </c>
    </row>
    <row r="72" spans="1:17" ht="12.75" customHeight="1">
      <c r="A72" s="494"/>
      <c r="B72" s="485" t="s">
        <v>776</v>
      </c>
      <c r="C72" s="63" t="s">
        <v>683</v>
      </c>
      <c r="D72" s="57">
        <v>1356</v>
      </c>
      <c r="E72" s="57">
        <v>1356</v>
      </c>
      <c r="F72" s="57">
        <v>1356</v>
      </c>
      <c r="G72" s="57">
        <v>1356</v>
      </c>
      <c r="H72" s="57">
        <v>1356</v>
      </c>
      <c r="I72" s="57">
        <v>1356</v>
      </c>
      <c r="J72" s="56">
        <v>220</v>
      </c>
      <c r="K72" s="56">
        <v>8</v>
      </c>
      <c r="L72" s="56">
        <v>23</v>
      </c>
      <c r="M72" s="56">
        <v>28</v>
      </c>
      <c r="N72" s="56">
        <v>40</v>
      </c>
      <c r="O72" s="56">
        <v>123</v>
      </c>
      <c r="P72" s="56">
        <v>137</v>
      </c>
      <c r="Q72" s="222">
        <v>175</v>
      </c>
    </row>
    <row r="73" spans="1:17" ht="12.75" customHeight="1">
      <c r="A73" s="494"/>
      <c r="B73" s="485"/>
      <c r="C73" s="63" t="s">
        <v>769</v>
      </c>
      <c r="D73" s="57">
        <v>1371</v>
      </c>
      <c r="E73" s="57">
        <v>1371</v>
      </c>
      <c r="F73" s="57">
        <v>1371</v>
      </c>
      <c r="G73" s="57">
        <v>1371</v>
      </c>
      <c r="H73" s="57">
        <v>1371</v>
      </c>
      <c r="I73" s="57">
        <v>1371</v>
      </c>
      <c r="J73" s="56">
        <v>220</v>
      </c>
      <c r="K73" s="56">
        <v>8</v>
      </c>
      <c r="L73" s="56">
        <v>25</v>
      </c>
      <c r="M73" s="56">
        <v>31</v>
      </c>
      <c r="N73" s="56">
        <v>44</v>
      </c>
      <c r="O73" s="56">
        <v>139</v>
      </c>
      <c r="P73" s="56">
        <v>154</v>
      </c>
      <c r="Q73" s="222">
        <v>206</v>
      </c>
    </row>
    <row r="74" spans="1:17" ht="12.75" customHeight="1">
      <c r="A74" s="494"/>
      <c r="B74" s="485"/>
      <c r="C74" s="63" t="s">
        <v>647</v>
      </c>
      <c r="D74" s="57">
        <v>1391</v>
      </c>
      <c r="E74" s="57">
        <v>1391</v>
      </c>
      <c r="F74" s="57">
        <v>1391</v>
      </c>
      <c r="G74" s="57">
        <v>1391</v>
      </c>
      <c r="H74" s="57">
        <v>1391</v>
      </c>
      <c r="I74" s="57">
        <v>1391</v>
      </c>
      <c r="J74" s="56">
        <v>220</v>
      </c>
      <c r="K74" s="56">
        <v>9</v>
      </c>
      <c r="L74" s="56">
        <v>28</v>
      </c>
      <c r="M74" s="56">
        <v>35</v>
      </c>
      <c r="N74" s="56">
        <v>49</v>
      </c>
      <c r="O74" s="56">
        <v>154</v>
      </c>
      <c r="P74" s="56">
        <v>171</v>
      </c>
      <c r="Q74" s="222">
        <v>237</v>
      </c>
    </row>
    <row r="75" spans="1:17" ht="12.75" customHeight="1">
      <c r="A75" s="494"/>
      <c r="B75" s="485"/>
      <c r="C75" s="63" t="s">
        <v>645</v>
      </c>
      <c r="D75" s="57">
        <v>1479</v>
      </c>
      <c r="E75" s="57">
        <v>1479</v>
      </c>
      <c r="F75" s="57">
        <v>1479</v>
      </c>
      <c r="G75" s="57">
        <v>1479</v>
      </c>
      <c r="H75" s="57">
        <v>1479</v>
      </c>
      <c r="I75" s="57">
        <v>1479</v>
      </c>
      <c r="J75" s="56">
        <v>220</v>
      </c>
      <c r="K75" s="56">
        <v>11</v>
      </c>
      <c r="L75" s="56">
        <v>34</v>
      </c>
      <c r="M75" s="56">
        <v>42</v>
      </c>
      <c r="N75" s="56">
        <v>59</v>
      </c>
      <c r="O75" s="56">
        <v>186</v>
      </c>
      <c r="P75" s="56">
        <v>206</v>
      </c>
      <c r="Q75" s="222">
        <v>300</v>
      </c>
    </row>
    <row r="76" spans="1:17" ht="12.75" customHeight="1">
      <c r="A76" s="494"/>
      <c r="B76" s="485"/>
      <c r="C76" s="63" t="s">
        <v>656</v>
      </c>
      <c r="D76" s="57">
        <v>1651</v>
      </c>
      <c r="E76" s="57">
        <v>1651</v>
      </c>
      <c r="F76" s="57">
        <v>1651</v>
      </c>
      <c r="G76" s="57">
        <v>1651</v>
      </c>
      <c r="H76" s="57">
        <v>1651</v>
      </c>
      <c r="I76" s="57">
        <v>1651</v>
      </c>
      <c r="J76" s="56">
        <v>220</v>
      </c>
      <c r="K76" s="56">
        <v>13</v>
      </c>
      <c r="L76" s="56">
        <v>40</v>
      </c>
      <c r="M76" s="56">
        <v>49</v>
      </c>
      <c r="N76" s="56">
        <v>69</v>
      </c>
      <c r="O76" s="56">
        <v>217</v>
      </c>
      <c r="P76" s="56">
        <v>242</v>
      </c>
      <c r="Q76" s="222">
        <v>363</v>
      </c>
    </row>
    <row r="77" spans="1:17" ht="12.75" customHeight="1">
      <c r="A77" s="494"/>
      <c r="B77" s="485"/>
      <c r="C77" s="63" t="s">
        <v>655</v>
      </c>
      <c r="D77" s="57">
        <v>1752</v>
      </c>
      <c r="E77" s="57">
        <v>1752</v>
      </c>
      <c r="F77" s="57">
        <v>1752</v>
      </c>
      <c r="G77" s="57">
        <v>1752</v>
      </c>
      <c r="H77" s="57">
        <v>1752</v>
      </c>
      <c r="I77" s="57">
        <v>1752</v>
      </c>
      <c r="J77" s="56">
        <v>220</v>
      </c>
      <c r="K77" s="56">
        <v>15</v>
      </c>
      <c r="L77" s="56">
        <v>46</v>
      </c>
      <c r="M77" s="56">
        <v>56</v>
      </c>
      <c r="N77" s="56">
        <v>79</v>
      </c>
      <c r="O77" s="56">
        <v>249</v>
      </c>
      <c r="P77" s="56">
        <v>277</v>
      </c>
      <c r="Q77" s="222">
        <v>426</v>
      </c>
    </row>
    <row r="78" spans="1:17" ht="12.75" customHeight="1">
      <c r="A78" s="494"/>
      <c r="B78" s="485"/>
      <c r="C78" s="63" t="s">
        <v>654</v>
      </c>
      <c r="D78" s="57">
        <v>2079</v>
      </c>
      <c r="E78" s="57">
        <v>2079</v>
      </c>
      <c r="F78" s="57">
        <v>2079</v>
      </c>
      <c r="G78" s="57">
        <v>2079</v>
      </c>
      <c r="H78" s="57">
        <v>2079</v>
      </c>
      <c r="I78" s="57">
        <v>2079</v>
      </c>
      <c r="J78" s="56">
        <v>220</v>
      </c>
      <c r="K78" s="56">
        <v>17</v>
      </c>
      <c r="L78" s="56">
        <v>51</v>
      </c>
      <c r="M78" s="56">
        <v>64</v>
      </c>
      <c r="N78" s="56">
        <v>90</v>
      </c>
      <c r="O78" s="56">
        <v>281</v>
      </c>
      <c r="P78" s="56">
        <v>312</v>
      </c>
      <c r="Q78" s="222">
        <v>490</v>
      </c>
    </row>
    <row r="79" spans="1:17" ht="12.75" customHeight="1">
      <c r="A79" s="87" t="s">
        <v>723</v>
      </c>
      <c r="B79" s="97"/>
      <c r="C79" s="85"/>
      <c r="D79" s="85"/>
      <c r="E79" s="96"/>
      <c r="F79" s="84"/>
      <c r="G79" s="93"/>
      <c r="H79" s="93"/>
      <c r="I79" s="93"/>
      <c r="K79" s="95"/>
      <c r="L79" s="93" t="s">
        <v>780</v>
      </c>
      <c r="M79" s="95"/>
      <c r="N79" s="95"/>
    </row>
    <row r="80" spans="1:17" ht="12.75" customHeight="1">
      <c r="A80" s="65" t="s">
        <v>674</v>
      </c>
      <c r="B80" s="65"/>
      <c r="C80" s="65"/>
      <c r="D80" s="65"/>
      <c r="E80" s="65"/>
      <c r="F80" s="71"/>
      <c r="G80" s="71"/>
      <c r="H80" s="71"/>
      <c r="I80" s="71"/>
      <c r="J80" s="71"/>
      <c r="K80" s="65"/>
      <c r="L80" s="65" t="s">
        <v>897</v>
      </c>
      <c r="M80" s="65"/>
      <c r="N80" s="65"/>
    </row>
    <row r="81" spans="1:17" ht="12.75" customHeight="1">
      <c r="A81" s="472" t="s">
        <v>70</v>
      </c>
      <c r="B81" s="472" t="s">
        <v>71</v>
      </c>
      <c r="C81" s="472" t="s">
        <v>72</v>
      </c>
      <c r="D81" s="242"/>
      <c r="E81" s="476" t="s">
        <v>672</v>
      </c>
      <c r="F81" s="472" t="s">
        <v>671</v>
      </c>
      <c r="G81" s="476" t="s">
        <v>670</v>
      </c>
      <c r="H81" s="495" t="s">
        <v>1139</v>
      </c>
      <c r="I81" s="495" t="s">
        <v>1140</v>
      </c>
      <c r="J81" s="487" t="s">
        <v>76</v>
      </c>
      <c r="K81" s="486" t="s">
        <v>78</v>
      </c>
      <c r="L81" s="486"/>
      <c r="M81" s="486"/>
      <c r="N81" s="486"/>
      <c r="O81" s="486"/>
      <c r="P81" s="486"/>
      <c r="Q81" s="486"/>
    </row>
    <row r="82" spans="1:17" ht="12.75" customHeight="1">
      <c r="A82" s="472"/>
      <c r="B82" s="472"/>
      <c r="C82" s="472"/>
      <c r="D82" s="243"/>
      <c r="E82" s="493"/>
      <c r="F82" s="472"/>
      <c r="G82" s="493"/>
      <c r="H82" s="496"/>
      <c r="I82" s="496"/>
      <c r="J82" s="487"/>
      <c r="K82" s="212" t="s">
        <v>79</v>
      </c>
      <c r="L82" s="213" t="s">
        <v>80</v>
      </c>
      <c r="M82" s="212" t="s">
        <v>81</v>
      </c>
      <c r="N82" s="213" t="s">
        <v>82</v>
      </c>
      <c r="O82" s="212" t="s">
        <v>83</v>
      </c>
      <c r="P82" s="213" t="s">
        <v>84</v>
      </c>
      <c r="Q82" s="222" t="s">
        <v>1149</v>
      </c>
    </row>
    <row r="83" spans="1:17" ht="25.5" customHeight="1">
      <c r="A83" s="498"/>
      <c r="B83" s="225" t="s">
        <v>1208</v>
      </c>
      <c r="C83" s="63" t="s">
        <v>653</v>
      </c>
      <c r="D83" s="57">
        <v>2217</v>
      </c>
      <c r="E83" s="57">
        <v>2217</v>
      </c>
      <c r="F83" s="57">
        <v>2217</v>
      </c>
      <c r="G83" s="57">
        <v>2217</v>
      </c>
      <c r="H83" s="57">
        <v>2217</v>
      </c>
      <c r="I83" s="57">
        <v>2217</v>
      </c>
      <c r="J83" s="56">
        <v>220</v>
      </c>
      <c r="K83" s="56">
        <v>19</v>
      </c>
      <c r="L83" s="56">
        <v>57</v>
      </c>
      <c r="M83" s="56">
        <v>71</v>
      </c>
      <c r="N83" s="56">
        <v>100</v>
      </c>
      <c r="O83" s="56">
        <v>312</v>
      </c>
      <c r="P83" s="56">
        <v>347</v>
      </c>
      <c r="Q83" s="222">
        <v>553</v>
      </c>
    </row>
    <row r="84" spans="1:17" ht="12.75" customHeight="1">
      <c r="A84" s="499"/>
      <c r="B84" s="480" t="s">
        <v>1207</v>
      </c>
      <c r="C84" s="63" t="s">
        <v>647</v>
      </c>
      <c r="D84" s="57">
        <v>1353</v>
      </c>
      <c r="E84" s="57">
        <v>1353</v>
      </c>
      <c r="F84" s="57">
        <v>1353</v>
      </c>
      <c r="G84" s="57">
        <v>1353</v>
      </c>
      <c r="H84" s="57">
        <v>1353</v>
      </c>
      <c r="I84" s="57">
        <v>1353</v>
      </c>
      <c r="J84" s="56">
        <v>220</v>
      </c>
      <c r="K84" s="56">
        <v>10</v>
      </c>
      <c r="L84" s="56">
        <v>32</v>
      </c>
      <c r="M84" s="56">
        <v>40</v>
      </c>
      <c r="N84" s="56">
        <v>55</v>
      </c>
      <c r="O84" s="56">
        <v>177</v>
      </c>
      <c r="P84" s="56">
        <v>197</v>
      </c>
      <c r="Q84" s="222">
        <v>365</v>
      </c>
    </row>
    <row r="85" spans="1:17" ht="12.75" customHeight="1">
      <c r="A85" s="499"/>
      <c r="B85" s="481"/>
      <c r="C85" s="63" t="s">
        <v>645</v>
      </c>
      <c r="D85" s="57">
        <v>1452</v>
      </c>
      <c r="E85" s="57">
        <v>1452</v>
      </c>
      <c r="F85" s="57">
        <v>1452</v>
      </c>
      <c r="G85" s="57">
        <v>1452</v>
      </c>
      <c r="H85" s="57">
        <v>1452</v>
      </c>
      <c r="I85" s="57">
        <v>1452</v>
      </c>
      <c r="J85" s="56">
        <v>220</v>
      </c>
      <c r="K85" s="56">
        <v>13</v>
      </c>
      <c r="L85" s="56">
        <v>39</v>
      </c>
      <c r="M85" s="56">
        <v>48</v>
      </c>
      <c r="N85" s="56">
        <v>67</v>
      </c>
      <c r="O85" s="56">
        <v>214</v>
      </c>
      <c r="P85" s="56">
        <v>238</v>
      </c>
      <c r="Q85" s="222">
        <v>440</v>
      </c>
    </row>
    <row r="86" spans="1:17" ht="12.75" customHeight="1">
      <c r="A86" s="499"/>
      <c r="B86" s="481"/>
      <c r="C86" s="63" t="s">
        <v>656</v>
      </c>
      <c r="D86" s="57">
        <v>1647</v>
      </c>
      <c r="E86" s="57">
        <v>1647</v>
      </c>
      <c r="F86" s="57">
        <v>1647</v>
      </c>
      <c r="G86" s="57">
        <v>1647</v>
      </c>
      <c r="H86" s="57">
        <v>1647</v>
      </c>
      <c r="I86" s="57">
        <v>1647</v>
      </c>
      <c r="J86" s="56">
        <v>220</v>
      </c>
      <c r="K86" s="56">
        <v>15</v>
      </c>
      <c r="L86" s="56">
        <v>45</v>
      </c>
      <c r="M86" s="56">
        <v>56</v>
      </c>
      <c r="N86" s="56">
        <v>78</v>
      </c>
      <c r="O86" s="56">
        <v>250</v>
      </c>
      <c r="P86" s="56">
        <v>278</v>
      </c>
      <c r="Q86" s="222">
        <v>514</v>
      </c>
    </row>
    <row r="87" spans="1:17" ht="12.75" customHeight="1">
      <c r="A87" s="499"/>
      <c r="B87" s="481"/>
      <c r="C87" s="63" t="s">
        <v>655</v>
      </c>
      <c r="D87" s="57">
        <v>1747</v>
      </c>
      <c r="E87" s="57">
        <v>1747</v>
      </c>
      <c r="F87" s="57">
        <v>1747</v>
      </c>
      <c r="G87" s="57">
        <v>1747</v>
      </c>
      <c r="H87" s="57">
        <v>1747</v>
      </c>
      <c r="I87" s="57">
        <v>1747</v>
      </c>
      <c r="J87" s="56">
        <v>220</v>
      </c>
      <c r="K87" s="56">
        <v>16</v>
      </c>
      <c r="L87" s="56">
        <v>51</v>
      </c>
      <c r="M87" s="56">
        <v>64</v>
      </c>
      <c r="N87" s="56">
        <v>88</v>
      </c>
      <c r="O87" s="56">
        <v>286</v>
      </c>
      <c r="P87" s="56">
        <v>317</v>
      </c>
      <c r="Q87" s="222">
        <v>588</v>
      </c>
    </row>
    <row r="88" spans="1:17" ht="12.75" customHeight="1">
      <c r="A88" s="499"/>
      <c r="B88" s="481"/>
      <c r="C88" s="63" t="s">
        <v>654</v>
      </c>
      <c r="D88" s="57">
        <v>1861</v>
      </c>
      <c r="E88" s="57">
        <v>1861</v>
      </c>
      <c r="F88" s="57">
        <v>1861</v>
      </c>
      <c r="G88" s="57">
        <v>1861</v>
      </c>
      <c r="H88" s="57">
        <v>1861</v>
      </c>
      <c r="I88" s="57">
        <v>1861</v>
      </c>
      <c r="J88" s="56">
        <v>220</v>
      </c>
      <c r="K88" s="56">
        <v>19</v>
      </c>
      <c r="L88" s="56">
        <v>58</v>
      </c>
      <c r="M88" s="56">
        <v>72</v>
      </c>
      <c r="N88" s="56">
        <v>100</v>
      </c>
      <c r="O88" s="56">
        <v>322</v>
      </c>
      <c r="P88" s="56">
        <v>358</v>
      </c>
      <c r="Q88" s="222">
        <v>663</v>
      </c>
    </row>
    <row r="89" spans="1:17" ht="12.75" customHeight="1">
      <c r="A89" s="500"/>
      <c r="B89" s="488"/>
      <c r="C89" s="63" t="s">
        <v>653</v>
      </c>
      <c r="D89" s="57">
        <v>1965</v>
      </c>
      <c r="E89" s="57">
        <v>1965</v>
      </c>
      <c r="F89" s="57">
        <v>1965</v>
      </c>
      <c r="G89" s="57">
        <v>1965</v>
      </c>
      <c r="H89" s="57">
        <v>1965</v>
      </c>
      <c r="I89" s="57">
        <v>1965</v>
      </c>
      <c r="J89" s="56">
        <v>220</v>
      </c>
      <c r="K89" s="56">
        <v>22</v>
      </c>
      <c r="L89" s="56">
        <v>65</v>
      </c>
      <c r="M89" s="56">
        <v>81</v>
      </c>
      <c r="N89" s="56">
        <v>112</v>
      </c>
      <c r="O89" s="56">
        <v>360</v>
      </c>
      <c r="P89" s="56">
        <v>400</v>
      </c>
      <c r="Q89" s="222">
        <v>738</v>
      </c>
    </row>
    <row r="90" spans="1:17" ht="12.75" customHeight="1">
      <c r="A90" s="477"/>
      <c r="B90" s="485" t="s">
        <v>774</v>
      </c>
      <c r="C90" s="63" t="s">
        <v>683</v>
      </c>
      <c r="D90" s="57">
        <v>1759</v>
      </c>
      <c r="E90" s="57">
        <v>1839</v>
      </c>
      <c r="F90" s="57">
        <v>1889</v>
      </c>
      <c r="G90" s="57">
        <v>1949</v>
      </c>
      <c r="H90" s="57">
        <v>2029</v>
      </c>
      <c r="I90" s="57">
        <v>2149</v>
      </c>
      <c r="J90" s="56">
        <v>440</v>
      </c>
      <c r="K90" s="56">
        <v>7</v>
      </c>
      <c r="L90" s="56">
        <v>20</v>
      </c>
      <c r="M90" s="56">
        <v>25</v>
      </c>
      <c r="N90" s="56">
        <v>35</v>
      </c>
      <c r="O90" s="56">
        <v>110</v>
      </c>
      <c r="P90" s="56">
        <v>123</v>
      </c>
      <c r="Q90" s="222">
        <v>149</v>
      </c>
    </row>
    <row r="91" spans="1:17" ht="12.75" customHeight="1">
      <c r="A91" s="478"/>
      <c r="B91" s="485"/>
      <c r="C91" s="63" t="s">
        <v>769</v>
      </c>
      <c r="D91" s="57">
        <v>1864</v>
      </c>
      <c r="E91" s="57">
        <v>1964</v>
      </c>
      <c r="F91" s="57">
        <v>2014</v>
      </c>
      <c r="G91" s="57">
        <v>2084</v>
      </c>
      <c r="H91" s="57">
        <v>2164</v>
      </c>
      <c r="I91" s="57">
        <v>2284</v>
      </c>
      <c r="J91" s="56">
        <v>440</v>
      </c>
      <c r="K91" s="56">
        <v>8</v>
      </c>
      <c r="L91" s="56">
        <v>23</v>
      </c>
      <c r="M91" s="56">
        <v>29</v>
      </c>
      <c r="N91" s="56">
        <v>40</v>
      </c>
      <c r="O91" s="56">
        <v>125</v>
      </c>
      <c r="P91" s="56">
        <v>139</v>
      </c>
      <c r="Q91" s="222">
        <v>178</v>
      </c>
    </row>
    <row r="92" spans="1:17" ht="12.75" customHeight="1">
      <c r="A92" s="478"/>
      <c r="B92" s="485"/>
      <c r="C92" s="63" t="s">
        <v>647</v>
      </c>
      <c r="D92" s="57">
        <v>1941</v>
      </c>
      <c r="E92" s="57">
        <v>2051</v>
      </c>
      <c r="F92" s="57">
        <v>2111</v>
      </c>
      <c r="G92" s="57">
        <v>2191</v>
      </c>
      <c r="H92" s="57">
        <v>2271</v>
      </c>
      <c r="I92" s="57">
        <v>2401</v>
      </c>
      <c r="J92" s="56">
        <v>440</v>
      </c>
      <c r="K92" s="56">
        <v>8</v>
      </c>
      <c r="L92" s="56">
        <v>25</v>
      </c>
      <c r="M92" s="56">
        <v>31</v>
      </c>
      <c r="N92" s="56">
        <v>44</v>
      </c>
      <c r="O92" s="56">
        <v>139</v>
      </c>
      <c r="P92" s="56">
        <v>154</v>
      </c>
      <c r="Q92" s="222">
        <v>205</v>
      </c>
    </row>
    <row r="93" spans="1:17" ht="12.75" customHeight="1">
      <c r="A93" s="478"/>
      <c r="B93" s="485"/>
      <c r="C93" s="63" t="s">
        <v>645</v>
      </c>
      <c r="D93" s="57">
        <v>2108</v>
      </c>
      <c r="E93" s="57">
        <v>2248</v>
      </c>
      <c r="F93" s="57">
        <v>2318</v>
      </c>
      <c r="G93" s="57">
        <v>2408</v>
      </c>
      <c r="H93" s="57">
        <v>2498</v>
      </c>
      <c r="I93" s="57">
        <v>2648</v>
      </c>
      <c r="J93" s="56">
        <v>440</v>
      </c>
      <c r="K93" s="56">
        <v>10</v>
      </c>
      <c r="L93" s="56">
        <v>30</v>
      </c>
      <c r="M93" s="56">
        <v>38</v>
      </c>
      <c r="N93" s="56">
        <v>53</v>
      </c>
      <c r="O93" s="56">
        <v>167</v>
      </c>
      <c r="P93" s="56">
        <v>185</v>
      </c>
      <c r="Q93" s="222">
        <v>262</v>
      </c>
    </row>
    <row r="94" spans="1:17" ht="12.75" customHeight="1">
      <c r="A94" s="478"/>
      <c r="B94" s="485"/>
      <c r="C94" s="63" t="s">
        <v>656</v>
      </c>
      <c r="D94" s="57">
        <v>2280</v>
      </c>
      <c r="E94" s="57">
        <v>2430</v>
      </c>
      <c r="F94" s="57">
        <v>2510</v>
      </c>
      <c r="G94" s="57">
        <v>2630</v>
      </c>
      <c r="H94" s="57">
        <v>2720</v>
      </c>
      <c r="I94" s="57">
        <v>2880</v>
      </c>
      <c r="J94" s="56">
        <v>440</v>
      </c>
      <c r="K94" s="56">
        <v>11</v>
      </c>
      <c r="L94" s="56">
        <v>36</v>
      </c>
      <c r="M94" s="56">
        <v>44</v>
      </c>
      <c r="N94" s="56">
        <v>62</v>
      </c>
      <c r="O94" s="56">
        <v>195</v>
      </c>
      <c r="P94" s="56">
        <v>217</v>
      </c>
      <c r="Q94" s="222">
        <v>319</v>
      </c>
    </row>
    <row r="95" spans="1:17" ht="12.75" customHeight="1">
      <c r="A95" s="478"/>
      <c r="B95" s="485"/>
      <c r="C95" s="63" t="s">
        <v>655</v>
      </c>
      <c r="D95" s="57">
        <v>2458</v>
      </c>
      <c r="E95" s="57">
        <v>2638</v>
      </c>
      <c r="F95" s="57">
        <v>2728</v>
      </c>
      <c r="G95" s="57">
        <v>2858</v>
      </c>
      <c r="H95" s="57">
        <v>2958</v>
      </c>
      <c r="I95" s="57">
        <v>3128</v>
      </c>
      <c r="J95" s="56">
        <v>440</v>
      </c>
      <c r="K95" s="56">
        <v>13</v>
      </c>
      <c r="L95" s="56">
        <v>41</v>
      </c>
      <c r="M95" s="56">
        <v>50</v>
      </c>
      <c r="N95" s="56">
        <v>71</v>
      </c>
      <c r="O95" s="56">
        <v>223</v>
      </c>
      <c r="P95" s="56">
        <v>248</v>
      </c>
      <c r="Q95" s="222">
        <v>375</v>
      </c>
    </row>
    <row r="96" spans="1:17" ht="12.75" customHeight="1">
      <c r="A96" s="478"/>
      <c r="B96" s="485"/>
      <c r="C96" s="63" t="s">
        <v>654</v>
      </c>
      <c r="D96" s="57">
        <v>2613</v>
      </c>
      <c r="E96" s="57">
        <v>2803</v>
      </c>
      <c r="F96" s="57">
        <v>2913</v>
      </c>
      <c r="G96" s="57">
        <v>3053</v>
      </c>
      <c r="H96" s="57">
        <v>3163</v>
      </c>
      <c r="I96" s="57">
        <v>3353</v>
      </c>
      <c r="J96" s="56">
        <v>440</v>
      </c>
      <c r="K96" s="56">
        <v>15</v>
      </c>
      <c r="L96" s="56">
        <v>46</v>
      </c>
      <c r="M96" s="56">
        <v>57</v>
      </c>
      <c r="N96" s="56">
        <v>80</v>
      </c>
      <c r="O96" s="56">
        <v>252</v>
      </c>
      <c r="P96" s="56">
        <v>280</v>
      </c>
      <c r="Q96" s="222">
        <v>432</v>
      </c>
    </row>
    <row r="97" spans="1:17" ht="12.75" customHeight="1">
      <c r="A97" s="478"/>
      <c r="B97" s="485"/>
      <c r="C97" s="63" t="s">
        <v>653</v>
      </c>
      <c r="D97" s="57">
        <v>2828</v>
      </c>
      <c r="E97" s="57">
        <v>3048</v>
      </c>
      <c r="F97" s="57">
        <v>3168</v>
      </c>
      <c r="G97" s="57">
        <v>3328</v>
      </c>
      <c r="H97" s="57">
        <v>3438</v>
      </c>
      <c r="I97" s="57">
        <v>3638</v>
      </c>
      <c r="J97" s="56">
        <v>440</v>
      </c>
      <c r="K97" s="56">
        <v>16</v>
      </c>
      <c r="L97" s="56">
        <v>51</v>
      </c>
      <c r="M97" s="56">
        <v>63</v>
      </c>
      <c r="N97" s="56">
        <v>89</v>
      </c>
      <c r="O97" s="56">
        <v>280</v>
      </c>
      <c r="P97" s="56">
        <v>311</v>
      </c>
      <c r="Q97" s="222">
        <v>488</v>
      </c>
    </row>
    <row r="98" spans="1:17" ht="12.75" customHeight="1">
      <c r="A98" s="478"/>
      <c r="B98" s="480" t="s">
        <v>1187</v>
      </c>
      <c r="C98" s="63" t="s">
        <v>647</v>
      </c>
      <c r="D98" s="57">
        <v>1946</v>
      </c>
      <c r="E98" s="57">
        <v>2086</v>
      </c>
      <c r="F98" s="57">
        <v>2166</v>
      </c>
      <c r="G98" s="57">
        <v>2266</v>
      </c>
      <c r="H98" s="57">
        <v>2356</v>
      </c>
      <c r="I98" s="57">
        <v>2496</v>
      </c>
      <c r="J98" s="56">
        <v>440</v>
      </c>
      <c r="K98" s="56">
        <v>10</v>
      </c>
      <c r="L98" s="56">
        <v>32</v>
      </c>
      <c r="M98" s="56">
        <v>40</v>
      </c>
      <c r="N98" s="56">
        <v>55</v>
      </c>
      <c r="O98" s="56">
        <v>177</v>
      </c>
      <c r="P98" s="56">
        <v>197</v>
      </c>
      <c r="Q98" s="222">
        <v>365</v>
      </c>
    </row>
    <row r="99" spans="1:17" ht="12.75" customHeight="1">
      <c r="A99" s="478"/>
      <c r="B99" s="481"/>
      <c r="C99" s="63" t="s">
        <v>645</v>
      </c>
      <c r="D99" s="57">
        <v>2100</v>
      </c>
      <c r="E99" s="57">
        <v>2270</v>
      </c>
      <c r="F99" s="57">
        <v>2360</v>
      </c>
      <c r="G99" s="57">
        <v>2490</v>
      </c>
      <c r="H99" s="57">
        <v>2570</v>
      </c>
      <c r="I99" s="57">
        <v>2730</v>
      </c>
      <c r="J99" s="56">
        <v>440</v>
      </c>
      <c r="K99" s="56">
        <v>13</v>
      </c>
      <c r="L99" s="56">
        <v>39</v>
      </c>
      <c r="M99" s="56">
        <v>48</v>
      </c>
      <c r="N99" s="56">
        <v>67</v>
      </c>
      <c r="O99" s="56">
        <v>214</v>
      </c>
      <c r="P99" s="56">
        <v>238</v>
      </c>
      <c r="Q99" s="222">
        <v>440</v>
      </c>
    </row>
    <row r="100" spans="1:17" ht="12.75" customHeight="1">
      <c r="A100" s="478"/>
      <c r="B100" s="481"/>
      <c r="C100" s="63" t="s">
        <v>656</v>
      </c>
      <c r="D100" s="57">
        <v>2445</v>
      </c>
      <c r="E100" s="57">
        <v>2635</v>
      </c>
      <c r="F100" s="57">
        <v>2745</v>
      </c>
      <c r="G100" s="57">
        <v>2885</v>
      </c>
      <c r="H100" s="57">
        <v>2975</v>
      </c>
      <c r="I100" s="57">
        <v>3145</v>
      </c>
      <c r="J100" s="56">
        <v>440</v>
      </c>
      <c r="K100" s="56">
        <v>15</v>
      </c>
      <c r="L100" s="56">
        <v>45</v>
      </c>
      <c r="M100" s="56">
        <v>56</v>
      </c>
      <c r="N100" s="56">
        <v>78</v>
      </c>
      <c r="O100" s="56">
        <v>250</v>
      </c>
      <c r="P100" s="56">
        <v>278</v>
      </c>
      <c r="Q100" s="222">
        <v>514</v>
      </c>
    </row>
    <row r="101" spans="1:17" ht="12.75" customHeight="1">
      <c r="A101" s="478"/>
      <c r="B101" s="481"/>
      <c r="C101" s="63" t="s">
        <v>655</v>
      </c>
      <c r="D101" s="57">
        <v>2605</v>
      </c>
      <c r="E101" s="57">
        <v>2825</v>
      </c>
      <c r="F101" s="57">
        <v>2945</v>
      </c>
      <c r="G101" s="57">
        <v>3105</v>
      </c>
      <c r="H101" s="57">
        <v>3205</v>
      </c>
      <c r="I101" s="57">
        <v>3395</v>
      </c>
      <c r="J101" s="56">
        <v>440</v>
      </c>
      <c r="K101" s="56">
        <v>16</v>
      </c>
      <c r="L101" s="56">
        <v>51</v>
      </c>
      <c r="M101" s="56">
        <v>64</v>
      </c>
      <c r="N101" s="56">
        <v>88</v>
      </c>
      <c r="O101" s="56">
        <v>286</v>
      </c>
      <c r="P101" s="56">
        <v>317</v>
      </c>
      <c r="Q101" s="222">
        <v>588</v>
      </c>
    </row>
    <row r="102" spans="1:17" ht="12.75" customHeight="1">
      <c r="A102" s="478"/>
      <c r="B102" s="481"/>
      <c r="C102" s="63" t="s">
        <v>654</v>
      </c>
      <c r="D102" s="57">
        <v>2769</v>
      </c>
      <c r="E102" s="57">
        <v>3019</v>
      </c>
      <c r="F102" s="57">
        <v>3159</v>
      </c>
      <c r="G102" s="57">
        <v>3339</v>
      </c>
      <c r="H102" s="57">
        <v>3429</v>
      </c>
      <c r="I102" s="57">
        <v>3639</v>
      </c>
      <c r="J102" s="56">
        <v>440</v>
      </c>
      <c r="K102" s="56">
        <v>19</v>
      </c>
      <c r="L102" s="56">
        <v>58</v>
      </c>
      <c r="M102" s="56">
        <v>72</v>
      </c>
      <c r="N102" s="56">
        <v>100</v>
      </c>
      <c r="O102" s="56">
        <v>322</v>
      </c>
      <c r="P102" s="56">
        <v>358</v>
      </c>
      <c r="Q102" s="222">
        <v>663</v>
      </c>
    </row>
    <row r="103" spans="1:17" ht="12.75" customHeight="1">
      <c r="A103" s="479"/>
      <c r="B103" s="488"/>
      <c r="C103" s="63" t="s">
        <v>653</v>
      </c>
      <c r="D103" s="57">
        <v>2923</v>
      </c>
      <c r="E103" s="57">
        <v>3203</v>
      </c>
      <c r="F103" s="57">
        <v>3353</v>
      </c>
      <c r="G103" s="57">
        <v>3553</v>
      </c>
      <c r="H103" s="57">
        <v>3653</v>
      </c>
      <c r="I103" s="57">
        <v>3873</v>
      </c>
      <c r="J103" s="56">
        <v>440</v>
      </c>
      <c r="K103" s="56">
        <v>22</v>
      </c>
      <c r="L103" s="56">
        <v>65</v>
      </c>
      <c r="M103" s="56">
        <v>81</v>
      </c>
      <c r="N103" s="56">
        <v>112</v>
      </c>
      <c r="O103" s="56">
        <v>360</v>
      </c>
      <c r="P103" s="56">
        <v>400</v>
      </c>
      <c r="Q103" s="222">
        <v>738</v>
      </c>
    </row>
    <row r="104" spans="1:17" ht="12.75" customHeight="1">
      <c r="A104" s="477"/>
      <c r="B104" s="485" t="s">
        <v>773</v>
      </c>
      <c r="C104" s="63" t="s">
        <v>683</v>
      </c>
      <c r="D104" s="57">
        <v>2293</v>
      </c>
      <c r="E104" s="57">
        <v>2293</v>
      </c>
      <c r="F104" s="57">
        <v>2293</v>
      </c>
      <c r="G104" s="57">
        <v>2293</v>
      </c>
      <c r="H104" s="57">
        <v>2293</v>
      </c>
      <c r="I104" s="57">
        <v>2293</v>
      </c>
      <c r="J104" s="56">
        <v>440</v>
      </c>
      <c r="K104" s="56">
        <v>14</v>
      </c>
      <c r="L104" s="56">
        <v>40</v>
      </c>
      <c r="M104" s="56">
        <v>50</v>
      </c>
      <c r="N104" s="56">
        <v>70</v>
      </c>
      <c r="O104" s="56">
        <v>220</v>
      </c>
      <c r="P104" s="56">
        <v>246</v>
      </c>
      <c r="Q104" s="222">
        <v>298</v>
      </c>
    </row>
    <row r="105" spans="1:17" ht="12.75" customHeight="1">
      <c r="A105" s="478"/>
      <c r="B105" s="485"/>
      <c r="C105" s="63" t="s">
        <v>769</v>
      </c>
      <c r="D105" s="57">
        <v>2417</v>
      </c>
      <c r="E105" s="57">
        <v>2417</v>
      </c>
      <c r="F105" s="57">
        <v>2417</v>
      </c>
      <c r="G105" s="57">
        <v>2417</v>
      </c>
      <c r="H105" s="57">
        <v>2417</v>
      </c>
      <c r="I105" s="57">
        <v>2417</v>
      </c>
      <c r="J105" s="56">
        <v>440</v>
      </c>
      <c r="K105" s="56">
        <v>16</v>
      </c>
      <c r="L105" s="56">
        <v>46</v>
      </c>
      <c r="M105" s="56">
        <v>58</v>
      </c>
      <c r="N105" s="56">
        <v>80</v>
      </c>
      <c r="O105" s="56">
        <v>250</v>
      </c>
      <c r="P105" s="56">
        <v>278</v>
      </c>
      <c r="Q105" s="222">
        <v>356</v>
      </c>
    </row>
    <row r="106" spans="1:17" ht="12.75" customHeight="1">
      <c r="A106" s="478"/>
      <c r="B106" s="485"/>
      <c r="C106" s="63" t="s">
        <v>647</v>
      </c>
      <c r="D106" s="57">
        <v>2547</v>
      </c>
      <c r="E106" s="57">
        <v>2547</v>
      </c>
      <c r="F106" s="57">
        <v>2547</v>
      </c>
      <c r="G106" s="57">
        <v>2547</v>
      </c>
      <c r="H106" s="57">
        <v>2547</v>
      </c>
      <c r="I106" s="57">
        <v>2547</v>
      </c>
      <c r="J106" s="56">
        <v>440</v>
      </c>
      <c r="K106" s="56">
        <v>16</v>
      </c>
      <c r="L106" s="56">
        <v>50</v>
      </c>
      <c r="M106" s="56">
        <v>62</v>
      </c>
      <c r="N106" s="56">
        <v>88</v>
      </c>
      <c r="O106" s="56">
        <v>278</v>
      </c>
      <c r="P106" s="56">
        <v>308</v>
      </c>
      <c r="Q106" s="222">
        <v>410</v>
      </c>
    </row>
    <row r="107" spans="1:17" ht="12.75" customHeight="1">
      <c r="A107" s="478"/>
      <c r="B107" s="485"/>
      <c r="C107" s="63" t="s">
        <v>645</v>
      </c>
      <c r="D107" s="57">
        <v>2753</v>
      </c>
      <c r="E107" s="57">
        <v>2753</v>
      </c>
      <c r="F107" s="57">
        <v>2753</v>
      </c>
      <c r="G107" s="57">
        <v>2753</v>
      </c>
      <c r="H107" s="57">
        <v>2753</v>
      </c>
      <c r="I107" s="57">
        <v>2753</v>
      </c>
      <c r="J107" s="56">
        <v>440</v>
      </c>
      <c r="K107" s="56">
        <v>20</v>
      </c>
      <c r="L107" s="56">
        <v>60</v>
      </c>
      <c r="M107" s="56">
        <v>76</v>
      </c>
      <c r="N107" s="56">
        <v>106</v>
      </c>
      <c r="O107" s="56">
        <v>334</v>
      </c>
      <c r="P107" s="56">
        <v>370</v>
      </c>
      <c r="Q107" s="222">
        <v>524</v>
      </c>
    </row>
    <row r="108" spans="1:17" ht="12.75" customHeight="1">
      <c r="A108" s="478"/>
      <c r="B108" s="485"/>
      <c r="C108" s="63" t="s">
        <v>656</v>
      </c>
      <c r="D108" s="57">
        <v>2970</v>
      </c>
      <c r="E108" s="57">
        <v>2970</v>
      </c>
      <c r="F108" s="57">
        <v>2970</v>
      </c>
      <c r="G108" s="57">
        <v>2970</v>
      </c>
      <c r="H108" s="57">
        <v>2970</v>
      </c>
      <c r="I108" s="57">
        <v>2970</v>
      </c>
      <c r="J108" s="56">
        <v>440</v>
      </c>
      <c r="K108" s="56">
        <v>22</v>
      </c>
      <c r="L108" s="56">
        <v>72</v>
      </c>
      <c r="M108" s="56">
        <v>88</v>
      </c>
      <c r="N108" s="56">
        <v>124</v>
      </c>
      <c r="O108" s="56">
        <v>390</v>
      </c>
      <c r="P108" s="56">
        <v>434</v>
      </c>
      <c r="Q108" s="222">
        <v>638</v>
      </c>
    </row>
    <row r="109" spans="1:17" ht="12.75" customHeight="1">
      <c r="A109" s="478"/>
      <c r="B109" s="485"/>
      <c r="C109" s="63" t="s">
        <v>655</v>
      </c>
      <c r="D109" s="57">
        <v>3187</v>
      </c>
      <c r="E109" s="57">
        <v>3187</v>
      </c>
      <c r="F109" s="57">
        <v>3187</v>
      </c>
      <c r="G109" s="57">
        <v>3187</v>
      </c>
      <c r="H109" s="57">
        <v>3187</v>
      </c>
      <c r="I109" s="57">
        <v>3187</v>
      </c>
      <c r="J109" s="56">
        <v>440</v>
      </c>
      <c r="K109" s="56">
        <v>26</v>
      </c>
      <c r="L109" s="56">
        <v>82</v>
      </c>
      <c r="M109" s="56">
        <v>100</v>
      </c>
      <c r="N109" s="56">
        <v>142</v>
      </c>
      <c r="O109" s="56">
        <v>446</v>
      </c>
      <c r="P109" s="56">
        <v>496</v>
      </c>
      <c r="Q109" s="222">
        <v>750</v>
      </c>
    </row>
    <row r="110" spans="1:17" ht="12.75" customHeight="1">
      <c r="A110" s="478"/>
      <c r="B110" s="485"/>
      <c r="C110" s="63" t="s">
        <v>654</v>
      </c>
      <c r="D110" s="57">
        <v>3387</v>
      </c>
      <c r="E110" s="57">
        <v>3387</v>
      </c>
      <c r="F110" s="57">
        <v>3387</v>
      </c>
      <c r="G110" s="57">
        <v>3387</v>
      </c>
      <c r="H110" s="57">
        <v>3387</v>
      </c>
      <c r="I110" s="57">
        <v>3387</v>
      </c>
      <c r="J110" s="56">
        <v>440</v>
      </c>
      <c r="K110" s="56">
        <v>30</v>
      </c>
      <c r="L110" s="56">
        <v>92</v>
      </c>
      <c r="M110" s="56">
        <v>114</v>
      </c>
      <c r="N110" s="56">
        <v>160</v>
      </c>
      <c r="O110" s="56">
        <v>504</v>
      </c>
      <c r="P110" s="56">
        <v>560</v>
      </c>
      <c r="Q110" s="222">
        <v>864</v>
      </c>
    </row>
    <row r="111" spans="1:17" ht="12.75" customHeight="1">
      <c r="A111" s="478"/>
      <c r="B111" s="485"/>
      <c r="C111" s="63" t="s">
        <v>653</v>
      </c>
      <c r="D111" s="57">
        <v>3630</v>
      </c>
      <c r="E111" s="57">
        <v>3630</v>
      </c>
      <c r="F111" s="57">
        <v>3630</v>
      </c>
      <c r="G111" s="57">
        <v>3630</v>
      </c>
      <c r="H111" s="57">
        <v>3630</v>
      </c>
      <c r="I111" s="57">
        <v>3630</v>
      </c>
      <c r="J111" s="56">
        <v>440</v>
      </c>
      <c r="K111" s="56">
        <v>32</v>
      </c>
      <c r="L111" s="56">
        <v>102</v>
      </c>
      <c r="M111" s="56">
        <v>126</v>
      </c>
      <c r="N111" s="56">
        <v>178</v>
      </c>
      <c r="O111" s="56">
        <v>560</v>
      </c>
      <c r="P111" s="56">
        <v>622</v>
      </c>
      <c r="Q111" s="222">
        <v>976</v>
      </c>
    </row>
    <row r="112" spans="1:17" ht="12.75" customHeight="1">
      <c r="A112" s="478"/>
      <c r="B112" s="480" t="s">
        <v>1206</v>
      </c>
      <c r="C112" s="63" t="s">
        <v>647</v>
      </c>
      <c r="D112" s="57">
        <v>2466</v>
      </c>
      <c r="E112" s="57">
        <v>2466</v>
      </c>
      <c r="F112" s="57">
        <v>2466</v>
      </c>
      <c r="G112" s="57">
        <v>2466</v>
      </c>
      <c r="H112" s="57">
        <v>2466</v>
      </c>
      <c r="I112" s="57">
        <v>2466</v>
      </c>
      <c r="J112" s="56">
        <v>440</v>
      </c>
      <c r="K112" s="56">
        <v>20</v>
      </c>
      <c r="L112" s="56">
        <v>64</v>
      </c>
      <c r="M112" s="56">
        <v>80</v>
      </c>
      <c r="N112" s="56">
        <v>110</v>
      </c>
      <c r="O112" s="56">
        <v>354</v>
      </c>
      <c r="P112" s="56">
        <v>394</v>
      </c>
      <c r="Q112" s="222">
        <v>730</v>
      </c>
    </row>
    <row r="113" spans="1:17" ht="12.75" customHeight="1">
      <c r="A113" s="478"/>
      <c r="B113" s="481"/>
      <c r="C113" s="63" t="s">
        <v>645</v>
      </c>
      <c r="D113" s="57">
        <v>2654</v>
      </c>
      <c r="E113" s="57">
        <v>2654</v>
      </c>
      <c r="F113" s="57">
        <v>2654</v>
      </c>
      <c r="G113" s="57">
        <v>2654</v>
      </c>
      <c r="H113" s="57">
        <v>2654</v>
      </c>
      <c r="I113" s="57">
        <v>2654</v>
      </c>
      <c r="J113" s="56">
        <v>440</v>
      </c>
      <c r="K113" s="56">
        <v>26</v>
      </c>
      <c r="L113" s="56">
        <v>78</v>
      </c>
      <c r="M113" s="56">
        <v>96</v>
      </c>
      <c r="N113" s="56">
        <v>134</v>
      </c>
      <c r="O113" s="56">
        <v>428</v>
      </c>
      <c r="P113" s="56">
        <v>476</v>
      </c>
      <c r="Q113" s="222">
        <v>880</v>
      </c>
    </row>
    <row r="114" spans="1:17" ht="12.75" customHeight="1">
      <c r="A114" s="478"/>
      <c r="B114" s="481"/>
      <c r="C114" s="63" t="s">
        <v>656</v>
      </c>
      <c r="D114" s="57">
        <v>3019</v>
      </c>
      <c r="E114" s="57">
        <v>3019</v>
      </c>
      <c r="F114" s="57">
        <v>3019</v>
      </c>
      <c r="G114" s="57">
        <v>3019</v>
      </c>
      <c r="H114" s="57">
        <v>3019</v>
      </c>
      <c r="I114" s="57">
        <v>3019</v>
      </c>
      <c r="J114" s="56">
        <v>440</v>
      </c>
      <c r="K114" s="56">
        <v>30</v>
      </c>
      <c r="L114" s="56">
        <v>90</v>
      </c>
      <c r="M114" s="56">
        <v>112</v>
      </c>
      <c r="N114" s="56">
        <v>156</v>
      </c>
      <c r="O114" s="56">
        <v>500</v>
      </c>
      <c r="P114" s="56">
        <v>556</v>
      </c>
      <c r="Q114" s="222">
        <v>1028</v>
      </c>
    </row>
    <row r="115" spans="1:17" ht="12.75" customHeight="1">
      <c r="A115" s="478"/>
      <c r="B115" s="481"/>
      <c r="C115" s="63" t="s">
        <v>655</v>
      </c>
      <c r="D115" s="57">
        <v>3214</v>
      </c>
      <c r="E115" s="57">
        <v>3214</v>
      </c>
      <c r="F115" s="57">
        <v>3214</v>
      </c>
      <c r="G115" s="57">
        <v>3214</v>
      </c>
      <c r="H115" s="57">
        <v>3214</v>
      </c>
      <c r="I115" s="57">
        <v>3214</v>
      </c>
      <c r="J115" s="56">
        <v>440</v>
      </c>
      <c r="K115" s="56">
        <v>32</v>
      </c>
      <c r="L115" s="56">
        <v>102</v>
      </c>
      <c r="M115" s="56">
        <v>128</v>
      </c>
      <c r="N115" s="56">
        <v>176</v>
      </c>
      <c r="O115" s="56">
        <v>572</v>
      </c>
      <c r="P115" s="56">
        <v>634</v>
      </c>
      <c r="Q115" s="222">
        <v>1176</v>
      </c>
    </row>
    <row r="116" spans="1:17" ht="12.75" customHeight="1">
      <c r="A116" s="478"/>
      <c r="B116" s="481"/>
      <c r="C116" s="63" t="s">
        <v>654</v>
      </c>
      <c r="D116" s="57">
        <v>3422</v>
      </c>
      <c r="E116" s="57">
        <v>3422</v>
      </c>
      <c r="F116" s="57">
        <v>3422</v>
      </c>
      <c r="G116" s="57">
        <v>3422</v>
      </c>
      <c r="H116" s="57">
        <v>3422</v>
      </c>
      <c r="I116" s="57">
        <v>3422</v>
      </c>
      <c r="J116" s="56">
        <v>440</v>
      </c>
      <c r="K116" s="56">
        <v>38</v>
      </c>
      <c r="L116" s="56">
        <v>116</v>
      </c>
      <c r="M116" s="56">
        <v>144</v>
      </c>
      <c r="N116" s="56">
        <v>200</v>
      </c>
      <c r="O116" s="56">
        <v>644</v>
      </c>
      <c r="P116" s="56">
        <v>716</v>
      </c>
      <c r="Q116" s="222">
        <v>1326</v>
      </c>
    </row>
    <row r="117" spans="1:17" ht="12.75" customHeight="1">
      <c r="A117" s="479"/>
      <c r="B117" s="488"/>
      <c r="C117" s="63" t="s">
        <v>653</v>
      </c>
      <c r="D117" s="57">
        <v>3615</v>
      </c>
      <c r="E117" s="57">
        <v>3615</v>
      </c>
      <c r="F117" s="57">
        <v>3615</v>
      </c>
      <c r="G117" s="57">
        <v>3615</v>
      </c>
      <c r="H117" s="57">
        <v>3615</v>
      </c>
      <c r="I117" s="57">
        <v>3615</v>
      </c>
      <c r="J117" s="56">
        <v>440</v>
      </c>
      <c r="K117" s="56">
        <v>44</v>
      </c>
      <c r="L117" s="56">
        <v>130</v>
      </c>
      <c r="M117" s="56">
        <v>162</v>
      </c>
      <c r="N117" s="56">
        <v>224</v>
      </c>
      <c r="O117" s="56">
        <v>720</v>
      </c>
      <c r="P117" s="56">
        <v>800</v>
      </c>
      <c r="Q117" s="222">
        <v>1476</v>
      </c>
    </row>
    <row r="118" spans="1:17" ht="36" customHeight="1">
      <c r="A118" s="477"/>
      <c r="B118" s="62" t="s">
        <v>718</v>
      </c>
      <c r="C118" s="508" t="s">
        <v>645</v>
      </c>
      <c r="D118" s="57">
        <v>3608</v>
      </c>
      <c r="E118" s="57">
        <v>3608</v>
      </c>
      <c r="F118" s="57">
        <v>3608</v>
      </c>
      <c r="G118" s="57">
        <v>3608</v>
      </c>
      <c r="H118" s="57">
        <v>3608</v>
      </c>
      <c r="I118" s="57">
        <v>3608</v>
      </c>
      <c r="J118" s="56">
        <v>220</v>
      </c>
      <c r="K118" s="56">
        <v>20</v>
      </c>
      <c r="L118" s="56">
        <v>62</v>
      </c>
      <c r="M118" s="56">
        <v>77</v>
      </c>
      <c r="N118" s="56">
        <v>108</v>
      </c>
      <c r="O118" s="56">
        <v>339</v>
      </c>
      <c r="P118" s="56">
        <v>376</v>
      </c>
      <c r="Q118" s="222">
        <v>606</v>
      </c>
    </row>
    <row r="119" spans="1:17" ht="36" customHeight="1">
      <c r="A119" s="479"/>
      <c r="B119" s="62" t="s">
        <v>717</v>
      </c>
      <c r="C119" s="509"/>
      <c r="D119" s="57">
        <v>4175</v>
      </c>
      <c r="E119" s="57">
        <v>4175</v>
      </c>
      <c r="F119" s="57">
        <v>4175</v>
      </c>
      <c r="G119" s="57">
        <v>4175</v>
      </c>
      <c r="H119" s="57">
        <v>4175</v>
      </c>
      <c r="I119" s="57">
        <v>4175</v>
      </c>
      <c r="J119" s="56">
        <v>220</v>
      </c>
      <c r="K119" s="56">
        <v>26</v>
      </c>
      <c r="L119" s="56">
        <v>79</v>
      </c>
      <c r="M119" s="56">
        <v>98</v>
      </c>
      <c r="N119" s="56">
        <v>139</v>
      </c>
      <c r="O119" s="56">
        <v>434</v>
      </c>
      <c r="P119" s="56">
        <v>482</v>
      </c>
      <c r="Q119" s="222">
        <v>797</v>
      </c>
    </row>
    <row r="120" spans="1:17" ht="18" customHeight="1">
      <c r="A120" s="482"/>
      <c r="B120" s="480" t="s">
        <v>714</v>
      </c>
      <c r="C120" s="63" t="s">
        <v>645</v>
      </c>
      <c r="D120" s="57">
        <v>4283</v>
      </c>
      <c r="E120" s="57">
        <v>4283</v>
      </c>
      <c r="F120" s="57">
        <v>4283</v>
      </c>
      <c r="G120" s="57">
        <v>4283</v>
      </c>
      <c r="H120" s="57">
        <v>4283</v>
      </c>
      <c r="I120" s="57">
        <v>4283</v>
      </c>
      <c r="J120" s="56">
        <v>440</v>
      </c>
      <c r="K120" s="56">
        <v>18</v>
      </c>
      <c r="L120" s="56">
        <v>60</v>
      </c>
      <c r="M120" s="56">
        <v>74</v>
      </c>
      <c r="N120" s="56">
        <v>106</v>
      </c>
      <c r="O120" s="56">
        <v>332</v>
      </c>
      <c r="P120" s="56">
        <v>368</v>
      </c>
      <c r="Q120" s="222">
        <v>524</v>
      </c>
    </row>
    <row r="121" spans="1:17" ht="18" customHeight="1">
      <c r="A121" s="483"/>
      <c r="B121" s="481"/>
      <c r="C121" s="63" t="s">
        <v>655</v>
      </c>
      <c r="D121" s="57">
        <v>4866</v>
      </c>
      <c r="E121" s="57">
        <v>4866</v>
      </c>
      <c r="F121" s="57">
        <v>4866</v>
      </c>
      <c r="G121" s="57">
        <v>4866</v>
      </c>
      <c r="H121" s="57">
        <v>4866</v>
      </c>
      <c r="I121" s="57">
        <v>4866</v>
      </c>
      <c r="J121" s="56">
        <v>440</v>
      </c>
      <c r="K121" s="56">
        <v>26</v>
      </c>
      <c r="L121" s="56">
        <v>82</v>
      </c>
      <c r="M121" s="56">
        <v>102</v>
      </c>
      <c r="N121" s="56">
        <v>144</v>
      </c>
      <c r="O121" s="56">
        <v>448</v>
      </c>
      <c r="P121" s="56">
        <v>498</v>
      </c>
      <c r="Q121" s="222">
        <v>752</v>
      </c>
    </row>
    <row r="122" spans="1:17" ht="18" customHeight="1">
      <c r="A122" s="483"/>
      <c r="B122" s="480" t="s">
        <v>713</v>
      </c>
      <c r="C122" s="63" t="s">
        <v>645</v>
      </c>
      <c r="D122" s="57">
        <v>4734</v>
      </c>
      <c r="E122" s="57">
        <v>4734</v>
      </c>
      <c r="F122" s="57">
        <v>4734</v>
      </c>
      <c r="G122" s="57">
        <v>4734</v>
      </c>
      <c r="H122" s="57">
        <v>4734</v>
      </c>
      <c r="I122" s="57">
        <v>4734</v>
      </c>
      <c r="J122" s="56">
        <v>440</v>
      </c>
      <c r="K122" s="56">
        <v>26</v>
      </c>
      <c r="L122" s="56">
        <v>78</v>
      </c>
      <c r="M122" s="56">
        <v>96</v>
      </c>
      <c r="N122" s="56">
        <v>136</v>
      </c>
      <c r="O122" s="56">
        <v>426</v>
      </c>
      <c r="P122" s="56">
        <v>474</v>
      </c>
      <c r="Q122" s="222">
        <v>710</v>
      </c>
    </row>
    <row r="123" spans="1:17" ht="18" customHeight="1">
      <c r="A123" s="484"/>
      <c r="B123" s="481"/>
      <c r="C123" s="63" t="s">
        <v>655</v>
      </c>
      <c r="D123" s="57">
        <v>5341</v>
      </c>
      <c r="E123" s="57">
        <v>5341</v>
      </c>
      <c r="F123" s="57">
        <v>5341</v>
      </c>
      <c r="G123" s="57">
        <v>5341</v>
      </c>
      <c r="H123" s="57">
        <v>5341</v>
      </c>
      <c r="I123" s="57">
        <v>5341</v>
      </c>
      <c r="J123" s="56">
        <v>440</v>
      </c>
      <c r="K123" s="56">
        <v>34</v>
      </c>
      <c r="L123" s="56">
        <v>106</v>
      </c>
      <c r="M123" s="56">
        <v>130</v>
      </c>
      <c r="N123" s="56">
        <v>184</v>
      </c>
      <c r="O123" s="56">
        <v>574</v>
      </c>
      <c r="P123" s="56">
        <v>638</v>
      </c>
      <c r="Q123" s="222">
        <v>1006</v>
      </c>
    </row>
    <row r="124" spans="1:17" ht="15" customHeight="1">
      <c r="A124" s="490"/>
      <c r="B124" s="480" t="s">
        <v>707</v>
      </c>
      <c r="C124" s="58" t="s">
        <v>683</v>
      </c>
      <c r="D124" s="57">
        <v>2911</v>
      </c>
      <c r="E124" s="57">
        <v>2911</v>
      </c>
      <c r="F124" s="57">
        <v>2911</v>
      </c>
      <c r="G124" s="57">
        <v>2911</v>
      </c>
      <c r="H124" s="57">
        <v>2911</v>
      </c>
      <c r="I124" s="57">
        <v>2911</v>
      </c>
      <c r="J124" s="56">
        <v>440</v>
      </c>
      <c r="K124" s="56">
        <v>23</v>
      </c>
      <c r="L124" s="56">
        <v>72</v>
      </c>
      <c r="M124" s="56">
        <v>89</v>
      </c>
      <c r="N124" s="56">
        <v>125</v>
      </c>
      <c r="O124" s="56">
        <v>391</v>
      </c>
      <c r="P124" s="56">
        <v>435</v>
      </c>
      <c r="Q124" s="222">
        <v>638</v>
      </c>
    </row>
    <row r="125" spans="1:17" ht="15" customHeight="1">
      <c r="A125" s="490"/>
      <c r="B125" s="481"/>
      <c r="C125" s="58" t="s">
        <v>647</v>
      </c>
      <c r="D125" s="57">
        <v>3197</v>
      </c>
      <c r="E125" s="57">
        <v>3197</v>
      </c>
      <c r="F125" s="57">
        <v>3197</v>
      </c>
      <c r="G125" s="57">
        <v>3197</v>
      </c>
      <c r="H125" s="57">
        <v>3197</v>
      </c>
      <c r="I125" s="57">
        <v>3197</v>
      </c>
      <c r="J125" s="56">
        <v>440</v>
      </c>
      <c r="K125" s="56">
        <v>28</v>
      </c>
      <c r="L125" s="56">
        <v>89</v>
      </c>
      <c r="M125" s="56">
        <v>110</v>
      </c>
      <c r="N125" s="56">
        <v>156</v>
      </c>
      <c r="O125" s="56">
        <v>491</v>
      </c>
      <c r="P125" s="56">
        <v>545</v>
      </c>
      <c r="Q125" s="222">
        <v>838</v>
      </c>
    </row>
    <row r="126" spans="1:17" ht="15" customHeight="1">
      <c r="A126" s="490"/>
      <c r="B126" s="481"/>
      <c r="C126" s="58" t="s">
        <v>645</v>
      </c>
      <c r="D126" s="57">
        <v>3552</v>
      </c>
      <c r="E126" s="57">
        <v>3552</v>
      </c>
      <c r="F126" s="57">
        <v>3552</v>
      </c>
      <c r="G126" s="57">
        <v>3552</v>
      </c>
      <c r="H126" s="57">
        <v>3552</v>
      </c>
      <c r="I126" s="57">
        <v>3552</v>
      </c>
      <c r="J126" s="56">
        <v>440</v>
      </c>
      <c r="K126" s="56">
        <v>35</v>
      </c>
      <c r="L126" s="56">
        <v>109</v>
      </c>
      <c r="M126" s="56">
        <v>135</v>
      </c>
      <c r="N126" s="56">
        <v>189</v>
      </c>
      <c r="O126" s="56">
        <v>592</v>
      </c>
      <c r="P126" s="56">
        <v>657</v>
      </c>
      <c r="Q126" s="222">
        <v>1040</v>
      </c>
    </row>
    <row r="127" spans="1:17" ht="15" customHeight="1">
      <c r="A127" s="490"/>
      <c r="B127" s="480" t="s">
        <v>706</v>
      </c>
      <c r="C127" s="58" t="s">
        <v>683</v>
      </c>
      <c r="D127" s="57">
        <v>3209</v>
      </c>
      <c r="E127" s="57">
        <v>3209</v>
      </c>
      <c r="F127" s="57">
        <v>3209</v>
      </c>
      <c r="G127" s="57">
        <v>3209</v>
      </c>
      <c r="H127" s="57">
        <v>3209</v>
      </c>
      <c r="I127" s="57">
        <v>3209</v>
      </c>
      <c r="J127" s="56">
        <v>440</v>
      </c>
      <c r="K127" s="56">
        <v>27</v>
      </c>
      <c r="L127" s="56">
        <v>84</v>
      </c>
      <c r="M127" s="56">
        <v>103</v>
      </c>
      <c r="N127" s="56">
        <v>145</v>
      </c>
      <c r="O127" s="56">
        <v>454</v>
      </c>
      <c r="P127" s="56">
        <v>505</v>
      </c>
      <c r="Q127" s="222">
        <v>765</v>
      </c>
    </row>
    <row r="128" spans="1:17" ht="15" customHeight="1">
      <c r="A128" s="490"/>
      <c r="B128" s="481"/>
      <c r="C128" s="58" t="s">
        <v>647</v>
      </c>
      <c r="D128" s="57">
        <v>3506</v>
      </c>
      <c r="E128" s="57">
        <v>3506</v>
      </c>
      <c r="F128" s="57">
        <v>3506</v>
      </c>
      <c r="G128" s="57">
        <v>3506</v>
      </c>
      <c r="H128" s="57">
        <v>3506</v>
      </c>
      <c r="I128" s="57">
        <v>3506</v>
      </c>
      <c r="J128" s="56">
        <v>440</v>
      </c>
      <c r="K128" s="56">
        <v>33</v>
      </c>
      <c r="L128" s="56">
        <v>104</v>
      </c>
      <c r="M128" s="56">
        <v>128</v>
      </c>
      <c r="N128" s="56">
        <v>182</v>
      </c>
      <c r="O128" s="56">
        <v>570</v>
      </c>
      <c r="P128" s="56">
        <v>633</v>
      </c>
      <c r="Q128" s="222">
        <v>997</v>
      </c>
    </row>
    <row r="129" spans="1:17" ht="15" customHeight="1">
      <c r="A129" s="490"/>
      <c r="B129" s="481"/>
      <c r="C129" s="58" t="s">
        <v>645</v>
      </c>
      <c r="D129" s="57">
        <v>3872</v>
      </c>
      <c r="E129" s="57">
        <v>3872</v>
      </c>
      <c r="F129" s="57">
        <v>3872</v>
      </c>
      <c r="G129" s="57">
        <v>3872</v>
      </c>
      <c r="H129" s="57">
        <v>3872</v>
      </c>
      <c r="I129" s="57">
        <v>3872</v>
      </c>
      <c r="J129" s="56">
        <v>440</v>
      </c>
      <c r="K129" s="56">
        <v>41</v>
      </c>
      <c r="L129" s="56">
        <v>126</v>
      </c>
      <c r="M129" s="56">
        <v>156</v>
      </c>
      <c r="N129" s="56">
        <v>220</v>
      </c>
      <c r="O129" s="56">
        <v>687</v>
      </c>
      <c r="P129" s="56">
        <v>763</v>
      </c>
      <c r="Q129" s="222">
        <v>1231</v>
      </c>
    </row>
    <row r="130" spans="1:17" ht="36" customHeight="1">
      <c r="A130" s="490"/>
      <c r="B130" s="62" t="s">
        <v>703</v>
      </c>
      <c r="C130" s="474" t="s">
        <v>683</v>
      </c>
      <c r="D130" s="57">
        <v>5713</v>
      </c>
      <c r="E130" s="57">
        <v>5873</v>
      </c>
      <c r="F130" s="57">
        <v>5973</v>
      </c>
      <c r="G130" s="57">
        <v>6093</v>
      </c>
      <c r="H130" s="57">
        <v>6253</v>
      </c>
      <c r="I130" s="57">
        <v>6493</v>
      </c>
      <c r="J130" s="56">
        <v>440</v>
      </c>
      <c r="K130" s="56">
        <v>24</v>
      </c>
      <c r="L130" s="56">
        <v>75</v>
      </c>
      <c r="M130" s="56">
        <v>93</v>
      </c>
      <c r="N130" s="56">
        <v>131</v>
      </c>
      <c r="O130" s="56">
        <v>410</v>
      </c>
      <c r="P130" s="56">
        <v>455</v>
      </c>
      <c r="Q130" s="222">
        <v>697</v>
      </c>
    </row>
    <row r="131" spans="1:17" ht="36" customHeight="1">
      <c r="A131" s="490"/>
      <c r="B131" s="62" t="s">
        <v>702</v>
      </c>
      <c r="C131" s="475"/>
      <c r="D131" s="57">
        <v>6075</v>
      </c>
      <c r="E131" s="57">
        <v>6235</v>
      </c>
      <c r="F131" s="57">
        <v>6335</v>
      </c>
      <c r="G131" s="57">
        <v>6455</v>
      </c>
      <c r="H131" s="57">
        <v>6615</v>
      </c>
      <c r="I131" s="57">
        <v>6855</v>
      </c>
      <c r="J131" s="56">
        <v>440</v>
      </c>
      <c r="K131" s="56">
        <v>28</v>
      </c>
      <c r="L131" s="56">
        <v>87</v>
      </c>
      <c r="M131" s="56">
        <v>107</v>
      </c>
      <c r="N131" s="56">
        <v>151</v>
      </c>
      <c r="O131" s="56">
        <v>473</v>
      </c>
      <c r="P131" s="56">
        <v>525</v>
      </c>
      <c r="Q131" s="222">
        <v>803</v>
      </c>
    </row>
    <row r="132" spans="1:17" ht="39.75" customHeight="1">
      <c r="A132" s="490"/>
      <c r="B132" s="62" t="s">
        <v>684</v>
      </c>
      <c r="C132" s="474" t="s">
        <v>683</v>
      </c>
      <c r="D132" s="57">
        <v>8423</v>
      </c>
      <c r="E132" s="57">
        <v>8583</v>
      </c>
      <c r="F132" s="57">
        <v>8683</v>
      </c>
      <c r="G132" s="57">
        <v>8803</v>
      </c>
      <c r="H132" s="57">
        <v>8963</v>
      </c>
      <c r="I132" s="57">
        <v>9203</v>
      </c>
      <c r="J132" s="56">
        <v>440</v>
      </c>
      <c r="K132" s="56">
        <v>24</v>
      </c>
      <c r="L132" s="56">
        <v>75</v>
      </c>
      <c r="M132" s="56">
        <v>93</v>
      </c>
      <c r="N132" s="56">
        <v>131</v>
      </c>
      <c r="O132" s="56">
        <v>410</v>
      </c>
      <c r="P132" s="56">
        <v>455</v>
      </c>
      <c r="Q132" s="222">
        <v>697</v>
      </c>
    </row>
    <row r="133" spans="1:17" ht="39.75" customHeight="1">
      <c r="A133" s="490"/>
      <c r="B133" s="59" t="s">
        <v>682</v>
      </c>
      <c r="C133" s="475"/>
      <c r="D133" s="57">
        <v>8785</v>
      </c>
      <c r="E133" s="57">
        <v>8945</v>
      </c>
      <c r="F133" s="57">
        <v>9045</v>
      </c>
      <c r="G133" s="57">
        <v>9165</v>
      </c>
      <c r="H133" s="57">
        <v>9325</v>
      </c>
      <c r="I133" s="57">
        <v>9565</v>
      </c>
      <c r="J133" s="56">
        <v>440</v>
      </c>
      <c r="K133" s="56">
        <v>28</v>
      </c>
      <c r="L133" s="56">
        <v>87</v>
      </c>
      <c r="M133" s="56">
        <v>107</v>
      </c>
      <c r="N133" s="56">
        <v>151</v>
      </c>
      <c r="O133" s="56">
        <v>473</v>
      </c>
      <c r="P133" s="56">
        <v>525</v>
      </c>
      <c r="Q133" s="222">
        <v>803</v>
      </c>
    </row>
    <row r="134" spans="1:17" ht="16.5" customHeight="1">
      <c r="A134" s="100"/>
      <c r="B134" s="86"/>
      <c r="C134" s="503" t="s">
        <v>660</v>
      </c>
      <c r="D134" s="503"/>
      <c r="E134" s="503"/>
      <c r="F134" s="503"/>
      <c r="G134" s="503"/>
      <c r="H134" s="503"/>
      <c r="I134" s="503"/>
      <c r="J134" s="503"/>
      <c r="K134" s="503"/>
      <c r="L134" s="503"/>
      <c r="M134" s="72"/>
      <c r="N134" s="72"/>
      <c r="O134" s="72"/>
      <c r="P134" s="72"/>
    </row>
    <row r="135" spans="1:17" ht="12.75" customHeight="1">
      <c r="A135" s="494"/>
      <c r="B135" s="485" t="s">
        <v>658</v>
      </c>
      <c r="C135" s="63" t="s">
        <v>645</v>
      </c>
      <c r="D135" s="57">
        <v>5830</v>
      </c>
      <c r="E135" s="57">
        <v>5970</v>
      </c>
      <c r="F135" s="57">
        <v>6040</v>
      </c>
      <c r="G135" s="57">
        <v>6130</v>
      </c>
      <c r="H135" s="57">
        <v>6220</v>
      </c>
      <c r="I135" s="57">
        <v>6370</v>
      </c>
      <c r="J135" s="56"/>
      <c r="K135" s="56">
        <v>10</v>
      </c>
      <c r="L135" s="56">
        <v>30</v>
      </c>
      <c r="M135" s="56">
        <v>38</v>
      </c>
      <c r="N135" s="56">
        <v>53</v>
      </c>
      <c r="O135" s="56">
        <v>167</v>
      </c>
      <c r="P135" s="56">
        <v>185</v>
      </c>
      <c r="Q135" s="222">
        <v>262</v>
      </c>
    </row>
    <row r="136" spans="1:17" ht="12.75" customHeight="1">
      <c r="A136" s="494"/>
      <c r="B136" s="485"/>
      <c r="C136" s="63" t="s">
        <v>656</v>
      </c>
      <c r="D136" s="57">
        <v>5991</v>
      </c>
      <c r="E136" s="57">
        <v>6141</v>
      </c>
      <c r="F136" s="57">
        <v>6221</v>
      </c>
      <c r="G136" s="57">
        <v>6341</v>
      </c>
      <c r="H136" s="57">
        <v>6431</v>
      </c>
      <c r="I136" s="57">
        <v>6591</v>
      </c>
      <c r="J136" s="56"/>
      <c r="K136" s="56">
        <v>11</v>
      </c>
      <c r="L136" s="56">
        <v>36</v>
      </c>
      <c r="M136" s="56">
        <v>44</v>
      </c>
      <c r="N136" s="56">
        <v>62</v>
      </c>
      <c r="O136" s="56">
        <v>195</v>
      </c>
      <c r="P136" s="56">
        <v>217</v>
      </c>
      <c r="Q136" s="222">
        <v>319</v>
      </c>
    </row>
    <row r="137" spans="1:17" ht="12.75" customHeight="1">
      <c r="A137" s="494"/>
      <c r="B137" s="485"/>
      <c r="C137" s="63" t="s">
        <v>655</v>
      </c>
      <c r="D137" s="57">
        <v>6101</v>
      </c>
      <c r="E137" s="57">
        <v>6281</v>
      </c>
      <c r="F137" s="57">
        <v>6371</v>
      </c>
      <c r="G137" s="57">
        <v>6501</v>
      </c>
      <c r="H137" s="57">
        <v>6601</v>
      </c>
      <c r="I137" s="57">
        <v>6771</v>
      </c>
      <c r="J137" s="56"/>
      <c r="K137" s="56">
        <v>13</v>
      </c>
      <c r="L137" s="56">
        <v>41</v>
      </c>
      <c r="M137" s="56">
        <v>50</v>
      </c>
      <c r="N137" s="56">
        <v>71</v>
      </c>
      <c r="O137" s="56">
        <v>223</v>
      </c>
      <c r="P137" s="56">
        <v>248</v>
      </c>
      <c r="Q137" s="222">
        <v>375</v>
      </c>
    </row>
    <row r="138" spans="1:17" ht="12.75" customHeight="1">
      <c r="A138" s="494"/>
      <c r="B138" s="485"/>
      <c r="C138" s="63" t="s">
        <v>654</v>
      </c>
      <c r="D138" s="57">
        <v>6243</v>
      </c>
      <c r="E138" s="57">
        <v>6433</v>
      </c>
      <c r="F138" s="57">
        <v>6543</v>
      </c>
      <c r="G138" s="57">
        <v>6683</v>
      </c>
      <c r="H138" s="57">
        <v>6793</v>
      </c>
      <c r="I138" s="57">
        <v>6983</v>
      </c>
      <c r="J138" s="56"/>
      <c r="K138" s="56">
        <v>15</v>
      </c>
      <c r="L138" s="56">
        <v>46</v>
      </c>
      <c r="M138" s="56">
        <v>57</v>
      </c>
      <c r="N138" s="56">
        <v>80</v>
      </c>
      <c r="O138" s="56">
        <v>252</v>
      </c>
      <c r="P138" s="56">
        <v>280</v>
      </c>
      <c r="Q138" s="222">
        <v>432</v>
      </c>
    </row>
    <row r="139" spans="1:17" ht="12.75" customHeight="1">
      <c r="A139" s="494"/>
      <c r="B139" s="485"/>
      <c r="C139" s="63" t="s">
        <v>653</v>
      </c>
      <c r="D139" s="57">
        <v>6364</v>
      </c>
      <c r="E139" s="57">
        <v>6584</v>
      </c>
      <c r="F139" s="57">
        <v>6704</v>
      </c>
      <c r="G139" s="57">
        <v>6864</v>
      </c>
      <c r="H139" s="57">
        <v>6974</v>
      </c>
      <c r="I139" s="57">
        <v>7174</v>
      </c>
      <c r="J139" s="56"/>
      <c r="K139" s="56">
        <v>16</v>
      </c>
      <c r="L139" s="56">
        <v>51</v>
      </c>
      <c r="M139" s="56">
        <v>63</v>
      </c>
      <c r="N139" s="56">
        <v>89</v>
      </c>
      <c r="O139" s="56">
        <v>280</v>
      </c>
      <c r="P139" s="56">
        <v>311</v>
      </c>
      <c r="Q139" s="222">
        <v>488</v>
      </c>
    </row>
    <row r="140" spans="1:17" ht="12.75" customHeight="1">
      <c r="A140" s="494"/>
      <c r="B140" s="485" t="s">
        <v>657</v>
      </c>
      <c r="C140" s="63" t="s">
        <v>645</v>
      </c>
      <c r="D140" s="57">
        <v>6424</v>
      </c>
      <c r="E140" s="57">
        <v>6424</v>
      </c>
      <c r="F140" s="57">
        <v>6424</v>
      </c>
      <c r="G140" s="57">
        <v>6424</v>
      </c>
      <c r="H140" s="57">
        <v>6424</v>
      </c>
      <c r="I140" s="57">
        <v>6424</v>
      </c>
      <c r="J140" s="57"/>
      <c r="K140" s="56">
        <v>20</v>
      </c>
      <c r="L140" s="56">
        <v>60</v>
      </c>
      <c r="M140" s="56">
        <v>76</v>
      </c>
      <c r="N140" s="56">
        <v>106</v>
      </c>
      <c r="O140" s="56">
        <v>334</v>
      </c>
      <c r="P140" s="56">
        <v>370</v>
      </c>
      <c r="Q140" s="222">
        <v>524</v>
      </c>
    </row>
    <row r="141" spans="1:17" ht="12.75" customHeight="1">
      <c r="A141" s="494"/>
      <c r="B141" s="485"/>
      <c r="C141" s="63" t="s">
        <v>656</v>
      </c>
      <c r="D141" s="57">
        <v>6614</v>
      </c>
      <c r="E141" s="57">
        <v>6614</v>
      </c>
      <c r="F141" s="57">
        <v>6614</v>
      </c>
      <c r="G141" s="57">
        <v>6614</v>
      </c>
      <c r="H141" s="57">
        <v>6614</v>
      </c>
      <c r="I141" s="57">
        <v>6614</v>
      </c>
      <c r="J141" s="57"/>
      <c r="K141" s="56">
        <v>22</v>
      </c>
      <c r="L141" s="56">
        <v>72</v>
      </c>
      <c r="M141" s="56">
        <v>88</v>
      </c>
      <c r="N141" s="56">
        <v>124</v>
      </c>
      <c r="O141" s="56">
        <v>390</v>
      </c>
      <c r="P141" s="56">
        <v>434</v>
      </c>
      <c r="Q141" s="222">
        <v>638</v>
      </c>
    </row>
    <row r="142" spans="1:17" ht="12.75" customHeight="1">
      <c r="A142" s="494"/>
      <c r="B142" s="485"/>
      <c r="C142" s="63" t="s">
        <v>655</v>
      </c>
      <c r="D142" s="57">
        <v>6763</v>
      </c>
      <c r="E142" s="57">
        <v>6763</v>
      </c>
      <c r="F142" s="57">
        <v>6763</v>
      </c>
      <c r="G142" s="57">
        <v>6763</v>
      </c>
      <c r="H142" s="57">
        <v>6763</v>
      </c>
      <c r="I142" s="57">
        <v>6763</v>
      </c>
      <c r="J142" s="57"/>
      <c r="K142" s="56">
        <v>26</v>
      </c>
      <c r="L142" s="56">
        <v>82</v>
      </c>
      <c r="M142" s="56">
        <v>100</v>
      </c>
      <c r="N142" s="56">
        <v>142</v>
      </c>
      <c r="O142" s="56">
        <v>446</v>
      </c>
      <c r="P142" s="56">
        <v>496</v>
      </c>
      <c r="Q142" s="222">
        <v>750</v>
      </c>
    </row>
    <row r="143" spans="1:17" ht="12.75" customHeight="1">
      <c r="A143" s="494"/>
      <c r="B143" s="485"/>
      <c r="C143" s="63" t="s">
        <v>654</v>
      </c>
      <c r="D143" s="57">
        <v>6934</v>
      </c>
      <c r="E143" s="57">
        <v>6934</v>
      </c>
      <c r="F143" s="57">
        <v>6934</v>
      </c>
      <c r="G143" s="57">
        <v>6934</v>
      </c>
      <c r="H143" s="57">
        <v>6934</v>
      </c>
      <c r="I143" s="57">
        <v>6934</v>
      </c>
      <c r="J143" s="57"/>
      <c r="K143" s="56">
        <v>30</v>
      </c>
      <c r="L143" s="56">
        <v>92</v>
      </c>
      <c r="M143" s="56">
        <v>114</v>
      </c>
      <c r="N143" s="56">
        <v>160</v>
      </c>
      <c r="O143" s="56">
        <v>504</v>
      </c>
      <c r="P143" s="56">
        <v>560</v>
      </c>
      <c r="Q143" s="222">
        <v>864</v>
      </c>
    </row>
    <row r="144" spans="1:17" ht="12.75" customHeight="1">
      <c r="A144" s="494"/>
      <c r="B144" s="485"/>
      <c r="C144" s="63" t="s">
        <v>653</v>
      </c>
      <c r="D144" s="57">
        <v>7098</v>
      </c>
      <c r="E144" s="57">
        <v>7098</v>
      </c>
      <c r="F144" s="57">
        <v>7098</v>
      </c>
      <c r="G144" s="57">
        <v>7098</v>
      </c>
      <c r="H144" s="57">
        <v>7098</v>
      </c>
      <c r="I144" s="57">
        <v>7098</v>
      </c>
      <c r="J144" s="57"/>
      <c r="K144" s="56">
        <v>32</v>
      </c>
      <c r="L144" s="56">
        <v>102</v>
      </c>
      <c r="M144" s="56">
        <v>126</v>
      </c>
      <c r="N144" s="56">
        <v>178</v>
      </c>
      <c r="O144" s="56">
        <v>560</v>
      </c>
      <c r="P144" s="56">
        <v>622</v>
      </c>
      <c r="Q144" s="222">
        <v>976</v>
      </c>
    </row>
  </sheetData>
  <mergeCells count="69">
    <mergeCell ref="H3:H4"/>
    <mergeCell ref="I3:I4"/>
    <mergeCell ref="J3:J4"/>
    <mergeCell ref="K3:Q3"/>
    <mergeCell ref="A5:A16"/>
    <mergeCell ref="B5:B10"/>
    <mergeCell ref="B11:B16"/>
    <mergeCell ref="A3:A4"/>
    <mergeCell ref="B3:B4"/>
    <mergeCell ref="C3:C4"/>
    <mergeCell ref="E3:E4"/>
    <mergeCell ref="F3:F4"/>
    <mergeCell ref="G3:G4"/>
    <mergeCell ref="D3:D4"/>
    <mergeCell ref="A17:A22"/>
    <mergeCell ref="B17:B22"/>
    <mergeCell ref="A23:A32"/>
    <mergeCell ref="B23:B27"/>
    <mergeCell ref="B28:B32"/>
    <mergeCell ref="A33:A37"/>
    <mergeCell ref="B33:B37"/>
    <mergeCell ref="A38:A43"/>
    <mergeCell ref="B38:B43"/>
    <mergeCell ref="A44:A49"/>
    <mergeCell ref="B44:B49"/>
    <mergeCell ref="A50:A52"/>
    <mergeCell ref="B50:B52"/>
    <mergeCell ref="F81:F82"/>
    <mergeCell ref="G81:G82"/>
    <mergeCell ref="A53:A55"/>
    <mergeCell ref="B53:B55"/>
    <mergeCell ref="A56:A63"/>
    <mergeCell ref="B56:B63"/>
    <mergeCell ref="A64:A78"/>
    <mergeCell ref="B64:B71"/>
    <mergeCell ref="B72:B78"/>
    <mergeCell ref="H81:H82"/>
    <mergeCell ref="I81:I82"/>
    <mergeCell ref="J81:J82"/>
    <mergeCell ref="K81:Q81"/>
    <mergeCell ref="A83:A89"/>
    <mergeCell ref="B84:B89"/>
    <mergeCell ref="A81:A82"/>
    <mergeCell ref="B81:B82"/>
    <mergeCell ref="C81:C82"/>
    <mergeCell ref="E81:E82"/>
    <mergeCell ref="A90:A103"/>
    <mergeCell ref="B90:B97"/>
    <mergeCell ref="B98:B103"/>
    <mergeCell ref="A104:A117"/>
    <mergeCell ref="B104:B111"/>
    <mergeCell ref="B112:B117"/>
    <mergeCell ref="A118:A119"/>
    <mergeCell ref="C118:C119"/>
    <mergeCell ref="A120:A123"/>
    <mergeCell ref="B120:B121"/>
    <mergeCell ref="B122:B123"/>
    <mergeCell ref="A124:A129"/>
    <mergeCell ref="B124:B126"/>
    <mergeCell ref="B127:B129"/>
    <mergeCell ref="A140:A144"/>
    <mergeCell ref="B140:B144"/>
    <mergeCell ref="A130:A131"/>
    <mergeCell ref="C130:C131"/>
    <mergeCell ref="A132:A133"/>
    <mergeCell ref="C132:C133"/>
    <mergeCell ref="C134:L134"/>
    <mergeCell ref="A135:A139"/>
    <mergeCell ref="B135:B139"/>
  </mergeCells>
  <printOptions horizontalCentered="1"/>
  <pageMargins left="0.23622047244094491" right="0.15748031496062992" top="0.19685039370078741" bottom="0.27559055118110237" header="0.15748031496062992" footer="0.19685039370078741"/>
  <pageSetup paperSize="9" scale="81" orientation="portrait" r:id="rId1"/>
  <rowBreaks count="1" manualBreakCount="1">
    <brk id="79" max="16383" man="1"/>
  </rowBreaks>
</worksheet>
</file>

<file path=xl/worksheets/sheet11.xml><?xml version="1.0" encoding="utf-8"?>
<worksheet xmlns="http://schemas.openxmlformats.org/spreadsheetml/2006/main" xmlns:r="http://schemas.openxmlformats.org/officeDocument/2006/relationships">
  <sheetPr>
    <tabColor rgb="FF00B0F0"/>
  </sheetPr>
  <dimension ref="A1:K390"/>
  <sheetViews>
    <sheetView tabSelected="1" topLeftCell="A2" zoomScaleSheetLayoutView="100" workbookViewId="0">
      <selection activeCell="D2" sqref="D1:D1048576"/>
    </sheetView>
  </sheetViews>
  <sheetFormatPr defaultRowHeight="15"/>
  <cols>
    <col min="1" max="1" width="9.140625" style="54"/>
    <col min="2" max="2" width="10.28515625" style="54" customWidth="1"/>
    <col min="3" max="3" width="9" style="273" customWidth="1"/>
    <col min="4" max="16384" width="9.140625" style="54"/>
  </cols>
  <sheetData>
    <row r="1" spans="1:3" ht="12.75" hidden="1" customHeight="1">
      <c r="A1" s="65" t="s">
        <v>674</v>
      </c>
      <c r="B1" s="65"/>
      <c r="C1" s="269"/>
    </row>
    <row r="2" spans="1:3" ht="29.25" customHeight="1">
      <c r="A2" s="73"/>
      <c r="B2" s="59" t="s">
        <v>931</v>
      </c>
      <c r="C2" s="270" t="s">
        <v>647</v>
      </c>
    </row>
    <row r="3" spans="1:3" ht="15.75" customHeight="1">
      <c r="A3" s="490"/>
      <c r="B3" s="485" t="s">
        <v>931</v>
      </c>
      <c r="C3" s="270" t="s">
        <v>645</v>
      </c>
    </row>
    <row r="4" spans="1:3" ht="15.75" customHeight="1">
      <c r="A4" s="490"/>
      <c r="B4" s="485"/>
      <c r="C4" s="270" t="s">
        <v>655</v>
      </c>
    </row>
    <row r="5" spans="1:3" ht="15.75" customHeight="1">
      <c r="A5" s="473"/>
      <c r="B5" s="485" t="s">
        <v>930</v>
      </c>
      <c r="C5" s="270" t="s">
        <v>645</v>
      </c>
    </row>
    <row r="6" spans="1:3" ht="15.75" customHeight="1">
      <c r="A6" s="473"/>
      <c r="B6" s="485"/>
      <c r="C6" s="270" t="s">
        <v>647</v>
      </c>
    </row>
    <row r="7" spans="1:3" ht="12.75" customHeight="1">
      <c r="A7" s="490"/>
      <c r="B7" s="485" t="s">
        <v>930</v>
      </c>
      <c r="C7" s="270" t="s">
        <v>645</v>
      </c>
    </row>
    <row r="8" spans="1:3" ht="12.75" customHeight="1">
      <c r="A8" s="490"/>
      <c r="B8" s="485"/>
      <c r="C8" s="270" t="s">
        <v>656</v>
      </c>
    </row>
    <row r="9" spans="1:3" ht="12.75" customHeight="1">
      <c r="A9" s="490"/>
      <c r="B9" s="485"/>
      <c r="C9" s="270" t="s">
        <v>655</v>
      </c>
    </row>
    <row r="10" spans="1:3" ht="12.75" customHeight="1">
      <c r="A10" s="473"/>
      <c r="B10" s="485" t="s">
        <v>929</v>
      </c>
      <c r="C10" s="270" t="s">
        <v>785</v>
      </c>
    </row>
    <row r="11" spans="1:3" ht="12.75" customHeight="1">
      <c r="A11" s="473"/>
      <c r="B11" s="485"/>
      <c r="C11" s="270" t="s">
        <v>654</v>
      </c>
    </row>
    <row r="12" spans="1:3" ht="12.75" customHeight="1">
      <c r="A12" s="473"/>
      <c r="B12" s="485"/>
      <c r="C12" s="270" t="s">
        <v>653</v>
      </c>
    </row>
    <row r="13" spans="1:3" ht="15.75" customHeight="1">
      <c r="A13" s="490"/>
      <c r="B13" s="521" t="s">
        <v>928</v>
      </c>
      <c r="C13" s="270" t="s">
        <v>655</v>
      </c>
    </row>
    <row r="14" spans="1:3" ht="15.75" customHeight="1">
      <c r="A14" s="490"/>
      <c r="B14" s="521"/>
      <c r="C14" s="270" t="s">
        <v>654</v>
      </c>
    </row>
    <row r="15" spans="1:3" ht="43.5" customHeight="1">
      <c r="A15" s="73"/>
      <c r="B15" s="103" t="s">
        <v>927</v>
      </c>
      <c r="C15" s="270" t="s">
        <v>655</v>
      </c>
    </row>
    <row r="16" spans="1:3" ht="15.75" customHeight="1">
      <c r="A16" s="473"/>
      <c r="B16" s="485" t="s">
        <v>926</v>
      </c>
      <c r="C16" s="270" t="s">
        <v>785</v>
      </c>
    </row>
    <row r="17" spans="1:3" ht="15.75" customHeight="1">
      <c r="A17" s="473"/>
      <c r="B17" s="485"/>
      <c r="C17" s="270" t="s">
        <v>654</v>
      </c>
    </row>
    <row r="18" spans="1:3" ht="15.75" customHeight="1">
      <c r="A18" s="473"/>
      <c r="B18" s="485"/>
      <c r="C18" s="270" t="s">
        <v>653</v>
      </c>
    </row>
    <row r="19" spans="1:3" ht="21" customHeight="1">
      <c r="A19" s="490"/>
      <c r="B19" s="485" t="s">
        <v>917</v>
      </c>
      <c r="C19" s="270" t="s">
        <v>923</v>
      </c>
    </row>
    <row r="20" spans="1:3" ht="21" customHeight="1">
      <c r="A20" s="490"/>
      <c r="B20" s="485"/>
      <c r="C20" s="270" t="s">
        <v>925</v>
      </c>
    </row>
    <row r="21" spans="1:3" ht="45.75" customHeight="1">
      <c r="A21" s="73"/>
      <c r="B21" s="59" t="s">
        <v>924</v>
      </c>
      <c r="C21" s="270" t="s">
        <v>923</v>
      </c>
    </row>
    <row r="22" spans="1:3" ht="45.75" customHeight="1">
      <c r="A22" s="73"/>
      <c r="B22" s="59" t="s">
        <v>922</v>
      </c>
      <c r="C22" s="270" t="s">
        <v>921</v>
      </c>
    </row>
    <row r="23" spans="1:3" ht="9.75" customHeight="1">
      <c r="A23" s="100" t="s">
        <v>920</v>
      </c>
      <c r="B23" s="86"/>
      <c r="C23" s="271"/>
    </row>
    <row r="24" spans="1:3" ht="2.25" customHeight="1">
      <c r="A24" s="65" t="s">
        <v>674</v>
      </c>
      <c r="B24" s="65"/>
      <c r="C24" s="269"/>
    </row>
    <row r="25" spans="1:3" ht="14.25" customHeight="1">
      <c r="A25" s="523" t="s">
        <v>70</v>
      </c>
      <c r="B25" s="526" t="s">
        <v>71</v>
      </c>
      <c r="C25" s="524" t="s">
        <v>72</v>
      </c>
    </row>
    <row r="26" spans="1:3" ht="12.75" customHeight="1">
      <c r="A26" s="523"/>
      <c r="B26" s="526"/>
      <c r="C26" s="524"/>
    </row>
    <row r="27" spans="1:3" ht="12.75" customHeight="1">
      <c r="A27" s="523"/>
      <c r="B27" s="526"/>
      <c r="C27" s="524"/>
    </row>
    <row r="28" spans="1:3" ht="39.75" customHeight="1">
      <c r="A28" s="107"/>
      <c r="B28" s="125" t="s">
        <v>918</v>
      </c>
      <c r="C28" s="272" t="s">
        <v>916</v>
      </c>
    </row>
    <row r="29" spans="1:3" ht="39.75" customHeight="1">
      <c r="A29" s="107"/>
      <c r="B29" s="59" t="s">
        <v>917</v>
      </c>
      <c r="C29" s="272" t="s">
        <v>916</v>
      </c>
    </row>
    <row r="30" spans="1:3" ht="12.75" customHeight="1">
      <c r="A30" s="490"/>
      <c r="B30" s="521" t="s">
        <v>915</v>
      </c>
      <c r="C30" s="270" t="s">
        <v>645</v>
      </c>
    </row>
    <row r="31" spans="1:3" ht="12.75" customHeight="1">
      <c r="A31" s="490"/>
      <c r="B31" s="521"/>
      <c r="C31" s="270" t="s">
        <v>656</v>
      </c>
    </row>
    <row r="32" spans="1:3" ht="12.75" customHeight="1">
      <c r="A32" s="490"/>
      <c r="B32" s="521"/>
      <c r="C32" s="270" t="s">
        <v>655</v>
      </c>
    </row>
    <row r="33" spans="1:3" ht="12.75" customHeight="1">
      <c r="A33" s="490"/>
      <c r="B33" s="521"/>
      <c r="C33" s="270" t="s">
        <v>654</v>
      </c>
    </row>
    <row r="34" spans="1:3" ht="12.75" customHeight="1">
      <c r="A34" s="490"/>
      <c r="B34" s="521"/>
      <c r="C34" s="270" t="s">
        <v>653</v>
      </c>
    </row>
    <row r="35" spans="1:3" ht="12.75" customHeight="1">
      <c r="A35" s="490"/>
      <c r="B35" s="521" t="s">
        <v>914</v>
      </c>
      <c r="C35" s="270" t="s">
        <v>645</v>
      </c>
    </row>
    <row r="36" spans="1:3" ht="12.75" customHeight="1">
      <c r="A36" s="490"/>
      <c r="B36" s="521"/>
      <c r="C36" s="270" t="s">
        <v>656</v>
      </c>
    </row>
    <row r="37" spans="1:3" ht="12.75" customHeight="1">
      <c r="A37" s="490"/>
      <c r="B37" s="521"/>
      <c r="C37" s="270" t="s">
        <v>655</v>
      </c>
    </row>
    <row r="38" spans="1:3" ht="12.75" customHeight="1">
      <c r="A38" s="490"/>
      <c r="B38" s="521"/>
      <c r="C38" s="270" t="s">
        <v>654</v>
      </c>
    </row>
    <row r="39" spans="1:3" ht="12.75" customHeight="1">
      <c r="A39" s="490"/>
      <c r="B39" s="521"/>
      <c r="C39" s="270" t="s">
        <v>653</v>
      </c>
    </row>
    <row r="40" spans="1:3" ht="12.75" customHeight="1">
      <c r="A40" s="490"/>
      <c r="B40" s="521" t="s">
        <v>913</v>
      </c>
      <c r="C40" s="270" t="s">
        <v>645</v>
      </c>
    </row>
    <row r="41" spans="1:3" ht="12.75" customHeight="1">
      <c r="A41" s="490"/>
      <c r="B41" s="521"/>
      <c r="C41" s="270" t="s">
        <v>656</v>
      </c>
    </row>
    <row r="42" spans="1:3" ht="12.75" customHeight="1">
      <c r="A42" s="490"/>
      <c r="B42" s="521"/>
      <c r="C42" s="270" t="s">
        <v>655</v>
      </c>
    </row>
    <row r="43" spans="1:3" ht="12.75" customHeight="1">
      <c r="A43" s="490"/>
      <c r="B43" s="521"/>
      <c r="C43" s="270" t="s">
        <v>654</v>
      </c>
    </row>
    <row r="44" spans="1:3" ht="12.75" customHeight="1">
      <c r="A44" s="490"/>
      <c r="B44" s="521"/>
      <c r="C44" s="270" t="s">
        <v>653</v>
      </c>
    </row>
    <row r="45" spans="1:3" ht="12.75" customHeight="1">
      <c r="A45" s="490"/>
      <c r="B45" s="521" t="s">
        <v>912</v>
      </c>
      <c r="C45" s="270" t="s">
        <v>645</v>
      </c>
    </row>
    <row r="46" spans="1:3" ht="12.75" customHeight="1">
      <c r="A46" s="490"/>
      <c r="B46" s="521"/>
      <c r="C46" s="270" t="s">
        <v>656</v>
      </c>
    </row>
    <row r="47" spans="1:3" ht="12.75" customHeight="1">
      <c r="A47" s="490"/>
      <c r="B47" s="521"/>
      <c r="C47" s="270" t="s">
        <v>655</v>
      </c>
    </row>
    <row r="48" spans="1:3" ht="12.75" customHeight="1">
      <c r="A48" s="490"/>
      <c r="B48" s="521"/>
      <c r="C48" s="270" t="s">
        <v>654</v>
      </c>
    </row>
    <row r="49" spans="1:3" ht="12.75" customHeight="1">
      <c r="A49" s="490"/>
      <c r="B49" s="521"/>
      <c r="C49" s="270" t="s">
        <v>653</v>
      </c>
    </row>
    <row r="50" spans="1:3" ht="12.75" customHeight="1">
      <c r="A50" s="490"/>
      <c r="B50" s="521" t="s">
        <v>911</v>
      </c>
      <c r="C50" s="270" t="s">
        <v>645</v>
      </c>
    </row>
    <row r="51" spans="1:3" ht="12.75" customHeight="1">
      <c r="A51" s="490"/>
      <c r="B51" s="521"/>
      <c r="C51" s="270" t="s">
        <v>656</v>
      </c>
    </row>
    <row r="52" spans="1:3" ht="12.75" customHeight="1">
      <c r="A52" s="490"/>
      <c r="B52" s="521"/>
      <c r="C52" s="270" t="s">
        <v>655</v>
      </c>
    </row>
    <row r="53" spans="1:3" ht="12.75" customHeight="1">
      <c r="A53" s="490"/>
      <c r="B53" s="521"/>
      <c r="C53" s="270" t="s">
        <v>654</v>
      </c>
    </row>
    <row r="54" spans="1:3" ht="12.75" customHeight="1">
      <c r="A54" s="490"/>
      <c r="B54" s="521"/>
      <c r="C54" s="270" t="s">
        <v>653</v>
      </c>
    </row>
    <row r="55" spans="1:3" ht="12.75" customHeight="1">
      <c r="A55" s="490"/>
      <c r="B55" s="521" t="s">
        <v>910</v>
      </c>
      <c r="C55" s="270" t="s">
        <v>645</v>
      </c>
    </row>
    <row r="56" spans="1:3" ht="12.75" customHeight="1">
      <c r="A56" s="490"/>
      <c r="B56" s="521"/>
      <c r="C56" s="270" t="s">
        <v>656</v>
      </c>
    </row>
    <row r="57" spans="1:3" ht="12.75" customHeight="1">
      <c r="A57" s="490"/>
      <c r="B57" s="521"/>
      <c r="C57" s="270" t="s">
        <v>655</v>
      </c>
    </row>
    <row r="58" spans="1:3" ht="12.75" customHeight="1">
      <c r="A58" s="490"/>
      <c r="B58" s="521"/>
      <c r="C58" s="270" t="s">
        <v>654</v>
      </c>
    </row>
    <row r="59" spans="1:3" ht="12.75" customHeight="1">
      <c r="A59" s="490"/>
      <c r="B59" s="521"/>
      <c r="C59" s="270" t="s">
        <v>653</v>
      </c>
    </row>
    <row r="60" spans="1:3" ht="12.75" customHeight="1">
      <c r="A60" s="100" t="s">
        <v>909</v>
      </c>
      <c r="B60" s="122"/>
      <c r="C60" s="271"/>
    </row>
    <row r="61" spans="1:3" ht="3" customHeight="1">
      <c r="A61" s="65" t="s">
        <v>674</v>
      </c>
      <c r="B61" s="65"/>
      <c r="C61" s="269"/>
    </row>
    <row r="62" spans="1:3" ht="14.25" customHeight="1">
      <c r="A62" s="523" t="s">
        <v>70</v>
      </c>
      <c r="B62" s="526" t="s">
        <v>71</v>
      </c>
      <c r="C62" s="524" t="s">
        <v>72</v>
      </c>
    </row>
    <row r="63" spans="1:3" ht="12.75" customHeight="1">
      <c r="A63" s="523"/>
      <c r="B63" s="526"/>
      <c r="C63" s="524"/>
    </row>
    <row r="64" spans="1:3" ht="12.75" customHeight="1">
      <c r="A64" s="523"/>
      <c r="B64" s="526"/>
      <c r="C64" s="524"/>
    </row>
    <row r="65" spans="1:3" ht="12.75" customHeight="1">
      <c r="A65" s="490"/>
      <c r="B65" s="521" t="s">
        <v>907</v>
      </c>
      <c r="C65" s="270" t="s">
        <v>645</v>
      </c>
    </row>
    <row r="66" spans="1:3" ht="12.75" customHeight="1">
      <c r="A66" s="490"/>
      <c r="B66" s="521"/>
      <c r="C66" s="270" t="s">
        <v>656</v>
      </c>
    </row>
    <row r="67" spans="1:3" ht="12.75" customHeight="1">
      <c r="A67" s="490"/>
      <c r="B67" s="521"/>
      <c r="C67" s="270" t="s">
        <v>655</v>
      </c>
    </row>
    <row r="68" spans="1:3" ht="12.75" customHeight="1">
      <c r="A68" s="521"/>
      <c r="B68" s="521" t="s">
        <v>906</v>
      </c>
      <c r="C68" s="270" t="s">
        <v>645</v>
      </c>
    </row>
    <row r="69" spans="1:3" ht="12.75" customHeight="1">
      <c r="A69" s="521"/>
      <c r="B69" s="521"/>
      <c r="C69" s="270" t="s">
        <v>656</v>
      </c>
    </row>
    <row r="70" spans="1:3" ht="12.75" customHeight="1">
      <c r="A70" s="521"/>
      <c r="B70" s="521"/>
      <c r="C70" s="270" t="s">
        <v>655</v>
      </c>
    </row>
    <row r="71" spans="1:3" ht="12.75" customHeight="1">
      <c r="A71" s="521"/>
      <c r="B71" s="521" t="s">
        <v>905</v>
      </c>
      <c r="C71" s="270" t="s">
        <v>762</v>
      </c>
    </row>
    <row r="72" spans="1:3" ht="12.75" customHeight="1">
      <c r="A72" s="521"/>
      <c r="B72" s="521"/>
      <c r="C72" s="270" t="s">
        <v>770</v>
      </c>
    </row>
    <row r="73" spans="1:3" ht="12.75" customHeight="1">
      <c r="A73" s="521"/>
      <c r="B73" s="521"/>
      <c r="C73" s="270" t="s">
        <v>683</v>
      </c>
    </row>
    <row r="74" spans="1:3" ht="12.75" customHeight="1">
      <c r="A74" s="521"/>
      <c r="B74" s="521"/>
      <c r="C74" s="270" t="s">
        <v>769</v>
      </c>
    </row>
    <row r="75" spans="1:3" ht="12.75" customHeight="1">
      <c r="A75" s="521"/>
      <c r="B75" s="521"/>
      <c r="C75" s="270" t="s">
        <v>647</v>
      </c>
    </row>
    <row r="76" spans="1:3" ht="12.75" customHeight="1">
      <c r="A76" s="521"/>
      <c r="B76" s="521"/>
      <c r="C76" s="270" t="s">
        <v>645</v>
      </c>
    </row>
    <row r="77" spans="1:3" ht="12.75" customHeight="1">
      <c r="A77" s="521"/>
      <c r="B77" s="521"/>
      <c r="C77" s="270" t="s">
        <v>656</v>
      </c>
    </row>
    <row r="78" spans="1:3" ht="12.75" customHeight="1">
      <c r="A78" s="521"/>
      <c r="B78" s="521"/>
      <c r="C78" s="270" t="s">
        <v>655</v>
      </c>
    </row>
    <row r="79" spans="1:3" ht="12.75" customHeight="1">
      <c r="A79" s="521"/>
      <c r="B79" s="521"/>
      <c r="C79" s="270" t="s">
        <v>654</v>
      </c>
    </row>
    <row r="80" spans="1:3" ht="12.75" customHeight="1">
      <c r="A80" s="521"/>
      <c r="B80" s="521"/>
      <c r="C80" s="270" t="s">
        <v>653</v>
      </c>
    </row>
    <row r="81" spans="1:3" ht="12.75" customHeight="1">
      <c r="A81" s="490"/>
      <c r="B81" s="521" t="s">
        <v>904</v>
      </c>
      <c r="C81" s="270" t="s">
        <v>762</v>
      </c>
    </row>
    <row r="82" spans="1:3" ht="12.75" customHeight="1">
      <c r="A82" s="490"/>
      <c r="B82" s="521"/>
      <c r="C82" s="270" t="s">
        <v>770</v>
      </c>
    </row>
    <row r="83" spans="1:3" ht="12.75" customHeight="1">
      <c r="A83" s="490"/>
      <c r="B83" s="521"/>
      <c r="C83" s="270" t="s">
        <v>683</v>
      </c>
    </row>
    <row r="84" spans="1:3" ht="12.75" customHeight="1">
      <c r="A84" s="490"/>
      <c r="B84" s="521"/>
      <c r="C84" s="270" t="s">
        <v>769</v>
      </c>
    </row>
    <row r="85" spans="1:3" ht="12.75" customHeight="1">
      <c r="A85" s="490"/>
      <c r="B85" s="521"/>
      <c r="C85" s="270" t="s">
        <v>647</v>
      </c>
    </row>
    <row r="86" spans="1:3" ht="12.75" customHeight="1">
      <c r="A86" s="490"/>
      <c r="B86" s="521"/>
      <c r="C86" s="270" t="s">
        <v>645</v>
      </c>
    </row>
    <row r="87" spans="1:3" ht="12.75" customHeight="1">
      <c r="A87" s="490"/>
      <c r="B87" s="521"/>
      <c r="C87" s="270" t="s">
        <v>656</v>
      </c>
    </row>
    <row r="88" spans="1:3" ht="12.75" customHeight="1">
      <c r="A88" s="490"/>
      <c r="B88" s="521"/>
      <c r="C88" s="270" t="s">
        <v>655</v>
      </c>
    </row>
    <row r="89" spans="1:3" ht="12.75" customHeight="1">
      <c r="A89" s="490"/>
      <c r="B89" s="521"/>
      <c r="C89" s="270" t="s">
        <v>654</v>
      </c>
    </row>
    <row r="90" spans="1:3" ht="12.75" customHeight="1">
      <c r="A90" s="490"/>
      <c r="B90" s="521"/>
      <c r="C90" s="270" t="s">
        <v>653</v>
      </c>
    </row>
    <row r="91" spans="1:3" ht="12.75" customHeight="1">
      <c r="A91" s="490"/>
      <c r="B91" s="521" t="s">
        <v>903</v>
      </c>
      <c r="C91" s="270" t="s">
        <v>762</v>
      </c>
    </row>
    <row r="92" spans="1:3" ht="12.75" customHeight="1">
      <c r="A92" s="490"/>
      <c r="B92" s="521"/>
      <c r="C92" s="270" t="s">
        <v>770</v>
      </c>
    </row>
    <row r="93" spans="1:3" ht="12.75" customHeight="1">
      <c r="A93" s="490"/>
      <c r="B93" s="521"/>
      <c r="C93" s="270" t="s">
        <v>683</v>
      </c>
    </row>
    <row r="94" spans="1:3" ht="12.75" customHeight="1">
      <c r="A94" s="490"/>
      <c r="B94" s="521"/>
      <c r="C94" s="270" t="s">
        <v>769</v>
      </c>
    </row>
    <row r="95" spans="1:3" ht="12.75" customHeight="1">
      <c r="A95" s="490"/>
      <c r="B95" s="521"/>
      <c r="C95" s="270" t="s">
        <v>647</v>
      </c>
    </row>
    <row r="96" spans="1:3" ht="12.75" customHeight="1">
      <c r="A96" s="490"/>
      <c r="B96" s="521"/>
      <c r="C96" s="270" t="s">
        <v>645</v>
      </c>
    </row>
    <row r="97" spans="1:3" ht="12.75" customHeight="1">
      <c r="A97" s="490"/>
      <c r="B97" s="521"/>
      <c r="C97" s="270" t="s">
        <v>656</v>
      </c>
    </row>
    <row r="98" spans="1:3" ht="12.75" customHeight="1">
      <c r="A98" s="490"/>
      <c r="B98" s="521"/>
      <c r="C98" s="270" t="s">
        <v>655</v>
      </c>
    </row>
    <row r="99" spans="1:3" ht="12.75" customHeight="1">
      <c r="A99" s="490"/>
      <c r="B99" s="521"/>
      <c r="C99" s="270" t="s">
        <v>654</v>
      </c>
    </row>
    <row r="100" spans="1:3" ht="12.75" customHeight="1">
      <c r="A100" s="490"/>
      <c r="B100" s="521"/>
      <c r="C100" s="270" t="s">
        <v>653</v>
      </c>
    </row>
    <row r="101" spans="1:3" ht="2.25" customHeight="1">
      <c r="A101" s="65" t="s">
        <v>674</v>
      </c>
      <c r="B101" s="65"/>
      <c r="C101" s="269"/>
    </row>
    <row r="102" spans="1:3" ht="14.25" customHeight="1">
      <c r="A102" s="523" t="s">
        <v>70</v>
      </c>
      <c r="B102" s="526" t="s">
        <v>71</v>
      </c>
      <c r="C102" s="524" t="s">
        <v>72</v>
      </c>
    </row>
    <row r="103" spans="1:3" ht="12.75" customHeight="1">
      <c r="A103" s="523"/>
      <c r="B103" s="526"/>
      <c r="C103" s="524"/>
    </row>
    <row r="104" spans="1:3" ht="12.75" customHeight="1">
      <c r="A104" s="523"/>
      <c r="B104" s="526"/>
      <c r="C104" s="524"/>
    </row>
    <row r="105" spans="1:3" ht="12.75" customHeight="1">
      <c r="A105" s="490"/>
      <c r="B105" s="521" t="s">
        <v>901</v>
      </c>
      <c r="C105" s="270" t="s">
        <v>762</v>
      </c>
    </row>
    <row r="106" spans="1:3" ht="12.75" customHeight="1">
      <c r="A106" s="490"/>
      <c r="B106" s="521"/>
      <c r="C106" s="270" t="s">
        <v>770</v>
      </c>
    </row>
    <row r="107" spans="1:3" ht="12.75" customHeight="1">
      <c r="A107" s="490"/>
      <c r="B107" s="521"/>
      <c r="C107" s="270" t="s">
        <v>683</v>
      </c>
    </row>
    <row r="108" spans="1:3" ht="12.75" customHeight="1">
      <c r="A108" s="490"/>
      <c r="B108" s="521"/>
      <c r="C108" s="270" t="s">
        <v>769</v>
      </c>
    </row>
    <row r="109" spans="1:3" ht="12.75" customHeight="1">
      <c r="A109" s="490"/>
      <c r="B109" s="521"/>
      <c r="C109" s="270" t="s">
        <v>647</v>
      </c>
    </row>
    <row r="110" spans="1:3" ht="12.75" customHeight="1">
      <c r="A110" s="490"/>
      <c r="B110" s="521"/>
      <c r="C110" s="270" t="s">
        <v>645</v>
      </c>
    </row>
    <row r="111" spans="1:3" ht="12.75" customHeight="1">
      <c r="A111" s="490"/>
      <c r="B111" s="521"/>
      <c r="C111" s="270" t="s">
        <v>656</v>
      </c>
    </row>
    <row r="112" spans="1:3" ht="12.75" customHeight="1">
      <c r="A112" s="490"/>
      <c r="B112" s="521"/>
      <c r="C112" s="270" t="s">
        <v>655</v>
      </c>
    </row>
    <row r="113" spans="1:3" ht="12.75" customHeight="1">
      <c r="A113" s="490"/>
      <c r="B113" s="521"/>
      <c r="C113" s="270" t="s">
        <v>654</v>
      </c>
    </row>
    <row r="114" spans="1:3" ht="12.75" customHeight="1">
      <c r="A114" s="490"/>
      <c r="B114" s="521"/>
      <c r="C114" s="270" t="s">
        <v>653</v>
      </c>
    </row>
    <row r="115" spans="1:3" ht="12.75" customHeight="1">
      <c r="A115" s="490"/>
      <c r="B115" s="521" t="s">
        <v>900</v>
      </c>
      <c r="C115" s="270" t="s">
        <v>762</v>
      </c>
    </row>
    <row r="116" spans="1:3" ht="12.75" customHeight="1">
      <c r="A116" s="490"/>
      <c r="B116" s="521"/>
      <c r="C116" s="270" t="s">
        <v>770</v>
      </c>
    </row>
    <row r="117" spans="1:3" ht="12.75" customHeight="1">
      <c r="A117" s="490"/>
      <c r="B117" s="521"/>
      <c r="C117" s="270" t="s">
        <v>683</v>
      </c>
    </row>
    <row r="118" spans="1:3" ht="12.75" customHeight="1">
      <c r="A118" s="490"/>
      <c r="B118" s="521"/>
      <c r="C118" s="270" t="s">
        <v>769</v>
      </c>
    </row>
    <row r="119" spans="1:3" ht="12.75" customHeight="1">
      <c r="A119" s="490"/>
      <c r="B119" s="521"/>
      <c r="C119" s="270" t="s">
        <v>647</v>
      </c>
    </row>
    <row r="120" spans="1:3" ht="12.75" customHeight="1">
      <c r="A120" s="490"/>
      <c r="B120" s="521"/>
      <c r="C120" s="270" t="s">
        <v>645</v>
      </c>
    </row>
    <row r="121" spans="1:3" ht="12.75" customHeight="1">
      <c r="A121" s="490"/>
      <c r="B121" s="521"/>
      <c r="C121" s="270" t="s">
        <v>656</v>
      </c>
    </row>
    <row r="122" spans="1:3" ht="12.75" customHeight="1">
      <c r="A122" s="490"/>
      <c r="B122" s="521"/>
      <c r="C122" s="270" t="s">
        <v>655</v>
      </c>
    </row>
    <row r="123" spans="1:3" ht="12.75" customHeight="1">
      <c r="A123" s="490"/>
      <c r="B123" s="521"/>
      <c r="C123" s="270" t="s">
        <v>654</v>
      </c>
    </row>
    <row r="124" spans="1:3" ht="12.75" customHeight="1">
      <c r="A124" s="490"/>
      <c r="B124" s="521"/>
      <c r="C124" s="270" t="s">
        <v>653</v>
      </c>
    </row>
    <row r="125" spans="1:3" ht="12.75" customHeight="1">
      <c r="A125" s="490"/>
      <c r="B125" s="521" t="s">
        <v>899</v>
      </c>
      <c r="C125" s="270" t="s">
        <v>762</v>
      </c>
    </row>
    <row r="126" spans="1:3" ht="12.75" customHeight="1">
      <c r="A126" s="490"/>
      <c r="B126" s="521"/>
      <c r="C126" s="270" t="s">
        <v>770</v>
      </c>
    </row>
    <row r="127" spans="1:3" ht="12.75" customHeight="1">
      <c r="A127" s="490"/>
      <c r="B127" s="521"/>
      <c r="C127" s="270" t="s">
        <v>683</v>
      </c>
    </row>
    <row r="128" spans="1:3" ht="12.75" customHeight="1">
      <c r="A128" s="490"/>
      <c r="B128" s="521"/>
      <c r="C128" s="270" t="s">
        <v>769</v>
      </c>
    </row>
    <row r="129" spans="1:3" ht="12.75" customHeight="1">
      <c r="A129" s="490"/>
      <c r="B129" s="521"/>
      <c r="C129" s="270" t="s">
        <v>647</v>
      </c>
    </row>
    <row r="130" spans="1:3" ht="12.75" customHeight="1">
      <c r="A130" s="490"/>
      <c r="B130" s="521"/>
      <c r="C130" s="270" t="s">
        <v>645</v>
      </c>
    </row>
    <row r="131" spans="1:3" ht="12.75" customHeight="1">
      <c r="A131" s="490"/>
      <c r="B131" s="521"/>
      <c r="C131" s="270" t="s">
        <v>656</v>
      </c>
    </row>
    <row r="132" spans="1:3" ht="12.75" customHeight="1">
      <c r="A132" s="490"/>
      <c r="B132" s="521"/>
      <c r="C132" s="270" t="s">
        <v>655</v>
      </c>
    </row>
    <row r="133" spans="1:3" ht="12.75" customHeight="1">
      <c r="A133" s="490"/>
      <c r="B133" s="521"/>
      <c r="C133" s="270" t="s">
        <v>654</v>
      </c>
    </row>
    <row r="134" spans="1:3" ht="12.75" customHeight="1">
      <c r="A134" s="490"/>
      <c r="B134" s="521"/>
      <c r="C134" s="270" t="s">
        <v>653</v>
      </c>
    </row>
    <row r="135" spans="1:3" ht="12.75" customHeight="1">
      <c r="A135" s="473"/>
      <c r="B135" s="521" t="s">
        <v>898</v>
      </c>
      <c r="C135" s="270" t="s">
        <v>645</v>
      </c>
    </row>
    <row r="136" spans="1:3" ht="12.75" customHeight="1">
      <c r="A136" s="473"/>
      <c r="B136" s="521"/>
      <c r="C136" s="270" t="s">
        <v>656</v>
      </c>
    </row>
    <row r="137" spans="1:3" ht="12.75" customHeight="1">
      <c r="A137" s="473"/>
      <c r="B137" s="521"/>
      <c r="C137" s="270" t="s">
        <v>655</v>
      </c>
    </row>
    <row r="138" spans="1:3" ht="12.75" customHeight="1">
      <c r="A138" s="473"/>
      <c r="B138" s="521"/>
      <c r="C138" s="270" t="s">
        <v>654</v>
      </c>
    </row>
    <row r="139" spans="1:3" ht="12.75" customHeight="1">
      <c r="A139" s="473"/>
      <c r="B139" s="521"/>
      <c r="C139" s="270" t="s">
        <v>653</v>
      </c>
    </row>
    <row r="140" spans="1:3" ht="1.5" customHeight="1">
      <c r="A140" s="65" t="s">
        <v>674</v>
      </c>
      <c r="B140" s="65"/>
      <c r="C140" s="269"/>
    </row>
    <row r="141" spans="1:3" ht="14.25" customHeight="1">
      <c r="A141" s="523" t="s">
        <v>70</v>
      </c>
      <c r="B141" s="526" t="s">
        <v>71</v>
      </c>
      <c r="C141" s="524" t="s">
        <v>72</v>
      </c>
    </row>
    <row r="142" spans="1:3" ht="12.75" customHeight="1">
      <c r="A142" s="523"/>
      <c r="B142" s="526"/>
      <c r="C142" s="524"/>
    </row>
    <row r="143" spans="1:3" ht="12.75" customHeight="1">
      <c r="A143" s="523"/>
      <c r="B143" s="526"/>
      <c r="C143" s="524"/>
    </row>
    <row r="144" spans="1:3" ht="12.75" customHeight="1">
      <c r="A144" s="523"/>
      <c r="B144" s="521" t="s">
        <v>896</v>
      </c>
      <c r="C144" s="270" t="s">
        <v>758</v>
      </c>
    </row>
    <row r="145" spans="1:3" ht="12.75" customHeight="1">
      <c r="A145" s="523"/>
      <c r="B145" s="521"/>
      <c r="C145" s="270" t="s">
        <v>757</v>
      </c>
    </row>
    <row r="146" spans="1:3" ht="12.75" customHeight="1">
      <c r="A146" s="523"/>
      <c r="B146" s="521"/>
      <c r="C146" s="270" t="s">
        <v>793</v>
      </c>
    </row>
    <row r="147" spans="1:3" ht="12.75" customHeight="1">
      <c r="A147" s="523"/>
      <c r="B147" s="521"/>
      <c r="C147" s="270" t="s">
        <v>762</v>
      </c>
    </row>
    <row r="148" spans="1:3" ht="12.75" customHeight="1">
      <c r="A148" s="523"/>
      <c r="B148" s="521"/>
      <c r="C148" s="270" t="s">
        <v>770</v>
      </c>
    </row>
    <row r="149" spans="1:3" ht="12.75" customHeight="1">
      <c r="A149" s="523"/>
      <c r="B149" s="521"/>
      <c r="C149" s="270" t="s">
        <v>683</v>
      </c>
    </row>
    <row r="150" spans="1:3" ht="12.75" customHeight="1">
      <c r="A150" s="523"/>
      <c r="B150" s="521"/>
      <c r="C150" s="270" t="s">
        <v>769</v>
      </c>
    </row>
    <row r="151" spans="1:3" ht="12.75" customHeight="1">
      <c r="A151" s="523"/>
      <c r="B151" s="521"/>
      <c r="C151" s="270" t="s">
        <v>647</v>
      </c>
    </row>
    <row r="152" spans="1:3" ht="12.75" customHeight="1">
      <c r="A152" s="523"/>
      <c r="B152" s="521"/>
      <c r="C152" s="270" t="s">
        <v>645</v>
      </c>
    </row>
    <row r="153" spans="1:3" ht="12.75" customHeight="1">
      <c r="A153" s="473"/>
      <c r="B153" s="521" t="s">
        <v>895</v>
      </c>
      <c r="C153" s="270" t="s">
        <v>762</v>
      </c>
    </row>
    <row r="154" spans="1:3" ht="12.75" customHeight="1">
      <c r="A154" s="473"/>
      <c r="B154" s="521"/>
      <c r="C154" s="270" t="s">
        <v>770</v>
      </c>
    </row>
    <row r="155" spans="1:3" ht="12.75" customHeight="1">
      <c r="A155" s="473"/>
      <c r="B155" s="521"/>
      <c r="C155" s="270" t="s">
        <v>683</v>
      </c>
    </row>
    <row r="156" spans="1:3" ht="12.75" customHeight="1">
      <c r="A156" s="473"/>
      <c r="B156" s="521"/>
      <c r="C156" s="270" t="s">
        <v>769</v>
      </c>
    </row>
    <row r="157" spans="1:3" ht="12.75" customHeight="1">
      <c r="A157" s="473"/>
      <c r="B157" s="521"/>
      <c r="C157" s="270" t="s">
        <v>647</v>
      </c>
    </row>
    <row r="158" spans="1:3" ht="12.75" customHeight="1">
      <c r="A158" s="473"/>
      <c r="B158" s="521"/>
      <c r="C158" s="270" t="s">
        <v>645</v>
      </c>
    </row>
    <row r="159" spans="1:3" ht="33" customHeight="1">
      <c r="A159" s="73"/>
      <c r="B159" s="103" t="s">
        <v>894</v>
      </c>
      <c r="C159" s="270" t="s">
        <v>744</v>
      </c>
    </row>
    <row r="160" spans="1:3" ht="33" customHeight="1">
      <c r="A160" s="67"/>
      <c r="B160" s="103" t="s">
        <v>893</v>
      </c>
      <c r="C160" s="270" t="s">
        <v>744</v>
      </c>
    </row>
    <row r="161" spans="1:3" ht="34.5" customHeight="1">
      <c r="A161" s="67"/>
      <c r="B161" s="103" t="s">
        <v>892</v>
      </c>
      <c r="C161" s="270" t="s">
        <v>744</v>
      </c>
    </row>
    <row r="162" spans="1:3" ht="34.5" customHeight="1">
      <c r="A162" s="73"/>
      <c r="B162" s="103" t="s">
        <v>891</v>
      </c>
      <c r="C162" s="270" t="s">
        <v>744</v>
      </c>
    </row>
    <row r="163" spans="1:3" ht="34.5" customHeight="1">
      <c r="A163" s="73"/>
      <c r="B163" s="103" t="s">
        <v>890</v>
      </c>
      <c r="C163" s="270" t="s">
        <v>744</v>
      </c>
    </row>
    <row r="164" spans="1:3" ht="18" customHeight="1">
      <c r="A164" s="473"/>
      <c r="B164" s="521" t="s">
        <v>889</v>
      </c>
      <c r="C164" s="270" t="s">
        <v>758</v>
      </c>
    </row>
    <row r="165" spans="1:3" ht="18" customHeight="1">
      <c r="A165" s="473"/>
      <c r="B165" s="521"/>
      <c r="C165" s="270" t="s">
        <v>757</v>
      </c>
    </row>
    <row r="166" spans="1:3" ht="33.75" customHeight="1">
      <c r="A166" s="67"/>
      <c r="B166" s="103" t="s">
        <v>888</v>
      </c>
      <c r="C166" s="270" t="s">
        <v>887</v>
      </c>
    </row>
    <row r="167" spans="1:3" ht="18" customHeight="1">
      <c r="A167" s="473"/>
      <c r="B167" s="521" t="s">
        <v>886</v>
      </c>
      <c r="C167" s="270" t="s">
        <v>769</v>
      </c>
    </row>
    <row r="168" spans="1:3" ht="18" customHeight="1">
      <c r="A168" s="473"/>
      <c r="B168" s="521"/>
      <c r="C168" s="270" t="s">
        <v>645</v>
      </c>
    </row>
    <row r="169" spans="1:3" ht="8.25" customHeight="1">
      <c r="A169" s="100" t="s">
        <v>885</v>
      </c>
      <c r="B169" s="122"/>
      <c r="C169" s="271"/>
    </row>
    <row r="170" spans="1:3" ht="8.25" customHeight="1">
      <c r="A170" s="100"/>
      <c r="B170" s="122"/>
      <c r="C170" s="271"/>
    </row>
    <row r="171" spans="1:3" ht="2.25" customHeight="1">
      <c r="A171" s="65" t="s">
        <v>674</v>
      </c>
      <c r="B171" s="65"/>
      <c r="C171" s="269"/>
    </row>
    <row r="172" spans="1:3" ht="14.25" customHeight="1">
      <c r="A172" s="523" t="s">
        <v>70</v>
      </c>
      <c r="B172" s="526" t="s">
        <v>71</v>
      </c>
      <c r="C172" s="524" t="s">
        <v>72</v>
      </c>
    </row>
    <row r="173" spans="1:3" ht="12.75" customHeight="1">
      <c r="A173" s="523"/>
      <c r="B173" s="526"/>
      <c r="C173" s="524"/>
    </row>
    <row r="174" spans="1:3" ht="12.75" customHeight="1">
      <c r="A174" s="523"/>
      <c r="B174" s="526"/>
      <c r="C174" s="524"/>
    </row>
    <row r="175" spans="1:3" ht="55.5" customHeight="1">
      <c r="A175" s="73"/>
      <c r="B175" s="114" t="s">
        <v>883</v>
      </c>
      <c r="C175" s="276" t="s">
        <v>882</v>
      </c>
    </row>
    <row r="176" spans="1:3" ht="55.5" customHeight="1">
      <c r="A176" s="73"/>
      <c r="B176" s="114" t="s">
        <v>881</v>
      </c>
      <c r="C176" s="276" t="s">
        <v>830</v>
      </c>
    </row>
    <row r="177" spans="1:3" ht="55.5" customHeight="1">
      <c r="A177" s="73"/>
      <c r="B177" s="114" t="s">
        <v>880</v>
      </c>
      <c r="C177" s="276" t="s">
        <v>830</v>
      </c>
    </row>
    <row r="178" spans="1:3" ht="55.5" customHeight="1">
      <c r="A178" s="73"/>
      <c r="B178" s="114" t="s">
        <v>879</v>
      </c>
      <c r="C178" s="276" t="s">
        <v>830</v>
      </c>
    </row>
    <row r="179" spans="1:3" ht="25.5" customHeight="1">
      <c r="A179" s="473"/>
      <c r="B179" s="527" t="s">
        <v>878</v>
      </c>
      <c r="C179" s="276" t="s">
        <v>874</v>
      </c>
    </row>
    <row r="180" spans="1:3" ht="25.5" customHeight="1">
      <c r="A180" s="473"/>
      <c r="B180" s="527"/>
      <c r="C180" s="276" t="s">
        <v>848</v>
      </c>
    </row>
    <row r="181" spans="1:3" ht="25.5" customHeight="1">
      <c r="A181" s="473"/>
      <c r="B181" s="527" t="s">
        <v>877</v>
      </c>
      <c r="C181" s="276" t="s">
        <v>874</v>
      </c>
    </row>
    <row r="182" spans="1:3" ht="25.5" customHeight="1">
      <c r="A182" s="473"/>
      <c r="B182" s="527"/>
      <c r="C182" s="276" t="s">
        <v>848</v>
      </c>
    </row>
    <row r="183" spans="1:3" ht="25.5" customHeight="1">
      <c r="A183" s="473"/>
      <c r="B183" s="527" t="s">
        <v>876</v>
      </c>
      <c r="C183" s="276" t="s">
        <v>874</v>
      </c>
    </row>
    <row r="184" spans="1:3" ht="25.5" customHeight="1">
      <c r="A184" s="473"/>
      <c r="B184" s="527"/>
      <c r="C184" s="276" t="s">
        <v>848</v>
      </c>
    </row>
    <row r="185" spans="1:3" ht="25.5" customHeight="1">
      <c r="A185" s="473"/>
      <c r="B185" s="527" t="s">
        <v>875</v>
      </c>
      <c r="C185" s="276" t="s">
        <v>874</v>
      </c>
    </row>
    <row r="186" spans="1:3" ht="25.5" customHeight="1">
      <c r="A186" s="473"/>
      <c r="B186" s="527"/>
      <c r="C186" s="276" t="s">
        <v>848</v>
      </c>
    </row>
    <row r="187" spans="1:3" ht="0.75" customHeight="1">
      <c r="A187" s="65" t="s">
        <v>674</v>
      </c>
      <c r="B187" s="65"/>
      <c r="C187" s="269"/>
    </row>
    <row r="188" spans="1:3" ht="14.25" customHeight="1">
      <c r="A188" s="523" t="s">
        <v>70</v>
      </c>
      <c r="B188" s="526" t="s">
        <v>71</v>
      </c>
      <c r="C188" s="524" t="s">
        <v>72</v>
      </c>
    </row>
    <row r="189" spans="1:3" ht="12.75" customHeight="1">
      <c r="A189" s="523"/>
      <c r="B189" s="526"/>
      <c r="C189" s="524"/>
    </row>
    <row r="190" spans="1:3" ht="12.75" customHeight="1">
      <c r="A190" s="523"/>
      <c r="B190" s="526"/>
      <c r="C190" s="524"/>
    </row>
    <row r="191" spans="1:3" ht="24" customHeight="1">
      <c r="A191" s="473"/>
      <c r="B191" s="525" t="s">
        <v>872</v>
      </c>
      <c r="C191" s="276" t="s">
        <v>869</v>
      </c>
    </row>
    <row r="192" spans="1:3" ht="24" customHeight="1">
      <c r="A192" s="473"/>
      <c r="B192" s="525"/>
      <c r="C192" s="276" t="s">
        <v>868</v>
      </c>
    </row>
    <row r="193" spans="1:3" ht="24" customHeight="1">
      <c r="A193" s="473"/>
      <c r="B193" s="525"/>
      <c r="C193" s="276" t="s">
        <v>867</v>
      </c>
    </row>
    <row r="194" spans="1:3" ht="24" customHeight="1">
      <c r="A194" s="473"/>
      <c r="B194" s="525"/>
      <c r="C194" s="276" t="s">
        <v>860</v>
      </c>
    </row>
    <row r="195" spans="1:3" ht="24" customHeight="1">
      <c r="A195" s="473"/>
      <c r="B195" s="525"/>
      <c r="C195" s="276" t="s">
        <v>871</v>
      </c>
    </row>
    <row r="196" spans="1:3" ht="24" customHeight="1">
      <c r="A196" s="473"/>
      <c r="B196" s="525"/>
      <c r="C196" s="276" t="s">
        <v>865</v>
      </c>
    </row>
    <row r="197" spans="1:3" ht="24" customHeight="1">
      <c r="A197" s="473"/>
      <c r="B197" s="525"/>
      <c r="C197" s="276" t="s">
        <v>864</v>
      </c>
    </row>
    <row r="198" spans="1:3" ht="24" customHeight="1">
      <c r="A198" s="473"/>
      <c r="B198" s="525"/>
      <c r="C198" s="276" t="s">
        <v>848</v>
      </c>
    </row>
    <row r="199" spans="1:3" ht="24" customHeight="1">
      <c r="A199" s="523"/>
      <c r="B199" s="525" t="s">
        <v>870</v>
      </c>
      <c r="C199" s="276" t="s">
        <v>869</v>
      </c>
    </row>
    <row r="200" spans="1:3" ht="24" customHeight="1">
      <c r="A200" s="523"/>
      <c r="B200" s="525"/>
      <c r="C200" s="276" t="s">
        <v>868</v>
      </c>
    </row>
    <row r="201" spans="1:3" ht="24" customHeight="1">
      <c r="A201" s="523"/>
      <c r="B201" s="525"/>
      <c r="C201" s="276" t="s">
        <v>867</v>
      </c>
    </row>
    <row r="202" spans="1:3" ht="24" customHeight="1">
      <c r="A202" s="523"/>
      <c r="B202" s="525"/>
      <c r="C202" s="276" t="s">
        <v>860</v>
      </c>
    </row>
    <row r="203" spans="1:3" ht="24" customHeight="1">
      <c r="A203" s="523"/>
      <c r="B203" s="525"/>
      <c r="C203" s="276" t="s">
        <v>866</v>
      </c>
    </row>
    <row r="204" spans="1:3" ht="24" customHeight="1">
      <c r="A204" s="523"/>
      <c r="B204" s="525"/>
      <c r="C204" s="276" t="s">
        <v>865</v>
      </c>
    </row>
    <row r="205" spans="1:3" ht="24" customHeight="1">
      <c r="A205" s="523"/>
      <c r="B205" s="525"/>
      <c r="C205" s="276" t="s">
        <v>864</v>
      </c>
    </row>
    <row r="206" spans="1:3" ht="24" customHeight="1">
      <c r="A206" s="523"/>
      <c r="B206" s="525"/>
      <c r="C206" s="276" t="s">
        <v>848</v>
      </c>
    </row>
    <row r="207" spans="1:3" ht="37.5" customHeight="1">
      <c r="A207" s="523"/>
      <c r="B207" s="525" t="s">
        <v>863</v>
      </c>
      <c r="C207" s="276" t="s">
        <v>860</v>
      </c>
    </row>
    <row r="208" spans="1:3" ht="37.5" customHeight="1">
      <c r="A208" s="523"/>
      <c r="B208" s="525"/>
      <c r="C208" s="276" t="s">
        <v>848</v>
      </c>
    </row>
    <row r="209" spans="1:3" ht="2.25" customHeight="1">
      <c r="A209" s="65" t="s">
        <v>674</v>
      </c>
      <c r="B209" s="65"/>
      <c r="C209" s="269"/>
    </row>
    <row r="210" spans="1:3" ht="14.25" customHeight="1">
      <c r="A210" s="523" t="s">
        <v>70</v>
      </c>
      <c r="B210" s="526" t="s">
        <v>71</v>
      </c>
      <c r="C210" s="524" t="s">
        <v>72</v>
      </c>
    </row>
    <row r="211" spans="1:3" ht="12.75" customHeight="1">
      <c r="A211" s="523"/>
      <c r="B211" s="526"/>
      <c r="C211" s="524"/>
    </row>
    <row r="212" spans="1:3" ht="12.75" customHeight="1">
      <c r="A212" s="523"/>
      <c r="B212" s="526"/>
      <c r="C212" s="524"/>
    </row>
    <row r="213" spans="1:3" ht="37.5" customHeight="1">
      <c r="A213" s="523"/>
      <c r="B213" s="525" t="s">
        <v>861</v>
      </c>
      <c r="C213" s="276" t="s">
        <v>860</v>
      </c>
    </row>
    <row r="214" spans="1:3" ht="37.5" customHeight="1">
      <c r="A214" s="523"/>
      <c r="B214" s="525"/>
      <c r="C214" s="276" t="s">
        <v>848</v>
      </c>
    </row>
    <row r="215" spans="1:3" ht="24" customHeight="1">
      <c r="A215" s="523"/>
      <c r="B215" s="525" t="s">
        <v>859</v>
      </c>
      <c r="C215" s="276" t="s">
        <v>647</v>
      </c>
    </row>
    <row r="216" spans="1:3" ht="24" customHeight="1">
      <c r="A216" s="523"/>
      <c r="B216" s="525"/>
      <c r="C216" s="276" t="s">
        <v>645</v>
      </c>
    </row>
    <row r="217" spans="1:3" ht="24" customHeight="1">
      <c r="A217" s="523"/>
      <c r="B217" s="525" t="s">
        <v>858</v>
      </c>
      <c r="C217" s="276" t="s">
        <v>647</v>
      </c>
    </row>
    <row r="218" spans="1:3" ht="24" customHeight="1">
      <c r="A218" s="523"/>
      <c r="B218" s="525"/>
      <c r="C218" s="276" t="s">
        <v>645</v>
      </c>
    </row>
    <row r="219" spans="1:3" ht="38.25" customHeight="1">
      <c r="A219" s="523"/>
      <c r="B219" s="527" t="s">
        <v>857</v>
      </c>
      <c r="C219" s="276" t="s">
        <v>856</v>
      </c>
    </row>
    <row r="220" spans="1:3" ht="38.25" customHeight="1">
      <c r="A220" s="523"/>
      <c r="B220" s="527"/>
      <c r="C220" s="276" t="s">
        <v>855</v>
      </c>
    </row>
    <row r="221" spans="1:3" ht="30" customHeight="1">
      <c r="A221" s="473"/>
      <c r="B221" s="525" t="s">
        <v>854</v>
      </c>
      <c r="C221" s="276" t="s">
        <v>852</v>
      </c>
    </row>
    <row r="222" spans="1:3" ht="30" customHeight="1">
      <c r="A222" s="473"/>
      <c r="B222" s="525"/>
      <c r="C222" s="276" t="s">
        <v>851</v>
      </c>
    </row>
    <row r="223" spans="1:3" ht="53.25" customHeight="1">
      <c r="A223" s="473"/>
      <c r="B223" s="525" t="s">
        <v>853</v>
      </c>
      <c r="C223" s="276" t="s">
        <v>852</v>
      </c>
    </row>
    <row r="224" spans="1:3" ht="53.25" customHeight="1">
      <c r="A224" s="473"/>
      <c r="B224" s="525"/>
      <c r="C224" s="276" t="s">
        <v>851</v>
      </c>
    </row>
    <row r="225" spans="1:11" ht="3" customHeight="1">
      <c r="A225" s="65" t="s">
        <v>674</v>
      </c>
      <c r="B225" s="65"/>
      <c r="C225" s="269"/>
    </row>
    <row r="226" spans="1:11" ht="14.25" customHeight="1">
      <c r="A226" s="523" t="s">
        <v>70</v>
      </c>
      <c r="B226" s="526" t="s">
        <v>71</v>
      </c>
      <c r="C226" s="524" t="s">
        <v>72</v>
      </c>
    </row>
    <row r="227" spans="1:11" ht="12.75" customHeight="1">
      <c r="A227" s="523"/>
      <c r="B227" s="526"/>
      <c r="C227" s="524"/>
    </row>
    <row r="228" spans="1:11" ht="12.75" customHeight="1">
      <c r="A228" s="523"/>
      <c r="B228" s="526"/>
      <c r="C228" s="524"/>
    </row>
    <row r="229" spans="1:11" ht="56.25" customHeight="1">
      <c r="A229" s="89"/>
      <c r="B229" s="114" t="s">
        <v>849</v>
      </c>
      <c r="C229" s="276" t="s">
        <v>848</v>
      </c>
    </row>
    <row r="230" spans="1:11" ht="30" customHeight="1">
      <c r="A230" s="473"/>
      <c r="B230" s="527" t="s">
        <v>847</v>
      </c>
      <c r="C230" s="276" t="s">
        <v>846</v>
      </c>
    </row>
    <row r="231" spans="1:11" ht="30" customHeight="1">
      <c r="A231" s="473"/>
      <c r="B231" s="527"/>
      <c r="C231" s="276" t="s">
        <v>844</v>
      </c>
    </row>
    <row r="232" spans="1:11" ht="30.75" customHeight="1">
      <c r="A232" s="528"/>
      <c r="B232" s="525" t="s">
        <v>845</v>
      </c>
      <c r="C232" s="276" t="s">
        <v>844</v>
      </c>
    </row>
    <row r="233" spans="1:11" ht="30.75" customHeight="1">
      <c r="A233" s="528"/>
      <c r="B233" s="525"/>
      <c r="C233" s="276" t="s">
        <v>843</v>
      </c>
    </row>
    <row r="234" spans="1:11" ht="12.75" customHeight="1">
      <c r="A234" s="521"/>
      <c r="B234" s="521" t="s">
        <v>842</v>
      </c>
      <c r="C234" s="270" t="s">
        <v>645</v>
      </c>
      <c r="E234" s="84"/>
      <c r="F234" s="84"/>
      <c r="G234" s="84"/>
      <c r="H234" s="72"/>
      <c r="I234" s="116"/>
      <c r="J234" s="116"/>
      <c r="K234" s="116"/>
    </row>
    <row r="235" spans="1:11" ht="12.75" customHeight="1">
      <c r="A235" s="521"/>
      <c r="B235" s="521"/>
      <c r="C235" s="270" t="s">
        <v>656</v>
      </c>
      <c r="E235" s="84"/>
      <c r="F235" s="84"/>
      <c r="G235" s="84"/>
      <c r="H235" s="72"/>
      <c r="I235" s="116"/>
      <c r="J235" s="116"/>
      <c r="K235" s="116"/>
    </row>
    <row r="236" spans="1:11" ht="12.75" customHeight="1">
      <c r="A236" s="521"/>
      <c r="B236" s="521"/>
      <c r="C236" s="270" t="s">
        <v>655</v>
      </c>
      <c r="E236" s="84"/>
      <c r="F236" s="84"/>
      <c r="G236" s="84"/>
      <c r="H236" s="72"/>
      <c r="I236" s="116"/>
      <c r="J236" s="116"/>
      <c r="K236" s="116"/>
    </row>
    <row r="237" spans="1:11" ht="12.75" customHeight="1">
      <c r="A237" s="521"/>
      <c r="B237" s="521" t="s">
        <v>841</v>
      </c>
      <c r="C237" s="270" t="s">
        <v>762</v>
      </c>
      <c r="E237" s="84"/>
      <c r="F237" s="117"/>
      <c r="G237" s="84"/>
      <c r="H237" s="72"/>
      <c r="I237" s="116"/>
      <c r="J237" s="116"/>
      <c r="K237" s="116"/>
    </row>
    <row r="238" spans="1:11" ht="12.75" customHeight="1">
      <c r="A238" s="521"/>
      <c r="B238" s="521"/>
      <c r="C238" s="270" t="s">
        <v>770</v>
      </c>
      <c r="E238" s="84"/>
      <c r="F238" s="117"/>
      <c r="G238" s="84"/>
      <c r="H238" s="72"/>
      <c r="I238" s="116"/>
      <c r="J238" s="116"/>
      <c r="K238" s="116"/>
    </row>
    <row r="239" spans="1:11" ht="12.75" customHeight="1">
      <c r="A239" s="521"/>
      <c r="B239" s="521"/>
      <c r="C239" s="270" t="s">
        <v>683</v>
      </c>
      <c r="E239" s="84"/>
      <c r="F239" s="117"/>
      <c r="G239" s="84"/>
      <c r="H239" s="72"/>
      <c r="I239" s="116"/>
      <c r="J239" s="116"/>
      <c r="K239" s="116"/>
    </row>
    <row r="240" spans="1:11" ht="12.75" customHeight="1">
      <c r="A240" s="521"/>
      <c r="B240" s="521"/>
      <c r="C240" s="270" t="s">
        <v>769</v>
      </c>
      <c r="E240" s="84"/>
      <c r="F240" s="117"/>
      <c r="G240" s="84"/>
      <c r="H240" s="72"/>
      <c r="I240" s="116"/>
      <c r="J240" s="116"/>
      <c r="K240" s="116"/>
    </row>
    <row r="241" spans="1:11" ht="12.75" customHeight="1">
      <c r="A241" s="521"/>
      <c r="B241" s="521"/>
      <c r="C241" s="270" t="s">
        <v>647</v>
      </c>
      <c r="E241" s="84"/>
      <c r="F241" s="117"/>
      <c r="G241" s="84"/>
      <c r="H241" s="72"/>
      <c r="I241" s="116"/>
      <c r="J241" s="116"/>
      <c r="K241" s="116"/>
    </row>
    <row r="242" spans="1:11" ht="12.75" customHeight="1">
      <c r="A242" s="521"/>
      <c r="B242" s="521"/>
      <c r="C242" s="270" t="s">
        <v>645</v>
      </c>
      <c r="E242" s="84"/>
      <c r="F242" s="117"/>
      <c r="G242" s="84"/>
      <c r="H242" s="72"/>
      <c r="I242" s="116"/>
      <c r="J242" s="116"/>
      <c r="K242" s="116"/>
    </row>
    <row r="243" spans="1:11" ht="12.75" customHeight="1">
      <c r="A243" s="521"/>
      <c r="B243" s="521"/>
      <c r="C243" s="270" t="s">
        <v>656</v>
      </c>
      <c r="E243" s="84"/>
      <c r="F243" s="117"/>
      <c r="G243" s="84"/>
      <c r="H243" s="72"/>
      <c r="I243" s="116"/>
      <c r="J243" s="116"/>
      <c r="K243" s="116"/>
    </row>
    <row r="244" spans="1:11" ht="12.75" customHeight="1">
      <c r="A244" s="521"/>
      <c r="B244" s="521"/>
      <c r="C244" s="270" t="s">
        <v>655</v>
      </c>
      <c r="E244" s="84"/>
      <c r="F244" s="117"/>
      <c r="G244" s="84"/>
      <c r="H244" s="72"/>
      <c r="I244" s="116"/>
      <c r="J244" s="116"/>
      <c r="K244" s="116"/>
    </row>
    <row r="245" spans="1:11" ht="12.75" customHeight="1">
      <c r="A245" s="521"/>
      <c r="B245" s="521"/>
      <c r="C245" s="270" t="s">
        <v>654</v>
      </c>
      <c r="E245" s="84"/>
      <c r="F245" s="117"/>
      <c r="G245" s="84"/>
      <c r="H245" s="72"/>
      <c r="I245" s="116"/>
      <c r="J245" s="116"/>
      <c r="K245" s="116"/>
    </row>
    <row r="246" spans="1:11" ht="12.75" customHeight="1">
      <c r="A246" s="521"/>
      <c r="B246" s="521"/>
      <c r="C246" s="270" t="s">
        <v>653</v>
      </c>
      <c r="E246" s="84"/>
      <c r="F246" s="117"/>
      <c r="G246" s="84"/>
      <c r="H246" s="72"/>
      <c r="I246" s="116"/>
      <c r="J246" s="116"/>
      <c r="K246" s="116"/>
    </row>
    <row r="247" spans="1:11" ht="12.75" customHeight="1">
      <c r="A247" s="490"/>
      <c r="B247" s="521" t="s">
        <v>840</v>
      </c>
      <c r="C247" s="270" t="s">
        <v>762</v>
      </c>
      <c r="E247" s="84"/>
      <c r="F247" s="117"/>
      <c r="G247" s="84"/>
      <c r="H247" s="72"/>
      <c r="I247" s="116"/>
      <c r="J247" s="116"/>
      <c r="K247" s="116"/>
    </row>
    <row r="248" spans="1:11" ht="12.75" customHeight="1">
      <c r="A248" s="490"/>
      <c r="B248" s="521"/>
      <c r="C248" s="270" t="s">
        <v>770</v>
      </c>
      <c r="E248" s="84"/>
      <c r="F248" s="117"/>
      <c r="G248" s="84"/>
      <c r="H248" s="72"/>
      <c r="I248" s="116"/>
      <c r="J248" s="116"/>
      <c r="K248" s="116"/>
    </row>
    <row r="249" spans="1:11" ht="12.75" customHeight="1">
      <c r="A249" s="490"/>
      <c r="B249" s="521"/>
      <c r="C249" s="270" t="s">
        <v>683</v>
      </c>
      <c r="E249" s="84"/>
      <c r="F249" s="117"/>
      <c r="G249" s="84"/>
      <c r="H249" s="72"/>
      <c r="I249" s="116"/>
      <c r="J249" s="116"/>
      <c r="K249" s="116"/>
    </row>
    <row r="250" spans="1:11" ht="12.75" customHeight="1">
      <c r="A250" s="490"/>
      <c r="B250" s="521"/>
      <c r="C250" s="270" t="s">
        <v>769</v>
      </c>
      <c r="E250" s="84"/>
      <c r="F250" s="117"/>
      <c r="G250" s="84"/>
      <c r="H250" s="72"/>
      <c r="I250" s="116"/>
      <c r="J250" s="116"/>
      <c r="K250" s="116"/>
    </row>
    <row r="251" spans="1:11" ht="12.75" customHeight="1">
      <c r="A251" s="490"/>
      <c r="B251" s="521"/>
      <c r="C251" s="270" t="s">
        <v>647</v>
      </c>
      <c r="E251" s="84"/>
      <c r="F251" s="117"/>
      <c r="G251" s="84"/>
      <c r="H251" s="72"/>
      <c r="I251" s="116"/>
      <c r="J251" s="116"/>
      <c r="K251" s="116"/>
    </row>
    <row r="252" spans="1:11" ht="12.75" customHeight="1">
      <c r="A252" s="490"/>
      <c r="B252" s="521"/>
      <c r="C252" s="270" t="s">
        <v>645</v>
      </c>
      <c r="E252" s="84"/>
      <c r="F252" s="117"/>
      <c r="G252" s="84"/>
      <c r="H252" s="72"/>
      <c r="I252" s="116"/>
      <c r="J252" s="116"/>
      <c r="K252" s="116"/>
    </row>
    <row r="253" spans="1:11" ht="12.75" customHeight="1">
      <c r="A253" s="490"/>
      <c r="B253" s="521"/>
      <c r="C253" s="270" t="s">
        <v>656</v>
      </c>
      <c r="E253" s="84"/>
      <c r="F253" s="117"/>
      <c r="G253" s="84"/>
      <c r="H253" s="72"/>
      <c r="I253" s="116"/>
      <c r="J253" s="116"/>
      <c r="K253" s="116"/>
    </row>
    <row r="254" spans="1:11" ht="12.75" customHeight="1">
      <c r="A254" s="490"/>
      <c r="B254" s="521"/>
      <c r="C254" s="270" t="s">
        <v>655</v>
      </c>
      <c r="E254" s="84"/>
      <c r="F254" s="117"/>
      <c r="G254" s="84"/>
      <c r="H254" s="72"/>
      <c r="I254" s="116"/>
      <c r="J254" s="116"/>
      <c r="K254" s="116"/>
    </row>
    <row r="255" spans="1:11" ht="12.75" customHeight="1">
      <c r="A255" s="490"/>
      <c r="B255" s="521"/>
      <c r="C255" s="270" t="s">
        <v>654</v>
      </c>
      <c r="E255" s="84"/>
      <c r="F255" s="117"/>
      <c r="G255" s="84"/>
      <c r="H255" s="72"/>
      <c r="I255" s="116"/>
      <c r="J255" s="116"/>
      <c r="K255" s="116"/>
    </row>
    <row r="256" spans="1:11" ht="12.75" customHeight="1">
      <c r="A256" s="490"/>
      <c r="B256" s="521"/>
      <c r="C256" s="270" t="s">
        <v>653</v>
      </c>
      <c r="E256" s="84"/>
      <c r="F256" s="117"/>
      <c r="G256" s="84"/>
      <c r="H256" s="72"/>
      <c r="I256" s="116"/>
      <c r="J256" s="116"/>
      <c r="K256" s="116"/>
    </row>
    <row r="257" spans="1:11" ht="2.25" customHeight="1">
      <c r="A257" s="65" t="s">
        <v>674</v>
      </c>
      <c r="B257" s="65"/>
      <c r="C257" s="269"/>
      <c r="E257" s="84"/>
      <c r="F257" s="117"/>
      <c r="G257" s="84"/>
      <c r="H257" s="72"/>
      <c r="I257" s="116"/>
      <c r="J257" s="116"/>
      <c r="K257" s="116"/>
    </row>
    <row r="258" spans="1:11" ht="14.25" customHeight="1">
      <c r="A258" s="523" t="s">
        <v>70</v>
      </c>
      <c r="B258" s="526" t="s">
        <v>71</v>
      </c>
      <c r="C258" s="524" t="s">
        <v>72</v>
      </c>
    </row>
    <row r="259" spans="1:11" ht="12.75" customHeight="1">
      <c r="A259" s="523"/>
      <c r="B259" s="526"/>
      <c r="C259" s="524"/>
    </row>
    <row r="260" spans="1:11" ht="12.75" customHeight="1">
      <c r="A260" s="523"/>
      <c r="B260" s="526"/>
      <c r="C260" s="524"/>
    </row>
    <row r="261" spans="1:11" ht="12.75" customHeight="1">
      <c r="A261" s="490"/>
      <c r="B261" s="521" t="s">
        <v>838</v>
      </c>
      <c r="C261" s="270" t="s">
        <v>762</v>
      </c>
      <c r="E261" s="84"/>
      <c r="F261" s="117"/>
      <c r="G261" s="84"/>
      <c r="H261" s="72"/>
      <c r="I261" s="116"/>
      <c r="J261" s="116"/>
      <c r="K261" s="116"/>
    </row>
    <row r="262" spans="1:11" ht="12.75" customHeight="1">
      <c r="A262" s="490"/>
      <c r="B262" s="521"/>
      <c r="C262" s="270" t="s">
        <v>770</v>
      </c>
      <c r="E262" s="84"/>
      <c r="F262" s="117"/>
      <c r="G262" s="84"/>
      <c r="H262" s="72"/>
      <c r="I262" s="116"/>
      <c r="J262" s="116"/>
      <c r="K262" s="116"/>
    </row>
    <row r="263" spans="1:11" ht="12.75" customHeight="1">
      <c r="A263" s="490"/>
      <c r="B263" s="521"/>
      <c r="C263" s="270" t="s">
        <v>683</v>
      </c>
      <c r="E263" s="84"/>
      <c r="F263" s="117"/>
      <c r="G263" s="84"/>
      <c r="H263" s="72"/>
      <c r="I263" s="116"/>
      <c r="J263" s="116"/>
      <c r="K263" s="116"/>
    </row>
    <row r="264" spans="1:11" ht="12.75" customHeight="1">
      <c r="A264" s="490"/>
      <c r="B264" s="521"/>
      <c r="C264" s="270" t="s">
        <v>769</v>
      </c>
      <c r="E264" s="84"/>
      <c r="F264" s="117"/>
      <c r="G264" s="84"/>
      <c r="H264" s="72"/>
      <c r="I264" s="116"/>
      <c r="J264" s="116"/>
      <c r="K264" s="116"/>
    </row>
    <row r="265" spans="1:11" ht="12.75" customHeight="1">
      <c r="A265" s="490"/>
      <c r="B265" s="521"/>
      <c r="C265" s="270" t="s">
        <v>647</v>
      </c>
      <c r="E265" s="84"/>
      <c r="F265" s="117"/>
      <c r="G265" s="84"/>
      <c r="H265" s="72"/>
      <c r="I265" s="116"/>
      <c r="J265" s="116"/>
      <c r="K265" s="116"/>
    </row>
    <row r="266" spans="1:11" ht="12.75" customHeight="1">
      <c r="A266" s="490"/>
      <c r="B266" s="521"/>
      <c r="C266" s="270" t="s">
        <v>645</v>
      </c>
      <c r="E266" s="84"/>
      <c r="F266" s="117"/>
      <c r="G266" s="84"/>
      <c r="H266" s="72"/>
      <c r="I266" s="116"/>
      <c r="J266" s="116"/>
      <c r="K266" s="116"/>
    </row>
    <row r="267" spans="1:11" ht="12.75" customHeight="1">
      <c r="A267" s="490"/>
      <c r="B267" s="521"/>
      <c r="C267" s="270" t="s">
        <v>656</v>
      </c>
      <c r="E267" s="84"/>
      <c r="F267" s="117"/>
      <c r="G267" s="84"/>
      <c r="H267" s="72"/>
      <c r="I267" s="116"/>
      <c r="J267" s="116"/>
      <c r="K267" s="116"/>
    </row>
    <row r="268" spans="1:11" ht="12.75" customHeight="1">
      <c r="A268" s="490"/>
      <c r="B268" s="521"/>
      <c r="C268" s="270" t="s">
        <v>655</v>
      </c>
      <c r="E268" s="84"/>
      <c r="F268" s="117"/>
      <c r="G268" s="84"/>
      <c r="H268" s="72"/>
      <c r="I268" s="116"/>
      <c r="J268" s="116"/>
      <c r="K268" s="116"/>
    </row>
    <row r="269" spans="1:11" ht="12.75" customHeight="1">
      <c r="A269" s="490"/>
      <c r="B269" s="521"/>
      <c r="C269" s="270" t="s">
        <v>654</v>
      </c>
      <c r="E269" s="84"/>
      <c r="F269" s="117"/>
      <c r="G269" s="84"/>
      <c r="H269" s="72"/>
      <c r="I269" s="116"/>
      <c r="J269" s="116"/>
      <c r="K269" s="116"/>
    </row>
    <row r="270" spans="1:11" ht="12.75" customHeight="1">
      <c r="A270" s="490"/>
      <c r="B270" s="521"/>
      <c r="C270" s="270" t="s">
        <v>653</v>
      </c>
      <c r="E270" s="84"/>
      <c r="F270" s="117"/>
      <c r="G270" s="84"/>
      <c r="H270" s="72"/>
      <c r="I270" s="116"/>
      <c r="J270" s="116"/>
      <c r="K270" s="116"/>
    </row>
    <row r="271" spans="1:11" ht="12.75" customHeight="1">
      <c r="A271" s="490"/>
      <c r="B271" s="521" t="s">
        <v>837</v>
      </c>
      <c r="C271" s="270" t="s">
        <v>645</v>
      </c>
      <c r="E271" s="84"/>
      <c r="F271" s="117"/>
      <c r="G271" s="117"/>
      <c r="H271" s="72"/>
      <c r="I271" s="116"/>
      <c r="J271" s="116"/>
      <c r="K271" s="116"/>
    </row>
    <row r="272" spans="1:11" ht="12.75" customHeight="1">
      <c r="A272" s="490"/>
      <c r="B272" s="521"/>
      <c r="C272" s="270" t="s">
        <v>656</v>
      </c>
      <c r="E272" s="84"/>
      <c r="F272" s="117"/>
      <c r="G272" s="117"/>
      <c r="H272" s="72"/>
      <c r="I272" s="116"/>
      <c r="J272" s="116"/>
      <c r="K272" s="116"/>
    </row>
    <row r="273" spans="1:11" ht="12.75" customHeight="1">
      <c r="A273" s="490"/>
      <c r="B273" s="521"/>
      <c r="C273" s="270" t="s">
        <v>655</v>
      </c>
      <c r="E273" s="84"/>
      <c r="F273" s="117"/>
      <c r="G273" s="117"/>
      <c r="H273" s="72"/>
      <c r="I273" s="116"/>
      <c r="J273" s="116"/>
      <c r="K273" s="116"/>
    </row>
    <row r="274" spans="1:11" ht="12.75" customHeight="1">
      <c r="A274" s="490"/>
      <c r="B274" s="521" t="s">
        <v>836</v>
      </c>
      <c r="C274" s="270" t="s">
        <v>762</v>
      </c>
      <c r="D274" s="84"/>
      <c r="E274" s="117"/>
      <c r="F274" s="117"/>
      <c r="G274" s="72"/>
      <c r="H274" s="116"/>
      <c r="I274" s="116"/>
      <c r="J274" s="116"/>
    </row>
    <row r="275" spans="1:11" ht="12.75" customHeight="1">
      <c r="A275" s="490"/>
      <c r="B275" s="521"/>
      <c r="C275" s="270" t="s">
        <v>770</v>
      </c>
      <c r="D275" s="84"/>
      <c r="E275" s="117"/>
      <c r="F275" s="117"/>
      <c r="G275" s="72"/>
      <c r="H275" s="116"/>
      <c r="I275" s="116"/>
      <c r="J275" s="116"/>
    </row>
    <row r="276" spans="1:11" ht="12.75" customHeight="1">
      <c r="A276" s="490"/>
      <c r="B276" s="521"/>
      <c r="C276" s="270" t="s">
        <v>683</v>
      </c>
      <c r="D276" s="84"/>
      <c r="E276" s="117"/>
      <c r="F276" s="117"/>
      <c r="G276" s="72"/>
      <c r="H276" s="116"/>
      <c r="I276" s="116"/>
      <c r="J276" s="116"/>
    </row>
    <row r="277" spans="1:11" ht="12.75" customHeight="1">
      <c r="A277" s="490"/>
      <c r="B277" s="521"/>
      <c r="C277" s="270" t="s">
        <v>769</v>
      </c>
      <c r="D277" s="84"/>
      <c r="E277" s="117"/>
      <c r="F277" s="117"/>
      <c r="G277" s="72"/>
      <c r="H277" s="116"/>
      <c r="I277" s="116"/>
      <c r="J277" s="116"/>
    </row>
    <row r="278" spans="1:11" ht="12.75" customHeight="1">
      <c r="A278" s="490"/>
      <c r="B278" s="521"/>
      <c r="C278" s="270" t="s">
        <v>647</v>
      </c>
      <c r="D278" s="84"/>
      <c r="E278" s="117"/>
      <c r="F278" s="117"/>
      <c r="G278" s="72"/>
      <c r="H278" s="116"/>
      <c r="I278" s="116"/>
      <c r="J278" s="116"/>
    </row>
    <row r="279" spans="1:11" ht="12.75" customHeight="1">
      <c r="A279" s="490"/>
      <c r="B279" s="521"/>
      <c r="C279" s="270" t="s">
        <v>645</v>
      </c>
      <c r="D279" s="84"/>
      <c r="E279" s="117"/>
      <c r="F279" s="117"/>
      <c r="G279" s="72"/>
      <c r="H279" s="116"/>
      <c r="I279" s="116"/>
      <c r="J279" s="116"/>
    </row>
    <row r="280" spans="1:11" ht="12.75" customHeight="1">
      <c r="A280" s="490"/>
      <c r="B280" s="521"/>
      <c r="C280" s="270" t="s">
        <v>656</v>
      </c>
      <c r="D280" s="84"/>
      <c r="E280" s="117"/>
      <c r="F280" s="117"/>
      <c r="G280" s="72"/>
      <c r="H280" s="116"/>
      <c r="I280" s="116"/>
      <c r="J280" s="116"/>
    </row>
    <row r="281" spans="1:11" ht="12.75" customHeight="1">
      <c r="A281" s="490"/>
      <c r="B281" s="521"/>
      <c r="C281" s="270" t="s">
        <v>655</v>
      </c>
      <c r="D281" s="84"/>
      <c r="E281" s="117"/>
      <c r="F281" s="117"/>
      <c r="G281" s="72"/>
      <c r="H281" s="116"/>
      <c r="I281" s="116"/>
      <c r="J281" s="116"/>
    </row>
    <row r="282" spans="1:11" ht="12.75" customHeight="1">
      <c r="A282" s="490"/>
      <c r="B282" s="521"/>
      <c r="C282" s="270" t="s">
        <v>654</v>
      </c>
      <c r="D282" s="84"/>
      <c r="E282" s="117"/>
      <c r="F282" s="117"/>
      <c r="G282" s="72"/>
      <c r="H282" s="116"/>
      <c r="I282" s="116"/>
      <c r="J282" s="116"/>
    </row>
    <row r="283" spans="1:11" ht="12.75" customHeight="1">
      <c r="A283" s="490"/>
      <c r="B283" s="521"/>
      <c r="C283" s="270" t="s">
        <v>653</v>
      </c>
      <c r="D283" s="84"/>
      <c r="E283" s="117"/>
      <c r="F283" s="117"/>
      <c r="G283" s="72"/>
      <c r="H283" s="116"/>
      <c r="I283" s="116"/>
      <c r="J283" s="116"/>
    </row>
    <row r="284" spans="1:11" ht="12.75" customHeight="1">
      <c r="A284" s="490"/>
      <c r="B284" s="521" t="s">
        <v>835</v>
      </c>
      <c r="C284" s="270" t="s">
        <v>762</v>
      </c>
      <c r="D284" s="84"/>
      <c r="E284" s="117"/>
      <c r="F284" s="117"/>
      <c r="G284" s="72"/>
      <c r="H284" s="116"/>
      <c r="I284" s="116"/>
      <c r="J284" s="116"/>
    </row>
    <row r="285" spans="1:11" ht="12.75" customHeight="1">
      <c r="A285" s="490"/>
      <c r="B285" s="521"/>
      <c r="C285" s="270" t="s">
        <v>770</v>
      </c>
      <c r="D285" s="84"/>
      <c r="E285" s="117"/>
      <c r="F285" s="117"/>
      <c r="G285" s="72"/>
      <c r="H285" s="116"/>
      <c r="I285" s="116"/>
      <c r="J285" s="116"/>
    </row>
    <row r="286" spans="1:11" ht="12.75" customHeight="1">
      <c r="A286" s="490"/>
      <c r="B286" s="521"/>
      <c r="C286" s="270" t="s">
        <v>683</v>
      </c>
      <c r="D286" s="84"/>
      <c r="E286" s="117"/>
      <c r="F286" s="117"/>
      <c r="G286" s="72"/>
      <c r="H286" s="116"/>
      <c r="I286" s="116"/>
      <c r="J286" s="116"/>
    </row>
    <row r="287" spans="1:11" ht="12.75" customHeight="1">
      <c r="A287" s="490"/>
      <c r="B287" s="521"/>
      <c r="C287" s="270" t="s">
        <v>769</v>
      </c>
      <c r="D287" s="84"/>
      <c r="E287" s="117"/>
      <c r="F287" s="117"/>
      <c r="G287" s="72"/>
      <c r="H287" s="116"/>
      <c r="I287" s="116"/>
      <c r="J287" s="116"/>
    </row>
    <row r="288" spans="1:11" ht="12.75" customHeight="1">
      <c r="A288" s="490"/>
      <c r="B288" s="521"/>
      <c r="C288" s="270" t="s">
        <v>647</v>
      </c>
      <c r="D288" s="84"/>
      <c r="E288" s="117"/>
      <c r="F288" s="117"/>
      <c r="G288" s="72"/>
      <c r="H288" s="116"/>
      <c r="I288" s="116"/>
      <c r="J288" s="116"/>
    </row>
    <row r="289" spans="1:10" ht="12.75" customHeight="1">
      <c r="A289" s="490"/>
      <c r="B289" s="521"/>
      <c r="C289" s="270" t="s">
        <v>645</v>
      </c>
      <c r="D289" s="84"/>
      <c r="E289" s="117"/>
      <c r="F289" s="117"/>
      <c r="G289" s="72"/>
      <c r="H289" s="116"/>
      <c r="I289" s="116"/>
      <c r="J289" s="116"/>
    </row>
    <row r="290" spans="1:10" ht="12.75" customHeight="1">
      <c r="A290" s="490"/>
      <c r="B290" s="521"/>
      <c r="C290" s="270" t="s">
        <v>656</v>
      </c>
      <c r="D290" s="84"/>
      <c r="E290" s="117"/>
      <c r="F290" s="117"/>
      <c r="G290" s="72"/>
      <c r="H290" s="116"/>
      <c r="I290" s="116"/>
      <c r="J290" s="116"/>
    </row>
    <row r="291" spans="1:10" ht="12.75" customHeight="1">
      <c r="A291" s="490"/>
      <c r="B291" s="521"/>
      <c r="C291" s="270" t="s">
        <v>655</v>
      </c>
      <c r="D291" s="84"/>
      <c r="E291" s="117"/>
      <c r="F291" s="117"/>
      <c r="G291" s="72"/>
      <c r="H291" s="116"/>
      <c r="I291" s="116"/>
      <c r="J291" s="116"/>
    </row>
    <row r="292" spans="1:10" ht="12.75" customHeight="1">
      <c r="A292" s="490"/>
      <c r="B292" s="521"/>
      <c r="C292" s="270" t="s">
        <v>654</v>
      </c>
      <c r="D292" s="84"/>
      <c r="E292" s="117"/>
      <c r="F292" s="117"/>
      <c r="G292" s="72"/>
      <c r="H292" s="116"/>
      <c r="I292" s="116"/>
      <c r="J292" s="116"/>
    </row>
    <row r="293" spans="1:10" ht="12.75" customHeight="1">
      <c r="A293" s="490"/>
      <c r="B293" s="521"/>
      <c r="C293" s="270" t="s">
        <v>653</v>
      </c>
      <c r="D293" s="84"/>
      <c r="E293" s="117"/>
      <c r="F293" s="117"/>
      <c r="G293" s="72"/>
      <c r="H293" s="116"/>
      <c r="I293" s="116"/>
      <c r="J293" s="116"/>
    </row>
    <row r="294" spans="1:10" ht="1.5" customHeight="1">
      <c r="A294" s="65" t="s">
        <v>674</v>
      </c>
      <c r="B294" s="65"/>
      <c r="C294" s="269"/>
      <c r="D294" s="84"/>
      <c r="E294" s="117"/>
      <c r="F294" s="117"/>
      <c r="G294" s="72"/>
      <c r="H294" s="116"/>
      <c r="I294" s="116"/>
      <c r="J294" s="116"/>
    </row>
    <row r="295" spans="1:10" ht="14.25" customHeight="1">
      <c r="A295" s="523" t="s">
        <v>70</v>
      </c>
      <c r="B295" s="526" t="s">
        <v>71</v>
      </c>
      <c r="C295" s="524" t="s">
        <v>72</v>
      </c>
    </row>
    <row r="296" spans="1:10" ht="12.75" customHeight="1">
      <c r="A296" s="523"/>
      <c r="B296" s="526"/>
      <c r="C296" s="524"/>
    </row>
    <row r="297" spans="1:10" ht="12.75" customHeight="1">
      <c r="A297" s="523"/>
      <c r="B297" s="526"/>
      <c r="C297" s="524"/>
    </row>
    <row r="298" spans="1:10" ht="12.75" customHeight="1">
      <c r="A298" s="490"/>
      <c r="B298" s="521" t="s">
        <v>833</v>
      </c>
      <c r="C298" s="270" t="s">
        <v>762</v>
      </c>
    </row>
    <row r="299" spans="1:10" ht="12.75" customHeight="1">
      <c r="A299" s="490"/>
      <c r="B299" s="521"/>
      <c r="C299" s="270" t="s">
        <v>770</v>
      </c>
    </row>
    <row r="300" spans="1:10" ht="12.75" customHeight="1">
      <c r="A300" s="490"/>
      <c r="B300" s="521"/>
      <c r="C300" s="270" t="s">
        <v>683</v>
      </c>
    </row>
    <row r="301" spans="1:10" ht="12.75" customHeight="1">
      <c r="A301" s="490"/>
      <c r="B301" s="521"/>
      <c r="C301" s="270" t="s">
        <v>769</v>
      </c>
    </row>
    <row r="302" spans="1:10" ht="12.75" customHeight="1">
      <c r="A302" s="490"/>
      <c r="B302" s="521"/>
      <c r="C302" s="270" t="s">
        <v>647</v>
      </c>
    </row>
    <row r="303" spans="1:10" ht="12.75" customHeight="1">
      <c r="A303" s="490"/>
      <c r="B303" s="521"/>
      <c r="C303" s="270" t="s">
        <v>645</v>
      </c>
    </row>
    <row r="304" spans="1:10" ht="12.75" customHeight="1">
      <c r="A304" s="490"/>
      <c r="B304" s="521"/>
      <c r="C304" s="270" t="s">
        <v>656</v>
      </c>
    </row>
    <row r="305" spans="1:7" ht="12.75" customHeight="1">
      <c r="A305" s="490"/>
      <c r="B305" s="521"/>
      <c r="C305" s="270" t="s">
        <v>655</v>
      </c>
    </row>
    <row r="306" spans="1:7" ht="12.75" customHeight="1">
      <c r="A306" s="490"/>
      <c r="B306" s="521"/>
      <c r="C306" s="270" t="s">
        <v>654</v>
      </c>
    </row>
    <row r="307" spans="1:7" ht="12.75" customHeight="1">
      <c r="A307" s="490"/>
      <c r="B307" s="521"/>
      <c r="C307" s="270" t="s">
        <v>653</v>
      </c>
    </row>
    <row r="308" spans="1:7" ht="12.75" customHeight="1">
      <c r="A308" s="473"/>
      <c r="B308" s="521" t="s">
        <v>832</v>
      </c>
      <c r="C308" s="270" t="s">
        <v>762</v>
      </c>
    </row>
    <row r="309" spans="1:7" ht="12.75" customHeight="1">
      <c r="A309" s="473"/>
      <c r="B309" s="521"/>
      <c r="C309" s="270" t="s">
        <v>770</v>
      </c>
    </row>
    <row r="310" spans="1:7" ht="12.75" customHeight="1">
      <c r="A310" s="473"/>
      <c r="B310" s="521"/>
      <c r="C310" s="270" t="s">
        <v>683</v>
      </c>
    </row>
    <row r="311" spans="1:7" ht="12.75" customHeight="1">
      <c r="A311" s="473"/>
      <c r="B311" s="521"/>
      <c r="C311" s="270" t="s">
        <v>769</v>
      </c>
    </row>
    <row r="312" spans="1:7" ht="12.75" customHeight="1">
      <c r="A312" s="473"/>
      <c r="B312" s="521"/>
      <c r="C312" s="270" t="s">
        <v>647</v>
      </c>
    </row>
    <row r="313" spans="1:7" ht="12.75" customHeight="1">
      <c r="A313" s="473"/>
      <c r="B313" s="521"/>
      <c r="C313" s="270" t="s">
        <v>645</v>
      </c>
    </row>
    <row r="314" spans="1:7" ht="66" customHeight="1">
      <c r="A314" s="263"/>
      <c r="B314" s="264" t="s">
        <v>1217</v>
      </c>
      <c r="C314" s="276" t="s">
        <v>882</v>
      </c>
    </row>
    <row r="315" spans="1:7" ht="66" customHeight="1">
      <c r="A315" s="67"/>
      <c r="B315" s="114" t="s">
        <v>831</v>
      </c>
      <c r="C315" s="276" t="s">
        <v>830</v>
      </c>
    </row>
    <row r="316" spans="1:7" ht="37.5" customHeight="1">
      <c r="A316" s="528"/>
      <c r="B316" s="527" t="s">
        <v>829</v>
      </c>
      <c r="C316" s="276" t="s">
        <v>828</v>
      </c>
    </row>
    <row r="317" spans="1:7" ht="37.5" customHeight="1">
      <c r="A317" s="528"/>
      <c r="B317" s="527"/>
      <c r="C317" s="276" t="s">
        <v>827</v>
      </c>
      <c r="G317" s="267"/>
    </row>
    <row r="318" spans="1:7" ht="12.75" customHeight="1">
      <c r="A318" s="528"/>
      <c r="B318" s="529" t="s">
        <v>826</v>
      </c>
      <c r="C318" s="268" t="s">
        <v>825</v>
      </c>
    </row>
    <row r="319" spans="1:7" ht="12.75" customHeight="1">
      <c r="A319" s="528"/>
      <c r="B319" s="530"/>
      <c r="C319" s="268" t="s">
        <v>824</v>
      </c>
    </row>
    <row r="320" spans="1:7" ht="12.75" customHeight="1">
      <c r="A320" s="528"/>
      <c r="B320" s="530"/>
      <c r="C320" s="268"/>
    </row>
    <row r="321" spans="1:3" ht="12.75" customHeight="1">
      <c r="A321" s="528"/>
      <c r="B321" s="530"/>
      <c r="C321" s="268"/>
    </row>
    <row r="322" spans="1:3" ht="12.75" customHeight="1">
      <c r="A322" s="528"/>
      <c r="B322" s="531"/>
      <c r="C322" s="268"/>
    </row>
    <row r="323" spans="1:3" ht="12.75" customHeight="1"/>
    <row r="324" spans="1:3" ht="5.25" hidden="1" customHeight="1">
      <c r="A324" s="65" t="s">
        <v>674</v>
      </c>
      <c r="B324" s="65"/>
      <c r="C324" s="269"/>
    </row>
    <row r="325" spans="1:3" ht="15.75" hidden="1" customHeight="1">
      <c r="A325" s="532" t="s">
        <v>822</v>
      </c>
      <c r="B325" s="533"/>
      <c r="C325" s="533"/>
    </row>
    <row r="326" spans="1:3" ht="14.25" customHeight="1">
      <c r="A326" s="523" t="s">
        <v>70</v>
      </c>
      <c r="B326" s="526" t="s">
        <v>71</v>
      </c>
      <c r="C326" s="524" t="s">
        <v>72</v>
      </c>
    </row>
    <row r="327" spans="1:3" ht="12.75" customHeight="1">
      <c r="A327" s="523"/>
      <c r="B327" s="526"/>
      <c r="C327" s="524"/>
    </row>
    <row r="328" spans="1:3" ht="12.75" customHeight="1">
      <c r="A328" s="523"/>
      <c r="B328" s="526"/>
      <c r="C328" s="524"/>
    </row>
    <row r="329" spans="1:3" ht="12.75" customHeight="1">
      <c r="A329" s="490"/>
      <c r="B329" s="521" t="s">
        <v>821</v>
      </c>
      <c r="C329" s="270" t="s">
        <v>762</v>
      </c>
    </row>
    <row r="330" spans="1:3" ht="12.75" customHeight="1">
      <c r="A330" s="490"/>
      <c r="B330" s="521"/>
      <c r="C330" s="270" t="s">
        <v>770</v>
      </c>
    </row>
    <row r="331" spans="1:3" ht="12.75" customHeight="1">
      <c r="A331" s="490"/>
      <c r="B331" s="521"/>
      <c r="C331" s="270" t="s">
        <v>683</v>
      </c>
    </row>
    <row r="332" spans="1:3" ht="12.75" customHeight="1">
      <c r="A332" s="490"/>
      <c r="B332" s="521"/>
      <c r="C332" s="270" t="s">
        <v>769</v>
      </c>
    </row>
    <row r="333" spans="1:3" ht="12.75" customHeight="1">
      <c r="A333" s="490"/>
      <c r="B333" s="521"/>
      <c r="C333" s="270" t="s">
        <v>647</v>
      </c>
    </row>
    <row r="334" spans="1:3" ht="12.75" customHeight="1">
      <c r="A334" s="490"/>
      <c r="B334" s="521"/>
      <c r="C334" s="270" t="s">
        <v>645</v>
      </c>
    </row>
    <row r="335" spans="1:3" ht="12.75" customHeight="1">
      <c r="A335" s="490"/>
      <c r="B335" s="521"/>
      <c r="C335" s="270" t="s">
        <v>656</v>
      </c>
    </row>
    <row r="336" spans="1:3" ht="12.75" customHeight="1">
      <c r="A336" s="490"/>
      <c r="B336" s="521"/>
      <c r="C336" s="270" t="s">
        <v>655</v>
      </c>
    </row>
    <row r="337" spans="1:3" ht="12.75" customHeight="1">
      <c r="A337" s="490"/>
      <c r="B337" s="521"/>
      <c r="C337" s="270" t="s">
        <v>654</v>
      </c>
    </row>
    <row r="338" spans="1:3" ht="12.75" customHeight="1">
      <c r="A338" s="490"/>
      <c r="B338" s="521"/>
      <c r="C338" s="270" t="s">
        <v>653</v>
      </c>
    </row>
    <row r="339" spans="1:3" ht="12.75" customHeight="1">
      <c r="A339" s="490"/>
      <c r="B339" s="521" t="s">
        <v>820</v>
      </c>
      <c r="C339" s="270" t="s">
        <v>762</v>
      </c>
    </row>
    <row r="340" spans="1:3" ht="12.75" customHeight="1">
      <c r="A340" s="490"/>
      <c r="B340" s="521"/>
      <c r="C340" s="270" t="s">
        <v>770</v>
      </c>
    </row>
    <row r="341" spans="1:3" ht="12.75" customHeight="1">
      <c r="A341" s="490"/>
      <c r="B341" s="521"/>
      <c r="C341" s="270" t="s">
        <v>683</v>
      </c>
    </row>
    <row r="342" spans="1:3" ht="12.75" customHeight="1">
      <c r="A342" s="490"/>
      <c r="B342" s="521"/>
      <c r="C342" s="270" t="s">
        <v>769</v>
      </c>
    </row>
    <row r="343" spans="1:3" ht="12.75" customHeight="1">
      <c r="A343" s="490"/>
      <c r="B343" s="521"/>
      <c r="C343" s="270" t="s">
        <v>647</v>
      </c>
    </row>
    <row r="344" spans="1:3" ht="12.75" customHeight="1">
      <c r="A344" s="490"/>
      <c r="B344" s="521"/>
      <c r="C344" s="270" t="s">
        <v>645</v>
      </c>
    </row>
    <row r="345" spans="1:3" ht="12.75" customHeight="1">
      <c r="A345" s="490"/>
      <c r="B345" s="521"/>
      <c r="C345" s="270" t="s">
        <v>656</v>
      </c>
    </row>
    <row r="346" spans="1:3" ht="12.75" customHeight="1">
      <c r="A346" s="490"/>
      <c r="B346" s="521"/>
      <c r="C346" s="270" t="s">
        <v>655</v>
      </c>
    </row>
    <row r="347" spans="1:3" ht="12.75" customHeight="1">
      <c r="A347" s="490"/>
      <c r="B347" s="521"/>
      <c r="C347" s="270" t="s">
        <v>654</v>
      </c>
    </row>
    <row r="348" spans="1:3" ht="12.75" customHeight="1">
      <c r="A348" s="490"/>
      <c r="B348" s="521"/>
      <c r="C348" s="270" t="s">
        <v>653</v>
      </c>
    </row>
    <row r="349" spans="1:3" ht="12.75" customHeight="1">
      <c r="A349" s="473"/>
      <c r="B349" s="521" t="s">
        <v>819</v>
      </c>
      <c r="C349" s="270" t="s">
        <v>762</v>
      </c>
    </row>
    <row r="350" spans="1:3" ht="12.75" customHeight="1">
      <c r="A350" s="473"/>
      <c r="B350" s="521"/>
      <c r="C350" s="270" t="s">
        <v>770</v>
      </c>
    </row>
    <row r="351" spans="1:3" ht="12.75" customHeight="1">
      <c r="A351" s="473"/>
      <c r="B351" s="521"/>
      <c r="C351" s="270" t="s">
        <v>683</v>
      </c>
    </row>
    <row r="352" spans="1:3" ht="12.75" customHeight="1">
      <c r="A352" s="473"/>
      <c r="B352" s="521"/>
      <c r="C352" s="270" t="s">
        <v>769</v>
      </c>
    </row>
    <row r="353" spans="1:3" ht="12.75" customHeight="1">
      <c r="A353" s="473"/>
      <c r="B353" s="521"/>
      <c r="C353" s="270" t="s">
        <v>647</v>
      </c>
    </row>
    <row r="354" spans="1:3" ht="12.75" customHeight="1">
      <c r="A354" s="473"/>
      <c r="B354" s="521"/>
      <c r="C354" s="270" t="s">
        <v>645</v>
      </c>
    </row>
    <row r="355" spans="1:3" ht="12.75" customHeight="1">
      <c r="A355" s="473"/>
      <c r="B355" s="521"/>
      <c r="C355" s="270" t="s">
        <v>656</v>
      </c>
    </row>
    <row r="356" spans="1:3" ht="12.75" customHeight="1">
      <c r="A356" s="473"/>
      <c r="B356" s="521"/>
      <c r="C356" s="270" t="s">
        <v>655</v>
      </c>
    </row>
    <row r="357" spans="1:3" ht="12.75" customHeight="1">
      <c r="A357" s="473"/>
      <c r="B357" s="521"/>
      <c r="C357" s="270" t="s">
        <v>654</v>
      </c>
    </row>
    <row r="358" spans="1:3" ht="12.75" customHeight="1">
      <c r="A358" s="473"/>
      <c r="B358" s="521"/>
      <c r="C358" s="270" t="s">
        <v>653</v>
      </c>
    </row>
    <row r="359" spans="1:3" ht="12.75" customHeight="1"/>
    <row r="360" spans="1:3" ht="12.75" customHeight="1"/>
    <row r="361" spans="1:3" ht="12.75" customHeight="1"/>
    <row r="362" spans="1:3" ht="12.75" customHeight="1"/>
    <row r="363" spans="1:3" ht="12.75" customHeight="1"/>
    <row r="364" spans="1:3" ht="12.75" customHeight="1"/>
    <row r="365" spans="1:3" ht="12.75" customHeight="1"/>
    <row r="366" spans="1:3" ht="2.25" customHeight="1">
      <c r="A366" s="65" t="s">
        <v>674</v>
      </c>
      <c r="B366" s="65"/>
      <c r="C366" s="269"/>
    </row>
    <row r="367" spans="1:3" ht="14.25" customHeight="1">
      <c r="A367" s="523" t="s">
        <v>70</v>
      </c>
      <c r="B367" s="526" t="s">
        <v>71</v>
      </c>
      <c r="C367" s="524" t="s">
        <v>72</v>
      </c>
    </row>
    <row r="368" spans="1:3" ht="12.75" customHeight="1">
      <c r="A368" s="523"/>
      <c r="B368" s="526"/>
      <c r="C368" s="524"/>
    </row>
    <row r="369" spans="1:3" ht="12.75" customHeight="1">
      <c r="A369" s="523"/>
      <c r="B369" s="526"/>
      <c r="C369" s="524"/>
    </row>
    <row r="370" spans="1:3" ht="12.75" customHeight="1">
      <c r="A370" s="473"/>
      <c r="B370" s="521" t="s">
        <v>817</v>
      </c>
      <c r="C370" s="270" t="s">
        <v>758</v>
      </c>
    </row>
    <row r="371" spans="1:3" ht="12.75" customHeight="1">
      <c r="A371" s="473"/>
      <c r="B371" s="521"/>
      <c r="C371" s="270" t="s">
        <v>757</v>
      </c>
    </row>
    <row r="372" spans="1:3" ht="12.75" customHeight="1">
      <c r="A372" s="473"/>
      <c r="B372" s="521"/>
      <c r="C372" s="270" t="s">
        <v>793</v>
      </c>
    </row>
    <row r="373" spans="1:3" ht="12.75" customHeight="1">
      <c r="A373" s="473"/>
      <c r="B373" s="521"/>
      <c r="C373" s="270" t="s">
        <v>762</v>
      </c>
    </row>
    <row r="374" spans="1:3" ht="12.75" customHeight="1">
      <c r="A374" s="473"/>
      <c r="B374" s="521"/>
      <c r="C374" s="270" t="s">
        <v>770</v>
      </c>
    </row>
    <row r="375" spans="1:3" ht="12.75" customHeight="1">
      <c r="A375" s="473"/>
      <c r="B375" s="521"/>
      <c r="C375" s="270" t="s">
        <v>683</v>
      </c>
    </row>
    <row r="376" spans="1:3" ht="12.75" customHeight="1">
      <c r="A376" s="473"/>
      <c r="B376" s="521"/>
      <c r="C376" s="270" t="s">
        <v>769</v>
      </c>
    </row>
    <row r="377" spans="1:3" ht="12.75" customHeight="1">
      <c r="A377" s="473"/>
      <c r="B377" s="521"/>
      <c r="C377" s="270" t="s">
        <v>647</v>
      </c>
    </row>
    <row r="378" spans="1:3" ht="12.75" customHeight="1">
      <c r="A378" s="473"/>
      <c r="B378" s="521"/>
      <c r="C378" s="270" t="s">
        <v>645</v>
      </c>
    </row>
    <row r="379" spans="1:3" ht="12.75" customHeight="1">
      <c r="A379" s="490"/>
      <c r="B379" s="521" t="s">
        <v>816</v>
      </c>
      <c r="C379" s="270" t="s">
        <v>645</v>
      </c>
    </row>
    <row r="380" spans="1:3" ht="12.75" customHeight="1">
      <c r="A380" s="490"/>
      <c r="B380" s="521"/>
      <c r="C380" s="270" t="s">
        <v>656</v>
      </c>
    </row>
    <row r="381" spans="1:3" ht="12.75" customHeight="1">
      <c r="A381" s="490"/>
      <c r="B381" s="521"/>
      <c r="C381" s="270" t="s">
        <v>655</v>
      </c>
    </row>
    <row r="382" spans="1:3" ht="12.75" customHeight="1">
      <c r="A382" s="490"/>
      <c r="B382" s="521"/>
      <c r="C382" s="270" t="s">
        <v>654</v>
      </c>
    </row>
    <row r="383" spans="1:3" ht="12.75" customHeight="1">
      <c r="A383" s="490"/>
      <c r="B383" s="521"/>
      <c r="C383" s="270" t="s">
        <v>653</v>
      </c>
    </row>
    <row r="384" spans="1:3" ht="47.25" customHeight="1">
      <c r="A384" s="73"/>
      <c r="B384" s="103" t="s">
        <v>815</v>
      </c>
      <c r="C384" s="270" t="s">
        <v>647</v>
      </c>
    </row>
    <row r="385" spans="1:6" ht="41.25" customHeight="1">
      <c r="A385" s="73"/>
      <c r="B385" s="103" t="s">
        <v>814</v>
      </c>
      <c r="C385" s="270" t="s">
        <v>744</v>
      </c>
    </row>
    <row r="386" spans="1:6" ht="41.25" customHeight="1">
      <c r="A386" s="73"/>
      <c r="B386" s="103" t="s">
        <v>813</v>
      </c>
      <c r="C386" s="270" t="s">
        <v>744</v>
      </c>
      <c r="D386" s="72"/>
      <c r="E386" s="72"/>
      <c r="F386" s="72"/>
    </row>
    <row r="387" spans="1:6" ht="41.25" customHeight="1">
      <c r="A387" s="73"/>
      <c r="B387" s="103" t="s">
        <v>812</v>
      </c>
      <c r="C387" s="270" t="s">
        <v>744</v>
      </c>
    </row>
    <row r="388" spans="1:6" ht="41.25" customHeight="1">
      <c r="A388" s="73"/>
      <c r="B388" s="103" t="s">
        <v>811</v>
      </c>
      <c r="C388" s="270" t="s">
        <v>744</v>
      </c>
    </row>
    <row r="389" spans="1:6">
      <c r="A389" s="64"/>
      <c r="B389" s="64"/>
    </row>
    <row r="390" spans="1:6">
      <c r="A390" s="64"/>
      <c r="B390" s="64"/>
    </row>
  </sheetData>
  <mergeCells count="151">
    <mergeCell ref="B316:B317"/>
    <mergeCell ref="A325:C325"/>
    <mergeCell ref="A223:A224"/>
    <mergeCell ref="A367:A369"/>
    <mergeCell ref="B367:B369"/>
    <mergeCell ref="C367:C369"/>
    <mergeCell ref="A318:A322"/>
    <mergeCell ref="C326:C328"/>
    <mergeCell ref="A183:A184"/>
    <mergeCell ref="A185:A186"/>
    <mergeCell ref="C188:C190"/>
    <mergeCell ref="A261:A270"/>
    <mergeCell ref="B261:B270"/>
    <mergeCell ref="B326:B328"/>
    <mergeCell ref="B308:B313"/>
    <mergeCell ref="A207:A208"/>
    <mergeCell ref="A210:A212"/>
    <mergeCell ref="A55:A59"/>
    <mergeCell ref="B55:B59"/>
    <mergeCell ref="A65:A67"/>
    <mergeCell ref="B65:B67"/>
    <mergeCell ref="A62:A64"/>
    <mergeCell ref="B62:B64"/>
    <mergeCell ref="B71:B80"/>
    <mergeCell ref="A81:A90"/>
    <mergeCell ref="B81:B90"/>
    <mergeCell ref="A71:A80"/>
    <mergeCell ref="A298:A307"/>
    <mergeCell ref="A295:A297"/>
    <mergeCell ref="B284:B293"/>
    <mergeCell ref="B298:B307"/>
    <mergeCell ref="B185:B186"/>
    <mergeCell ref="A5:A6"/>
    <mergeCell ref="B19:B20"/>
    <mergeCell ref="A16:A18"/>
    <mergeCell ref="B5:B6"/>
    <mergeCell ref="B13:B14"/>
    <mergeCell ref="A45:A49"/>
    <mergeCell ref="A50:A54"/>
    <mergeCell ref="C210:C212"/>
    <mergeCell ref="B210:B212"/>
    <mergeCell ref="B207:B208"/>
    <mergeCell ref="B213:B214"/>
    <mergeCell ref="B45:B49"/>
    <mergeCell ref="B50:B54"/>
    <mergeCell ref="B102:B104"/>
    <mergeCell ref="B91:B100"/>
    <mergeCell ref="C102:C104"/>
    <mergeCell ref="C172:C174"/>
    <mergeCell ref="B144:B152"/>
    <mergeCell ref="B68:B70"/>
    <mergeCell ref="A68:A70"/>
    <mergeCell ref="A105:A114"/>
    <mergeCell ref="B105:B114"/>
    <mergeCell ref="A199:A206"/>
    <mergeCell ref="B339:B348"/>
    <mergeCell ref="B215:B216"/>
    <mergeCell ref="B221:B222"/>
    <mergeCell ref="B226:B228"/>
    <mergeCell ref="B219:B220"/>
    <mergeCell ref="B217:B218"/>
    <mergeCell ref="B199:B206"/>
    <mergeCell ref="A102:A104"/>
    <mergeCell ref="A91:A100"/>
    <mergeCell ref="A153:A158"/>
    <mergeCell ref="B318:B322"/>
    <mergeCell ref="A213:A214"/>
    <mergeCell ref="A215:A216"/>
    <mergeCell ref="A217:A218"/>
    <mergeCell ref="A221:A222"/>
    <mergeCell ref="A226:A228"/>
    <mergeCell ref="A219:A220"/>
    <mergeCell ref="B379:B383"/>
    <mergeCell ref="A379:A383"/>
    <mergeCell ref="B370:B378"/>
    <mergeCell ref="A370:A378"/>
    <mergeCell ref="A230:A231"/>
    <mergeCell ref="B230:B231"/>
    <mergeCell ref="A329:A338"/>
    <mergeCell ref="B329:B338"/>
    <mergeCell ref="A339:A348"/>
    <mergeCell ref="B234:B236"/>
    <mergeCell ref="A326:A328"/>
    <mergeCell ref="A232:A233"/>
    <mergeCell ref="A316:A317"/>
    <mergeCell ref="B349:B358"/>
    <mergeCell ref="A349:A358"/>
    <mergeCell ref="A308:A313"/>
    <mergeCell ref="A274:A283"/>
    <mergeCell ref="A284:A293"/>
    <mergeCell ref="A7:A9"/>
    <mergeCell ref="B7:B9"/>
    <mergeCell ref="A40:A44"/>
    <mergeCell ref="B40:B44"/>
    <mergeCell ref="C25:C27"/>
    <mergeCell ref="A30:A34"/>
    <mergeCell ref="A19:A20"/>
    <mergeCell ref="A25:A27"/>
    <mergeCell ref="B25:B27"/>
    <mergeCell ref="A35:A39"/>
    <mergeCell ref="B35:B39"/>
    <mergeCell ref="B30:B34"/>
    <mergeCell ref="A10:A12"/>
    <mergeCell ref="B10:B12"/>
    <mergeCell ref="B16:B18"/>
    <mergeCell ref="A3:A4"/>
    <mergeCell ref="B3:B4"/>
    <mergeCell ref="A13:A14"/>
    <mergeCell ref="B223:B224"/>
    <mergeCell ref="B295:B297"/>
    <mergeCell ref="C295:C297"/>
    <mergeCell ref="B232:B233"/>
    <mergeCell ref="A258:A260"/>
    <mergeCell ref="B258:B260"/>
    <mergeCell ref="C258:C260"/>
    <mergeCell ref="A234:A236"/>
    <mergeCell ref="B274:B283"/>
    <mergeCell ref="C226:C228"/>
    <mergeCell ref="C141:C143"/>
    <mergeCell ref="A179:A180"/>
    <mergeCell ref="A144:A152"/>
    <mergeCell ref="A135:A139"/>
    <mergeCell ref="B135:B139"/>
    <mergeCell ref="A141:A143"/>
    <mergeCell ref="B153:B158"/>
    <mergeCell ref="B181:B182"/>
    <mergeCell ref="A181:A182"/>
    <mergeCell ref="A164:A165"/>
    <mergeCell ref="B167:B168"/>
    <mergeCell ref="A167:A168"/>
    <mergeCell ref="B172:B174"/>
    <mergeCell ref="B164:B165"/>
    <mergeCell ref="B191:B198"/>
    <mergeCell ref="A188:A190"/>
    <mergeCell ref="B188:B190"/>
    <mergeCell ref="B125:B134"/>
    <mergeCell ref="A115:A124"/>
    <mergeCell ref="B115:B124"/>
    <mergeCell ref="A125:A134"/>
    <mergeCell ref="B179:B180"/>
    <mergeCell ref="B141:B143"/>
    <mergeCell ref="B183:B184"/>
    <mergeCell ref="A191:A198"/>
    <mergeCell ref="A271:A273"/>
    <mergeCell ref="B271:B273"/>
    <mergeCell ref="A237:A246"/>
    <mergeCell ref="B237:B246"/>
    <mergeCell ref="A247:A256"/>
    <mergeCell ref="B247:B256"/>
    <mergeCell ref="A172:A174"/>
    <mergeCell ref="C62:C64"/>
  </mergeCells>
  <pageMargins left="0.15748031496062992" right="0.15748031496062992" top="0.19685039370078741" bottom="0.15748031496062992" header="0.19685039370078741" footer="0.15748031496062992"/>
  <pageSetup paperSize="9" scale="98" orientation="landscape" r:id="rId1"/>
  <rowBreaks count="12" manualBreakCount="12">
    <brk id="23" max="16383" man="1"/>
    <brk id="60" max="16383" man="1"/>
    <brk id="100" max="16383" man="1"/>
    <brk id="139" max="16383" man="1"/>
    <brk id="170" max="27" man="1"/>
    <brk id="186" max="24" man="1"/>
    <brk id="208" max="24" man="1"/>
    <brk id="224" max="24" man="1"/>
    <brk id="256" max="24" man="1"/>
    <brk id="293" max="24" man="1"/>
    <brk id="323" max="24" man="1"/>
    <brk id="365" max="27" man="1"/>
  </rowBreaks>
  <drawing r:id="rId2"/>
</worksheet>
</file>

<file path=xl/worksheets/sheet12.xml><?xml version="1.0" encoding="utf-8"?>
<worksheet xmlns="http://schemas.openxmlformats.org/spreadsheetml/2006/main" xmlns:r="http://schemas.openxmlformats.org/officeDocument/2006/relationships">
  <sheetPr>
    <tabColor rgb="FF00B0F0"/>
  </sheetPr>
  <dimension ref="A1:AJ393"/>
  <sheetViews>
    <sheetView topLeftCell="A301" zoomScaleSheetLayoutView="100" workbookViewId="0">
      <selection activeCell="R317" sqref="R317"/>
    </sheetView>
  </sheetViews>
  <sheetFormatPr defaultRowHeight="15"/>
  <cols>
    <col min="1" max="1" width="9.140625" style="54"/>
    <col min="2" max="2" width="10.28515625" style="54" customWidth="1"/>
    <col min="3" max="4" width="7" style="54" customWidth="1"/>
    <col min="5" max="11" width="5.7109375" style="54" customWidth="1"/>
    <col min="12" max="13" width="4.28515625" style="54" customWidth="1"/>
    <col min="14" max="16" width="5.28515625" style="54" customWidth="1"/>
    <col min="17" max="21" width="5.5703125" style="54" customWidth="1"/>
    <col min="22" max="27" width="3.85546875" style="101" customWidth="1"/>
    <col min="28" max="28" width="4.85546875" style="223" bestFit="1" customWidth="1"/>
    <col min="29" max="16384" width="9.140625" style="54"/>
  </cols>
  <sheetData>
    <row r="1" spans="1:28" ht="12.75" customHeight="1">
      <c r="A1" s="65" t="s">
        <v>674</v>
      </c>
      <c r="B1" s="65"/>
      <c r="C1" s="65"/>
      <c r="D1" s="65"/>
      <c r="E1" s="65"/>
      <c r="F1" s="65"/>
      <c r="G1" s="65"/>
      <c r="H1" s="65"/>
      <c r="I1" s="65"/>
      <c r="J1" s="65"/>
      <c r="K1" s="65"/>
      <c r="L1" s="65"/>
      <c r="M1" s="65"/>
      <c r="N1" s="65"/>
      <c r="O1" s="65"/>
      <c r="P1" s="65"/>
      <c r="Q1" s="65"/>
      <c r="R1" s="65"/>
      <c r="S1" s="65"/>
      <c r="T1" s="65"/>
      <c r="U1" s="65"/>
      <c r="V1" s="109"/>
      <c r="W1" s="109" t="s">
        <v>884</v>
      </c>
      <c r="X1" s="109"/>
      <c r="Y1" s="109"/>
      <c r="Z1" s="109"/>
      <c r="AA1" s="109"/>
    </row>
    <row r="2" spans="1:28" ht="14.25" customHeight="1">
      <c r="A2" s="523" t="s">
        <v>70</v>
      </c>
      <c r="B2" s="526" t="s">
        <v>71</v>
      </c>
      <c r="C2" s="523" t="s">
        <v>72</v>
      </c>
      <c r="D2" s="522" t="s">
        <v>1215</v>
      </c>
      <c r="E2" s="522" t="s">
        <v>73</v>
      </c>
      <c r="F2" s="487" t="s">
        <v>74</v>
      </c>
      <c r="G2" s="487" t="s">
        <v>75</v>
      </c>
      <c r="H2" s="495" t="s">
        <v>1139</v>
      </c>
      <c r="I2" s="495" t="s">
        <v>1140</v>
      </c>
      <c r="J2" s="487" t="s">
        <v>76</v>
      </c>
      <c r="K2" s="512" t="s">
        <v>77</v>
      </c>
      <c r="L2" s="513"/>
      <c r="M2" s="513"/>
      <c r="N2" s="513"/>
      <c r="O2" s="513"/>
      <c r="P2" s="513"/>
      <c r="Q2" s="513"/>
      <c r="R2" s="513"/>
      <c r="S2" s="513"/>
      <c r="T2" s="513"/>
      <c r="U2" s="514"/>
      <c r="V2" s="511" t="s">
        <v>78</v>
      </c>
      <c r="W2" s="511"/>
      <c r="X2" s="511"/>
      <c r="Y2" s="511"/>
      <c r="Z2" s="511"/>
      <c r="AA2" s="511"/>
      <c r="AB2" s="511"/>
    </row>
    <row r="3" spans="1:28" ht="12.75" customHeight="1">
      <c r="A3" s="523"/>
      <c r="B3" s="526"/>
      <c r="C3" s="523"/>
      <c r="D3" s="522"/>
      <c r="E3" s="522"/>
      <c r="F3" s="487"/>
      <c r="G3" s="487"/>
      <c r="H3" s="510"/>
      <c r="I3" s="510"/>
      <c r="J3" s="487"/>
      <c r="K3" s="515" t="s">
        <v>1088</v>
      </c>
      <c r="L3" s="516"/>
      <c r="M3" s="516"/>
      <c r="N3" s="516"/>
      <c r="O3" s="517"/>
      <c r="P3" s="518" t="s">
        <v>1090</v>
      </c>
      <c r="Q3" s="519"/>
      <c r="R3" s="519"/>
      <c r="S3" s="519"/>
      <c r="T3" s="519"/>
      <c r="U3" s="520"/>
      <c r="V3" s="511"/>
      <c r="W3" s="511"/>
      <c r="X3" s="511"/>
      <c r="Y3" s="511"/>
      <c r="Z3" s="511"/>
      <c r="AA3" s="511"/>
      <c r="AB3" s="511"/>
    </row>
    <row r="4" spans="1:28" ht="12.75" customHeight="1">
      <c r="A4" s="523"/>
      <c r="B4" s="526"/>
      <c r="C4" s="523"/>
      <c r="D4" s="522"/>
      <c r="E4" s="522"/>
      <c r="F4" s="487"/>
      <c r="G4" s="487"/>
      <c r="H4" s="496"/>
      <c r="I4" s="496"/>
      <c r="J4" s="487"/>
      <c r="K4" s="106" t="s">
        <v>1089</v>
      </c>
      <c r="L4" s="106" t="s">
        <v>79</v>
      </c>
      <c r="M4" s="106" t="s">
        <v>80</v>
      </c>
      <c r="N4" s="106" t="s">
        <v>81</v>
      </c>
      <c r="O4" s="106" t="s">
        <v>82</v>
      </c>
      <c r="P4" s="106" t="s">
        <v>1216</v>
      </c>
      <c r="Q4" s="106" t="s">
        <v>1089</v>
      </c>
      <c r="R4" s="106" t="s">
        <v>79</v>
      </c>
      <c r="S4" s="106" t="s">
        <v>80</v>
      </c>
      <c r="T4" s="106" t="s">
        <v>81</v>
      </c>
      <c r="U4" s="106" t="s">
        <v>82</v>
      </c>
      <c r="V4" s="105" t="s">
        <v>79</v>
      </c>
      <c r="W4" s="105" t="s">
        <v>80</v>
      </c>
      <c r="X4" s="105" t="s">
        <v>81</v>
      </c>
      <c r="Y4" s="105" t="s">
        <v>82</v>
      </c>
      <c r="Z4" s="105" t="s">
        <v>83</v>
      </c>
      <c r="AA4" s="105" t="s">
        <v>84</v>
      </c>
      <c r="AB4" s="118" t="s">
        <v>1142</v>
      </c>
    </row>
    <row r="5" spans="1:28" ht="29.25" customHeight="1">
      <c r="A5" s="73"/>
      <c r="B5" s="59" t="s">
        <v>931</v>
      </c>
      <c r="C5" s="63" t="s">
        <v>647</v>
      </c>
      <c r="D5" s="57">
        <v>1330</v>
      </c>
      <c r="E5" s="57">
        <v>1550</v>
      </c>
      <c r="F5" s="99">
        <v>1670</v>
      </c>
      <c r="G5" s="99">
        <v>1830</v>
      </c>
      <c r="H5" s="99">
        <v>1920</v>
      </c>
      <c r="I5" s="99">
        <v>2100</v>
      </c>
      <c r="J5" s="56">
        <v>220</v>
      </c>
      <c r="K5" s="56"/>
      <c r="L5" s="56"/>
      <c r="M5" s="56"/>
      <c r="N5" s="56"/>
      <c r="O5" s="56"/>
      <c r="P5" s="56"/>
      <c r="Q5" s="56"/>
      <c r="R5" s="56"/>
      <c r="S5" s="56"/>
      <c r="T5" s="56"/>
      <c r="U5" s="56"/>
      <c r="V5" s="115"/>
      <c r="W5" s="115"/>
      <c r="X5" s="115"/>
      <c r="Y5" s="115"/>
      <c r="Z5" s="115"/>
      <c r="AA5" s="115"/>
      <c r="AB5" s="224"/>
    </row>
    <row r="6" spans="1:28" ht="15.75" customHeight="1">
      <c r="A6" s="490"/>
      <c r="B6" s="485" t="s">
        <v>931</v>
      </c>
      <c r="C6" s="63" t="s">
        <v>645</v>
      </c>
      <c r="D6" s="57">
        <v>1519</v>
      </c>
      <c r="E6" s="57">
        <v>1799</v>
      </c>
      <c r="F6" s="99">
        <v>1939</v>
      </c>
      <c r="G6" s="99">
        <v>2119</v>
      </c>
      <c r="H6" s="99">
        <v>2319</v>
      </c>
      <c r="I6" s="99">
        <v>2619</v>
      </c>
      <c r="J6" s="56">
        <v>440</v>
      </c>
      <c r="K6" s="56"/>
      <c r="L6" s="56"/>
      <c r="M6" s="56"/>
      <c r="N6" s="56"/>
      <c r="O6" s="56"/>
      <c r="P6" s="56"/>
      <c r="Q6" s="56"/>
      <c r="R6" s="56"/>
      <c r="S6" s="56"/>
      <c r="T6" s="56"/>
      <c r="U6" s="56"/>
      <c r="V6" s="115"/>
      <c r="W6" s="115"/>
      <c r="X6" s="115"/>
      <c r="Y6" s="115"/>
      <c r="Z6" s="115"/>
      <c r="AA6" s="115"/>
      <c r="AB6" s="224"/>
    </row>
    <row r="7" spans="1:28" ht="15.75" customHeight="1">
      <c r="A7" s="490"/>
      <c r="B7" s="485"/>
      <c r="C7" s="63" t="s">
        <v>655</v>
      </c>
      <c r="D7" s="57">
        <v>1745</v>
      </c>
      <c r="E7" s="57">
        <v>2105</v>
      </c>
      <c r="F7" s="99">
        <v>2285</v>
      </c>
      <c r="G7" s="99">
        <v>2545</v>
      </c>
      <c r="H7" s="99">
        <v>2745</v>
      </c>
      <c r="I7" s="99">
        <v>3065</v>
      </c>
      <c r="J7" s="56">
        <v>440</v>
      </c>
      <c r="K7" s="56"/>
      <c r="L7" s="56"/>
      <c r="M7" s="56"/>
      <c r="N7" s="56"/>
      <c r="O7" s="56"/>
      <c r="P7" s="56"/>
      <c r="Q7" s="56"/>
      <c r="R7" s="56"/>
      <c r="S7" s="56"/>
      <c r="T7" s="56"/>
      <c r="U7" s="56"/>
      <c r="V7" s="115"/>
      <c r="W7" s="115"/>
      <c r="X7" s="115"/>
      <c r="Y7" s="115"/>
      <c r="Z7" s="115"/>
      <c r="AA7" s="115"/>
      <c r="AB7" s="224"/>
    </row>
    <row r="8" spans="1:28" ht="15.75" customHeight="1">
      <c r="A8" s="473"/>
      <c r="B8" s="485" t="s">
        <v>930</v>
      </c>
      <c r="C8" s="63" t="s">
        <v>645</v>
      </c>
      <c r="D8" s="57">
        <v>1804</v>
      </c>
      <c r="E8" s="57">
        <v>2064</v>
      </c>
      <c r="F8" s="99">
        <v>2214</v>
      </c>
      <c r="G8" s="99">
        <v>2404</v>
      </c>
      <c r="H8" s="99">
        <v>2484</v>
      </c>
      <c r="I8" s="99">
        <v>2684</v>
      </c>
      <c r="J8" s="56">
        <v>220</v>
      </c>
      <c r="K8" s="56">
        <v>170</v>
      </c>
      <c r="L8" s="56">
        <v>210</v>
      </c>
      <c r="M8" s="56">
        <v>250</v>
      </c>
      <c r="N8" s="56">
        <v>430</v>
      </c>
      <c r="O8" s="56">
        <v>700</v>
      </c>
      <c r="P8" s="56">
        <v>170</v>
      </c>
      <c r="Q8" s="56">
        <v>470</v>
      </c>
      <c r="R8" s="56">
        <v>510</v>
      </c>
      <c r="S8" s="56">
        <v>550</v>
      </c>
      <c r="T8" s="56">
        <v>710</v>
      </c>
      <c r="U8" s="56">
        <v>1010</v>
      </c>
      <c r="V8" s="115"/>
      <c r="W8" s="115"/>
      <c r="X8" s="115"/>
      <c r="Y8" s="115"/>
      <c r="Z8" s="115"/>
      <c r="AA8" s="115"/>
      <c r="AB8" s="224"/>
    </row>
    <row r="9" spans="1:28" ht="15.75" customHeight="1">
      <c r="A9" s="473"/>
      <c r="B9" s="485"/>
      <c r="C9" s="63" t="s">
        <v>647</v>
      </c>
      <c r="D9" s="57">
        <v>1600</v>
      </c>
      <c r="E9" s="57">
        <v>1820</v>
      </c>
      <c r="F9" s="99">
        <v>1940</v>
      </c>
      <c r="G9" s="99">
        <v>2100</v>
      </c>
      <c r="H9" s="99">
        <v>2190</v>
      </c>
      <c r="I9" s="99">
        <v>2370</v>
      </c>
      <c r="J9" s="56">
        <v>220</v>
      </c>
      <c r="K9" s="56">
        <v>140</v>
      </c>
      <c r="L9" s="56">
        <v>170</v>
      </c>
      <c r="M9" s="56">
        <v>200</v>
      </c>
      <c r="N9" s="56">
        <v>360</v>
      </c>
      <c r="O9" s="56">
        <v>580</v>
      </c>
      <c r="P9" s="56">
        <v>140</v>
      </c>
      <c r="Q9" s="56">
        <v>390</v>
      </c>
      <c r="R9" s="56">
        <v>420</v>
      </c>
      <c r="S9" s="56">
        <v>450</v>
      </c>
      <c r="T9" s="56">
        <v>590</v>
      </c>
      <c r="U9" s="56">
        <v>840</v>
      </c>
      <c r="V9" s="115"/>
      <c r="W9" s="115"/>
      <c r="X9" s="115"/>
      <c r="Y9" s="115"/>
      <c r="Z9" s="115"/>
      <c r="AA9" s="115"/>
      <c r="AB9" s="224"/>
    </row>
    <row r="10" spans="1:28" ht="12.75" customHeight="1">
      <c r="A10" s="490"/>
      <c r="B10" s="485" t="s">
        <v>930</v>
      </c>
      <c r="C10" s="63" t="s">
        <v>645</v>
      </c>
      <c r="D10" s="57">
        <v>1822</v>
      </c>
      <c r="E10" s="57">
        <v>2102</v>
      </c>
      <c r="F10" s="99">
        <v>2242</v>
      </c>
      <c r="G10" s="99">
        <v>2422</v>
      </c>
      <c r="H10" s="99">
        <v>2622</v>
      </c>
      <c r="I10" s="99">
        <v>2922</v>
      </c>
      <c r="J10" s="56">
        <v>440</v>
      </c>
      <c r="K10" s="56">
        <v>170</v>
      </c>
      <c r="L10" s="56">
        <v>210</v>
      </c>
      <c r="M10" s="56">
        <v>250</v>
      </c>
      <c r="N10" s="56">
        <v>430</v>
      </c>
      <c r="O10" s="56">
        <v>700</v>
      </c>
      <c r="P10" s="56">
        <v>170</v>
      </c>
      <c r="Q10" s="56">
        <v>470</v>
      </c>
      <c r="R10" s="56">
        <v>510</v>
      </c>
      <c r="S10" s="56">
        <v>550</v>
      </c>
      <c r="T10" s="56">
        <v>710</v>
      </c>
      <c r="U10" s="56">
        <v>1010</v>
      </c>
      <c r="V10" s="115"/>
      <c r="W10" s="115"/>
      <c r="X10" s="115"/>
      <c r="Y10" s="115"/>
      <c r="Z10" s="115"/>
      <c r="AA10" s="115"/>
      <c r="AB10" s="224"/>
    </row>
    <row r="11" spans="1:28" ht="12.75" customHeight="1">
      <c r="A11" s="490"/>
      <c r="B11" s="485"/>
      <c r="C11" s="63" t="s">
        <v>656</v>
      </c>
      <c r="D11" s="57">
        <v>2009</v>
      </c>
      <c r="E11" s="57">
        <v>2309</v>
      </c>
      <c r="F11" s="99">
        <v>2469</v>
      </c>
      <c r="G11" s="99">
        <v>2709</v>
      </c>
      <c r="H11" s="99">
        <v>2889</v>
      </c>
      <c r="I11" s="99">
        <v>3209</v>
      </c>
      <c r="J11" s="56">
        <v>440</v>
      </c>
      <c r="K11" s="56">
        <v>200</v>
      </c>
      <c r="L11" s="56">
        <v>250</v>
      </c>
      <c r="M11" s="56">
        <v>290</v>
      </c>
      <c r="N11" s="56">
        <v>510</v>
      </c>
      <c r="O11" s="56">
        <v>810</v>
      </c>
      <c r="P11" s="56">
        <v>200</v>
      </c>
      <c r="Q11" s="56">
        <v>550</v>
      </c>
      <c r="R11" s="56">
        <v>600</v>
      </c>
      <c r="S11" s="56">
        <v>640</v>
      </c>
      <c r="T11" s="56">
        <v>840</v>
      </c>
      <c r="U11" s="56">
        <v>1180</v>
      </c>
      <c r="V11" s="115"/>
      <c r="W11" s="115"/>
      <c r="X11" s="115"/>
      <c r="Y11" s="115"/>
      <c r="Z11" s="115"/>
      <c r="AA11" s="115"/>
      <c r="AB11" s="224"/>
    </row>
    <row r="12" spans="1:28" ht="12.75" customHeight="1">
      <c r="A12" s="490"/>
      <c r="B12" s="485"/>
      <c r="C12" s="63" t="s">
        <v>655</v>
      </c>
      <c r="D12" s="57">
        <v>2142</v>
      </c>
      <c r="E12" s="57">
        <v>2502</v>
      </c>
      <c r="F12" s="99">
        <v>2682</v>
      </c>
      <c r="G12" s="99">
        <v>2942</v>
      </c>
      <c r="H12" s="99">
        <v>3142</v>
      </c>
      <c r="I12" s="99">
        <v>3462</v>
      </c>
      <c r="J12" s="56">
        <v>440</v>
      </c>
      <c r="K12" s="56">
        <v>220</v>
      </c>
      <c r="L12" s="56">
        <v>280</v>
      </c>
      <c r="M12" s="56">
        <v>330</v>
      </c>
      <c r="N12" s="56">
        <v>570</v>
      </c>
      <c r="O12" s="56">
        <v>920</v>
      </c>
      <c r="P12" s="56">
        <v>220</v>
      </c>
      <c r="Q12" s="56">
        <v>620</v>
      </c>
      <c r="R12" s="56">
        <v>670</v>
      </c>
      <c r="S12" s="56">
        <v>730</v>
      </c>
      <c r="T12" s="56">
        <v>950</v>
      </c>
      <c r="U12" s="56">
        <v>1350</v>
      </c>
      <c r="V12" s="115"/>
      <c r="W12" s="115"/>
      <c r="X12" s="115"/>
      <c r="Y12" s="115"/>
      <c r="Z12" s="115"/>
      <c r="AA12" s="115"/>
      <c r="AB12" s="224"/>
    </row>
    <row r="13" spans="1:28" ht="12.75" customHeight="1">
      <c r="A13" s="473"/>
      <c r="B13" s="485" t="s">
        <v>929</v>
      </c>
      <c r="C13" s="63" t="s">
        <v>785</v>
      </c>
      <c r="D13" s="57">
        <v>2235</v>
      </c>
      <c r="E13" s="57">
        <v>2485</v>
      </c>
      <c r="F13" s="99">
        <v>2615</v>
      </c>
      <c r="G13" s="57">
        <v>2795</v>
      </c>
      <c r="H13" s="57">
        <v>3005</v>
      </c>
      <c r="I13" s="57">
        <v>3295</v>
      </c>
      <c r="J13" s="57"/>
      <c r="K13" s="56">
        <v>220</v>
      </c>
      <c r="L13" s="56">
        <v>280</v>
      </c>
      <c r="M13" s="56">
        <v>330</v>
      </c>
      <c r="N13" s="56">
        <v>570</v>
      </c>
      <c r="O13" s="56">
        <v>920</v>
      </c>
      <c r="P13" s="56">
        <v>220</v>
      </c>
      <c r="Q13" s="56">
        <v>620</v>
      </c>
      <c r="R13" s="56">
        <v>670</v>
      </c>
      <c r="S13" s="56">
        <v>730</v>
      </c>
      <c r="T13" s="56">
        <v>950</v>
      </c>
      <c r="U13" s="56">
        <v>1350</v>
      </c>
      <c r="V13" s="115"/>
      <c r="W13" s="115"/>
      <c r="X13" s="115"/>
      <c r="Y13" s="115"/>
      <c r="Z13" s="115"/>
      <c r="AA13" s="115"/>
      <c r="AB13" s="224"/>
    </row>
    <row r="14" spans="1:28" ht="12.75" customHeight="1">
      <c r="A14" s="473"/>
      <c r="B14" s="485"/>
      <c r="C14" s="63" t="s">
        <v>654</v>
      </c>
      <c r="D14" s="99">
        <v>2213</v>
      </c>
      <c r="E14" s="99">
        <v>2423</v>
      </c>
      <c r="F14" s="99">
        <v>2533</v>
      </c>
      <c r="G14" s="99">
        <v>2673</v>
      </c>
      <c r="H14" s="99">
        <v>2883</v>
      </c>
      <c r="I14" s="99">
        <v>3163</v>
      </c>
      <c r="J14" s="99"/>
      <c r="K14" s="56">
        <v>250</v>
      </c>
      <c r="L14" s="56">
        <v>310</v>
      </c>
      <c r="M14" s="56">
        <v>370</v>
      </c>
      <c r="N14" s="56">
        <v>650</v>
      </c>
      <c r="O14" s="56">
        <v>1040</v>
      </c>
      <c r="P14" s="56">
        <v>250</v>
      </c>
      <c r="Q14" s="56">
        <v>700</v>
      </c>
      <c r="R14" s="56">
        <v>760</v>
      </c>
      <c r="S14" s="56">
        <v>820</v>
      </c>
      <c r="T14" s="56">
        <v>1070</v>
      </c>
      <c r="U14" s="56">
        <v>1520</v>
      </c>
      <c r="V14" s="115"/>
      <c r="W14" s="115"/>
      <c r="X14" s="115"/>
      <c r="Y14" s="115"/>
      <c r="Z14" s="115"/>
      <c r="AA14" s="115"/>
      <c r="AB14" s="224"/>
    </row>
    <row r="15" spans="1:28" ht="12.75" customHeight="1">
      <c r="A15" s="473"/>
      <c r="B15" s="485"/>
      <c r="C15" s="63" t="s">
        <v>653</v>
      </c>
      <c r="D15" s="57">
        <v>2346</v>
      </c>
      <c r="E15" s="57">
        <v>2596</v>
      </c>
      <c r="F15" s="99">
        <v>2726</v>
      </c>
      <c r="G15" s="99">
        <v>2906</v>
      </c>
      <c r="H15" s="99">
        <v>3116</v>
      </c>
      <c r="I15" s="99">
        <v>3406</v>
      </c>
      <c r="J15" s="99"/>
      <c r="K15" s="56">
        <v>280</v>
      </c>
      <c r="L15" s="56">
        <v>350</v>
      </c>
      <c r="M15" s="56">
        <v>420</v>
      </c>
      <c r="N15" s="56">
        <v>720</v>
      </c>
      <c r="O15" s="56">
        <v>1160</v>
      </c>
      <c r="P15" s="56">
        <v>280</v>
      </c>
      <c r="Q15" s="56">
        <v>780</v>
      </c>
      <c r="R15" s="56">
        <v>850</v>
      </c>
      <c r="S15" s="56">
        <v>920</v>
      </c>
      <c r="T15" s="56">
        <v>1190</v>
      </c>
      <c r="U15" s="56">
        <v>1690</v>
      </c>
      <c r="V15" s="115"/>
      <c r="W15" s="115"/>
      <c r="X15" s="115"/>
      <c r="Y15" s="115"/>
      <c r="Z15" s="115"/>
      <c r="AA15" s="115"/>
      <c r="AB15" s="224"/>
    </row>
    <row r="16" spans="1:28" ht="15.75" customHeight="1">
      <c r="A16" s="490"/>
      <c r="B16" s="521" t="s">
        <v>928</v>
      </c>
      <c r="C16" s="63" t="s">
        <v>655</v>
      </c>
      <c r="D16" s="57">
        <v>2834</v>
      </c>
      <c r="E16" s="57">
        <v>2974</v>
      </c>
      <c r="F16" s="99">
        <v>3054</v>
      </c>
      <c r="G16" s="99">
        <v>3154</v>
      </c>
      <c r="H16" s="99">
        <v>3254</v>
      </c>
      <c r="I16" s="99">
        <v>3414</v>
      </c>
      <c r="J16" s="99"/>
      <c r="K16" s="56">
        <v>510</v>
      </c>
      <c r="L16" s="56">
        <v>640</v>
      </c>
      <c r="M16" s="56">
        <v>770</v>
      </c>
      <c r="N16" s="56">
        <v>1340</v>
      </c>
      <c r="O16" s="56">
        <v>2150</v>
      </c>
      <c r="P16" s="56">
        <v>510</v>
      </c>
      <c r="Q16" s="56">
        <v>1450</v>
      </c>
      <c r="R16" s="56">
        <v>1570</v>
      </c>
      <c r="S16" s="56">
        <v>1690</v>
      </c>
      <c r="T16" s="56">
        <v>2210</v>
      </c>
      <c r="U16" s="56">
        <v>3140</v>
      </c>
      <c r="V16" s="115"/>
      <c r="W16" s="115"/>
      <c r="X16" s="115"/>
      <c r="Y16" s="115"/>
      <c r="Z16" s="115"/>
      <c r="AA16" s="115"/>
      <c r="AB16" s="224"/>
    </row>
    <row r="17" spans="1:28" ht="15.75" customHeight="1">
      <c r="A17" s="490"/>
      <c r="B17" s="521"/>
      <c r="C17" s="63" t="s">
        <v>654</v>
      </c>
      <c r="D17" s="57">
        <v>3296</v>
      </c>
      <c r="E17" s="57">
        <v>3506</v>
      </c>
      <c r="F17" s="99">
        <v>3606</v>
      </c>
      <c r="G17" s="99">
        <v>3756</v>
      </c>
      <c r="H17" s="99">
        <v>3846</v>
      </c>
      <c r="I17" s="99">
        <v>4026</v>
      </c>
      <c r="J17" s="99"/>
      <c r="K17" s="56">
        <v>620</v>
      </c>
      <c r="L17" s="56">
        <v>780</v>
      </c>
      <c r="M17" s="56">
        <v>930</v>
      </c>
      <c r="N17" s="56">
        <v>1620</v>
      </c>
      <c r="O17" s="56">
        <v>2600</v>
      </c>
      <c r="P17" s="56">
        <v>620</v>
      </c>
      <c r="Q17" s="56">
        <v>1750</v>
      </c>
      <c r="R17" s="56">
        <v>1900</v>
      </c>
      <c r="S17" s="56">
        <v>2050</v>
      </c>
      <c r="T17" s="56">
        <v>2670</v>
      </c>
      <c r="U17" s="56">
        <v>3790</v>
      </c>
      <c r="V17" s="115"/>
      <c r="W17" s="115"/>
      <c r="X17" s="115"/>
      <c r="Y17" s="115"/>
      <c r="Z17" s="115"/>
      <c r="AA17" s="115"/>
      <c r="AB17" s="224"/>
    </row>
    <row r="18" spans="1:28" ht="43.5" customHeight="1">
      <c r="A18" s="73"/>
      <c r="B18" s="103" t="s">
        <v>927</v>
      </c>
      <c r="C18" s="63" t="s">
        <v>655</v>
      </c>
      <c r="D18" s="57">
        <v>3205</v>
      </c>
      <c r="E18" s="57">
        <v>3665</v>
      </c>
      <c r="F18" s="99">
        <v>3795</v>
      </c>
      <c r="G18" s="99">
        <v>3925</v>
      </c>
      <c r="H18" s="99" t="s">
        <v>1141</v>
      </c>
      <c r="I18" s="99" t="s">
        <v>1141</v>
      </c>
      <c r="J18" s="99"/>
      <c r="K18" s="56">
        <v>510</v>
      </c>
      <c r="L18" s="56">
        <v>640</v>
      </c>
      <c r="M18" s="56">
        <v>770</v>
      </c>
      <c r="N18" s="56">
        <v>1340</v>
      </c>
      <c r="O18" s="56">
        <v>2150</v>
      </c>
      <c r="P18" s="56">
        <v>510</v>
      </c>
      <c r="Q18" s="56">
        <v>1450</v>
      </c>
      <c r="R18" s="56">
        <v>1570</v>
      </c>
      <c r="S18" s="56">
        <v>1690</v>
      </c>
      <c r="T18" s="56">
        <v>2210</v>
      </c>
      <c r="U18" s="56">
        <v>3140</v>
      </c>
      <c r="V18" s="115"/>
      <c r="W18" s="115"/>
      <c r="X18" s="115"/>
      <c r="Y18" s="115"/>
      <c r="Z18" s="115"/>
      <c r="AA18" s="115"/>
      <c r="AB18" s="224"/>
    </row>
    <row r="19" spans="1:28" ht="15.75" customHeight="1">
      <c r="A19" s="473"/>
      <c r="B19" s="485" t="s">
        <v>926</v>
      </c>
      <c r="C19" s="63" t="s">
        <v>785</v>
      </c>
      <c r="D19" s="57">
        <v>2307</v>
      </c>
      <c r="E19" s="57">
        <v>2557</v>
      </c>
      <c r="F19" s="99">
        <v>2687</v>
      </c>
      <c r="G19" s="57">
        <v>2867</v>
      </c>
      <c r="H19" s="57">
        <v>3077</v>
      </c>
      <c r="I19" s="57">
        <v>3367</v>
      </c>
      <c r="J19" s="57"/>
      <c r="K19" s="56">
        <v>220</v>
      </c>
      <c r="L19" s="56">
        <v>280</v>
      </c>
      <c r="M19" s="56">
        <v>330</v>
      </c>
      <c r="N19" s="56">
        <v>570</v>
      </c>
      <c r="O19" s="56">
        <v>920</v>
      </c>
      <c r="P19" s="56">
        <v>220</v>
      </c>
      <c r="Q19" s="56">
        <v>620</v>
      </c>
      <c r="R19" s="56">
        <v>670</v>
      </c>
      <c r="S19" s="56">
        <v>730</v>
      </c>
      <c r="T19" s="56">
        <v>950</v>
      </c>
      <c r="U19" s="56">
        <v>1350</v>
      </c>
      <c r="V19" s="115"/>
      <c r="W19" s="115"/>
      <c r="X19" s="115"/>
      <c r="Y19" s="115"/>
      <c r="Z19" s="115"/>
      <c r="AA19" s="115"/>
      <c r="AB19" s="224"/>
    </row>
    <row r="20" spans="1:28" ht="15.75" customHeight="1">
      <c r="A20" s="473"/>
      <c r="B20" s="485"/>
      <c r="C20" s="63" t="s">
        <v>654</v>
      </c>
      <c r="D20" s="99">
        <v>2422</v>
      </c>
      <c r="E20" s="99">
        <v>2632</v>
      </c>
      <c r="F20" s="99">
        <v>3742</v>
      </c>
      <c r="G20" s="99">
        <v>2882</v>
      </c>
      <c r="H20" s="99">
        <v>3092</v>
      </c>
      <c r="I20" s="99">
        <v>3372</v>
      </c>
      <c r="J20" s="99"/>
      <c r="K20" s="56">
        <v>250</v>
      </c>
      <c r="L20" s="56">
        <v>310</v>
      </c>
      <c r="M20" s="56">
        <v>370</v>
      </c>
      <c r="N20" s="56">
        <v>650</v>
      </c>
      <c r="O20" s="56">
        <v>1040</v>
      </c>
      <c r="P20" s="56">
        <v>250</v>
      </c>
      <c r="Q20" s="56">
        <v>700</v>
      </c>
      <c r="R20" s="56">
        <v>760</v>
      </c>
      <c r="S20" s="56">
        <v>820</v>
      </c>
      <c r="T20" s="56">
        <v>1070</v>
      </c>
      <c r="U20" s="56">
        <v>1520</v>
      </c>
      <c r="V20" s="115"/>
      <c r="W20" s="115"/>
      <c r="X20" s="115"/>
      <c r="Y20" s="115"/>
      <c r="Z20" s="115"/>
      <c r="AA20" s="115"/>
      <c r="AB20" s="224"/>
    </row>
    <row r="21" spans="1:28" ht="15.75" customHeight="1">
      <c r="A21" s="473"/>
      <c r="B21" s="485"/>
      <c r="C21" s="63" t="s">
        <v>653</v>
      </c>
      <c r="D21" s="99">
        <v>2759</v>
      </c>
      <c r="E21" s="99">
        <v>3009</v>
      </c>
      <c r="F21" s="99">
        <v>3139</v>
      </c>
      <c r="G21" s="99">
        <v>3319</v>
      </c>
      <c r="H21" s="99">
        <v>3529</v>
      </c>
      <c r="I21" s="99">
        <v>3819</v>
      </c>
      <c r="J21" s="99"/>
      <c r="K21" s="56">
        <v>280</v>
      </c>
      <c r="L21" s="56">
        <v>350</v>
      </c>
      <c r="M21" s="56">
        <v>420</v>
      </c>
      <c r="N21" s="56">
        <v>720</v>
      </c>
      <c r="O21" s="56">
        <v>1160</v>
      </c>
      <c r="P21" s="56">
        <v>280</v>
      </c>
      <c r="Q21" s="56">
        <v>780</v>
      </c>
      <c r="R21" s="56">
        <v>850</v>
      </c>
      <c r="S21" s="56">
        <v>920</v>
      </c>
      <c r="T21" s="56">
        <v>1190</v>
      </c>
      <c r="U21" s="56">
        <v>1690</v>
      </c>
      <c r="V21" s="115"/>
      <c r="W21" s="115"/>
      <c r="X21" s="115"/>
      <c r="Y21" s="115"/>
      <c r="Z21" s="115"/>
      <c r="AA21" s="115"/>
      <c r="AB21" s="224"/>
    </row>
    <row r="22" spans="1:28" ht="21" customHeight="1">
      <c r="A22" s="490"/>
      <c r="B22" s="485" t="s">
        <v>917</v>
      </c>
      <c r="C22" s="73" t="s">
        <v>923</v>
      </c>
      <c r="D22" s="57">
        <v>3158</v>
      </c>
      <c r="E22" s="57">
        <v>3298</v>
      </c>
      <c r="F22" s="99">
        <v>3378</v>
      </c>
      <c r="G22" s="99">
        <v>3478</v>
      </c>
      <c r="H22" s="99">
        <v>3578</v>
      </c>
      <c r="I22" s="99">
        <v>3738</v>
      </c>
      <c r="J22" s="99"/>
      <c r="K22" s="56">
        <v>510</v>
      </c>
      <c r="L22" s="56">
        <v>640</v>
      </c>
      <c r="M22" s="56">
        <v>770</v>
      </c>
      <c r="N22" s="56">
        <v>1340</v>
      </c>
      <c r="O22" s="56">
        <v>2150</v>
      </c>
      <c r="P22" s="56">
        <v>510</v>
      </c>
      <c r="Q22" s="56">
        <v>1450</v>
      </c>
      <c r="R22" s="56">
        <v>1570</v>
      </c>
      <c r="S22" s="56">
        <v>1690</v>
      </c>
      <c r="T22" s="56">
        <v>2210</v>
      </c>
      <c r="U22" s="56">
        <v>3140</v>
      </c>
      <c r="V22" s="115"/>
      <c r="W22" s="115"/>
      <c r="X22" s="115"/>
      <c r="Y22" s="115"/>
      <c r="Z22" s="115"/>
      <c r="AA22" s="115"/>
      <c r="AB22" s="224"/>
    </row>
    <row r="23" spans="1:28" ht="21" customHeight="1">
      <c r="A23" s="490"/>
      <c r="B23" s="485"/>
      <c r="C23" s="73" t="s">
        <v>925</v>
      </c>
      <c r="D23" s="57">
        <v>3747</v>
      </c>
      <c r="E23" s="57">
        <v>3957</v>
      </c>
      <c r="F23" s="99">
        <v>4057</v>
      </c>
      <c r="G23" s="99">
        <v>4207</v>
      </c>
      <c r="H23" s="99">
        <v>4297</v>
      </c>
      <c r="I23" s="99">
        <v>4477</v>
      </c>
      <c r="J23" s="99"/>
      <c r="K23" s="56">
        <v>620</v>
      </c>
      <c r="L23" s="56">
        <v>780</v>
      </c>
      <c r="M23" s="56">
        <v>930</v>
      </c>
      <c r="N23" s="56">
        <v>1620</v>
      </c>
      <c r="O23" s="56">
        <v>2600</v>
      </c>
      <c r="P23" s="56">
        <v>620</v>
      </c>
      <c r="Q23" s="56">
        <v>1750</v>
      </c>
      <c r="R23" s="56">
        <v>1900</v>
      </c>
      <c r="S23" s="56">
        <v>2050</v>
      </c>
      <c r="T23" s="56">
        <v>2670</v>
      </c>
      <c r="U23" s="56">
        <v>3790</v>
      </c>
      <c r="V23" s="115"/>
      <c r="W23" s="115"/>
      <c r="X23" s="115"/>
      <c r="Y23" s="115"/>
      <c r="Z23" s="115"/>
      <c r="AA23" s="115"/>
      <c r="AB23" s="224"/>
    </row>
    <row r="24" spans="1:28" ht="45.75" customHeight="1">
      <c r="A24" s="73"/>
      <c r="B24" s="59" t="s">
        <v>924</v>
      </c>
      <c r="C24" s="73" t="s">
        <v>923</v>
      </c>
      <c r="D24" s="57">
        <v>3529</v>
      </c>
      <c r="E24" s="57">
        <v>3989</v>
      </c>
      <c r="F24" s="99">
        <v>4119</v>
      </c>
      <c r="G24" s="99">
        <v>4249</v>
      </c>
      <c r="H24" s="99" t="s">
        <v>1141</v>
      </c>
      <c r="I24" s="99" t="s">
        <v>1141</v>
      </c>
      <c r="J24" s="99"/>
      <c r="K24" s="56">
        <v>510</v>
      </c>
      <c r="L24" s="56">
        <v>640</v>
      </c>
      <c r="M24" s="56">
        <v>770</v>
      </c>
      <c r="N24" s="56">
        <v>1340</v>
      </c>
      <c r="O24" s="56">
        <v>2150</v>
      </c>
      <c r="P24" s="56">
        <v>510</v>
      </c>
      <c r="Q24" s="56">
        <v>1450</v>
      </c>
      <c r="R24" s="56">
        <v>1570</v>
      </c>
      <c r="S24" s="56">
        <v>1690</v>
      </c>
      <c r="T24" s="56">
        <v>2210</v>
      </c>
      <c r="U24" s="56">
        <v>3140</v>
      </c>
      <c r="V24" s="115"/>
      <c r="W24" s="115"/>
      <c r="X24" s="115"/>
      <c r="Y24" s="115"/>
      <c r="Z24" s="115"/>
      <c r="AA24" s="115"/>
      <c r="AB24" s="224"/>
    </row>
    <row r="25" spans="1:28" ht="45.75" customHeight="1">
      <c r="A25" s="73"/>
      <c r="B25" s="59" t="s">
        <v>922</v>
      </c>
      <c r="C25" s="73" t="s">
        <v>921</v>
      </c>
      <c r="D25" s="57">
        <v>2828</v>
      </c>
      <c r="E25" s="57">
        <v>3088</v>
      </c>
      <c r="F25" s="99">
        <v>3228</v>
      </c>
      <c r="G25" s="99">
        <v>3408</v>
      </c>
      <c r="H25" s="99">
        <v>3608</v>
      </c>
      <c r="I25" s="99">
        <v>3908</v>
      </c>
      <c r="J25" s="99"/>
      <c r="K25" s="56">
        <v>510</v>
      </c>
      <c r="L25" s="56">
        <v>640</v>
      </c>
      <c r="M25" s="56">
        <v>770</v>
      </c>
      <c r="N25" s="56">
        <v>1340</v>
      </c>
      <c r="O25" s="56">
        <v>2150</v>
      </c>
      <c r="P25" s="56">
        <v>510</v>
      </c>
      <c r="Q25" s="56">
        <v>1450</v>
      </c>
      <c r="R25" s="56">
        <v>1570</v>
      </c>
      <c r="S25" s="56">
        <v>1690</v>
      </c>
      <c r="T25" s="56">
        <v>2210</v>
      </c>
      <c r="U25" s="56">
        <v>3140</v>
      </c>
      <c r="V25" s="115"/>
      <c r="W25" s="115"/>
      <c r="X25" s="115"/>
      <c r="Y25" s="115"/>
      <c r="Z25" s="115"/>
      <c r="AA25" s="115"/>
      <c r="AB25" s="224"/>
    </row>
    <row r="26" spans="1:28" ht="9.75" customHeight="1">
      <c r="A26" s="100" t="s">
        <v>920</v>
      </c>
      <c r="B26" s="86"/>
      <c r="C26" s="85"/>
      <c r="D26" s="85"/>
      <c r="E26" s="84"/>
      <c r="F26" s="117"/>
      <c r="G26" s="117"/>
      <c r="H26" s="117"/>
      <c r="I26" s="117"/>
      <c r="J26" s="117"/>
      <c r="K26" s="117"/>
      <c r="L26" s="72"/>
      <c r="M26" s="72"/>
      <c r="N26" s="72"/>
      <c r="O26" s="72"/>
      <c r="P26" s="72"/>
      <c r="Q26" s="72"/>
      <c r="R26" s="72"/>
      <c r="S26" s="72"/>
      <c r="T26" s="72"/>
      <c r="U26" s="72"/>
      <c r="V26" s="124"/>
      <c r="W26" s="124"/>
      <c r="X26" s="124"/>
      <c r="Y26" s="124"/>
      <c r="Z26" s="124"/>
      <c r="AA26" s="124"/>
    </row>
    <row r="27" spans="1:28" ht="13.5" customHeight="1">
      <c r="A27" s="65" t="s">
        <v>674</v>
      </c>
      <c r="B27" s="65"/>
      <c r="C27" s="65"/>
      <c r="D27" s="65"/>
      <c r="E27" s="65"/>
      <c r="F27" s="65"/>
      <c r="G27" s="65"/>
      <c r="H27" s="65"/>
      <c r="I27" s="65"/>
      <c r="J27" s="65"/>
      <c r="K27" s="65"/>
      <c r="L27" s="65"/>
      <c r="M27" s="65"/>
      <c r="N27" s="65"/>
      <c r="O27" s="65"/>
      <c r="P27" s="65"/>
      <c r="Q27" s="65"/>
      <c r="R27" s="65"/>
      <c r="S27" s="65"/>
      <c r="T27" s="65"/>
      <c r="U27" s="65"/>
      <c r="V27" s="109"/>
      <c r="W27" s="109" t="s">
        <v>873</v>
      </c>
      <c r="X27" s="109"/>
      <c r="Y27" s="108"/>
      <c r="Z27" s="108"/>
      <c r="AA27" s="108"/>
    </row>
    <row r="28" spans="1:28" ht="14.25" customHeight="1">
      <c r="A28" s="523" t="s">
        <v>70</v>
      </c>
      <c r="B28" s="526" t="s">
        <v>71</v>
      </c>
      <c r="C28" s="523" t="s">
        <v>72</v>
      </c>
      <c r="D28" s="522" t="s">
        <v>1215</v>
      </c>
      <c r="E28" s="522" t="s">
        <v>73</v>
      </c>
      <c r="F28" s="487" t="s">
        <v>74</v>
      </c>
      <c r="G28" s="487" t="s">
        <v>75</v>
      </c>
      <c r="H28" s="495" t="s">
        <v>1139</v>
      </c>
      <c r="I28" s="495" t="s">
        <v>1140</v>
      </c>
      <c r="J28" s="487" t="s">
        <v>76</v>
      </c>
      <c r="K28" s="512" t="s">
        <v>77</v>
      </c>
      <c r="L28" s="513"/>
      <c r="M28" s="513"/>
      <c r="N28" s="513"/>
      <c r="O28" s="513"/>
      <c r="P28" s="513"/>
      <c r="Q28" s="513"/>
      <c r="R28" s="513"/>
      <c r="S28" s="513"/>
      <c r="T28" s="513"/>
      <c r="U28" s="514"/>
      <c r="V28" s="511" t="s">
        <v>78</v>
      </c>
      <c r="W28" s="511"/>
      <c r="X28" s="511"/>
      <c r="Y28" s="511"/>
      <c r="Z28" s="511"/>
      <c r="AA28" s="511"/>
      <c r="AB28" s="511"/>
    </row>
    <row r="29" spans="1:28" ht="12.75" customHeight="1">
      <c r="A29" s="523"/>
      <c r="B29" s="526"/>
      <c r="C29" s="523"/>
      <c r="D29" s="522"/>
      <c r="E29" s="522"/>
      <c r="F29" s="487"/>
      <c r="G29" s="487"/>
      <c r="H29" s="510"/>
      <c r="I29" s="510"/>
      <c r="J29" s="487"/>
      <c r="K29" s="515" t="s">
        <v>1088</v>
      </c>
      <c r="L29" s="516"/>
      <c r="M29" s="516"/>
      <c r="N29" s="516"/>
      <c r="O29" s="517"/>
      <c r="P29" s="518" t="s">
        <v>1090</v>
      </c>
      <c r="Q29" s="519"/>
      <c r="R29" s="519"/>
      <c r="S29" s="519"/>
      <c r="T29" s="519"/>
      <c r="U29" s="520"/>
      <c r="V29" s="511"/>
      <c r="W29" s="511"/>
      <c r="X29" s="511"/>
      <c r="Y29" s="511"/>
      <c r="Z29" s="511"/>
      <c r="AA29" s="511"/>
      <c r="AB29" s="511"/>
    </row>
    <row r="30" spans="1:28" ht="12.75" customHeight="1">
      <c r="A30" s="523"/>
      <c r="B30" s="526"/>
      <c r="C30" s="523"/>
      <c r="D30" s="522"/>
      <c r="E30" s="522"/>
      <c r="F30" s="487"/>
      <c r="G30" s="487"/>
      <c r="H30" s="496"/>
      <c r="I30" s="496"/>
      <c r="J30" s="487"/>
      <c r="K30" s="106" t="s">
        <v>1089</v>
      </c>
      <c r="L30" s="106" t="s">
        <v>79</v>
      </c>
      <c r="M30" s="106" t="s">
        <v>80</v>
      </c>
      <c r="N30" s="106" t="s">
        <v>81</v>
      </c>
      <c r="O30" s="106" t="s">
        <v>82</v>
      </c>
      <c r="P30" s="106" t="s">
        <v>1216</v>
      </c>
      <c r="Q30" s="106" t="s">
        <v>1089</v>
      </c>
      <c r="R30" s="106" t="s">
        <v>79</v>
      </c>
      <c r="S30" s="106" t="s">
        <v>80</v>
      </c>
      <c r="T30" s="106" t="s">
        <v>81</v>
      </c>
      <c r="U30" s="106" t="s">
        <v>82</v>
      </c>
      <c r="V30" s="105" t="s">
        <v>79</v>
      </c>
      <c r="W30" s="105" t="s">
        <v>80</v>
      </c>
      <c r="X30" s="105" t="s">
        <v>81</v>
      </c>
      <c r="Y30" s="105" t="s">
        <v>82</v>
      </c>
      <c r="Z30" s="105" t="s">
        <v>83</v>
      </c>
      <c r="AA30" s="105" t="s">
        <v>84</v>
      </c>
      <c r="AB30" s="118" t="s">
        <v>1142</v>
      </c>
    </row>
    <row r="31" spans="1:28" ht="39.75" customHeight="1">
      <c r="A31" s="107"/>
      <c r="B31" s="125" t="s">
        <v>918</v>
      </c>
      <c r="C31" s="88" t="s">
        <v>916</v>
      </c>
      <c r="D31" s="57">
        <v>2500</v>
      </c>
      <c r="E31" s="57">
        <v>2640</v>
      </c>
      <c r="F31" s="57">
        <v>2720</v>
      </c>
      <c r="G31" s="57">
        <v>2820</v>
      </c>
      <c r="H31" s="57">
        <v>2920</v>
      </c>
      <c r="I31" s="57">
        <v>3080</v>
      </c>
      <c r="J31" s="70"/>
      <c r="K31" s="56">
        <v>510</v>
      </c>
      <c r="L31" s="56">
        <v>640</v>
      </c>
      <c r="M31" s="56">
        <v>770</v>
      </c>
      <c r="N31" s="56">
        <v>1340</v>
      </c>
      <c r="O31" s="56">
        <v>2150</v>
      </c>
      <c r="P31" s="56">
        <v>510</v>
      </c>
      <c r="Q31" s="56">
        <v>1450</v>
      </c>
      <c r="R31" s="56">
        <v>1570</v>
      </c>
      <c r="S31" s="56">
        <v>1690</v>
      </c>
      <c r="T31" s="56">
        <v>2210</v>
      </c>
      <c r="U31" s="56">
        <v>3140</v>
      </c>
      <c r="V31" s="105"/>
      <c r="W31" s="102"/>
      <c r="X31" s="102"/>
      <c r="Y31" s="102"/>
      <c r="Z31" s="102"/>
      <c r="AA31" s="102"/>
      <c r="AB31" s="224"/>
    </row>
    <row r="32" spans="1:28" ht="39.75" customHeight="1">
      <c r="A32" s="107"/>
      <c r="B32" s="59" t="s">
        <v>917</v>
      </c>
      <c r="C32" s="88" t="s">
        <v>916</v>
      </c>
      <c r="D32" s="57">
        <v>2800</v>
      </c>
      <c r="E32" s="57">
        <v>2940</v>
      </c>
      <c r="F32" s="57">
        <v>3020</v>
      </c>
      <c r="G32" s="57">
        <v>3120</v>
      </c>
      <c r="H32" s="57">
        <v>3220</v>
      </c>
      <c r="I32" s="57">
        <v>3380</v>
      </c>
      <c r="J32" s="70"/>
      <c r="K32" s="56">
        <v>510</v>
      </c>
      <c r="L32" s="56">
        <v>640</v>
      </c>
      <c r="M32" s="56">
        <v>770</v>
      </c>
      <c r="N32" s="56">
        <v>1340</v>
      </c>
      <c r="O32" s="56">
        <v>2150</v>
      </c>
      <c r="P32" s="56">
        <v>510</v>
      </c>
      <c r="Q32" s="56">
        <v>1450</v>
      </c>
      <c r="R32" s="56">
        <v>1570</v>
      </c>
      <c r="S32" s="56">
        <v>1690</v>
      </c>
      <c r="T32" s="56">
        <v>2210</v>
      </c>
      <c r="U32" s="56">
        <v>3140</v>
      </c>
      <c r="V32" s="105"/>
      <c r="W32" s="102"/>
      <c r="X32" s="102"/>
      <c r="Y32" s="102"/>
      <c r="Z32" s="102"/>
      <c r="AA32" s="102"/>
      <c r="AB32" s="224"/>
    </row>
    <row r="33" spans="1:28" ht="12.75" customHeight="1">
      <c r="A33" s="490"/>
      <c r="B33" s="521" t="s">
        <v>915</v>
      </c>
      <c r="C33" s="63" t="s">
        <v>645</v>
      </c>
      <c r="D33" s="57">
        <v>3281</v>
      </c>
      <c r="E33" s="57">
        <v>3561</v>
      </c>
      <c r="F33" s="99">
        <v>3691</v>
      </c>
      <c r="G33" s="99">
        <v>3881</v>
      </c>
      <c r="H33" s="99">
        <v>4141</v>
      </c>
      <c r="I33" s="99">
        <v>4471</v>
      </c>
      <c r="J33" s="56">
        <v>220</v>
      </c>
      <c r="K33" s="56">
        <v>170</v>
      </c>
      <c r="L33" s="56">
        <v>210</v>
      </c>
      <c r="M33" s="56">
        <v>250</v>
      </c>
      <c r="N33" s="56">
        <v>430</v>
      </c>
      <c r="O33" s="56">
        <v>700</v>
      </c>
      <c r="P33" s="56">
        <v>170</v>
      </c>
      <c r="Q33" s="56">
        <v>470</v>
      </c>
      <c r="R33" s="56">
        <v>510</v>
      </c>
      <c r="S33" s="56">
        <v>550</v>
      </c>
      <c r="T33" s="56">
        <v>710</v>
      </c>
      <c r="U33" s="56">
        <v>1010</v>
      </c>
      <c r="V33" s="115"/>
      <c r="W33" s="115"/>
      <c r="X33" s="115"/>
      <c r="Y33" s="115"/>
      <c r="Z33" s="118"/>
      <c r="AA33" s="118"/>
      <c r="AB33" s="224"/>
    </row>
    <row r="34" spans="1:28" ht="12.75" customHeight="1">
      <c r="A34" s="490"/>
      <c r="B34" s="521"/>
      <c r="C34" s="63" t="s">
        <v>656</v>
      </c>
      <c r="D34" s="57">
        <v>3491</v>
      </c>
      <c r="E34" s="57">
        <v>3801</v>
      </c>
      <c r="F34" s="99">
        <v>3961</v>
      </c>
      <c r="G34" s="99">
        <v>4201</v>
      </c>
      <c r="H34" s="99">
        <v>4431</v>
      </c>
      <c r="I34" s="99">
        <v>4811</v>
      </c>
      <c r="J34" s="56">
        <v>220</v>
      </c>
      <c r="K34" s="56">
        <v>200</v>
      </c>
      <c r="L34" s="56">
        <v>250</v>
      </c>
      <c r="M34" s="56">
        <v>290</v>
      </c>
      <c r="N34" s="56">
        <v>510</v>
      </c>
      <c r="O34" s="56">
        <v>810</v>
      </c>
      <c r="P34" s="56">
        <v>200</v>
      </c>
      <c r="Q34" s="56">
        <v>550</v>
      </c>
      <c r="R34" s="56">
        <v>600</v>
      </c>
      <c r="S34" s="56">
        <v>640</v>
      </c>
      <c r="T34" s="56">
        <v>840</v>
      </c>
      <c r="U34" s="56">
        <v>1180</v>
      </c>
      <c r="V34" s="115"/>
      <c r="W34" s="115"/>
      <c r="X34" s="115"/>
      <c r="Y34" s="115"/>
      <c r="Z34" s="118"/>
      <c r="AA34" s="118"/>
      <c r="AB34" s="224"/>
    </row>
    <row r="35" spans="1:28" ht="12.75" customHeight="1">
      <c r="A35" s="490"/>
      <c r="B35" s="521"/>
      <c r="C35" s="63" t="s">
        <v>655</v>
      </c>
      <c r="D35" s="99">
        <v>3716</v>
      </c>
      <c r="E35" s="99">
        <v>4056</v>
      </c>
      <c r="F35" s="99">
        <v>4246</v>
      </c>
      <c r="G35" s="99">
        <v>4496</v>
      </c>
      <c r="H35" s="99">
        <v>4756</v>
      </c>
      <c r="I35" s="99">
        <v>5156</v>
      </c>
      <c r="J35" s="56">
        <v>220</v>
      </c>
      <c r="K35" s="56">
        <v>220</v>
      </c>
      <c r="L35" s="56">
        <v>280</v>
      </c>
      <c r="M35" s="56">
        <v>330</v>
      </c>
      <c r="N35" s="56">
        <v>570</v>
      </c>
      <c r="O35" s="56">
        <v>920</v>
      </c>
      <c r="P35" s="56">
        <v>220</v>
      </c>
      <c r="Q35" s="56">
        <v>620</v>
      </c>
      <c r="R35" s="56">
        <v>670</v>
      </c>
      <c r="S35" s="56">
        <v>730</v>
      </c>
      <c r="T35" s="56">
        <v>950</v>
      </c>
      <c r="U35" s="56">
        <v>1350</v>
      </c>
      <c r="V35" s="115"/>
      <c r="W35" s="115"/>
      <c r="X35" s="115"/>
      <c r="Y35" s="115"/>
      <c r="Z35" s="118"/>
      <c r="AA35" s="118"/>
      <c r="AB35" s="224"/>
    </row>
    <row r="36" spans="1:28" ht="12.75" customHeight="1">
      <c r="A36" s="490"/>
      <c r="B36" s="521"/>
      <c r="C36" s="63" t="s">
        <v>654</v>
      </c>
      <c r="D36" s="57">
        <v>3926</v>
      </c>
      <c r="E36" s="57">
        <v>4326</v>
      </c>
      <c r="F36" s="99">
        <v>4526</v>
      </c>
      <c r="G36" s="99">
        <v>4806</v>
      </c>
      <c r="H36" s="99">
        <v>5066</v>
      </c>
      <c r="I36" s="99">
        <v>5476</v>
      </c>
      <c r="J36" s="56">
        <v>220</v>
      </c>
      <c r="K36" s="56">
        <v>250</v>
      </c>
      <c r="L36" s="56">
        <v>310</v>
      </c>
      <c r="M36" s="56">
        <v>370</v>
      </c>
      <c r="N36" s="56">
        <v>650</v>
      </c>
      <c r="O36" s="56">
        <v>1040</v>
      </c>
      <c r="P36" s="56">
        <v>250</v>
      </c>
      <c r="Q36" s="56">
        <v>700</v>
      </c>
      <c r="R36" s="56">
        <v>760</v>
      </c>
      <c r="S36" s="56">
        <v>820</v>
      </c>
      <c r="T36" s="56">
        <v>1070</v>
      </c>
      <c r="U36" s="56">
        <v>1520</v>
      </c>
      <c r="V36" s="115"/>
      <c r="W36" s="115"/>
      <c r="X36" s="115"/>
      <c r="Y36" s="115"/>
      <c r="Z36" s="118"/>
      <c r="AA36" s="118"/>
      <c r="AB36" s="224"/>
    </row>
    <row r="37" spans="1:28" ht="12.75" customHeight="1">
      <c r="A37" s="490"/>
      <c r="B37" s="521"/>
      <c r="C37" s="63" t="s">
        <v>653</v>
      </c>
      <c r="D37" s="57">
        <v>4126</v>
      </c>
      <c r="E37" s="57">
        <v>4566</v>
      </c>
      <c r="F37" s="99">
        <v>4806</v>
      </c>
      <c r="G37" s="99">
        <v>5126</v>
      </c>
      <c r="H37" s="99">
        <v>5376</v>
      </c>
      <c r="I37" s="99">
        <v>5816</v>
      </c>
      <c r="J37" s="56">
        <v>220</v>
      </c>
      <c r="K37" s="56">
        <v>280</v>
      </c>
      <c r="L37" s="56">
        <v>350</v>
      </c>
      <c r="M37" s="56">
        <v>420</v>
      </c>
      <c r="N37" s="56">
        <v>720</v>
      </c>
      <c r="O37" s="56">
        <v>1160</v>
      </c>
      <c r="P37" s="56">
        <v>280</v>
      </c>
      <c r="Q37" s="56">
        <v>780</v>
      </c>
      <c r="R37" s="56">
        <v>850</v>
      </c>
      <c r="S37" s="56">
        <v>920</v>
      </c>
      <c r="T37" s="56">
        <v>1190</v>
      </c>
      <c r="U37" s="56">
        <v>1690</v>
      </c>
      <c r="V37" s="115"/>
      <c r="W37" s="115"/>
      <c r="X37" s="115"/>
      <c r="Y37" s="115"/>
      <c r="Z37" s="118"/>
      <c r="AA37" s="118"/>
      <c r="AB37" s="224"/>
    </row>
    <row r="38" spans="1:28" ht="12.75" customHeight="1">
      <c r="A38" s="490"/>
      <c r="B38" s="521" t="s">
        <v>914</v>
      </c>
      <c r="C38" s="63" t="s">
        <v>645</v>
      </c>
      <c r="D38" s="99">
        <v>3315</v>
      </c>
      <c r="E38" s="99">
        <v>3595</v>
      </c>
      <c r="F38" s="99">
        <v>3725</v>
      </c>
      <c r="G38" s="99">
        <v>3915</v>
      </c>
      <c r="H38" s="99" t="s">
        <v>1141</v>
      </c>
      <c r="I38" s="99" t="s">
        <v>1141</v>
      </c>
      <c r="J38" s="56">
        <v>220</v>
      </c>
      <c r="K38" s="56">
        <v>170</v>
      </c>
      <c r="L38" s="56">
        <v>210</v>
      </c>
      <c r="M38" s="56">
        <v>250</v>
      </c>
      <c r="N38" s="56">
        <v>430</v>
      </c>
      <c r="O38" s="56">
        <v>700</v>
      </c>
      <c r="P38" s="56">
        <v>170</v>
      </c>
      <c r="Q38" s="56">
        <v>470</v>
      </c>
      <c r="R38" s="56">
        <v>510</v>
      </c>
      <c r="S38" s="56">
        <v>550</v>
      </c>
      <c r="T38" s="56">
        <v>710</v>
      </c>
      <c r="U38" s="56">
        <v>1010</v>
      </c>
      <c r="V38" s="118">
        <v>2</v>
      </c>
      <c r="W38" s="118">
        <v>7</v>
      </c>
      <c r="X38" s="118">
        <v>9</v>
      </c>
      <c r="Y38" s="118">
        <v>13</v>
      </c>
      <c r="Z38" s="118">
        <v>41</v>
      </c>
      <c r="AA38" s="118">
        <v>46</v>
      </c>
      <c r="AB38" s="224">
        <v>83</v>
      </c>
    </row>
    <row r="39" spans="1:28" ht="12.75" customHeight="1">
      <c r="A39" s="490"/>
      <c r="B39" s="521"/>
      <c r="C39" s="63" t="s">
        <v>656</v>
      </c>
      <c r="D39" s="57">
        <v>3532</v>
      </c>
      <c r="E39" s="57">
        <v>3842</v>
      </c>
      <c r="F39" s="99">
        <v>4002</v>
      </c>
      <c r="G39" s="99">
        <v>4242</v>
      </c>
      <c r="H39" s="99" t="s">
        <v>1141</v>
      </c>
      <c r="I39" s="99" t="s">
        <v>1141</v>
      </c>
      <c r="J39" s="56">
        <v>220</v>
      </c>
      <c r="K39" s="56">
        <v>200</v>
      </c>
      <c r="L39" s="56">
        <v>250</v>
      </c>
      <c r="M39" s="56">
        <v>290</v>
      </c>
      <c r="N39" s="56">
        <v>510</v>
      </c>
      <c r="O39" s="56">
        <v>810</v>
      </c>
      <c r="P39" s="56">
        <v>200</v>
      </c>
      <c r="Q39" s="56">
        <v>550</v>
      </c>
      <c r="R39" s="56">
        <v>600</v>
      </c>
      <c r="S39" s="56">
        <v>640</v>
      </c>
      <c r="T39" s="56">
        <v>840</v>
      </c>
      <c r="U39" s="56">
        <v>1180</v>
      </c>
      <c r="V39" s="118">
        <v>2</v>
      </c>
      <c r="W39" s="118">
        <v>9</v>
      </c>
      <c r="X39" s="118">
        <v>11</v>
      </c>
      <c r="Y39" s="118">
        <v>17</v>
      </c>
      <c r="Z39" s="118">
        <v>52</v>
      </c>
      <c r="AA39" s="118">
        <v>58</v>
      </c>
      <c r="AB39" s="224">
        <v>104</v>
      </c>
    </row>
    <row r="40" spans="1:28" ht="12.75" customHeight="1">
      <c r="A40" s="490"/>
      <c r="B40" s="521"/>
      <c r="C40" s="63" t="s">
        <v>655</v>
      </c>
      <c r="D40" s="57">
        <v>3763</v>
      </c>
      <c r="E40" s="57">
        <v>4103</v>
      </c>
      <c r="F40" s="99">
        <v>4293</v>
      </c>
      <c r="G40" s="99">
        <v>4543</v>
      </c>
      <c r="H40" s="99" t="s">
        <v>1141</v>
      </c>
      <c r="I40" s="99" t="s">
        <v>1141</v>
      </c>
      <c r="J40" s="56">
        <v>220</v>
      </c>
      <c r="K40" s="56">
        <v>220</v>
      </c>
      <c r="L40" s="56">
        <v>280</v>
      </c>
      <c r="M40" s="56">
        <v>330</v>
      </c>
      <c r="N40" s="56">
        <v>570</v>
      </c>
      <c r="O40" s="56">
        <v>920</v>
      </c>
      <c r="P40" s="56">
        <v>220</v>
      </c>
      <c r="Q40" s="56">
        <v>620</v>
      </c>
      <c r="R40" s="56">
        <v>670</v>
      </c>
      <c r="S40" s="56">
        <v>730</v>
      </c>
      <c r="T40" s="56">
        <v>950</v>
      </c>
      <c r="U40" s="56">
        <v>1350</v>
      </c>
      <c r="V40" s="118">
        <v>5</v>
      </c>
      <c r="W40" s="118">
        <v>12</v>
      </c>
      <c r="X40" s="118">
        <v>14</v>
      </c>
      <c r="Y40" s="118">
        <v>20</v>
      </c>
      <c r="Z40" s="118">
        <v>63</v>
      </c>
      <c r="AA40" s="118">
        <v>70</v>
      </c>
      <c r="AB40" s="224">
        <v>126</v>
      </c>
    </row>
    <row r="41" spans="1:28" ht="12.75" customHeight="1">
      <c r="A41" s="490"/>
      <c r="B41" s="521"/>
      <c r="C41" s="63" t="s">
        <v>654</v>
      </c>
      <c r="D41" s="57">
        <v>3980</v>
      </c>
      <c r="E41" s="57">
        <v>4380</v>
      </c>
      <c r="F41" s="99">
        <v>4580</v>
      </c>
      <c r="G41" s="99">
        <v>4860</v>
      </c>
      <c r="H41" s="99" t="s">
        <v>1141</v>
      </c>
      <c r="I41" s="99" t="s">
        <v>1141</v>
      </c>
      <c r="J41" s="56">
        <v>220</v>
      </c>
      <c r="K41" s="56">
        <v>250</v>
      </c>
      <c r="L41" s="56">
        <v>310</v>
      </c>
      <c r="M41" s="56">
        <v>370</v>
      </c>
      <c r="N41" s="56">
        <v>650</v>
      </c>
      <c r="O41" s="56">
        <v>1040</v>
      </c>
      <c r="P41" s="56">
        <v>250</v>
      </c>
      <c r="Q41" s="56">
        <v>700</v>
      </c>
      <c r="R41" s="56">
        <v>760</v>
      </c>
      <c r="S41" s="56">
        <v>820</v>
      </c>
      <c r="T41" s="56">
        <v>1070</v>
      </c>
      <c r="U41" s="56">
        <v>1520</v>
      </c>
      <c r="V41" s="118">
        <v>5</v>
      </c>
      <c r="W41" s="118">
        <v>14</v>
      </c>
      <c r="X41" s="118">
        <v>18</v>
      </c>
      <c r="Y41" s="118">
        <v>23</v>
      </c>
      <c r="Z41" s="118">
        <v>74</v>
      </c>
      <c r="AA41" s="118">
        <v>82</v>
      </c>
      <c r="AB41" s="224">
        <v>148</v>
      </c>
    </row>
    <row r="42" spans="1:28" ht="12.75" customHeight="1">
      <c r="A42" s="490"/>
      <c r="B42" s="521"/>
      <c r="C42" s="63" t="s">
        <v>653</v>
      </c>
      <c r="D42" s="57">
        <v>4187</v>
      </c>
      <c r="E42" s="57">
        <v>4627</v>
      </c>
      <c r="F42" s="99">
        <v>4867</v>
      </c>
      <c r="G42" s="99">
        <v>5187</v>
      </c>
      <c r="H42" s="99" t="s">
        <v>1141</v>
      </c>
      <c r="I42" s="99" t="s">
        <v>1141</v>
      </c>
      <c r="J42" s="56">
        <v>220</v>
      </c>
      <c r="K42" s="56">
        <v>280</v>
      </c>
      <c r="L42" s="56">
        <v>350</v>
      </c>
      <c r="M42" s="56">
        <v>420</v>
      </c>
      <c r="N42" s="56">
        <v>720</v>
      </c>
      <c r="O42" s="56">
        <v>1160</v>
      </c>
      <c r="P42" s="56">
        <v>280</v>
      </c>
      <c r="Q42" s="56">
        <v>780</v>
      </c>
      <c r="R42" s="56">
        <v>850</v>
      </c>
      <c r="S42" s="56">
        <v>920</v>
      </c>
      <c r="T42" s="56">
        <v>1190</v>
      </c>
      <c r="U42" s="56">
        <v>1690</v>
      </c>
      <c r="V42" s="118">
        <v>6</v>
      </c>
      <c r="W42" s="118">
        <v>16</v>
      </c>
      <c r="X42" s="118">
        <v>20</v>
      </c>
      <c r="Y42" s="118">
        <v>27</v>
      </c>
      <c r="Z42" s="118">
        <v>84</v>
      </c>
      <c r="AA42" s="118">
        <v>94</v>
      </c>
      <c r="AB42" s="224">
        <v>169</v>
      </c>
    </row>
    <row r="43" spans="1:28" ht="12.75" customHeight="1">
      <c r="A43" s="490"/>
      <c r="B43" s="521" t="s">
        <v>913</v>
      </c>
      <c r="C43" s="63" t="s">
        <v>645</v>
      </c>
      <c r="D43" s="57">
        <v>3349</v>
      </c>
      <c r="E43" s="57">
        <v>3629</v>
      </c>
      <c r="F43" s="99">
        <v>3759</v>
      </c>
      <c r="G43" s="99">
        <v>3949</v>
      </c>
      <c r="H43" s="99" t="s">
        <v>1141</v>
      </c>
      <c r="I43" s="99" t="s">
        <v>1141</v>
      </c>
      <c r="J43" s="56">
        <v>220</v>
      </c>
      <c r="K43" s="56">
        <v>170</v>
      </c>
      <c r="L43" s="56">
        <v>210</v>
      </c>
      <c r="M43" s="56">
        <v>250</v>
      </c>
      <c r="N43" s="56">
        <v>430</v>
      </c>
      <c r="O43" s="56">
        <v>700</v>
      </c>
      <c r="P43" s="56">
        <v>170</v>
      </c>
      <c r="Q43" s="56">
        <v>470</v>
      </c>
      <c r="R43" s="56">
        <v>510</v>
      </c>
      <c r="S43" s="56">
        <v>550</v>
      </c>
      <c r="T43" s="56">
        <v>710</v>
      </c>
      <c r="U43" s="56">
        <v>1010</v>
      </c>
      <c r="V43" s="118">
        <v>4</v>
      </c>
      <c r="W43" s="118">
        <v>14</v>
      </c>
      <c r="X43" s="118">
        <v>18</v>
      </c>
      <c r="Y43" s="118">
        <v>26</v>
      </c>
      <c r="Z43" s="118">
        <v>82</v>
      </c>
      <c r="AA43" s="118">
        <v>92</v>
      </c>
      <c r="AB43" s="224">
        <v>166</v>
      </c>
    </row>
    <row r="44" spans="1:28" ht="12.75" customHeight="1">
      <c r="A44" s="490"/>
      <c r="B44" s="521"/>
      <c r="C44" s="63" t="s">
        <v>656</v>
      </c>
      <c r="D44" s="57">
        <v>3573</v>
      </c>
      <c r="E44" s="57">
        <v>3883</v>
      </c>
      <c r="F44" s="99">
        <v>4043</v>
      </c>
      <c r="G44" s="99">
        <v>4283</v>
      </c>
      <c r="H44" s="99" t="s">
        <v>1141</v>
      </c>
      <c r="I44" s="99" t="s">
        <v>1141</v>
      </c>
      <c r="J44" s="56">
        <v>220</v>
      </c>
      <c r="K44" s="56">
        <v>200</v>
      </c>
      <c r="L44" s="56">
        <v>250</v>
      </c>
      <c r="M44" s="56">
        <v>290</v>
      </c>
      <c r="N44" s="56">
        <v>510</v>
      </c>
      <c r="O44" s="56">
        <v>810</v>
      </c>
      <c r="P44" s="56">
        <v>200</v>
      </c>
      <c r="Q44" s="56">
        <v>550</v>
      </c>
      <c r="R44" s="56">
        <v>600</v>
      </c>
      <c r="S44" s="56">
        <v>640</v>
      </c>
      <c r="T44" s="56">
        <v>840</v>
      </c>
      <c r="U44" s="56">
        <v>1180</v>
      </c>
      <c r="V44" s="118">
        <v>4</v>
      </c>
      <c r="W44" s="118">
        <v>18</v>
      </c>
      <c r="X44" s="118">
        <v>22</v>
      </c>
      <c r="Y44" s="118">
        <v>34</v>
      </c>
      <c r="Z44" s="118">
        <v>104</v>
      </c>
      <c r="AA44" s="118">
        <v>116</v>
      </c>
      <c r="AB44" s="224">
        <v>208</v>
      </c>
    </row>
    <row r="45" spans="1:28" ht="12.75" customHeight="1">
      <c r="A45" s="490"/>
      <c r="B45" s="521"/>
      <c r="C45" s="63" t="s">
        <v>655</v>
      </c>
      <c r="D45" s="57">
        <v>3815</v>
      </c>
      <c r="E45" s="57">
        <v>4155</v>
      </c>
      <c r="F45" s="99">
        <v>4345</v>
      </c>
      <c r="G45" s="99">
        <v>4595</v>
      </c>
      <c r="H45" s="99" t="s">
        <v>1141</v>
      </c>
      <c r="I45" s="99" t="s">
        <v>1141</v>
      </c>
      <c r="J45" s="56">
        <v>220</v>
      </c>
      <c r="K45" s="56">
        <v>220</v>
      </c>
      <c r="L45" s="56">
        <v>280</v>
      </c>
      <c r="M45" s="56">
        <v>330</v>
      </c>
      <c r="N45" s="56">
        <v>570</v>
      </c>
      <c r="O45" s="56">
        <v>920</v>
      </c>
      <c r="P45" s="56">
        <v>220</v>
      </c>
      <c r="Q45" s="56">
        <v>620</v>
      </c>
      <c r="R45" s="56">
        <v>670</v>
      </c>
      <c r="S45" s="56">
        <v>730</v>
      </c>
      <c r="T45" s="56">
        <v>950</v>
      </c>
      <c r="U45" s="56">
        <v>1350</v>
      </c>
      <c r="V45" s="118">
        <v>10</v>
      </c>
      <c r="W45" s="118">
        <v>24</v>
      </c>
      <c r="X45" s="118">
        <v>28</v>
      </c>
      <c r="Y45" s="118">
        <v>40</v>
      </c>
      <c r="Z45" s="118">
        <v>126</v>
      </c>
      <c r="AA45" s="118">
        <v>140</v>
      </c>
      <c r="AB45" s="224">
        <v>252</v>
      </c>
    </row>
    <row r="46" spans="1:28" ht="12.75" customHeight="1">
      <c r="A46" s="490"/>
      <c r="B46" s="521"/>
      <c r="C46" s="63" t="s">
        <v>654</v>
      </c>
      <c r="D46" s="57">
        <v>4034</v>
      </c>
      <c r="E46" s="57">
        <v>4434</v>
      </c>
      <c r="F46" s="99">
        <v>4634</v>
      </c>
      <c r="G46" s="99">
        <v>4914</v>
      </c>
      <c r="H46" s="99" t="s">
        <v>1141</v>
      </c>
      <c r="I46" s="99" t="s">
        <v>1141</v>
      </c>
      <c r="J46" s="56">
        <v>220</v>
      </c>
      <c r="K46" s="56">
        <v>250</v>
      </c>
      <c r="L46" s="56">
        <v>310</v>
      </c>
      <c r="M46" s="56">
        <v>370</v>
      </c>
      <c r="N46" s="56">
        <v>650</v>
      </c>
      <c r="O46" s="56">
        <v>1040</v>
      </c>
      <c r="P46" s="56">
        <v>250</v>
      </c>
      <c r="Q46" s="56">
        <v>700</v>
      </c>
      <c r="R46" s="56">
        <v>760</v>
      </c>
      <c r="S46" s="56">
        <v>820</v>
      </c>
      <c r="T46" s="56">
        <v>1070</v>
      </c>
      <c r="U46" s="56">
        <v>1520</v>
      </c>
      <c r="V46" s="118">
        <v>10</v>
      </c>
      <c r="W46" s="118">
        <v>28</v>
      </c>
      <c r="X46" s="118">
        <v>36</v>
      </c>
      <c r="Y46" s="118">
        <v>46</v>
      </c>
      <c r="Z46" s="118">
        <v>148</v>
      </c>
      <c r="AA46" s="118">
        <v>164</v>
      </c>
      <c r="AB46" s="224">
        <v>296</v>
      </c>
    </row>
    <row r="47" spans="1:28" ht="12.75" customHeight="1">
      <c r="A47" s="490"/>
      <c r="B47" s="521"/>
      <c r="C47" s="63" t="s">
        <v>653</v>
      </c>
      <c r="D47" s="57">
        <v>4248</v>
      </c>
      <c r="E47" s="57">
        <v>4688</v>
      </c>
      <c r="F47" s="99">
        <v>4928</v>
      </c>
      <c r="G47" s="99">
        <v>5248</v>
      </c>
      <c r="H47" s="99" t="s">
        <v>1141</v>
      </c>
      <c r="I47" s="99" t="s">
        <v>1141</v>
      </c>
      <c r="J47" s="56">
        <v>220</v>
      </c>
      <c r="K47" s="56">
        <v>280</v>
      </c>
      <c r="L47" s="56">
        <v>350</v>
      </c>
      <c r="M47" s="56">
        <v>420</v>
      </c>
      <c r="N47" s="56">
        <v>720</v>
      </c>
      <c r="O47" s="56">
        <v>1160</v>
      </c>
      <c r="P47" s="56">
        <v>280</v>
      </c>
      <c r="Q47" s="56">
        <v>780</v>
      </c>
      <c r="R47" s="56">
        <v>850</v>
      </c>
      <c r="S47" s="56">
        <v>920</v>
      </c>
      <c r="T47" s="56">
        <v>1190</v>
      </c>
      <c r="U47" s="56">
        <v>1690</v>
      </c>
      <c r="V47" s="118">
        <v>12</v>
      </c>
      <c r="W47" s="118">
        <v>32</v>
      </c>
      <c r="X47" s="118">
        <v>40</v>
      </c>
      <c r="Y47" s="118">
        <v>54</v>
      </c>
      <c r="Z47" s="118">
        <v>168</v>
      </c>
      <c r="AA47" s="118">
        <v>188</v>
      </c>
      <c r="AB47" s="224">
        <v>338</v>
      </c>
    </row>
    <row r="48" spans="1:28" ht="12.75" customHeight="1">
      <c r="A48" s="490"/>
      <c r="B48" s="521" t="s">
        <v>912</v>
      </c>
      <c r="C48" s="63" t="s">
        <v>645</v>
      </c>
      <c r="D48" s="57">
        <v>3679</v>
      </c>
      <c r="E48" s="57">
        <v>3949</v>
      </c>
      <c r="F48" s="99">
        <v>4069</v>
      </c>
      <c r="G48" s="99">
        <v>4269</v>
      </c>
      <c r="H48" s="99">
        <v>4569</v>
      </c>
      <c r="I48" s="99">
        <v>4949</v>
      </c>
      <c r="J48" s="56">
        <v>220</v>
      </c>
      <c r="K48" s="56">
        <v>170</v>
      </c>
      <c r="L48" s="56">
        <v>210</v>
      </c>
      <c r="M48" s="56">
        <v>250</v>
      </c>
      <c r="N48" s="56">
        <v>430</v>
      </c>
      <c r="O48" s="56">
        <v>700</v>
      </c>
      <c r="P48" s="56">
        <v>170</v>
      </c>
      <c r="Q48" s="56">
        <v>470</v>
      </c>
      <c r="R48" s="56">
        <v>510</v>
      </c>
      <c r="S48" s="56">
        <v>550</v>
      </c>
      <c r="T48" s="56">
        <v>710</v>
      </c>
      <c r="U48" s="56">
        <v>1010</v>
      </c>
      <c r="V48" s="115"/>
      <c r="W48" s="115"/>
      <c r="X48" s="115"/>
      <c r="Y48" s="115"/>
      <c r="Z48" s="118"/>
      <c r="AA48" s="118"/>
      <c r="AB48" s="224"/>
    </row>
    <row r="49" spans="1:28" ht="12.75" customHeight="1">
      <c r="A49" s="490"/>
      <c r="B49" s="521"/>
      <c r="C49" s="63" t="s">
        <v>656</v>
      </c>
      <c r="D49" s="57">
        <v>3879</v>
      </c>
      <c r="E49" s="57">
        <v>4189</v>
      </c>
      <c r="F49" s="99">
        <v>4349</v>
      </c>
      <c r="G49" s="99">
        <v>4589</v>
      </c>
      <c r="H49" s="99">
        <v>4889</v>
      </c>
      <c r="I49" s="99">
        <v>5299</v>
      </c>
      <c r="J49" s="56">
        <v>220</v>
      </c>
      <c r="K49" s="56">
        <v>200</v>
      </c>
      <c r="L49" s="56">
        <v>250</v>
      </c>
      <c r="M49" s="56">
        <v>290</v>
      </c>
      <c r="N49" s="56">
        <v>510</v>
      </c>
      <c r="O49" s="56">
        <v>810</v>
      </c>
      <c r="P49" s="56">
        <v>200</v>
      </c>
      <c r="Q49" s="56">
        <v>550</v>
      </c>
      <c r="R49" s="56">
        <v>600</v>
      </c>
      <c r="S49" s="56">
        <v>640</v>
      </c>
      <c r="T49" s="56">
        <v>840</v>
      </c>
      <c r="U49" s="56">
        <v>1180</v>
      </c>
      <c r="V49" s="115"/>
      <c r="W49" s="115"/>
      <c r="X49" s="115"/>
      <c r="Y49" s="115"/>
      <c r="Z49" s="118"/>
      <c r="AA49" s="118"/>
      <c r="AB49" s="224"/>
    </row>
    <row r="50" spans="1:28" ht="12.75" customHeight="1">
      <c r="A50" s="490"/>
      <c r="B50" s="521"/>
      <c r="C50" s="63" t="s">
        <v>655</v>
      </c>
      <c r="D50" s="57">
        <v>4119</v>
      </c>
      <c r="E50" s="57">
        <v>4459</v>
      </c>
      <c r="F50" s="99">
        <v>4639</v>
      </c>
      <c r="G50" s="99">
        <v>4889</v>
      </c>
      <c r="H50" s="99">
        <v>5229</v>
      </c>
      <c r="I50" s="99">
        <v>5689</v>
      </c>
      <c r="J50" s="56">
        <v>220</v>
      </c>
      <c r="K50" s="56">
        <v>220</v>
      </c>
      <c r="L50" s="56">
        <v>280</v>
      </c>
      <c r="M50" s="56">
        <v>330</v>
      </c>
      <c r="N50" s="56">
        <v>570</v>
      </c>
      <c r="O50" s="56">
        <v>920</v>
      </c>
      <c r="P50" s="56">
        <v>220</v>
      </c>
      <c r="Q50" s="56">
        <v>620</v>
      </c>
      <c r="R50" s="56">
        <v>670</v>
      </c>
      <c r="S50" s="56">
        <v>730</v>
      </c>
      <c r="T50" s="56">
        <v>950</v>
      </c>
      <c r="U50" s="56">
        <v>1350</v>
      </c>
      <c r="V50" s="115"/>
      <c r="W50" s="115"/>
      <c r="X50" s="115"/>
      <c r="Y50" s="115"/>
      <c r="Z50" s="118"/>
      <c r="AA50" s="118"/>
      <c r="AB50" s="224"/>
    </row>
    <row r="51" spans="1:28" ht="12.75" customHeight="1">
      <c r="A51" s="490"/>
      <c r="B51" s="521"/>
      <c r="C51" s="63" t="s">
        <v>654</v>
      </c>
      <c r="D51" s="57">
        <v>4329</v>
      </c>
      <c r="E51" s="57">
        <v>4729</v>
      </c>
      <c r="F51" s="99">
        <v>4939</v>
      </c>
      <c r="G51" s="99">
        <v>5209</v>
      </c>
      <c r="H51" s="99">
        <v>5549</v>
      </c>
      <c r="I51" s="99">
        <v>6039</v>
      </c>
      <c r="J51" s="56">
        <v>220</v>
      </c>
      <c r="K51" s="56">
        <v>250</v>
      </c>
      <c r="L51" s="56">
        <v>310</v>
      </c>
      <c r="M51" s="56">
        <v>370</v>
      </c>
      <c r="N51" s="56">
        <v>650</v>
      </c>
      <c r="O51" s="56">
        <v>1040</v>
      </c>
      <c r="P51" s="56">
        <v>250</v>
      </c>
      <c r="Q51" s="56">
        <v>700</v>
      </c>
      <c r="R51" s="56">
        <v>760</v>
      </c>
      <c r="S51" s="56">
        <v>820</v>
      </c>
      <c r="T51" s="56">
        <v>1070</v>
      </c>
      <c r="U51" s="56">
        <v>1520</v>
      </c>
      <c r="V51" s="115"/>
      <c r="W51" s="115"/>
      <c r="X51" s="115"/>
      <c r="Y51" s="115"/>
      <c r="Z51" s="118"/>
      <c r="AA51" s="118"/>
      <c r="AB51" s="224"/>
    </row>
    <row r="52" spans="1:28" ht="12.75" customHeight="1">
      <c r="A52" s="490"/>
      <c r="B52" s="521"/>
      <c r="C52" s="63" t="s">
        <v>653</v>
      </c>
      <c r="D52" s="57">
        <v>4549</v>
      </c>
      <c r="E52" s="57">
        <v>4979</v>
      </c>
      <c r="F52" s="99">
        <v>5219</v>
      </c>
      <c r="G52" s="99">
        <v>5539</v>
      </c>
      <c r="H52" s="99">
        <v>5889</v>
      </c>
      <c r="I52" s="99">
        <v>6399</v>
      </c>
      <c r="J52" s="56">
        <v>220</v>
      </c>
      <c r="K52" s="56">
        <v>280</v>
      </c>
      <c r="L52" s="56">
        <v>350</v>
      </c>
      <c r="M52" s="56">
        <v>420</v>
      </c>
      <c r="N52" s="56">
        <v>720</v>
      </c>
      <c r="O52" s="56">
        <v>1160</v>
      </c>
      <c r="P52" s="56">
        <v>280</v>
      </c>
      <c r="Q52" s="56">
        <v>780</v>
      </c>
      <c r="R52" s="56">
        <v>850</v>
      </c>
      <c r="S52" s="56">
        <v>920</v>
      </c>
      <c r="T52" s="56">
        <v>1190</v>
      </c>
      <c r="U52" s="56">
        <v>1690</v>
      </c>
      <c r="V52" s="115"/>
      <c r="W52" s="115"/>
      <c r="X52" s="115"/>
      <c r="Y52" s="115"/>
      <c r="Z52" s="118"/>
      <c r="AA52" s="118"/>
      <c r="AB52" s="224"/>
    </row>
    <row r="53" spans="1:28" ht="12.75" customHeight="1">
      <c r="A53" s="490"/>
      <c r="B53" s="521" t="s">
        <v>911</v>
      </c>
      <c r="C53" s="63" t="s">
        <v>645</v>
      </c>
      <c r="D53" s="99">
        <v>3703</v>
      </c>
      <c r="E53" s="99">
        <v>3973</v>
      </c>
      <c r="F53" s="99">
        <v>4093</v>
      </c>
      <c r="G53" s="99">
        <v>4293</v>
      </c>
      <c r="H53" s="99" t="s">
        <v>1141</v>
      </c>
      <c r="I53" s="99" t="s">
        <v>1141</v>
      </c>
      <c r="J53" s="56">
        <v>220</v>
      </c>
      <c r="K53" s="56">
        <v>170</v>
      </c>
      <c r="L53" s="56">
        <v>210</v>
      </c>
      <c r="M53" s="56">
        <v>250</v>
      </c>
      <c r="N53" s="56">
        <v>430</v>
      </c>
      <c r="O53" s="56">
        <v>700</v>
      </c>
      <c r="P53" s="56">
        <v>170</v>
      </c>
      <c r="Q53" s="56">
        <v>470</v>
      </c>
      <c r="R53" s="56">
        <v>510</v>
      </c>
      <c r="S53" s="56">
        <v>550</v>
      </c>
      <c r="T53" s="56">
        <v>710</v>
      </c>
      <c r="U53" s="56">
        <v>1010</v>
      </c>
      <c r="V53" s="118">
        <v>2</v>
      </c>
      <c r="W53" s="118">
        <v>7</v>
      </c>
      <c r="X53" s="118">
        <v>9</v>
      </c>
      <c r="Y53" s="118">
        <v>13</v>
      </c>
      <c r="Z53" s="118">
        <v>41</v>
      </c>
      <c r="AA53" s="118">
        <v>46</v>
      </c>
      <c r="AB53" s="224">
        <v>83</v>
      </c>
    </row>
    <row r="54" spans="1:28" ht="12.75" customHeight="1">
      <c r="A54" s="490"/>
      <c r="B54" s="521"/>
      <c r="C54" s="63" t="s">
        <v>656</v>
      </c>
      <c r="D54" s="57">
        <v>3920</v>
      </c>
      <c r="E54" s="57">
        <v>4230</v>
      </c>
      <c r="F54" s="99">
        <v>4390</v>
      </c>
      <c r="G54" s="99">
        <v>4630</v>
      </c>
      <c r="H54" s="99" t="s">
        <v>1141</v>
      </c>
      <c r="I54" s="99" t="s">
        <v>1141</v>
      </c>
      <c r="J54" s="56">
        <v>220</v>
      </c>
      <c r="K54" s="56">
        <v>200</v>
      </c>
      <c r="L54" s="56">
        <v>250</v>
      </c>
      <c r="M54" s="56">
        <v>290</v>
      </c>
      <c r="N54" s="56">
        <v>510</v>
      </c>
      <c r="O54" s="56">
        <v>810</v>
      </c>
      <c r="P54" s="56">
        <v>200</v>
      </c>
      <c r="Q54" s="56">
        <v>550</v>
      </c>
      <c r="R54" s="56">
        <v>600</v>
      </c>
      <c r="S54" s="56">
        <v>640</v>
      </c>
      <c r="T54" s="56">
        <v>840</v>
      </c>
      <c r="U54" s="56">
        <v>1180</v>
      </c>
      <c r="V54" s="118">
        <v>2</v>
      </c>
      <c r="W54" s="118">
        <v>9</v>
      </c>
      <c r="X54" s="118">
        <v>11</v>
      </c>
      <c r="Y54" s="118">
        <v>17</v>
      </c>
      <c r="Z54" s="118">
        <v>52</v>
      </c>
      <c r="AA54" s="118">
        <v>58</v>
      </c>
      <c r="AB54" s="224">
        <v>104</v>
      </c>
    </row>
    <row r="55" spans="1:28" ht="12.75" customHeight="1">
      <c r="A55" s="490"/>
      <c r="B55" s="521"/>
      <c r="C55" s="63" t="s">
        <v>655</v>
      </c>
      <c r="D55" s="57">
        <v>4181</v>
      </c>
      <c r="E55" s="57">
        <v>4521</v>
      </c>
      <c r="F55" s="99">
        <v>4701</v>
      </c>
      <c r="G55" s="99">
        <v>4951</v>
      </c>
      <c r="H55" s="99" t="s">
        <v>1141</v>
      </c>
      <c r="I55" s="99" t="s">
        <v>1141</v>
      </c>
      <c r="J55" s="56">
        <v>220</v>
      </c>
      <c r="K55" s="56">
        <v>220</v>
      </c>
      <c r="L55" s="56">
        <v>280</v>
      </c>
      <c r="M55" s="56">
        <v>330</v>
      </c>
      <c r="N55" s="56">
        <v>570</v>
      </c>
      <c r="O55" s="56">
        <v>920</v>
      </c>
      <c r="P55" s="56">
        <v>220</v>
      </c>
      <c r="Q55" s="56">
        <v>620</v>
      </c>
      <c r="R55" s="56">
        <v>670</v>
      </c>
      <c r="S55" s="56">
        <v>730</v>
      </c>
      <c r="T55" s="56">
        <v>950</v>
      </c>
      <c r="U55" s="56">
        <v>1350</v>
      </c>
      <c r="V55" s="118">
        <v>5</v>
      </c>
      <c r="W55" s="118">
        <v>12</v>
      </c>
      <c r="X55" s="118">
        <v>14</v>
      </c>
      <c r="Y55" s="118">
        <v>20</v>
      </c>
      <c r="Z55" s="118">
        <v>63</v>
      </c>
      <c r="AA55" s="118">
        <v>70</v>
      </c>
      <c r="AB55" s="224">
        <v>126</v>
      </c>
    </row>
    <row r="56" spans="1:28" ht="12.75" customHeight="1">
      <c r="A56" s="490"/>
      <c r="B56" s="521"/>
      <c r="C56" s="63" t="s">
        <v>654</v>
      </c>
      <c r="D56" s="57">
        <v>4383</v>
      </c>
      <c r="E56" s="57">
        <v>4783</v>
      </c>
      <c r="F56" s="99">
        <v>4993</v>
      </c>
      <c r="G56" s="99">
        <v>5263</v>
      </c>
      <c r="H56" s="99" t="s">
        <v>1141</v>
      </c>
      <c r="I56" s="99" t="s">
        <v>1141</v>
      </c>
      <c r="J56" s="56">
        <v>220</v>
      </c>
      <c r="K56" s="56">
        <v>250</v>
      </c>
      <c r="L56" s="56">
        <v>310</v>
      </c>
      <c r="M56" s="56">
        <v>370</v>
      </c>
      <c r="N56" s="56">
        <v>650</v>
      </c>
      <c r="O56" s="56">
        <v>1040</v>
      </c>
      <c r="P56" s="56">
        <v>250</v>
      </c>
      <c r="Q56" s="56">
        <v>700</v>
      </c>
      <c r="R56" s="56">
        <v>760</v>
      </c>
      <c r="S56" s="56">
        <v>820</v>
      </c>
      <c r="T56" s="56">
        <v>1070</v>
      </c>
      <c r="U56" s="56">
        <v>1520</v>
      </c>
      <c r="V56" s="118">
        <v>5</v>
      </c>
      <c r="W56" s="118">
        <v>14</v>
      </c>
      <c r="X56" s="118">
        <v>18</v>
      </c>
      <c r="Y56" s="118">
        <v>23</v>
      </c>
      <c r="Z56" s="118">
        <v>74</v>
      </c>
      <c r="AA56" s="118">
        <v>82</v>
      </c>
      <c r="AB56" s="224">
        <v>148</v>
      </c>
    </row>
    <row r="57" spans="1:28" ht="12.75" customHeight="1">
      <c r="A57" s="490"/>
      <c r="B57" s="521"/>
      <c r="C57" s="63" t="s">
        <v>653</v>
      </c>
      <c r="D57" s="57">
        <v>4610</v>
      </c>
      <c r="E57" s="57">
        <v>5040</v>
      </c>
      <c r="F57" s="99">
        <v>5280</v>
      </c>
      <c r="G57" s="99">
        <v>5600</v>
      </c>
      <c r="H57" s="99" t="s">
        <v>1141</v>
      </c>
      <c r="I57" s="99" t="s">
        <v>1141</v>
      </c>
      <c r="J57" s="56">
        <v>220</v>
      </c>
      <c r="K57" s="56">
        <v>280</v>
      </c>
      <c r="L57" s="56">
        <v>350</v>
      </c>
      <c r="M57" s="56">
        <v>420</v>
      </c>
      <c r="N57" s="56">
        <v>720</v>
      </c>
      <c r="O57" s="56">
        <v>1160</v>
      </c>
      <c r="P57" s="56">
        <v>280</v>
      </c>
      <c r="Q57" s="56">
        <v>780</v>
      </c>
      <c r="R57" s="56">
        <v>850</v>
      </c>
      <c r="S57" s="56">
        <v>920</v>
      </c>
      <c r="T57" s="56">
        <v>1190</v>
      </c>
      <c r="U57" s="56">
        <v>1690</v>
      </c>
      <c r="V57" s="118">
        <v>6</v>
      </c>
      <c r="W57" s="118">
        <v>16</v>
      </c>
      <c r="X57" s="118">
        <v>20</v>
      </c>
      <c r="Y57" s="118">
        <v>27</v>
      </c>
      <c r="Z57" s="118">
        <v>84</v>
      </c>
      <c r="AA57" s="118">
        <v>94</v>
      </c>
      <c r="AB57" s="224">
        <v>169</v>
      </c>
    </row>
    <row r="58" spans="1:28" ht="12.75" customHeight="1">
      <c r="A58" s="490"/>
      <c r="B58" s="521" t="s">
        <v>910</v>
      </c>
      <c r="C58" s="63" t="s">
        <v>645</v>
      </c>
      <c r="D58" s="57">
        <v>4057</v>
      </c>
      <c r="E58" s="57">
        <v>4317</v>
      </c>
      <c r="F58" s="99">
        <v>4427</v>
      </c>
      <c r="G58" s="99">
        <v>4637</v>
      </c>
      <c r="H58" s="99">
        <v>4977</v>
      </c>
      <c r="I58" s="99">
        <v>5407</v>
      </c>
      <c r="J58" s="56">
        <v>220</v>
      </c>
      <c r="K58" s="56">
        <v>170</v>
      </c>
      <c r="L58" s="56">
        <v>210</v>
      </c>
      <c r="M58" s="56">
        <v>250</v>
      </c>
      <c r="N58" s="56">
        <v>430</v>
      </c>
      <c r="O58" s="56">
        <v>700</v>
      </c>
      <c r="P58" s="56">
        <v>170</v>
      </c>
      <c r="Q58" s="56">
        <v>470</v>
      </c>
      <c r="R58" s="56">
        <v>510</v>
      </c>
      <c r="S58" s="56">
        <v>550</v>
      </c>
      <c r="T58" s="56">
        <v>710</v>
      </c>
      <c r="U58" s="56">
        <v>1010</v>
      </c>
      <c r="V58" s="115"/>
      <c r="W58" s="115"/>
      <c r="X58" s="115"/>
      <c r="Y58" s="115"/>
      <c r="Z58" s="118"/>
      <c r="AA58" s="118"/>
      <c r="AB58" s="224"/>
    </row>
    <row r="59" spans="1:28" ht="12.75" customHeight="1">
      <c r="A59" s="490"/>
      <c r="B59" s="521"/>
      <c r="C59" s="63" t="s">
        <v>656</v>
      </c>
      <c r="D59" s="57">
        <v>4262</v>
      </c>
      <c r="E59" s="57">
        <v>4572</v>
      </c>
      <c r="F59" s="99">
        <v>4732</v>
      </c>
      <c r="G59" s="99">
        <v>4972</v>
      </c>
      <c r="H59" s="99">
        <v>5342</v>
      </c>
      <c r="I59" s="99">
        <v>5782</v>
      </c>
      <c r="J59" s="56">
        <v>220</v>
      </c>
      <c r="K59" s="56">
        <v>200</v>
      </c>
      <c r="L59" s="56">
        <v>250</v>
      </c>
      <c r="M59" s="56">
        <v>290</v>
      </c>
      <c r="N59" s="56">
        <v>510</v>
      </c>
      <c r="O59" s="56">
        <v>810</v>
      </c>
      <c r="P59" s="56">
        <v>200</v>
      </c>
      <c r="Q59" s="56">
        <v>550</v>
      </c>
      <c r="R59" s="56">
        <v>600</v>
      </c>
      <c r="S59" s="56">
        <v>640</v>
      </c>
      <c r="T59" s="56">
        <v>840</v>
      </c>
      <c r="U59" s="56">
        <v>1180</v>
      </c>
      <c r="V59" s="115"/>
      <c r="W59" s="115"/>
      <c r="X59" s="115"/>
      <c r="Y59" s="115"/>
      <c r="Z59" s="118"/>
      <c r="AA59" s="118"/>
      <c r="AB59" s="224"/>
    </row>
    <row r="60" spans="1:28" ht="12.75" customHeight="1">
      <c r="A60" s="490"/>
      <c r="B60" s="521"/>
      <c r="C60" s="63" t="s">
        <v>655</v>
      </c>
      <c r="D60" s="57">
        <v>4522</v>
      </c>
      <c r="E60" s="57">
        <v>4862</v>
      </c>
      <c r="F60" s="99">
        <v>5032</v>
      </c>
      <c r="G60" s="99">
        <v>5282</v>
      </c>
      <c r="H60" s="99">
        <v>5702</v>
      </c>
      <c r="I60" s="99">
        <v>6222</v>
      </c>
      <c r="J60" s="56">
        <v>220</v>
      </c>
      <c r="K60" s="56">
        <v>220</v>
      </c>
      <c r="L60" s="56">
        <v>280</v>
      </c>
      <c r="M60" s="56">
        <v>330</v>
      </c>
      <c r="N60" s="56">
        <v>570</v>
      </c>
      <c r="O60" s="56">
        <v>920</v>
      </c>
      <c r="P60" s="56">
        <v>220</v>
      </c>
      <c r="Q60" s="56">
        <v>620</v>
      </c>
      <c r="R60" s="56">
        <v>670</v>
      </c>
      <c r="S60" s="56">
        <v>730</v>
      </c>
      <c r="T60" s="56">
        <v>950</v>
      </c>
      <c r="U60" s="56">
        <v>1350</v>
      </c>
      <c r="V60" s="115"/>
      <c r="W60" s="115"/>
      <c r="X60" s="115"/>
      <c r="Y60" s="115"/>
      <c r="Z60" s="118"/>
      <c r="AA60" s="118"/>
      <c r="AB60" s="224"/>
    </row>
    <row r="61" spans="1:28" ht="12.75" customHeight="1">
      <c r="A61" s="490"/>
      <c r="B61" s="521"/>
      <c r="C61" s="63" t="s">
        <v>654</v>
      </c>
      <c r="D61" s="57">
        <v>4732</v>
      </c>
      <c r="E61" s="57">
        <v>5132</v>
      </c>
      <c r="F61" s="99">
        <v>5352</v>
      </c>
      <c r="G61" s="99">
        <v>5612</v>
      </c>
      <c r="H61" s="99">
        <v>6032</v>
      </c>
      <c r="I61" s="99">
        <v>6602</v>
      </c>
      <c r="J61" s="56">
        <v>220</v>
      </c>
      <c r="K61" s="56">
        <v>250</v>
      </c>
      <c r="L61" s="56">
        <v>310</v>
      </c>
      <c r="M61" s="56">
        <v>370</v>
      </c>
      <c r="N61" s="56">
        <v>650</v>
      </c>
      <c r="O61" s="56">
        <v>1040</v>
      </c>
      <c r="P61" s="56">
        <v>250</v>
      </c>
      <c r="Q61" s="56">
        <v>700</v>
      </c>
      <c r="R61" s="56">
        <v>760</v>
      </c>
      <c r="S61" s="56">
        <v>820</v>
      </c>
      <c r="T61" s="56">
        <v>1070</v>
      </c>
      <c r="U61" s="56">
        <v>1520</v>
      </c>
      <c r="V61" s="115"/>
      <c r="W61" s="115"/>
      <c r="X61" s="115"/>
      <c r="Y61" s="115"/>
      <c r="Z61" s="118"/>
      <c r="AA61" s="118"/>
      <c r="AB61" s="224"/>
    </row>
    <row r="62" spans="1:28" ht="12.75" customHeight="1">
      <c r="A62" s="490"/>
      <c r="B62" s="521"/>
      <c r="C62" s="63" t="s">
        <v>653</v>
      </c>
      <c r="D62" s="99">
        <v>4977</v>
      </c>
      <c r="E62" s="99">
        <v>5397</v>
      </c>
      <c r="F62" s="99">
        <v>5637</v>
      </c>
      <c r="G62" s="99">
        <v>5957</v>
      </c>
      <c r="H62" s="99">
        <v>6407</v>
      </c>
      <c r="I62" s="99">
        <v>6987</v>
      </c>
      <c r="J62" s="56">
        <v>220</v>
      </c>
      <c r="K62" s="56">
        <v>280</v>
      </c>
      <c r="L62" s="56">
        <v>350</v>
      </c>
      <c r="M62" s="56">
        <v>420</v>
      </c>
      <c r="N62" s="56">
        <v>720</v>
      </c>
      <c r="O62" s="56">
        <v>1160</v>
      </c>
      <c r="P62" s="56">
        <v>280</v>
      </c>
      <c r="Q62" s="56">
        <v>780</v>
      </c>
      <c r="R62" s="56">
        <v>850</v>
      </c>
      <c r="S62" s="56">
        <v>920</v>
      </c>
      <c r="T62" s="56">
        <v>1190</v>
      </c>
      <c r="U62" s="56">
        <v>1690</v>
      </c>
      <c r="V62" s="115"/>
      <c r="W62" s="115"/>
      <c r="X62" s="115"/>
      <c r="Y62" s="115"/>
      <c r="Z62" s="118"/>
      <c r="AA62" s="118"/>
      <c r="AB62" s="224"/>
    </row>
    <row r="63" spans="1:28" ht="12.75" customHeight="1">
      <c r="A63" s="100" t="s">
        <v>909</v>
      </c>
      <c r="B63" s="122"/>
      <c r="C63" s="85"/>
      <c r="D63" s="85"/>
      <c r="E63" s="117"/>
      <c r="F63" s="117"/>
      <c r="G63" s="117"/>
      <c r="H63" s="117"/>
      <c r="I63" s="117"/>
      <c r="J63" s="72"/>
      <c r="K63" s="72"/>
      <c r="L63" s="72"/>
      <c r="M63" s="72"/>
      <c r="N63" s="72"/>
      <c r="O63" s="72"/>
      <c r="P63" s="72"/>
      <c r="Q63" s="72"/>
      <c r="R63" s="72"/>
      <c r="S63" s="72"/>
      <c r="T63" s="72"/>
      <c r="U63" s="72"/>
      <c r="V63" s="124"/>
      <c r="W63" s="124"/>
      <c r="X63" s="124"/>
      <c r="Y63" s="124"/>
      <c r="Z63" s="123"/>
      <c r="AA63" s="123"/>
    </row>
    <row r="64" spans="1:28">
      <c r="A64" s="65" t="s">
        <v>674</v>
      </c>
      <c r="B64" s="65"/>
      <c r="C64" s="65"/>
      <c r="D64" s="65"/>
      <c r="E64" s="65"/>
      <c r="F64" s="65"/>
      <c r="G64" s="65"/>
      <c r="H64" s="65"/>
      <c r="I64" s="65"/>
      <c r="J64" s="65"/>
      <c r="K64" s="65"/>
      <c r="L64" s="65"/>
      <c r="M64" s="65"/>
      <c r="N64" s="65"/>
      <c r="O64" s="65"/>
      <c r="P64" s="65"/>
      <c r="Q64" s="65"/>
      <c r="R64" s="65"/>
      <c r="S64" s="65"/>
      <c r="T64" s="65"/>
      <c r="U64" s="65"/>
      <c r="V64" s="109"/>
      <c r="W64" s="109" t="s">
        <v>862</v>
      </c>
      <c r="X64" s="109"/>
      <c r="Y64" s="108"/>
      <c r="Z64" s="108"/>
      <c r="AA64" s="108"/>
    </row>
    <row r="65" spans="1:28" ht="14.25" customHeight="1">
      <c r="A65" s="523" t="s">
        <v>70</v>
      </c>
      <c r="B65" s="526" t="s">
        <v>71</v>
      </c>
      <c r="C65" s="523" t="s">
        <v>72</v>
      </c>
      <c r="D65" s="522" t="s">
        <v>1215</v>
      </c>
      <c r="E65" s="522" t="s">
        <v>73</v>
      </c>
      <c r="F65" s="487" t="s">
        <v>74</v>
      </c>
      <c r="G65" s="487" t="s">
        <v>75</v>
      </c>
      <c r="H65" s="495" t="s">
        <v>1139</v>
      </c>
      <c r="I65" s="495" t="s">
        <v>1140</v>
      </c>
      <c r="J65" s="487" t="s">
        <v>76</v>
      </c>
      <c r="K65" s="512" t="s">
        <v>77</v>
      </c>
      <c r="L65" s="513"/>
      <c r="M65" s="513"/>
      <c r="N65" s="513"/>
      <c r="O65" s="513"/>
      <c r="P65" s="513"/>
      <c r="Q65" s="513"/>
      <c r="R65" s="513"/>
      <c r="S65" s="513"/>
      <c r="T65" s="513"/>
      <c r="U65" s="514"/>
      <c r="V65" s="511" t="s">
        <v>78</v>
      </c>
      <c r="W65" s="511"/>
      <c r="X65" s="511"/>
      <c r="Y65" s="511"/>
      <c r="Z65" s="511"/>
      <c r="AA65" s="511"/>
      <c r="AB65" s="511"/>
    </row>
    <row r="66" spans="1:28" ht="12.75" customHeight="1">
      <c r="A66" s="523"/>
      <c r="B66" s="526"/>
      <c r="C66" s="523"/>
      <c r="D66" s="522"/>
      <c r="E66" s="522"/>
      <c r="F66" s="487"/>
      <c r="G66" s="487"/>
      <c r="H66" s="510"/>
      <c r="I66" s="510"/>
      <c r="J66" s="487"/>
      <c r="K66" s="515" t="s">
        <v>1088</v>
      </c>
      <c r="L66" s="516"/>
      <c r="M66" s="516"/>
      <c r="N66" s="516"/>
      <c r="O66" s="517"/>
      <c r="P66" s="518" t="s">
        <v>1090</v>
      </c>
      <c r="Q66" s="519"/>
      <c r="R66" s="519"/>
      <c r="S66" s="519"/>
      <c r="T66" s="519"/>
      <c r="U66" s="520"/>
      <c r="V66" s="511"/>
      <c r="W66" s="511"/>
      <c r="X66" s="511"/>
      <c r="Y66" s="511"/>
      <c r="Z66" s="511"/>
      <c r="AA66" s="511"/>
      <c r="AB66" s="511"/>
    </row>
    <row r="67" spans="1:28" ht="12.75" customHeight="1">
      <c r="A67" s="523"/>
      <c r="B67" s="526"/>
      <c r="C67" s="523"/>
      <c r="D67" s="522"/>
      <c r="E67" s="522"/>
      <c r="F67" s="487"/>
      <c r="G67" s="487"/>
      <c r="H67" s="496"/>
      <c r="I67" s="496"/>
      <c r="J67" s="487"/>
      <c r="K67" s="106" t="s">
        <v>1089</v>
      </c>
      <c r="L67" s="106" t="s">
        <v>79</v>
      </c>
      <c r="M67" s="106" t="s">
        <v>80</v>
      </c>
      <c r="N67" s="106" t="s">
        <v>81</v>
      </c>
      <c r="O67" s="106" t="s">
        <v>82</v>
      </c>
      <c r="P67" s="106" t="s">
        <v>1216</v>
      </c>
      <c r="Q67" s="106" t="s">
        <v>1089</v>
      </c>
      <c r="R67" s="106" t="s">
        <v>79</v>
      </c>
      <c r="S67" s="106" t="s">
        <v>80</v>
      </c>
      <c r="T67" s="106" t="s">
        <v>81</v>
      </c>
      <c r="U67" s="106" t="s">
        <v>82</v>
      </c>
      <c r="V67" s="105" t="s">
        <v>79</v>
      </c>
      <c r="W67" s="105" t="s">
        <v>80</v>
      </c>
      <c r="X67" s="105" t="s">
        <v>81</v>
      </c>
      <c r="Y67" s="105" t="s">
        <v>82</v>
      </c>
      <c r="Z67" s="105" t="s">
        <v>83</v>
      </c>
      <c r="AA67" s="105" t="s">
        <v>84</v>
      </c>
      <c r="AB67" s="118" t="s">
        <v>1142</v>
      </c>
    </row>
    <row r="68" spans="1:28" ht="12.75" customHeight="1">
      <c r="A68" s="490"/>
      <c r="B68" s="521" t="s">
        <v>907</v>
      </c>
      <c r="C68" s="63" t="s">
        <v>645</v>
      </c>
      <c r="D68" s="57">
        <v>3114</v>
      </c>
      <c r="E68" s="57">
        <v>3374</v>
      </c>
      <c r="F68" s="99">
        <v>3494</v>
      </c>
      <c r="G68" s="99">
        <v>3694</v>
      </c>
      <c r="H68" s="99">
        <v>3994</v>
      </c>
      <c r="I68" s="99">
        <v>4374</v>
      </c>
      <c r="J68" s="56">
        <v>440</v>
      </c>
      <c r="K68" s="56">
        <v>170</v>
      </c>
      <c r="L68" s="56">
        <v>210</v>
      </c>
      <c r="M68" s="56">
        <v>250</v>
      </c>
      <c r="N68" s="56">
        <v>430</v>
      </c>
      <c r="O68" s="56">
        <v>700</v>
      </c>
      <c r="P68" s="56">
        <v>170</v>
      </c>
      <c r="Q68" s="56">
        <v>470</v>
      </c>
      <c r="R68" s="56">
        <v>510</v>
      </c>
      <c r="S68" s="56">
        <v>550</v>
      </c>
      <c r="T68" s="56">
        <v>710</v>
      </c>
      <c r="U68" s="56">
        <v>1010</v>
      </c>
      <c r="V68" s="115"/>
      <c r="W68" s="115"/>
      <c r="X68" s="115"/>
      <c r="Y68" s="115"/>
      <c r="Z68" s="118"/>
      <c r="AA68" s="118"/>
      <c r="AB68" s="224"/>
    </row>
    <row r="69" spans="1:28" ht="12.75" customHeight="1">
      <c r="A69" s="490"/>
      <c r="B69" s="521"/>
      <c r="C69" s="63" t="s">
        <v>656</v>
      </c>
      <c r="D69" s="57">
        <v>3314</v>
      </c>
      <c r="E69" s="57">
        <v>3614</v>
      </c>
      <c r="F69" s="99">
        <v>3774</v>
      </c>
      <c r="G69" s="99">
        <v>4014</v>
      </c>
      <c r="H69" s="99">
        <v>4314</v>
      </c>
      <c r="I69" s="99">
        <v>4734</v>
      </c>
      <c r="J69" s="56">
        <v>440</v>
      </c>
      <c r="K69" s="56">
        <v>200</v>
      </c>
      <c r="L69" s="56">
        <v>250</v>
      </c>
      <c r="M69" s="56">
        <v>290</v>
      </c>
      <c r="N69" s="56">
        <v>510</v>
      </c>
      <c r="O69" s="56">
        <v>810</v>
      </c>
      <c r="P69" s="56">
        <v>200</v>
      </c>
      <c r="Q69" s="56">
        <v>550</v>
      </c>
      <c r="R69" s="56">
        <v>600</v>
      </c>
      <c r="S69" s="56">
        <v>640</v>
      </c>
      <c r="T69" s="56">
        <v>840</v>
      </c>
      <c r="U69" s="56">
        <v>1180</v>
      </c>
      <c r="V69" s="115"/>
      <c r="W69" s="115"/>
      <c r="X69" s="115"/>
      <c r="Y69" s="115"/>
      <c r="Z69" s="118"/>
      <c r="AA69" s="118"/>
      <c r="AB69" s="224"/>
    </row>
    <row r="70" spans="1:28" ht="12.75" customHeight="1">
      <c r="A70" s="490"/>
      <c r="B70" s="521"/>
      <c r="C70" s="63" t="s">
        <v>655</v>
      </c>
      <c r="D70" s="57">
        <v>3529</v>
      </c>
      <c r="E70" s="57">
        <v>3889</v>
      </c>
      <c r="F70" s="99">
        <v>4069</v>
      </c>
      <c r="G70" s="99">
        <v>4309</v>
      </c>
      <c r="H70" s="99">
        <v>4649</v>
      </c>
      <c r="I70" s="99">
        <v>5109</v>
      </c>
      <c r="J70" s="56">
        <v>440</v>
      </c>
      <c r="K70" s="56">
        <v>220</v>
      </c>
      <c r="L70" s="56">
        <v>280</v>
      </c>
      <c r="M70" s="56">
        <v>330</v>
      </c>
      <c r="N70" s="56">
        <v>570</v>
      </c>
      <c r="O70" s="56">
        <v>920</v>
      </c>
      <c r="P70" s="56">
        <v>220</v>
      </c>
      <c r="Q70" s="56">
        <v>620</v>
      </c>
      <c r="R70" s="56">
        <v>670</v>
      </c>
      <c r="S70" s="56">
        <v>730</v>
      </c>
      <c r="T70" s="56">
        <v>950</v>
      </c>
      <c r="U70" s="56">
        <v>1350</v>
      </c>
      <c r="V70" s="115"/>
      <c r="W70" s="115"/>
      <c r="X70" s="115"/>
      <c r="Y70" s="115"/>
      <c r="Z70" s="118"/>
      <c r="AA70" s="118"/>
      <c r="AB70" s="224"/>
    </row>
    <row r="71" spans="1:28" ht="12.75" customHeight="1">
      <c r="A71" s="521"/>
      <c r="B71" s="521" t="s">
        <v>906</v>
      </c>
      <c r="C71" s="63" t="s">
        <v>645</v>
      </c>
      <c r="D71" s="57">
        <v>2845</v>
      </c>
      <c r="E71" s="57">
        <v>3115</v>
      </c>
      <c r="F71" s="57">
        <v>3245</v>
      </c>
      <c r="G71" s="57">
        <v>3435</v>
      </c>
      <c r="H71" s="57">
        <v>3705</v>
      </c>
      <c r="I71" s="57">
        <v>4065</v>
      </c>
      <c r="J71" s="56">
        <v>440</v>
      </c>
      <c r="K71" s="56">
        <v>170</v>
      </c>
      <c r="L71" s="56">
        <v>210</v>
      </c>
      <c r="M71" s="56">
        <v>250</v>
      </c>
      <c r="N71" s="56">
        <v>430</v>
      </c>
      <c r="O71" s="56">
        <v>700</v>
      </c>
      <c r="P71" s="56">
        <v>170</v>
      </c>
      <c r="Q71" s="56">
        <v>470</v>
      </c>
      <c r="R71" s="56">
        <v>510</v>
      </c>
      <c r="S71" s="56">
        <v>550</v>
      </c>
      <c r="T71" s="56">
        <v>710</v>
      </c>
      <c r="U71" s="56">
        <v>1010</v>
      </c>
      <c r="V71" s="119"/>
      <c r="W71" s="115"/>
      <c r="X71" s="115"/>
      <c r="Y71" s="115"/>
      <c r="Z71" s="118"/>
      <c r="AA71" s="118"/>
      <c r="AB71" s="224"/>
    </row>
    <row r="72" spans="1:28" ht="12.75" customHeight="1">
      <c r="A72" s="521"/>
      <c r="B72" s="521"/>
      <c r="C72" s="63" t="s">
        <v>656</v>
      </c>
      <c r="D72" s="57">
        <v>3049</v>
      </c>
      <c r="E72" s="57">
        <v>3349</v>
      </c>
      <c r="F72" s="57">
        <v>3509</v>
      </c>
      <c r="G72" s="57">
        <v>3739</v>
      </c>
      <c r="H72" s="57">
        <v>4009</v>
      </c>
      <c r="I72" s="57">
        <v>4419</v>
      </c>
      <c r="J72" s="56">
        <v>440</v>
      </c>
      <c r="K72" s="56">
        <v>200</v>
      </c>
      <c r="L72" s="56">
        <v>250</v>
      </c>
      <c r="M72" s="56">
        <v>290</v>
      </c>
      <c r="N72" s="56">
        <v>510</v>
      </c>
      <c r="O72" s="56">
        <v>810</v>
      </c>
      <c r="P72" s="56">
        <v>200</v>
      </c>
      <c r="Q72" s="56">
        <v>550</v>
      </c>
      <c r="R72" s="56">
        <v>600</v>
      </c>
      <c r="S72" s="56">
        <v>640</v>
      </c>
      <c r="T72" s="56">
        <v>840</v>
      </c>
      <c r="U72" s="56">
        <v>1180</v>
      </c>
      <c r="V72" s="119"/>
      <c r="W72" s="115"/>
      <c r="X72" s="115"/>
      <c r="Y72" s="115"/>
      <c r="Z72" s="118"/>
      <c r="AA72" s="118"/>
      <c r="AB72" s="224"/>
    </row>
    <row r="73" spans="1:28" ht="12.75" customHeight="1">
      <c r="A73" s="521"/>
      <c r="B73" s="521"/>
      <c r="C73" s="63" t="s">
        <v>655</v>
      </c>
      <c r="D73" s="57">
        <v>3276</v>
      </c>
      <c r="E73" s="57">
        <v>3636</v>
      </c>
      <c r="F73" s="57">
        <v>3826</v>
      </c>
      <c r="G73" s="57">
        <v>4066</v>
      </c>
      <c r="H73" s="57">
        <v>4366</v>
      </c>
      <c r="I73" s="57">
        <v>4796</v>
      </c>
      <c r="J73" s="56">
        <v>440</v>
      </c>
      <c r="K73" s="56">
        <v>220</v>
      </c>
      <c r="L73" s="56">
        <v>280</v>
      </c>
      <c r="M73" s="56">
        <v>330</v>
      </c>
      <c r="N73" s="56">
        <v>570</v>
      </c>
      <c r="O73" s="56">
        <v>920</v>
      </c>
      <c r="P73" s="56">
        <v>220</v>
      </c>
      <c r="Q73" s="56">
        <v>620</v>
      </c>
      <c r="R73" s="56">
        <v>670</v>
      </c>
      <c r="S73" s="56">
        <v>730</v>
      </c>
      <c r="T73" s="56">
        <v>950</v>
      </c>
      <c r="U73" s="56">
        <v>1350</v>
      </c>
      <c r="V73" s="119"/>
      <c r="W73" s="115"/>
      <c r="X73" s="115"/>
      <c r="Y73" s="115"/>
      <c r="Z73" s="118"/>
      <c r="AA73" s="118"/>
      <c r="AB73" s="224"/>
    </row>
    <row r="74" spans="1:28" ht="12.75" customHeight="1">
      <c r="A74" s="521"/>
      <c r="B74" s="521" t="s">
        <v>905</v>
      </c>
      <c r="C74" s="63" t="s">
        <v>762</v>
      </c>
      <c r="D74" s="57">
        <v>2373</v>
      </c>
      <c r="E74" s="57">
        <v>2513</v>
      </c>
      <c r="F74" s="99">
        <v>2573</v>
      </c>
      <c r="G74" s="57">
        <v>2673</v>
      </c>
      <c r="H74" s="57">
        <v>2833</v>
      </c>
      <c r="I74" s="57">
        <v>3013</v>
      </c>
      <c r="J74" s="56"/>
      <c r="K74" s="56">
        <v>80</v>
      </c>
      <c r="L74" s="56">
        <v>100</v>
      </c>
      <c r="M74" s="56">
        <v>120</v>
      </c>
      <c r="N74" s="56">
        <v>220</v>
      </c>
      <c r="O74" s="56">
        <v>350</v>
      </c>
      <c r="P74" s="56">
        <v>80</v>
      </c>
      <c r="Q74" s="56">
        <v>230</v>
      </c>
      <c r="R74" s="56">
        <v>250</v>
      </c>
      <c r="S74" s="56">
        <v>270</v>
      </c>
      <c r="T74" s="56">
        <v>360</v>
      </c>
      <c r="U74" s="56">
        <v>510</v>
      </c>
      <c r="V74" s="115"/>
      <c r="W74" s="115"/>
      <c r="X74" s="115"/>
      <c r="Y74" s="115"/>
      <c r="Z74" s="118"/>
      <c r="AA74" s="118"/>
      <c r="AB74" s="224"/>
    </row>
    <row r="75" spans="1:28" ht="12.75" customHeight="1">
      <c r="A75" s="521"/>
      <c r="B75" s="521"/>
      <c r="C75" s="63" t="s">
        <v>770</v>
      </c>
      <c r="D75" s="57">
        <v>2493</v>
      </c>
      <c r="E75" s="57">
        <v>2653</v>
      </c>
      <c r="F75" s="99">
        <v>2733</v>
      </c>
      <c r="G75" s="57">
        <v>2853</v>
      </c>
      <c r="H75" s="57">
        <v>2993</v>
      </c>
      <c r="I75" s="57">
        <v>3213</v>
      </c>
      <c r="J75" s="56"/>
      <c r="K75" s="56">
        <v>90</v>
      </c>
      <c r="L75" s="56">
        <v>120</v>
      </c>
      <c r="M75" s="56">
        <v>140</v>
      </c>
      <c r="N75" s="56">
        <v>250</v>
      </c>
      <c r="O75" s="56">
        <v>400</v>
      </c>
      <c r="P75" s="56">
        <v>90</v>
      </c>
      <c r="Q75" s="56">
        <v>270</v>
      </c>
      <c r="R75" s="56">
        <v>290</v>
      </c>
      <c r="S75" s="56">
        <v>320</v>
      </c>
      <c r="T75" s="56">
        <v>410</v>
      </c>
      <c r="U75" s="56">
        <v>590</v>
      </c>
      <c r="V75" s="115"/>
      <c r="W75" s="115"/>
      <c r="X75" s="115"/>
      <c r="Y75" s="115"/>
      <c r="Z75" s="118"/>
      <c r="AA75" s="118"/>
      <c r="AB75" s="224"/>
    </row>
    <row r="76" spans="1:28" ht="12.75" customHeight="1">
      <c r="A76" s="521"/>
      <c r="B76" s="521"/>
      <c r="C76" s="63" t="s">
        <v>683</v>
      </c>
      <c r="D76" s="57">
        <v>2618</v>
      </c>
      <c r="E76" s="57">
        <v>2778</v>
      </c>
      <c r="F76" s="99">
        <v>2878</v>
      </c>
      <c r="G76" s="57">
        <v>2998</v>
      </c>
      <c r="H76" s="57">
        <v>3158</v>
      </c>
      <c r="I76" s="57">
        <v>3398</v>
      </c>
      <c r="J76" s="56"/>
      <c r="K76" s="56">
        <v>110</v>
      </c>
      <c r="L76" s="56">
        <v>140</v>
      </c>
      <c r="M76" s="56">
        <v>170</v>
      </c>
      <c r="N76" s="56">
        <v>290</v>
      </c>
      <c r="O76" s="56">
        <v>470</v>
      </c>
      <c r="P76" s="56">
        <v>110</v>
      </c>
      <c r="Q76" s="56">
        <v>320</v>
      </c>
      <c r="R76" s="56">
        <v>340</v>
      </c>
      <c r="S76" s="56">
        <v>370</v>
      </c>
      <c r="T76" s="56">
        <v>480</v>
      </c>
      <c r="U76" s="56">
        <v>680</v>
      </c>
      <c r="V76" s="115"/>
      <c r="W76" s="115"/>
      <c r="X76" s="115"/>
      <c r="Y76" s="115"/>
      <c r="Z76" s="118"/>
      <c r="AA76" s="118"/>
      <c r="AB76" s="224"/>
    </row>
    <row r="77" spans="1:28" ht="12.75" customHeight="1">
      <c r="A77" s="521"/>
      <c r="B77" s="521"/>
      <c r="C77" s="63" t="s">
        <v>769</v>
      </c>
      <c r="D77" s="57">
        <v>2738</v>
      </c>
      <c r="E77" s="57">
        <v>2938</v>
      </c>
      <c r="F77" s="99">
        <v>3038</v>
      </c>
      <c r="G77" s="57">
        <v>3178</v>
      </c>
      <c r="H77" s="57">
        <v>3338</v>
      </c>
      <c r="I77" s="57">
        <v>3578</v>
      </c>
      <c r="J77" s="56"/>
      <c r="K77" s="56">
        <v>120</v>
      </c>
      <c r="L77" s="56">
        <v>160</v>
      </c>
      <c r="M77" s="56">
        <v>190</v>
      </c>
      <c r="N77" s="56">
        <v>320</v>
      </c>
      <c r="O77" s="56">
        <v>520</v>
      </c>
      <c r="P77" s="56">
        <v>120</v>
      </c>
      <c r="Q77" s="56">
        <v>350</v>
      </c>
      <c r="R77" s="56">
        <v>380</v>
      </c>
      <c r="S77" s="56">
        <v>410</v>
      </c>
      <c r="T77" s="56">
        <v>530</v>
      </c>
      <c r="U77" s="56">
        <v>760</v>
      </c>
      <c r="V77" s="115"/>
      <c r="W77" s="115"/>
      <c r="X77" s="115"/>
      <c r="Y77" s="115"/>
      <c r="Z77" s="118"/>
      <c r="AA77" s="118"/>
      <c r="AB77" s="224"/>
    </row>
    <row r="78" spans="1:28" ht="12.75" customHeight="1">
      <c r="A78" s="521"/>
      <c r="B78" s="521"/>
      <c r="C78" s="63" t="s">
        <v>647</v>
      </c>
      <c r="D78" s="57">
        <v>2853</v>
      </c>
      <c r="E78" s="57">
        <v>3073</v>
      </c>
      <c r="F78" s="99">
        <v>3193</v>
      </c>
      <c r="G78" s="57">
        <v>3353</v>
      </c>
      <c r="H78" s="57">
        <v>3513</v>
      </c>
      <c r="I78" s="57">
        <v>3773</v>
      </c>
      <c r="J78" s="56"/>
      <c r="K78" s="56">
        <v>140</v>
      </c>
      <c r="L78" s="56">
        <v>170</v>
      </c>
      <c r="M78" s="56">
        <v>200</v>
      </c>
      <c r="N78" s="56">
        <v>360</v>
      </c>
      <c r="O78" s="56">
        <v>580</v>
      </c>
      <c r="P78" s="56">
        <v>140</v>
      </c>
      <c r="Q78" s="56">
        <v>390</v>
      </c>
      <c r="R78" s="56">
        <v>420</v>
      </c>
      <c r="S78" s="56">
        <v>450</v>
      </c>
      <c r="T78" s="56">
        <v>590</v>
      </c>
      <c r="U78" s="56">
        <v>840</v>
      </c>
      <c r="V78" s="115"/>
      <c r="W78" s="115"/>
      <c r="X78" s="115"/>
      <c r="Y78" s="115"/>
      <c r="Z78" s="118"/>
      <c r="AA78" s="118"/>
      <c r="AB78" s="224"/>
    </row>
    <row r="79" spans="1:28" ht="12.75" customHeight="1">
      <c r="A79" s="521"/>
      <c r="B79" s="521"/>
      <c r="C79" s="63" t="s">
        <v>645</v>
      </c>
      <c r="D79" s="57">
        <v>3093</v>
      </c>
      <c r="E79" s="57">
        <v>3373</v>
      </c>
      <c r="F79" s="99">
        <v>3513</v>
      </c>
      <c r="G79" s="57">
        <v>3693</v>
      </c>
      <c r="H79" s="57">
        <v>3873</v>
      </c>
      <c r="I79" s="57">
        <v>4173</v>
      </c>
      <c r="J79" s="56"/>
      <c r="K79" s="56">
        <v>170</v>
      </c>
      <c r="L79" s="56">
        <v>210</v>
      </c>
      <c r="M79" s="56">
        <v>250</v>
      </c>
      <c r="N79" s="56">
        <v>430</v>
      </c>
      <c r="O79" s="56">
        <v>700</v>
      </c>
      <c r="P79" s="56">
        <v>170</v>
      </c>
      <c r="Q79" s="56">
        <v>470</v>
      </c>
      <c r="R79" s="56">
        <v>510</v>
      </c>
      <c r="S79" s="56">
        <v>550</v>
      </c>
      <c r="T79" s="56">
        <v>710</v>
      </c>
      <c r="U79" s="56">
        <v>1010</v>
      </c>
      <c r="V79" s="115"/>
      <c r="W79" s="115"/>
      <c r="X79" s="115"/>
      <c r="Y79" s="115"/>
      <c r="Z79" s="118"/>
      <c r="AA79" s="118"/>
      <c r="AB79" s="224"/>
    </row>
    <row r="80" spans="1:28" ht="12.75" customHeight="1">
      <c r="A80" s="521"/>
      <c r="B80" s="521"/>
      <c r="C80" s="63" t="s">
        <v>656</v>
      </c>
      <c r="D80" s="57">
        <v>3338</v>
      </c>
      <c r="E80" s="57">
        <v>3638</v>
      </c>
      <c r="F80" s="99">
        <v>3798</v>
      </c>
      <c r="G80" s="57">
        <v>4038</v>
      </c>
      <c r="H80" s="57">
        <v>4218</v>
      </c>
      <c r="I80" s="57">
        <v>4538</v>
      </c>
      <c r="J80" s="56"/>
      <c r="K80" s="56">
        <v>200</v>
      </c>
      <c r="L80" s="56">
        <v>250</v>
      </c>
      <c r="M80" s="56">
        <v>290</v>
      </c>
      <c r="N80" s="56">
        <v>510</v>
      </c>
      <c r="O80" s="56">
        <v>810</v>
      </c>
      <c r="P80" s="56">
        <v>200</v>
      </c>
      <c r="Q80" s="56">
        <v>550</v>
      </c>
      <c r="R80" s="56">
        <v>600</v>
      </c>
      <c r="S80" s="56">
        <v>640</v>
      </c>
      <c r="T80" s="56">
        <v>840</v>
      </c>
      <c r="U80" s="56">
        <v>1180</v>
      </c>
      <c r="V80" s="115"/>
      <c r="W80" s="115"/>
      <c r="X80" s="115"/>
      <c r="Y80" s="115"/>
      <c r="Z80" s="118"/>
      <c r="AA80" s="118"/>
      <c r="AB80" s="224"/>
    </row>
    <row r="81" spans="1:28" ht="12.75" customHeight="1">
      <c r="A81" s="521"/>
      <c r="B81" s="521"/>
      <c r="C81" s="63" t="s">
        <v>655</v>
      </c>
      <c r="D81" s="57">
        <v>3578</v>
      </c>
      <c r="E81" s="57">
        <v>3938</v>
      </c>
      <c r="F81" s="99">
        <v>4118</v>
      </c>
      <c r="G81" s="57">
        <v>4378</v>
      </c>
      <c r="H81" s="57">
        <v>4578</v>
      </c>
      <c r="I81" s="57">
        <v>4918</v>
      </c>
      <c r="J81" s="56"/>
      <c r="K81" s="56">
        <v>220</v>
      </c>
      <c r="L81" s="56">
        <v>280</v>
      </c>
      <c r="M81" s="56">
        <v>330</v>
      </c>
      <c r="N81" s="56">
        <v>570</v>
      </c>
      <c r="O81" s="56">
        <v>920</v>
      </c>
      <c r="P81" s="56">
        <v>220</v>
      </c>
      <c r="Q81" s="56">
        <v>620</v>
      </c>
      <c r="R81" s="56">
        <v>670</v>
      </c>
      <c r="S81" s="56">
        <v>730</v>
      </c>
      <c r="T81" s="56">
        <v>950</v>
      </c>
      <c r="U81" s="56">
        <v>1350</v>
      </c>
      <c r="V81" s="115"/>
      <c r="W81" s="115"/>
      <c r="X81" s="115"/>
      <c r="Y81" s="115"/>
      <c r="Z81" s="118"/>
      <c r="AA81" s="118"/>
      <c r="AB81" s="224"/>
    </row>
    <row r="82" spans="1:28" ht="12.75" customHeight="1">
      <c r="A82" s="521"/>
      <c r="B82" s="521"/>
      <c r="C82" s="63" t="s">
        <v>654</v>
      </c>
      <c r="D82" s="57">
        <v>3823</v>
      </c>
      <c r="E82" s="57">
        <v>4203</v>
      </c>
      <c r="F82" s="99">
        <v>4423</v>
      </c>
      <c r="G82" s="57">
        <v>4703</v>
      </c>
      <c r="H82" s="57">
        <v>4923</v>
      </c>
      <c r="I82" s="57">
        <v>5303</v>
      </c>
      <c r="J82" s="56"/>
      <c r="K82" s="56">
        <v>250</v>
      </c>
      <c r="L82" s="56">
        <v>310</v>
      </c>
      <c r="M82" s="56">
        <v>370</v>
      </c>
      <c r="N82" s="56">
        <v>650</v>
      </c>
      <c r="O82" s="56">
        <v>1040</v>
      </c>
      <c r="P82" s="56">
        <v>250</v>
      </c>
      <c r="Q82" s="56">
        <v>700</v>
      </c>
      <c r="R82" s="56">
        <v>760</v>
      </c>
      <c r="S82" s="56">
        <v>820</v>
      </c>
      <c r="T82" s="56">
        <v>1070</v>
      </c>
      <c r="U82" s="56">
        <v>1520</v>
      </c>
      <c r="V82" s="115"/>
      <c r="W82" s="115"/>
      <c r="X82" s="115"/>
      <c r="Y82" s="115"/>
      <c r="Z82" s="118"/>
      <c r="AA82" s="118"/>
      <c r="AB82" s="224"/>
    </row>
    <row r="83" spans="1:28" ht="12.75" customHeight="1">
      <c r="A83" s="521"/>
      <c r="B83" s="521"/>
      <c r="C83" s="63" t="s">
        <v>653</v>
      </c>
      <c r="D83" s="57">
        <v>4048</v>
      </c>
      <c r="E83" s="57">
        <v>4488</v>
      </c>
      <c r="F83" s="99">
        <v>4728</v>
      </c>
      <c r="G83" s="57">
        <v>5048</v>
      </c>
      <c r="H83" s="57">
        <v>5268</v>
      </c>
      <c r="I83" s="57">
        <v>5668</v>
      </c>
      <c r="J83" s="56"/>
      <c r="K83" s="56">
        <v>280</v>
      </c>
      <c r="L83" s="56">
        <v>350</v>
      </c>
      <c r="M83" s="56">
        <v>420</v>
      </c>
      <c r="N83" s="56">
        <v>720</v>
      </c>
      <c r="O83" s="56">
        <v>1160</v>
      </c>
      <c r="P83" s="56">
        <v>280</v>
      </c>
      <c r="Q83" s="56">
        <v>780</v>
      </c>
      <c r="R83" s="56">
        <v>850</v>
      </c>
      <c r="S83" s="56">
        <v>920</v>
      </c>
      <c r="T83" s="56">
        <v>1190</v>
      </c>
      <c r="U83" s="56">
        <v>1690</v>
      </c>
      <c r="V83" s="115"/>
      <c r="W83" s="115"/>
      <c r="X83" s="115"/>
      <c r="Y83" s="115"/>
      <c r="Z83" s="118"/>
      <c r="AA83" s="118"/>
      <c r="AB83" s="224"/>
    </row>
    <row r="84" spans="1:28" ht="12.75" customHeight="1">
      <c r="A84" s="490"/>
      <c r="B84" s="521" t="s">
        <v>904</v>
      </c>
      <c r="C84" s="63" t="s">
        <v>762</v>
      </c>
      <c r="D84" s="57">
        <v>2407</v>
      </c>
      <c r="E84" s="57">
        <v>2547</v>
      </c>
      <c r="F84" s="99">
        <v>2607</v>
      </c>
      <c r="G84" s="57">
        <v>2707</v>
      </c>
      <c r="H84" s="57" t="s">
        <v>1141</v>
      </c>
      <c r="I84" s="57" t="s">
        <v>1141</v>
      </c>
      <c r="J84" s="56"/>
      <c r="K84" s="56">
        <v>80</v>
      </c>
      <c r="L84" s="56">
        <v>100</v>
      </c>
      <c r="M84" s="56">
        <v>120</v>
      </c>
      <c r="N84" s="56">
        <v>220</v>
      </c>
      <c r="O84" s="56">
        <v>350</v>
      </c>
      <c r="P84" s="56">
        <v>80</v>
      </c>
      <c r="Q84" s="56">
        <v>230</v>
      </c>
      <c r="R84" s="56">
        <v>250</v>
      </c>
      <c r="S84" s="56">
        <v>270</v>
      </c>
      <c r="T84" s="56">
        <v>360</v>
      </c>
      <c r="U84" s="56">
        <v>510</v>
      </c>
      <c r="V84" s="118">
        <v>2</v>
      </c>
      <c r="W84" s="118">
        <v>7</v>
      </c>
      <c r="X84" s="118">
        <v>9</v>
      </c>
      <c r="Y84" s="118">
        <v>13</v>
      </c>
      <c r="Z84" s="118">
        <v>41</v>
      </c>
      <c r="AA84" s="118">
        <v>46</v>
      </c>
      <c r="AB84" s="224">
        <v>83</v>
      </c>
    </row>
    <row r="85" spans="1:28" ht="12.75" customHeight="1">
      <c r="A85" s="490"/>
      <c r="B85" s="521"/>
      <c r="C85" s="63" t="s">
        <v>770</v>
      </c>
      <c r="D85" s="57">
        <v>2534</v>
      </c>
      <c r="E85" s="57">
        <v>2694</v>
      </c>
      <c r="F85" s="99">
        <v>2774</v>
      </c>
      <c r="G85" s="57">
        <v>2894</v>
      </c>
      <c r="H85" s="57" t="s">
        <v>1141</v>
      </c>
      <c r="I85" s="57" t="s">
        <v>1141</v>
      </c>
      <c r="J85" s="56"/>
      <c r="K85" s="56">
        <v>90</v>
      </c>
      <c r="L85" s="56">
        <v>120</v>
      </c>
      <c r="M85" s="56">
        <v>140</v>
      </c>
      <c r="N85" s="56">
        <v>250</v>
      </c>
      <c r="O85" s="56">
        <v>400</v>
      </c>
      <c r="P85" s="56">
        <v>90</v>
      </c>
      <c r="Q85" s="56">
        <v>270</v>
      </c>
      <c r="R85" s="56">
        <v>290</v>
      </c>
      <c r="S85" s="56">
        <v>320</v>
      </c>
      <c r="T85" s="56">
        <v>410</v>
      </c>
      <c r="U85" s="56">
        <v>590</v>
      </c>
      <c r="V85" s="118">
        <v>2</v>
      </c>
      <c r="W85" s="118">
        <v>9</v>
      </c>
      <c r="X85" s="118">
        <v>11</v>
      </c>
      <c r="Y85" s="118">
        <v>17</v>
      </c>
      <c r="Z85" s="118">
        <v>52</v>
      </c>
      <c r="AA85" s="118">
        <v>58</v>
      </c>
      <c r="AB85" s="224">
        <v>104</v>
      </c>
    </row>
    <row r="86" spans="1:28" ht="12.75" customHeight="1">
      <c r="A86" s="490"/>
      <c r="B86" s="521"/>
      <c r="C86" s="63" t="s">
        <v>683</v>
      </c>
      <c r="D86" s="57">
        <v>2665</v>
      </c>
      <c r="E86" s="57">
        <v>2825</v>
      </c>
      <c r="F86" s="99">
        <v>2925</v>
      </c>
      <c r="G86" s="57">
        <v>3045</v>
      </c>
      <c r="H86" s="57" t="s">
        <v>1141</v>
      </c>
      <c r="I86" s="57" t="s">
        <v>1141</v>
      </c>
      <c r="J86" s="56"/>
      <c r="K86" s="56">
        <v>110</v>
      </c>
      <c r="L86" s="56">
        <v>140</v>
      </c>
      <c r="M86" s="56">
        <v>170</v>
      </c>
      <c r="N86" s="56">
        <v>290</v>
      </c>
      <c r="O86" s="56">
        <v>470</v>
      </c>
      <c r="P86" s="56">
        <v>110</v>
      </c>
      <c r="Q86" s="56">
        <v>320</v>
      </c>
      <c r="R86" s="56">
        <v>340</v>
      </c>
      <c r="S86" s="56">
        <v>370</v>
      </c>
      <c r="T86" s="56">
        <v>480</v>
      </c>
      <c r="U86" s="56">
        <v>680</v>
      </c>
      <c r="V86" s="118">
        <v>5</v>
      </c>
      <c r="W86" s="118">
        <v>12</v>
      </c>
      <c r="X86" s="118">
        <v>14</v>
      </c>
      <c r="Y86" s="118">
        <v>20</v>
      </c>
      <c r="Z86" s="118">
        <v>63</v>
      </c>
      <c r="AA86" s="118">
        <v>70</v>
      </c>
      <c r="AB86" s="224">
        <v>126</v>
      </c>
    </row>
    <row r="87" spans="1:28" ht="12.75" customHeight="1">
      <c r="A87" s="490"/>
      <c r="B87" s="521"/>
      <c r="C87" s="63" t="s">
        <v>769</v>
      </c>
      <c r="D87" s="57">
        <v>2792</v>
      </c>
      <c r="E87" s="57">
        <v>2992</v>
      </c>
      <c r="F87" s="99">
        <v>3092</v>
      </c>
      <c r="G87" s="57">
        <v>3232</v>
      </c>
      <c r="H87" s="57" t="s">
        <v>1141</v>
      </c>
      <c r="I87" s="57" t="s">
        <v>1141</v>
      </c>
      <c r="J87" s="56"/>
      <c r="K87" s="56">
        <v>120</v>
      </c>
      <c r="L87" s="56">
        <v>160</v>
      </c>
      <c r="M87" s="56">
        <v>190</v>
      </c>
      <c r="N87" s="56">
        <v>320</v>
      </c>
      <c r="O87" s="56">
        <v>520</v>
      </c>
      <c r="P87" s="56">
        <v>120</v>
      </c>
      <c r="Q87" s="56">
        <v>350</v>
      </c>
      <c r="R87" s="56">
        <v>380</v>
      </c>
      <c r="S87" s="56">
        <v>410</v>
      </c>
      <c r="T87" s="56">
        <v>530</v>
      </c>
      <c r="U87" s="56">
        <v>760</v>
      </c>
      <c r="V87" s="118">
        <v>5</v>
      </c>
      <c r="W87" s="118">
        <v>14</v>
      </c>
      <c r="X87" s="118">
        <v>18</v>
      </c>
      <c r="Y87" s="118">
        <v>23</v>
      </c>
      <c r="Z87" s="118">
        <v>74</v>
      </c>
      <c r="AA87" s="118">
        <v>82</v>
      </c>
      <c r="AB87" s="224">
        <v>148</v>
      </c>
    </row>
    <row r="88" spans="1:28" ht="12.75" customHeight="1">
      <c r="A88" s="490"/>
      <c r="B88" s="521"/>
      <c r="C88" s="63" t="s">
        <v>647</v>
      </c>
      <c r="D88" s="57">
        <v>2914</v>
      </c>
      <c r="E88" s="57">
        <v>3134</v>
      </c>
      <c r="F88" s="99">
        <v>3254</v>
      </c>
      <c r="G88" s="57">
        <v>3414</v>
      </c>
      <c r="H88" s="57" t="s">
        <v>1141</v>
      </c>
      <c r="I88" s="57" t="s">
        <v>1141</v>
      </c>
      <c r="J88" s="56"/>
      <c r="K88" s="56">
        <v>140</v>
      </c>
      <c r="L88" s="56">
        <v>170</v>
      </c>
      <c r="M88" s="56">
        <v>200</v>
      </c>
      <c r="N88" s="56">
        <v>360</v>
      </c>
      <c r="O88" s="56">
        <v>580</v>
      </c>
      <c r="P88" s="56">
        <v>140</v>
      </c>
      <c r="Q88" s="56">
        <v>390</v>
      </c>
      <c r="R88" s="56">
        <v>420</v>
      </c>
      <c r="S88" s="56">
        <v>450</v>
      </c>
      <c r="T88" s="56">
        <v>590</v>
      </c>
      <c r="U88" s="56">
        <v>840</v>
      </c>
      <c r="V88" s="118">
        <v>6</v>
      </c>
      <c r="W88" s="118">
        <v>16</v>
      </c>
      <c r="X88" s="118">
        <v>20</v>
      </c>
      <c r="Y88" s="118">
        <v>27</v>
      </c>
      <c r="Z88" s="118">
        <v>84</v>
      </c>
      <c r="AA88" s="118">
        <v>94</v>
      </c>
      <c r="AB88" s="224">
        <v>169</v>
      </c>
    </row>
    <row r="89" spans="1:28" ht="12.75" customHeight="1">
      <c r="A89" s="490"/>
      <c r="B89" s="521"/>
      <c r="C89" s="63" t="s">
        <v>645</v>
      </c>
      <c r="D89" s="57">
        <v>3169</v>
      </c>
      <c r="E89" s="57">
        <v>3449</v>
      </c>
      <c r="F89" s="99">
        <v>3589</v>
      </c>
      <c r="G89" s="57">
        <v>3769</v>
      </c>
      <c r="H89" s="57" t="s">
        <v>1141</v>
      </c>
      <c r="I89" s="57" t="s">
        <v>1141</v>
      </c>
      <c r="J89" s="56"/>
      <c r="K89" s="56">
        <v>170</v>
      </c>
      <c r="L89" s="56">
        <v>210</v>
      </c>
      <c r="M89" s="56">
        <v>250</v>
      </c>
      <c r="N89" s="56">
        <v>430</v>
      </c>
      <c r="O89" s="56">
        <v>700</v>
      </c>
      <c r="P89" s="56">
        <v>170</v>
      </c>
      <c r="Q89" s="56">
        <v>470</v>
      </c>
      <c r="R89" s="56">
        <v>510</v>
      </c>
      <c r="S89" s="56">
        <v>550</v>
      </c>
      <c r="T89" s="56">
        <v>710</v>
      </c>
      <c r="U89" s="56">
        <v>1010</v>
      </c>
      <c r="V89" s="118">
        <v>7</v>
      </c>
      <c r="W89" s="118">
        <v>19</v>
      </c>
      <c r="X89" s="118">
        <v>23</v>
      </c>
      <c r="Y89" s="118">
        <v>32</v>
      </c>
      <c r="Z89" s="118">
        <v>104</v>
      </c>
      <c r="AA89" s="118">
        <v>116</v>
      </c>
      <c r="AB89" s="224">
        <v>210</v>
      </c>
    </row>
    <row r="90" spans="1:28" ht="12.75" customHeight="1">
      <c r="A90" s="490"/>
      <c r="B90" s="521"/>
      <c r="C90" s="63" t="s">
        <v>656</v>
      </c>
      <c r="D90" s="57">
        <v>3428</v>
      </c>
      <c r="E90" s="57">
        <v>3728</v>
      </c>
      <c r="F90" s="99">
        <v>3888</v>
      </c>
      <c r="G90" s="57">
        <v>4128</v>
      </c>
      <c r="H90" s="57" t="s">
        <v>1141</v>
      </c>
      <c r="I90" s="57" t="s">
        <v>1141</v>
      </c>
      <c r="J90" s="56"/>
      <c r="K90" s="56">
        <v>200</v>
      </c>
      <c r="L90" s="56">
        <v>250</v>
      </c>
      <c r="M90" s="56">
        <v>290</v>
      </c>
      <c r="N90" s="56">
        <v>510</v>
      </c>
      <c r="O90" s="56">
        <v>810</v>
      </c>
      <c r="P90" s="56">
        <v>200</v>
      </c>
      <c r="Q90" s="56">
        <v>550</v>
      </c>
      <c r="R90" s="56">
        <v>600</v>
      </c>
      <c r="S90" s="56">
        <v>640</v>
      </c>
      <c r="T90" s="56">
        <v>840</v>
      </c>
      <c r="U90" s="56">
        <v>1180</v>
      </c>
      <c r="V90" s="118">
        <v>7</v>
      </c>
      <c r="W90" s="118">
        <v>23</v>
      </c>
      <c r="X90" s="118">
        <v>29</v>
      </c>
      <c r="Y90" s="118">
        <v>40</v>
      </c>
      <c r="Z90" s="118">
        <v>126</v>
      </c>
      <c r="AA90" s="118">
        <v>140</v>
      </c>
      <c r="AB90" s="224">
        <v>252</v>
      </c>
    </row>
    <row r="91" spans="1:28" ht="12.75" customHeight="1">
      <c r="A91" s="490"/>
      <c r="B91" s="521"/>
      <c r="C91" s="63" t="s">
        <v>655</v>
      </c>
      <c r="D91" s="57">
        <v>3682</v>
      </c>
      <c r="E91" s="57">
        <v>4042</v>
      </c>
      <c r="F91" s="99">
        <v>4222</v>
      </c>
      <c r="G91" s="57">
        <v>4482</v>
      </c>
      <c r="H91" s="57" t="s">
        <v>1141</v>
      </c>
      <c r="I91" s="57" t="s">
        <v>1141</v>
      </c>
      <c r="J91" s="56"/>
      <c r="K91" s="56">
        <v>220</v>
      </c>
      <c r="L91" s="56">
        <v>280</v>
      </c>
      <c r="M91" s="56">
        <v>330</v>
      </c>
      <c r="N91" s="56">
        <v>570</v>
      </c>
      <c r="O91" s="56">
        <v>920</v>
      </c>
      <c r="P91" s="56">
        <v>220</v>
      </c>
      <c r="Q91" s="56">
        <v>620</v>
      </c>
      <c r="R91" s="56">
        <v>670</v>
      </c>
      <c r="S91" s="56">
        <v>730</v>
      </c>
      <c r="T91" s="56">
        <v>950</v>
      </c>
      <c r="U91" s="56">
        <v>1350</v>
      </c>
      <c r="V91" s="118">
        <v>9</v>
      </c>
      <c r="W91" s="118">
        <v>27</v>
      </c>
      <c r="X91" s="118">
        <v>33</v>
      </c>
      <c r="Y91" s="118">
        <v>45</v>
      </c>
      <c r="Z91" s="118">
        <v>147</v>
      </c>
      <c r="AA91" s="118">
        <v>163</v>
      </c>
      <c r="AB91" s="224">
        <v>294</v>
      </c>
    </row>
    <row r="92" spans="1:28" ht="12.75" customHeight="1">
      <c r="A92" s="490"/>
      <c r="B92" s="521"/>
      <c r="C92" s="63" t="s">
        <v>654</v>
      </c>
      <c r="D92" s="57">
        <v>3942</v>
      </c>
      <c r="E92" s="57">
        <v>4322</v>
      </c>
      <c r="F92" s="99">
        <v>4542</v>
      </c>
      <c r="G92" s="57">
        <v>4822</v>
      </c>
      <c r="H92" s="57" t="s">
        <v>1141</v>
      </c>
      <c r="I92" s="57" t="s">
        <v>1141</v>
      </c>
      <c r="J92" s="56"/>
      <c r="K92" s="56">
        <v>250</v>
      </c>
      <c r="L92" s="56">
        <v>310</v>
      </c>
      <c r="M92" s="56">
        <v>370</v>
      </c>
      <c r="N92" s="56">
        <v>650</v>
      </c>
      <c r="O92" s="56">
        <v>1040</v>
      </c>
      <c r="P92" s="56">
        <v>250</v>
      </c>
      <c r="Q92" s="56">
        <v>700</v>
      </c>
      <c r="R92" s="56">
        <v>760</v>
      </c>
      <c r="S92" s="56">
        <v>820</v>
      </c>
      <c r="T92" s="56">
        <v>1070</v>
      </c>
      <c r="U92" s="56">
        <v>1520</v>
      </c>
      <c r="V92" s="118">
        <v>9</v>
      </c>
      <c r="W92" s="118">
        <v>29</v>
      </c>
      <c r="X92" s="118">
        <v>38</v>
      </c>
      <c r="Y92" s="118">
        <v>52</v>
      </c>
      <c r="Z92" s="118">
        <v>167</v>
      </c>
      <c r="AA92" s="118">
        <v>186</v>
      </c>
      <c r="AB92" s="224">
        <v>335</v>
      </c>
    </row>
    <row r="93" spans="1:28" ht="12.75" customHeight="1">
      <c r="A93" s="490"/>
      <c r="B93" s="521"/>
      <c r="C93" s="63" t="s">
        <v>653</v>
      </c>
      <c r="D93" s="57">
        <v>4179</v>
      </c>
      <c r="E93" s="57">
        <v>4619</v>
      </c>
      <c r="F93" s="99">
        <v>4859</v>
      </c>
      <c r="G93" s="57">
        <v>5179</v>
      </c>
      <c r="H93" s="57" t="s">
        <v>1141</v>
      </c>
      <c r="I93" s="57" t="s">
        <v>1141</v>
      </c>
      <c r="J93" s="56"/>
      <c r="K93" s="56">
        <v>280</v>
      </c>
      <c r="L93" s="56">
        <v>350</v>
      </c>
      <c r="M93" s="56">
        <v>420</v>
      </c>
      <c r="N93" s="56">
        <v>720</v>
      </c>
      <c r="O93" s="56">
        <v>1160</v>
      </c>
      <c r="P93" s="56">
        <v>280</v>
      </c>
      <c r="Q93" s="56">
        <v>780</v>
      </c>
      <c r="R93" s="56">
        <v>850</v>
      </c>
      <c r="S93" s="56">
        <v>920</v>
      </c>
      <c r="T93" s="56">
        <v>1190</v>
      </c>
      <c r="U93" s="56">
        <v>1690</v>
      </c>
      <c r="V93" s="118">
        <v>13</v>
      </c>
      <c r="W93" s="118">
        <v>35</v>
      </c>
      <c r="X93" s="118">
        <v>44</v>
      </c>
      <c r="Y93" s="118">
        <v>60</v>
      </c>
      <c r="Z93" s="118">
        <v>190</v>
      </c>
      <c r="AA93" s="118">
        <v>211</v>
      </c>
      <c r="AB93" s="224">
        <v>379</v>
      </c>
    </row>
    <row r="94" spans="1:28" ht="12.75" customHeight="1">
      <c r="A94" s="490"/>
      <c r="B94" s="521" t="s">
        <v>903</v>
      </c>
      <c r="C94" s="63" t="s">
        <v>762</v>
      </c>
      <c r="D94" s="57">
        <v>2441</v>
      </c>
      <c r="E94" s="57">
        <v>2581</v>
      </c>
      <c r="F94" s="99">
        <v>2641</v>
      </c>
      <c r="G94" s="57">
        <v>2741</v>
      </c>
      <c r="H94" s="57" t="s">
        <v>1141</v>
      </c>
      <c r="I94" s="57" t="s">
        <v>1141</v>
      </c>
      <c r="J94" s="56"/>
      <c r="K94" s="56">
        <v>80</v>
      </c>
      <c r="L94" s="56">
        <v>100</v>
      </c>
      <c r="M94" s="56">
        <v>120</v>
      </c>
      <c r="N94" s="56">
        <v>220</v>
      </c>
      <c r="O94" s="56">
        <v>350</v>
      </c>
      <c r="P94" s="56">
        <v>80</v>
      </c>
      <c r="Q94" s="56">
        <v>230</v>
      </c>
      <c r="R94" s="56">
        <v>250</v>
      </c>
      <c r="S94" s="56">
        <v>270</v>
      </c>
      <c r="T94" s="56">
        <v>360</v>
      </c>
      <c r="U94" s="56">
        <v>510</v>
      </c>
      <c r="V94" s="118">
        <v>4</v>
      </c>
      <c r="W94" s="118">
        <v>14</v>
      </c>
      <c r="X94" s="118">
        <v>18</v>
      </c>
      <c r="Y94" s="118">
        <v>26</v>
      </c>
      <c r="Z94" s="118">
        <v>82</v>
      </c>
      <c r="AA94" s="118">
        <v>92</v>
      </c>
      <c r="AB94" s="224">
        <v>166</v>
      </c>
    </row>
    <row r="95" spans="1:28" ht="12.75" customHeight="1">
      <c r="A95" s="490"/>
      <c r="B95" s="521"/>
      <c r="C95" s="63" t="s">
        <v>770</v>
      </c>
      <c r="D95" s="57">
        <v>2575</v>
      </c>
      <c r="E95" s="57">
        <v>2735</v>
      </c>
      <c r="F95" s="99">
        <v>2815</v>
      </c>
      <c r="G95" s="57">
        <v>2935</v>
      </c>
      <c r="H95" s="57" t="s">
        <v>1141</v>
      </c>
      <c r="I95" s="57" t="s">
        <v>1141</v>
      </c>
      <c r="J95" s="56"/>
      <c r="K95" s="56">
        <v>90</v>
      </c>
      <c r="L95" s="56">
        <v>120</v>
      </c>
      <c r="M95" s="56">
        <v>140</v>
      </c>
      <c r="N95" s="56">
        <v>250</v>
      </c>
      <c r="O95" s="56">
        <v>400</v>
      </c>
      <c r="P95" s="56">
        <v>90</v>
      </c>
      <c r="Q95" s="56">
        <v>270</v>
      </c>
      <c r="R95" s="56">
        <v>290</v>
      </c>
      <c r="S95" s="56">
        <v>320</v>
      </c>
      <c r="T95" s="56">
        <v>410</v>
      </c>
      <c r="U95" s="56">
        <v>590</v>
      </c>
      <c r="V95" s="118">
        <v>4</v>
      </c>
      <c r="W95" s="118">
        <v>18</v>
      </c>
      <c r="X95" s="118">
        <v>22</v>
      </c>
      <c r="Y95" s="118">
        <v>34</v>
      </c>
      <c r="Z95" s="118">
        <v>104</v>
      </c>
      <c r="AA95" s="118">
        <v>116</v>
      </c>
      <c r="AB95" s="224">
        <v>208</v>
      </c>
    </row>
    <row r="96" spans="1:28" ht="12.75" customHeight="1">
      <c r="A96" s="490"/>
      <c r="B96" s="521"/>
      <c r="C96" s="63" t="s">
        <v>683</v>
      </c>
      <c r="D96" s="57">
        <v>2712</v>
      </c>
      <c r="E96" s="57">
        <v>2872</v>
      </c>
      <c r="F96" s="99">
        <v>2972</v>
      </c>
      <c r="G96" s="57">
        <v>3092</v>
      </c>
      <c r="H96" s="57" t="s">
        <v>1141</v>
      </c>
      <c r="I96" s="57" t="s">
        <v>1141</v>
      </c>
      <c r="J96" s="56"/>
      <c r="K96" s="56">
        <v>110</v>
      </c>
      <c r="L96" s="56">
        <v>140</v>
      </c>
      <c r="M96" s="56">
        <v>170</v>
      </c>
      <c r="N96" s="56">
        <v>290</v>
      </c>
      <c r="O96" s="56">
        <v>470</v>
      </c>
      <c r="P96" s="56">
        <v>110</v>
      </c>
      <c r="Q96" s="56">
        <v>320</v>
      </c>
      <c r="R96" s="56">
        <v>340</v>
      </c>
      <c r="S96" s="56">
        <v>370</v>
      </c>
      <c r="T96" s="56">
        <v>480</v>
      </c>
      <c r="U96" s="56">
        <v>680</v>
      </c>
      <c r="V96" s="118">
        <v>10</v>
      </c>
      <c r="W96" s="118">
        <v>24</v>
      </c>
      <c r="X96" s="118">
        <v>28</v>
      </c>
      <c r="Y96" s="118">
        <v>40</v>
      </c>
      <c r="Z96" s="118">
        <v>126</v>
      </c>
      <c r="AA96" s="118">
        <v>140</v>
      </c>
      <c r="AB96" s="224">
        <v>252</v>
      </c>
    </row>
    <row r="97" spans="1:28" ht="12.75" customHeight="1">
      <c r="A97" s="490"/>
      <c r="B97" s="521"/>
      <c r="C97" s="63" t="s">
        <v>769</v>
      </c>
      <c r="D97" s="57">
        <v>2846</v>
      </c>
      <c r="E97" s="57">
        <v>3046</v>
      </c>
      <c r="F97" s="99">
        <v>3146</v>
      </c>
      <c r="G97" s="57">
        <v>3286</v>
      </c>
      <c r="H97" s="57" t="s">
        <v>1141</v>
      </c>
      <c r="I97" s="57" t="s">
        <v>1141</v>
      </c>
      <c r="J97" s="56"/>
      <c r="K97" s="56">
        <v>120</v>
      </c>
      <c r="L97" s="56">
        <v>160</v>
      </c>
      <c r="M97" s="56">
        <v>190</v>
      </c>
      <c r="N97" s="56">
        <v>320</v>
      </c>
      <c r="O97" s="56">
        <v>520</v>
      </c>
      <c r="P97" s="56">
        <v>120</v>
      </c>
      <c r="Q97" s="56">
        <v>350</v>
      </c>
      <c r="R97" s="56">
        <v>380</v>
      </c>
      <c r="S97" s="56">
        <v>410</v>
      </c>
      <c r="T97" s="56">
        <v>530</v>
      </c>
      <c r="U97" s="56">
        <v>760</v>
      </c>
      <c r="V97" s="118">
        <v>10</v>
      </c>
      <c r="W97" s="118">
        <v>28</v>
      </c>
      <c r="X97" s="118">
        <v>36</v>
      </c>
      <c r="Y97" s="118">
        <v>46</v>
      </c>
      <c r="Z97" s="118">
        <v>148</v>
      </c>
      <c r="AA97" s="118">
        <v>164</v>
      </c>
      <c r="AB97" s="224">
        <v>296</v>
      </c>
    </row>
    <row r="98" spans="1:28" ht="12.75" customHeight="1">
      <c r="A98" s="490"/>
      <c r="B98" s="521"/>
      <c r="C98" s="63" t="s">
        <v>647</v>
      </c>
      <c r="D98" s="57">
        <v>2980</v>
      </c>
      <c r="E98" s="57">
        <v>3200</v>
      </c>
      <c r="F98" s="99">
        <v>3320</v>
      </c>
      <c r="G98" s="57">
        <v>3480</v>
      </c>
      <c r="H98" s="57" t="s">
        <v>1141</v>
      </c>
      <c r="I98" s="57" t="s">
        <v>1141</v>
      </c>
      <c r="J98" s="56"/>
      <c r="K98" s="56">
        <v>140</v>
      </c>
      <c r="L98" s="56">
        <v>170</v>
      </c>
      <c r="M98" s="56">
        <v>200</v>
      </c>
      <c r="N98" s="56">
        <v>360</v>
      </c>
      <c r="O98" s="56">
        <v>580</v>
      </c>
      <c r="P98" s="56">
        <v>140</v>
      </c>
      <c r="Q98" s="56">
        <v>390</v>
      </c>
      <c r="R98" s="56">
        <v>420</v>
      </c>
      <c r="S98" s="56">
        <v>450</v>
      </c>
      <c r="T98" s="56">
        <v>590</v>
      </c>
      <c r="U98" s="56">
        <v>840</v>
      </c>
      <c r="V98" s="118">
        <v>12</v>
      </c>
      <c r="W98" s="118">
        <v>32</v>
      </c>
      <c r="X98" s="118">
        <v>40</v>
      </c>
      <c r="Y98" s="118">
        <v>54</v>
      </c>
      <c r="Z98" s="118">
        <v>168</v>
      </c>
      <c r="AA98" s="118">
        <v>188</v>
      </c>
      <c r="AB98" s="224">
        <v>338</v>
      </c>
    </row>
    <row r="99" spans="1:28" ht="12.75" customHeight="1">
      <c r="A99" s="490"/>
      <c r="B99" s="521"/>
      <c r="C99" s="63" t="s">
        <v>645</v>
      </c>
      <c r="D99" s="57">
        <v>3245</v>
      </c>
      <c r="E99" s="57">
        <v>3525</v>
      </c>
      <c r="F99" s="99">
        <v>3665</v>
      </c>
      <c r="G99" s="57">
        <v>3845</v>
      </c>
      <c r="H99" s="57" t="s">
        <v>1141</v>
      </c>
      <c r="I99" s="57" t="s">
        <v>1141</v>
      </c>
      <c r="J99" s="56"/>
      <c r="K99" s="56">
        <v>170</v>
      </c>
      <c r="L99" s="56">
        <v>210</v>
      </c>
      <c r="M99" s="56">
        <v>250</v>
      </c>
      <c r="N99" s="56">
        <v>430</v>
      </c>
      <c r="O99" s="56">
        <v>700</v>
      </c>
      <c r="P99" s="56">
        <v>170</v>
      </c>
      <c r="Q99" s="56">
        <v>470</v>
      </c>
      <c r="R99" s="56">
        <v>510</v>
      </c>
      <c r="S99" s="56">
        <v>550</v>
      </c>
      <c r="T99" s="56">
        <v>710</v>
      </c>
      <c r="U99" s="56">
        <v>1010</v>
      </c>
      <c r="V99" s="118">
        <v>14</v>
      </c>
      <c r="W99" s="118">
        <v>38</v>
      </c>
      <c r="X99" s="118">
        <v>46</v>
      </c>
      <c r="Y99" s="118">
        <v>64</v>
      </c>
      <c r="Z99" s="118">
        <v>208</v>
      </c>
      <c r="AA99" s="118">
        <v>232</v>
      </c>
      <c r="AB99" s="224">
        <v>420</v>
      </c>
    </row>
    <row r="100" spans="1:28" ht="12.75" customHeight="1">
      <c r="A100" s="490"/>
      <c r="B100" s="521"/>
      <c r="C100" s="63" t="s">
        <v>656</v>
      </c>
      <c r="D100" s="57">
        <v>3518</v>
      </c>
      <c r="E100" s="57">
        <v>3818</v>
      </c>
      <c r="F100" s="99">
        <v>3978</v>
      </c>
      <c r="G100" s="57">
        <v>4218</v>
      </c>
      <c r="H100" s="57" t="s">
        <v>1141</v>
      </c>
      <c r="I100" s="57" t="s">
        <v>1141</v>
      </c>
      <c r="J100" s="56"/>
      <c r="K100" s="56">
        <v>200</v>
      </c>
      <c r="L100" s="56">
        <v>250</v>
      </c>
      <c r="M100" s="56">
        <v>290</v>
      </c>
      <c r="N100" s="56">
        <v>510</v>
      </c>
      <c r="O100" s="56">
        <v>810</v>
      </c>
      <c r="P100" s="56">
        <v>200</v>
      </c>
      <c r="Q100" s="56">
        <v>550</v>
      </c>
      <c r="R100" s="56">
        <v>600</v>
      </c>
      <c r="S100" s="56">
        <v>640</v>
      </c>
      <c r="T100" s="56">
        <v>840</v>
      </c>
      <c r="U100" s="56">
        <v>1180</v>
      </c>
      <c r="V100" s="118">
        <v>14</v>
      </c>
      <c r="W100" s="118">
        <v>46</v>
      </c>
      <c r="X100" s="118">
        <v>58</v>
      </c>
      <c r="Y100" s="118">
        <v>80</v>
      </c>
      <c r="Z100" s="118">
        <v>252</v>
      </c>
      <c r="AA100" s="118">
        <v>280</v>
      </c>
      <c r="AB100" s="224">
        <v>504</v>
      </c>
    </row>
    <row r="101" spans="1:28" ht="12.75" customHeight="1">
      <c r="A101" s="490"/>
      <c r="B101" s="521"/>
      <c r="C101" s="63" t="s">
        <v>655</v>
      </c>
      <c r="D101" s="57">
        <v>3786</v>
      </c>
      <c r="E101" s="57">
        <v>4146</v>
      </c>
      <c r="F101" s="99">
        <v>4326</v>
      </c>
      <c r="G101" s="57">
        <v>4586</v>
      </c>
      <c r="H101" s="57" t="s">
        <v>1141</v>
      </c>
      <c r="I101" s="57" t="s">
        <v>1141</v>
      </c>
      <c r="J101" s="56"/>
      <c r="K101" s="56">
        <v>220</v>
      </c>
      <c r="L101" s="56">
        <v>280</v>
      </c>
      <c r="M101" s="56">
        <v>330</v>
      </c>
      <c r="N101" s="56">
        <v>570</v>
      </c>
      <c r="O101" s="56">
        <v>920</v>
      </c>
      <c r="P101" s="56">
        <v>220</v>
      </c>
      <c r="Q101" s="56">
        <v>620</v>
      </c>
      <c r="R101" s="56">
        <v>670</v>
      </c>
      <c r="S101" s="56">
        <v>730</v>
      </c>
      <c r="T101" s="56">
        <v>950</v>
      </c>
      <c r="U101" s="56">
        <v>1350</v>
      </c>
      <c r="V101" s="118">
        <v>18</v>
      </c>
      <c r="W101" s="118">
        <v>54</v>
      </c>
      <c r="X101" s="118">
        <v>66</v>
      </c>
      <c r="Y101" s="118">
        <v>90</v>
      </c>
      <c r="Z101" s="118">
        <v>294</v>
      </c>
      <c r="AA101" s="118">
        <v>326</v>
      </c>
      <c r="AB101" s="224">
        <v>588</v>
      </c>
    </row>
    <row r="102" spans="1:28" ht="12.75" customHeight="1">
      <c r="A102" s="490"/>
      <c r="B102" s="521"/>
      <c r="C102" s="63" t="s">
        <v>654</v>
      </c>
      <c r="D102" s="57">
        <v>4061</v>
      </c>
      <c r="E102" s="57">
        <v>4441</v>
      </c>
      <c r="F102" s="99">
        <v>4661</v>
      </c>
      <c r="G102" s="57">
        <v>4941</v>
      </c>
      <c r="H102" s="57" t="s">
        <v>1141</v>
      </c>
      <c r="I102" s="57" t="s">
        <v>1141</v>
      </c>
      <c r="J102" s="56"/>
      <c r="K102" s="56">
        <v>250</v>
      </c>
      <c r="L102" s="56">
        <v>310</v>
      </c>
      <c r="M102" s="56">
        <v>370</v>
      </c>
      <c r="N102" s="56">
        <v>650</v>
      </c>
      <c r="O102" s="56">
        <v>1040</v>
      </c>
      <c r="P102" s="56">
        <v>250</v>
      </c>
      <c r="Q102" s="56">
        <v>700</v>
      </c>
      <c r="R102" s="56">
        <v>760</v>
      </c>
      <c r="S102" s="56">
        <v>820</v>
      </c>
      <c r="T102" s="56">
        <v>1070</v>
      </c>
      <c r="U102" s="56">
        <v>1520</v>
      </c>
      <c r="V102" s="118">
        <v>18</v>
      </c>
      <c r="W102" s="118">
        <v>58</v>
      </c>
      <c r="X102" s="118">
        <v>76</v>
      </c>
      <c r="Y102" s="118">
        <v>104</v>
      </c>
      <c r="Z102" s="118">
        <v>334</v>
      </c>
      <c r="AA102" s="118">
        <v>372</v>
      </c>
      <c r="AB102" s="224">
        <v>670</v>
      </c>
    </row>
    <row r="103" spans="1:28" ht="12.75" customHeight="1">
      <c r="A103" s="490"/>
      <c r="B103" s="521"/>
      <c r="C103" s="63" t="s">
        <v>653</v>
      </c>
      <c r="D103" s="57">
        <v>4321</v>
      </c>
      <c r="E103" s="57">
        <v>4761</v>
      </c>
      <c r="F103" s="99">
        <v>5001</v>
      </c>
      <c r="G103" s="57">
        <v>5321</v>
      </c>
      <c r="H103" s="57" t="s">
        <v>1141</v>
      </c>
      <c r="I103" s="57" t="s">
        <v>1141</v>
      </c>
      <c r="J103" s="56"/>
      <c r="K103" s="56">
        <v>280</v>
      </c>
      <c r="L103" s="56">
        <v>350</v>
      </c>
      <c r="M103" s="56">
        <v>420</v>
      </c>
      <c r="N103" s="56">
        <v>720</v>
      </c>
      <c r="O103" s="56">
        <v>1160</v>
      </c>
      <c r="P103" s="56">
        <v>280</v>
      </c>
      <c r="Q103" s="56">
        <v>780</v>
      </c>
      <c r="R103" s="56">
        <v>850</v>
      </c>
      <c r="S103" s="56">
        <v>920</v>
      </c>
      <c r="T103" s="56">
        <v>1190</v>
      </c>
      <c r="U103" s="56">
        <v>1690</v>
      </c>
      <c r="V103" s="118">
        <v>26</v>
      </c>
      <c r="W103" s="118">
        <v>70</v>
      </c>
      <c r="X103" s="118">
        <v>88</v>
      </c>
      <c r="Y103" s="118">
        <v>120</v>
      </c>
      <c r="Z103" s="118">
        <v>380</v>
      </c>
      <c r="AA103" s="118">
        <v>422</v>
      </c>
      <c r="AB103" s="224">
        <v>758</v>
      </c>
    </row>
    <row r="104" spans="1:28" ht="12.75" customHeight="1">
      <c r="A104" s="65" t="s">
        <v>674</v>
      </c>
      <c r="B104" s="65"/>
      <c r="C104" s="65"/>
      <c r="D104" s="65"/>
      <c r="E104" s="65"/>
      <c r="F104" s="65"/>
      <c r="G104" s="65"/>
      <c r="H104" s="65"/>
      <c r="I104" s="65"/>
      <c r="J104" s="65"/>
      <c r="K104" s="65"/>
      <c r="L104" s="65"/>
      <c r="M104" s="65"/>
      <c r="N104" s="65"/>
      <c r="O104" s="65"/>
      <c r="P104" s="65"/>
      <c r="Q104" s="65"/>
      <c r="R104" s="65"/>
      <c r="S104" s="65"/>
      <c r="T104" s="65"/>
      <c r="U104" s="65"/>
      <c r="V104" s="109"/>
      <c r="W104" s="109" t="s">
        <v>850</v>
      </c>
      <c r="X104" s="109"/>
      <c r="Y104" s="108"/>
      <c r="Z104" s="108"/>
      <c r="AA104" s="108"/>
    </row>
    <row r="105" spans="1:28" ht="14.25" customHeight="1">
      <c r="A105" s="523" t="s">
        <v>70</v>
      </c>
      <c r="B105" s="526" t="s">
        <v>71</v>
      </c>
      <c r="C105" s="523" t="s">
        <v>72</v>
      </c>
      <c r="D105" s="522" t="s">
        <v>1215</v>
      </c>
      <c r="E105" s="522" t="s">
        <v>73</v>
      </c>
      <c r="F105" s="487" t="s">
        <v>74</v>
      </c>
      <c r="G105" s="487" t="s">
        <v>75</v>
      </c>
      <c r="H105" s="495" t="s">
        <v>1139</v>
      </c>
      <c r="I105" s="495" t="s">
        <v>1140</v>
      </c>
      <c r="J105" s="487" t="s">
        <v>76</v>
      </c>
      <c r="K105" s="512" t="s">
        <v>77</v>
      </c>
      <c r="L105" s="513"/>
      <c r="M105" s="513"/>
      <c r="N105" s="513"/>
      <c r="O105" s="513"/>
      <c r="P105" s="513"/>
      <c r="Q105" s="513"/>
      <c r="R105" s="513"/>
      <c r="S105" s="513"/>
      <c r="T105" s="513"/>
      <c r="U105" s="514"/>
      <c r="V105" s="511" t="s">
        <v>78</v>
      </c>
      <c r="W105" s="511"/>
      <c r="X105" s="511"/>
      <c r="Y105" s="511"/>
      <c r="Z105" s="511"/>
      <c r="AA105" s="511"/>
      <c r="AB105" s="511"/>
    </row>
    <row r="106" spans="1:28" ht="12.75" customHeight="1">
      <c r="A106" s="523"/>
      <c r="B106" s="526"/>
      <c r="C106" s="523"/>
      <c r="D106" s="522"/>
      <c r="E106" s="522"/>
      <c r="F106" s="487"/>
      <c r="G106" s="487"/>
      <c r="H106" s="510"/>
      <c r="I106" s="510"/>
      <c r="J106" s="487"/>
      <c r="K106" s="515" t="s">
        <v>1088</v>
      </c>
      <c r="L106" s="516"/>
      <c r="M106" s="516"/>
      <c r="N106" s="516"/>
      <c r="O106" s="517"/>
      <c r="P106" s="518" t="s">
        <v>1090</v>
      </c>
      <c r="Q106" s="519"/>
      <c r="R106" s="519"/>
      <c r="S106" s="519"/>
      <c r="T106" s="519"/>
      <c r="U106" s="520"/>
      <c r="V106" s="511"/>
      <c r="W106" s="511"/>
      <c r="X106" s="511"/>
      <c r="Y106" s="511"/>
      <c r="Z106" s="511"/>
      <c r="AA106" s="511"/>
      <c r="AB106" s="511"/>
    </row>
    <row r="107" spans="1:28" ht="12.75" customHeight="1">
      <c r="A107" s="523"/>
      <c r="B107" s="526"/>
      <c r="C107" s="523"/>
      <c r="D107" s="522"/>
      <c r="E107" s="522"/>
      <c r="F107" s="487"/>
      <c r="G107" s="487"/>
      <c r="H107" s="496"/>
      <c r="I107" s="496"/>
      <c r="J107" s="487"/>
      <c r="K107" s="106" t="s">
        <v>1089</v>
      </c>
      <c r="L107" s="106" t="s">
        <v>79</v>
      </c>
      <c r="M107" s="106" t="s">
        <v>80</v>
      </c>
      <c r="N107" s="106" t="s">
        <v>81</v>
      </c>
      <c r="O107" s="106" t="s">
        <v>82</v>
      </c>
      <c r="P107" s="106" t="s">
        <v>1216</v>
      </c>
      <c r="Q107" s="106" t="s">
        <v>1089</v>
      </c>
      <c r="R107" s="106" t="s">
        <v>79</v>
      </c>
      <c r="S107" s="106" t="s">
        <v>80</v>
      </c>
      <c r="T107" s="106" t="s">
        <v>81</v>
      </c>
      <c r="U107" s="106" t="s">
        <v>82</v>
      </c>
      <c r="V107" s="105" t="s">
        <v>79</v>
      </c>
      <c r="W107" s="105" t="s">
        <v>80</v>
      </c>
      <c r="X107" s="105" t="s">
        <v>81</v>
      </c>
      <c r="Y107" s="105" t="s">
        <v>82</v>
      </c>
      <c r="Z107" s="105" t="s">
        <v>83</v>
      </c>
      <c r="AA107" s="105" t="s">
        <v>84</v>
      </c>
      <c r="AB107" s="118" t="s">
        <v>1142</v>
      </c>
    </row>
    <row r="108" spans="1:28" ht="12.75" customHeight="1">
      <c r="A108" s="490"/>
      <c r="B108" s="521" t="s">
        <v>901</v>
      </c>
      <c r="C108" s="63" t="s">
        <v>762</v>
      </c>
      <c r="D108" s="57">
        <v>2761</v>
      </c>
      <c r="E108" s="57">
        <v>2891</v>
      </c>
      <c r="F108" s="99">
        <v>2941</v>
      </c>
      <c r="G108" s="99">
        <v>3051</v>
      </c>
      <c r="H108" s="99">
        <v>3251</v>
      </c>
      <c r="I108" s="99">
        <v>3481</v>
      </c>
      <c r="J108" s="56"/>
      <c r="K108" s="56">
        <v>80</v>
      </c>
      <c r="L108" s="56">
        <v>100</v>
      </c>
      <c r="M108" s="56">
        <v>120</v>
      </c>
      <c r="N108" s="56">
        <v>220</v>
      </c>
      <c r="O108" s="56">
        <v>350</v>
      </c>
      <c r="P108" s="56">
        <v>80</v>
      </c>
      <c r="Q108" s="56">
        <v>230</v>
      </c>
      <c r="R108" s="56">
        <v>250</v>
      </c>
      <c r="S108" s="56">
        <v>270</v>
      </c>
      <c r="T108" s="56">
        <v>360</v>
      </c>
      <c r="U108" s="56">
        <v>510</v>
      </c>
      <c r="V108" s="115"/>
      <c r="W108" s="115"/>
      <c r="X108" s="115"/>
      <c r="Y108" s="115"/>
      <c r="Z108" s="118"/>
      <c r="AA108" s="118"/>
      <c r="AB108" s="224"/>
    </row>
    <row r="109" spans="1:28" ht="12.75" customHeight="1">
      <c r="A109" s="490"/>
      <c r="B109" s="521"/>
      <c r="C109" s="63" t="s">
        <v>770</v>
      </c>
      <c r="D109" s="57">
        <v>2881</v>
      </c>
      <c r="E109" s="57">
        <v>3041</v>
      </c>
      <c r="F109" s="99">
        <v>3121</v>
      </c>
      <c r="G109" s="99">
        <v>3241</v>
      </c>
      <c r="H109" s="99">
        <v>3451</v>
      </c>
      <c r="I109" s="99">
        <v>3701</v>
      </c>
      <c r="J109" s="56"/>
      <c r="K109" s="56">
        <v>90</v>
      </c>
      <c r="L109" s="56">
        <v>120</v>
      </c>
      <c r="M109" s="56">
        <v>140</v>
      </c>
      <c r="N109" s="56">
        <v>250</v>
      </c>
      <c r="O109" s="56">
        <v>400</v>
      </c>
      <c r="P109" s="56">
        <v>90</v>
      </c>
      <c r="Q109" s="56">
        <v>270</v>
      </c>
      <c r="R109" s="56">
        <v>290</v>
      </c>
      <c r="S109" s="56">
        <v>320</v>
      </c>
      <c r="T109" s="56">
        <v>410</v>
      </c>
      <c r="U109" s="56">
        <v>590</v>
      </c>
      <c r="V109" s="115"/>
      <c r="W109" s="115"/>
      <c r="X109" s="115"/>
      <c r="Y109" s="115"/>
      <c r="Z109" s="118"/>
      <c r="AA109" s="118"/>
      <c r="AB109" s="224"/>
    </row>
    <row r="110" spans="1:28" ht="12.75" customHeight="1">
      <c r="A110" s="490"/>
      <c r="B110" s="521"/>
      <c r="C110" s="63" t="s">
        <v>683</v>
      </c>
      <c r="D110" s="57">
        <v>3021</v>
      </c>
      <c r="E110" s="57">
        <v>3181</v>
      </c>
      <c r="F110" s="99">
        <v>3271</v>
      </c>
      <c r="G110" s="99">
        <v>3391</v>
      </c>
      <c r="H110" s="99">
        <v>3631</v>
      </c>
      <c r="I110" s="99">
        <v>3931</v>
      </c>
      <c r="J110" s="56"/>
      <c r="K110" s="56">
        <v>110</v>
      </c>
      <c r="L110" s="56">
        <v>140</v>
      </c>
      <c r="M110" s="56">
        <v>170</v>
      </c>
      <c r="N110" s="56">
        <v>290</v>
      </c>
      <c r="O110" s="56">
        <v>470</v>
      </c>
      <c r="P110" s="56">
        <v>110</v>
      </c>
      <c r="Q110" s="56">
        <v>320</v>
      </c>
      <c r="R110" s="56">
        <v>340</v>
      </c>
      <c r="S110" s="56">
        <v>370</v>
      </c>
      <c r="T110" s="56">
        <v>480</v>
      </c>
      <c r="U110" s="56">
        <v>680</v>
      </c>
      <c r="V110" s="115"/>
      <c r="W110" s="115"/>
      <c r="X110" s="115"/>
      <c r="Y110" s="115"/>
      <c r="Z110" s="118"/>
      <c r="AA110" s="118"/>
      <c r="AB110" s="224"/>
    </row>
    <row r="111" spans="1:28" ht="12.75" customHeight="1">
      <c r="A111" s="490"/>
      <c r="B111" s="521"/>
      <c r="C111" s="63" t="s">
        <v>769</v>
      </c>
      <c r="D111" s="57">
        <v>3141</v>
      </c>
      <c r="E111" s="57">
        <v>3341</v>
      </c>
      <c r="F111" s="99">
        <v>3451</v>
      </c>
      <c r="G111" s="99">
        <v>3581</v>
      </c>
      <c r="H111" s="99">
        <v>3821</v>
      </c>
      <c r="I111" s="99">
        <v>4141</v>
      </c>
      <c r="J111" s="56"/>
      <c r="K111" s="56">
        <v>120</v>
      </c>
      <c r="L111" s="56">
        <v>160</v>
      </c>
      <c r="M111" s="56">
        <v>190</v>
      </c>
      <c r="N111" s="56">
        <v>320</v>
      </c>
      <c r="O111" s="56">
        <v>520</v>
      </c>
      <c r="P111" s="56">
        <v>120</v>
      </c>
      <c r="Q111" s="56">
        <v>350</v>
      </c>
      <c r="R111" s="56">
        <v>380</v>
      </c>
      <c r="S111" s="56">
        <v>410</v>
      </c>
      <c r="T111" s="56">
        <v>530</v>
      </c>
      <c r="U111" s="56">
        <v>760</v>
      </c>
      <c r="V111" s="115"/>
      <c r="W111" s="115"/>
      <c r="X111" s="115"/>
      <c r="Y111" s="115"/>
      <c r="Z111" s="118"/>
      <c r="AA111" s="118"/>
      <c r="AB111" s="224"/>
    </row>
    <row r="112" spans="1:28" ht="12.75" customHeight="1">
      <c r="A112" s="490"/>
      <c r="B112" s="521"/>
      <c r="C112" s="63" t="s">
        <v>647</v>
      </c>
      <c r="D112" s="57">
        <v>3281</v>
      </c>
      <c r="E112" s="57">
        <v>3491</v>
      </c>
      <c r="F112" s="99">
        <v>3611</v>
      </c>
      <c r="G112" s="99">
        <v>3771</v>
      </c>
      <c r="H112" s="99">
        <v>4031</v>
      </c>
      <c r="I112" s="99">
        <v>4361</v>
      </c>
      <c r="J112" s="56"/>
      <c r="K112" s="56">
        <v>140</v>
      </c>
      <c r="L112" s="56">
        <v>170</v>
      </c>
      <c r="M112" s="56">
        <v>200</v>
      </c>
      <c r="N112" s="56">
        <v>360</v>
      </c>
      <c r="O112" s="56">
        <v>580</v>
      </c>
      <c r="P112" s="56">
        <v>140</v>
      </c>
      <c r="Q112" s="56">
        <v>390</v>
      </c>
      <c r="R112" s="56">
        <v>420</v>
      </c>
      <c r="S112" s="56">
        <v>450</v>
      </c>
      <c r="T112" s="56">
        <v>590</v>
      </c>
      <c r="U112" s="56">
        <v>840</v>
      </c>
      <c r="V112" s="115"/>
      <c r="W112" s="115"/>
      <c r="X112" s="115"/>
      <c r="Y112" s="115"/>
      <c r="Z112" s="118"/>
      <c r="AA112" s="118"/>
      <c r="AB112" s="224"/>
    </row>
    <row r="113" spans="1:28" ht="12.75" customHeight="1">
      <c r="A113" s="490"/>
      <c r="B113" s="521"/>
      <c r="C113" s="63" t="s">
        <v>645</v>
      </c>
      <c r="D113" s="57">
        <v>3546</v>
      </c>
      <c r="E113" s="57">
        <v>3826</v>
      </c>
      <c r="F113" s="99">
        <v>3956</v>
      </c>
      <c r="G113" s="99">
        <v>4146</v>
      </c>
      <c r="H113" s="99">
        <v>4416</v>
      </c>
      <c r="I113" s="99">
        <v>4806</v>
      </c>
      <c r="J113" s="56"/>
      <c r="K113" s="56">
        <v>170</v>
      </c>
      <c r="L113" s="56">
        <v>210</v>
      </c>
      <c r="M113" s="56">
        <v>250</v>
      </c>
      <c r="N113" s="56">
        <v>430</v>
      </c>
      <c r="O113" s="56">
        <v>700</v>
      </c>
      <c r="P113" s="56">
        <v>170</v>
      </c>
      <c r="Q113" s="56">
        <v>470</v>
      </c>
      <c r="R113" s="56">
        <v>510</v>
      </c>
      <c r="S113" s="56">
        <v>550</v>
      </c>
      <c r="T113" s="56">
        <v>710</v>
      </c>
      <c r="U113" s="56">
        <v>1010</v>
      </c>
      <c r="V113" s="115"/>
      <c r="W113" s="115"/>
      <c r="X113" s="115"/>
      <c r="Y113" s="115"/>
      <c r="Z113" s="118"/>
      <c r="AA113" s="118"/>
      <c r="AB113" s="224"/>
    </row>
    <row r="114" spans="1:28" ht="12.75" customHeight="1">
      <c r="A114" s="490"/>
      <c r="B114" s="521"/>
      <c r="C114" s="63" t="s">
        <v>656</v>
      </c>
      <c r="D114" s="57">
        <v>3806</v>
      </c>
      <c r="E114" s="57">
        <v>4116</v>
      </c>
      <c r="F114" s="99">
        <v>4276</v>
      </c>
      <c r="G114" s="99">
        <v>4496</v>
      </c>
      <c r="H114" s="99">
        <v>4806</v>
      </c>
      <c r="I114" s="99">
        <v>5226</v>
      </c>
      <c r="J114" s="56"/>
      <c r="K114" s="56">
        <v>200</v>
      </c>
      <c r="L114" s="56">
        <v>250</v>
      </c>
      <c r="M114" s="56">
        <v>290</v>
      </c>
      <c r="N114" s="56">
        <v>510</v>
      </c>
      <c r="O114" s="56">
        <v>810</v>
      </c>
      <c r="P114" s="56">
        <v>200</v>
      </c>
      <c r="Q114" s="56">
        <v>550</v>
      </c>
      <c r="R114" s="56">
        <v>600</v>
      </c>
      <c r="S114" s="56">
        <v>640</v>
      </c>
      <c r="T114" s="56">
        <v>840</v>
      </c>
      <c r="U114" s="56">
        <v>1180</v>
      </c>
      <c r="V114" s="115"/>
      <c r="W114" s="115"/>
      <c r="X114" s="115"/>
      <c r="Y114" s="115"/>
      <c r="Z114" s="118"/>
      <c r="AA114" s="118"/>
      <c r="AB114" s="224"/>
    </row>
    <row r="115" spans="1:28" ht="12.75" customHeight="1">
      <c r="A115" s="490"/>
      <c r="B115" s="521"/>
      <c r="C115" s="63" t="s">
        <v>655</v>
      </c>
      <c r="D115" s="57">
        <v>4086</v>
      </c>
      <c r="E115" s="57">
        <v>4426</v>
      </c>
      <c r="F115" s="99">
        <v>4616</v>
      </c>
      <c r="G115" s="99">
        <v>4866</v>
      </c>
      <c r="H115" s="99">
        <v>5206</v>
      </c>
      <c r="I115" s="99">
        <v>5676</v>
      </c>
      <c r="J115" s="56"/>
      <c r="K115" s="56">
        <v>220</v>
      </c>
      <c r="L115" s="56">
        <v>280</v>
      </c>
      <c r="M115" s="56">
        <v>330</v>
      </c>
      <c r="N115" s="56">
        <v>570</v>
      </c>
      <c r="O115" s="56">
        <v>920</v>
      </c>
      <c r="P115" s="56">
        <v>220</v>
      </c>
      <c r="Q115" s="56">
        <v>620</v>
      </c>
      <c r="R115" s="56">
        <v>670</v>
      </c>
      <c r="S115" s="56">
        <v>730</v>
      </c>
      <c r="T115" s="56">
        <v>950</v>
      </c>
      <c r="U115" s="56">
        <v>1350</v>
      </c>
      <c r="V115" s="115"/>
      <c r="W115" s="115"/>
      <c r="X115" s="115"/>
      <c r="Y115" s="115"/>
      <c r="Z115" s="118"/>
      <c r="AA115" s="118"/>
      <c r="AB115" s="224"/>
    </row>
    <row r="116" spans="1:28" ht="12.75" customHeight="1">
      <c r="A116" s="490"/>
      <c r="B116" s="521"/>
      <c r="C116" s="63" t="s">
        <v>654</v>
      </c>
      <c r="D116" s="57">
        <v>4346</v>
      </c>
      <c r="E116" s="57">
        <v>4736</v>
      </c>
      <c r="F116" s="99">
        <v>4946</v>
      </c>
      <c r="G116" s="99">
        <v>5226</v>
      </c>
      <c r="H116" s="99">
        <v>5596</v>
      </c>
      <c r="I116" s="99">
        <v>6106</v>
      </c>
      <c r="J116" s="56"/>
      <c r="K116" s="56">
        <v>250</v>
      </c>
      <c r="L116" s="56">
        <v>310</v>
      </c>
      <c r="M116" s="56">
        <v>370</v>
      </c>
      <c r="N116" s="56">
        <v>650</v>
      </c>
      <c r="O116" s="56">
        <v>1040</v>
      </c>
      <c r="P116" s="56">
        <v>250</v>
      </c>
      <c r="Q116" s="56">
        <v>700</v>
      </c>
      <c r="R116" s="56">
        <v>760</v>
      </c>
      <c r="S116" s="56">
        <v>820</v>
      </c>
      <c r="T116" s="56">
        <v>1070</v>
      </c>
      <c r="U116" s="56">
        <v>1520</v>
      </c>
      <c r="V116" s="115"/>
      <c r="W116" s="115"/>
      <c r="X116" s="115"/>
      <c r="Y116" s="115"/>
      <c r="Z116" s="118"/>
      <c r="AA116" s="118"/>
      <c r="AB116" s="224"/>
    </row>
    <row r="117" spans="1:28" ht="12.75" customHeight="1">
      <c r="A117" s="490"/>
      <c r="B117" s="521"/>
      <c r="C117" s="63" t="s">
        <v>653</v>
      </c>
      <c r="D117" s="57">
        <v>4596</v>
      </c>
      <c r="E117" s="57">
        <v>5036</v>
      </c>
      <c r="F117" s="99">
        <v>5276</v>
      </c>
      <c r="G117" s="99">
        <v>5576</v>
      </c>
      <c r="H117" s="99">
        <v>5986</v>
      </c>
      <c r="I117" s="99">
        <v>6526</v>
      </c>
      <c r="J117" s="56"/>
      <c r="K117" s="56">
        <v>280</v>
      </c>
      <c r="L117" s="56">
        <v>350</v>
      </c>
      <c r="M117" s="56">
        <v>420</v>
      </c>
      <c r="N117" s="56">
        <v>720</v>
      </c>
      <c r="O117" s="56">
        <v>1160</v>
      </c>
      <c r="P117" s="56">
        <v>280</v>
      </c>
      <c r="Q117" s="56">
        <v>780</v>
      </c>
      <c r="R117" s="56">
        <v>850</v>
      </c>
      <c r="S117" s="56">
        <v>920</v>
      </c>
      <c r="T117" s="56">
        <v>1190</v>
      </c>
      <c r="U117" s="56">
        <v>1690</v>
      </c>
      <c r="V117" s="115"/>
      <c r="W117" s="115"/>
      <c r="X117" s="115"/>
      <c r="Y117" s="115"/>
      <c r="Z117" s="118"/>
      <c r="AA117" s="118"/>
      <c r="AB117" s="224"/>
    </row>
    <row r="118" spans="1:28" ht="12.75" customHeight="1">
      <c r="A118" s="490"/>
      <c r="B118" s="521" t="s">
        <v>900</v>
      </c>
      <c r="C118" s="63" t="s">
        <v>762</v>
      </c>
      <c r="D118" s="57">
        <v>2795</v>
      </c>
      <c r="E118" s="57">
        <v>2925</v>
      </c>
      <c r="F118" s="99">
        <v>2975</v>
      </c>
      <c r="G118" s="99">
        <v>3085</v>
      </c>
      <c r="H118" s="99" t="s">
        <v>1141</v>
      </c>
      <c r="I118" s="99" t="s">
        <v>1141</v>
      </c>
      <c r="J118" s="56"/>
      <c r="K118" s="56">
        <v>80</v>
      </c>
      <c r="L118" s="56">
        <v>100</v>
      </c>
      <c r="M118" s="56">
        <v>120</v>
      </c>
      <c r="N118" s="56">
        <v>220</v>
      </c>
      <c r="O118" s="56">
        <v>350</v>
      </c>
      <c r="P118" s="56">
        <v>80</v>
      </c>
      <c r="Q118" s="56">
        <v>230</v>
      </c>
      <c r="R118" s="56">
        <v>250</v>
      </c>
      <c r="S118" s="56">
        <v>270</v>
      </c>
      <c r="T118" s="56">
        <v>360</v>
      </c>
      <c r="U118" s="56">
        <v>510</v>
      </c>
      <c r="V118" s="118">
        <v>2</v>
      </c>
      <c r="W118" s="118">
        <v>7</v>
      </c>
      <c r="X118" s="118">
        <v>9</v>
      </c>
      <c r="Y118" s="118">
        <v>13</v>
      </c>
      <c r="Z118" s="118">
        <v>41</v>
      </c>
      <c r="AA118" s="118">
        <v>46</v>
      </c>
      <c r="AB118" s="224">
        <v>83</v>
      </c>
    </row>
    <row r="119" spans="1:28" ht="12.75" customHeight="1">
      <c r="A119" s="490"/>
      <c r="B119" s="521"/>
      <c r="C119" s="63" t="s">
        <v>770</v>
      </c>
      <c r="D119" s="57">
        <v>2922</v>
      </c>
      <c r="E119" s="57">
        <v>3082</v>
      </c>
      <c r="F119" s="99">
        <v>3162</v>
      </c>
      <c r="G119" s="99">
        <v>3282</v>
      </c>
      <c r="H119" s="99" t="s">
        <v>1141</v>
      </c>
      <c r="I119" s="99" t="s">
        <v>1141</v>
      </c>
      <c r="J119" s="56"/>
      <c r="K119" s="56">
        <v>90</v>
      </c>
      <c r="L119" s="56">
        <v>120</v>
      </c>
      <c r="M119" s="56">
        <v>140</v>
      </c>
      <c r="N119" s="56">
        <v>250</v>
      </c>
      <c r="O119" s="56">
        <v>400</v>
      </c>
      <c r="P119" s="56">
        <v>90</v>
      </c>
      <c r="Q119" s="56">
        <v>270</v>
      </c>
      <c r="R119" s="56">
        <v>290</v>
      </c>
      <c r="S119" s="56">
        <v>320</v>
      </c>
      <c r="T119" s="56">
        <v>410</v>
      </c>
      <c r="U119" s="56">
        <v>590</v>
      </c>
      <c r="V119" s="118">
        <v>2</v>
      </c>
      <c r="W119" s="118">
        <v>9</v>
      </c>
      <c r="X119" s="118">
        <v>11</v>
      </c>
      <c r="Y119" s="118">
        <v>17</v>
      </c>
      <c r="Z119" s="118">
        <v>52</v>
      </c>
      <c r="AA119" s="118">
        <v>58</v>
      </c>
      <c r="AB119" s="224">
        <v>104</v>
      </c>
    </row>
    <row r="120" spans="1:28" ht="12.75" customHeight="1">
      <c r="A120" s="490"/>
      <c r="B120" s="521"/>
      <c r="C120" s="63" t="s">
        <v>683</v>
      </c>
      <c r="D120" s="57">
        <v>3068</v>
      </c>
      <c r="E120" s="57">
        <v>3228</v>
      </c>
      <c r="F120" s="99">
        <v>3318</v>
      </c>
      <c r="G120" s="99">
        <v>3438</v>
      </c>
      <c r="H120" s="99" t="s">
        <v>1141</v>
      </c>
      <c r="I120" s="99" t="s">
        <v>1141</v>
      </c>
      <c r="J120" s="56"/>
      <c r="K120" s="56">
        <v>110</v>
      </c>
      <c r="L120" s="56">
        <v>140</v>
      </c>
      <c r="M120" s="56">
        <v>170</v>
      </c>
      <c r="N120" s="56">
        <v>290</v>
      </c>
      <c r="O120" s="56">
        <v>470</v>
      </c>
      <c r="P120" s="56">
        <v>110</v>
      </c>
      <c r="Q120" s="56">
        <v>320</v>
      </c>
      <c r="R120" s="56">
        <v>340</v>
      </c>
      <c r="S120" s="56">
        <v>370</v>
      </c>
      <c r="T120" s="56">
        <v>480</v>
      </c>
      <c r="U120" s="56">
        <v>680</v>
      </c>
      <c r="V120" s="118">
        <v>5</v>
      </c>
      <c r="W120" s="118">
        <v>12</v>
      </c>
      <c r="X120" s="118">
        <v>14</v>
      </c>
      <c r="Y120" s="118">
        <v>20</v>
      </c>
      <c r="Z120" s="118">
        <v>63</v>
      </c>
      <c r="AA120" s="118">
        <v>70</v>
      </c>
      <c r="AB120" s="224">
        <v>126</v>
      </c>
    </row>
    <row r="121" spans="1:28" ht="12.75" customHeight="1">
      <c r="A121" s="490"/>
      <c r="B121" s="521"/>
      <c r="C121" s="63" t="s">
        <v>769</v>
      </c>
      <c r="D121" s="57">
        <v>3195</v>
      </c>
      <c r="E121" s="57">
        <v>3395</v>
      </c>
      <c r="F121" s="99">
        <v>3505</v>
      </c>
      <c r="G121" s="99">
        <v>3635</v>
      </c>
      <c r="H121" s="99" t="s">
        <v>1141</v>
      </c>
      <c r="I121" s="99" t="s">
        <v>1141</v>
      </c>
      <c r="J121" s="56"/>
      <c r="K121" s="56">
        <v>120</v>
      </c>
      <c r="L121" s="56">
        <v>160</v>
      </c>
      <c r="M121" s="56">
        <v>190</v>
      </c>
      <c r="N121" s="56">
        <v>320</v>
      </c>
      <c r="O121" s="56">
        <v>520</v>
      </c>
      <c r="P121" s="56">
        <v>120</v>
      </c>
      <c r="Q121" s="56">
        <v>350</v>
      </c>
      <c r="R121" s="56">
        <v>380</v>
      </c>
      <c r="S121" s="56">
        <v>410</v>
      </c>
      <c r="T121" s="56">
        <v>530</v>
      </c>
      <c r="U121" s="56">
        <v>760</v>
      </c>
      <c r="V121" s="118">
        <v>5</v>
      </c>
      <c r="W121" s="118">
        <v>14</v>
      </c>
      <c r="X121" s="118">
        <v>18</v>
      </c>
      <c r="Y121" s="118">
        <v>23</v>
      </c>
      <c r="Z121" s="118">
        <v>74</v>
      </c>
      <c r="AA121" s="118">
        <v>82</v>
      </c>
      <c r="AB121" s="224">
        <v>148</v>
      </c>
    </row>
    <row r="122" spans="1:28" ht="12.75" customHeight="1">
      <c r="A122" s="490"/>
      <c r="B122" s="521"/>
      <c r="C122" s="63" t="s">
        <v>647</v>
      </c>
      <c r="D122" s="57">
        <v>3342</v>
      </c>
      <c r="E122" s="57">
        <v>3552</v>
      </c>
      <c r="F122" s="99">
        <v>3672</v>
      </c>
      <c r="G122" s="99">
        <v>3832</v>
      </c>
      <c r="H122" s="99" t="s">
        <v>1141</v>
      </c>
      <c r="I122" s="99" t="s">
        <v>1141</v>
      </c>
      <c r="J122" s="56"/>
      <c r="K122" s="56">
        <v>140</v>
      </c>
      <c r="L122" s="56">
        <v>170</v>
      </c>
      <c r="M122" s="56">
        <v>200</v>
      </c>
      <c r="N122" s="56">
        <v>360</v>
      </c>
      <c r="O122" s="56">
        <v>580</v>
      </c>
      <c r="P122" s="56">
        <v>140</v>
      </c>
      <c r="Q122" s="56">
        <v>390</v>
      </c>
      <c r="R122" s="56">
        <v>420</v>
      </c>
      <c r="S122" s="56">
        <v>450</v>
      </c>
      <c r="T122" s="56">
        <v>590</v>
      </c>
      <c r="U122" s="56">
        <v>840</v>
      </c>
      <c r="V122" s="118">
        <v>6</v>
      </c>
      <c r="W122" s="118">
        <v>16</v>
      </c>
      <c r="X122" s="118">
        <v>20</v>
      </c>
      <c r="Y122" s="118">
        <v>27</v>
      </c>
      <c r="Z122" s="118">
        <v>84</v>
      </c>
      <c r="AA122" s="118">
        <v>94</v>
      </c>
      <c r="AB122" s="224">
        <v>169</v>
      </c>
    </row>
    <row r="123" spans="1:28" ht="12.75" customHeight="1">
      <c r="A123" s="490"/>
      <c r="B123" s="521"/>
      <c r="C123" s="63" t="s">
        <v>645</v>
      </c>
      <c r="D123" s="57">
        <v>3622</v>
      </c>
      <c r="E123" s="57">
        <v>3902</v>
      </c>
      <c r="F123" s="99">
        <v>4032</v>
      </c>
      <c r="G123" s="99">
        <v>4222</v>
      </c>
      <c r="H123" s="99" t="s">
        <v>1141</v>
      </c>
      <c r="I123" s="99" t="s">
        <v>1141</v>
      </c>
      <c r="J123" s="56"/>
      <c r="K123" s="56">
        <v>170</v>
      </c>
      <c r="L123" s="56">
        <v>210</v>
      </c>
      <c r="M123" s="56">
        <v>250</v>
      </c>
      <c r="N123" s="56">
        <v>430</v>
      </c>
      <c r="O123" s="56">
        <v>700</v>
      </c>
      <c r="P123" s="56">
        <v>170</v>
      </c>
      <c r="Q123" s="56">
        <v>470</v>
      </c>
      <c r="R123" s="56">
        <v>510</v>
      </c>
      <c r="S123" s="56">
        <v>550</v>
      </c>
      <c r="T123" s="56">
        <v>710</v>
      </c>
      <c r="U123" s="56">
        <v>1010</v>
      </c>
      <c r="V123" s="118">
        <v>7</v>
      </c>
      <c r="W123" s="118">
        <v>19</v>
      </c>
      <c r="X123" s="118">
        <v>23</v>
      </c>
      <c r="Y123" s="118">
        <v>32</v>
      </c>
      <c r="Z123" s="118">
        <v>104</v>
      </c>
      <c r="AA123" s="118">
        <v>116</v>
      </c>
      <c r="AB123" s="224">
        <v>210</v>
      </c>
    </row>
    <row r="124" spans="1:28" ht="12.75" customHeight="1">
      <c r="A124" s="490"/>
      <c r="B124" s="521"/>
      <c r="C124" s="63" t="s">
        <v>656</v>
      </c>
      <c r="D124" s="57">
        <v>3896</v>
      </c>
      <c r="E124" s="57">
        <v>4206</v>
      </c>
      <c r="F124" s="99">
        <v>4366</v>
      </c>
      <c r="G124" s="99">
        <v>4586</v>
      </c>
      <c r="H124" s="99" t="s">
        <v>1141</v>
      </c>
      <c r="I124" s="99" t="s">
        <v>1141</v>
      </c>
      <c r="J124" s="56"/>
      <c r="K124" s="56">
        <v>200</v>
      </c>
      <c r="L124" s="56">
        <v>250</v>
      </c>
      <c r="M124" s="56">
        <v>290</v>
      </c>
      <c r="N124" s="56">
        <v>510</v>
      </c>
      <c r="O124" s="56">
        <v>810</v>
      </c>
      <c r="P124" s="56">
        <v>200</v>
      </c>
      <c r="Q124" s="56">
        <v>550</v>
      </c>
      <c r="R124" s="56">
        <v>600</v>
      </c>
      <c r="S124" s="56">
        <v>640</v>
      </c>
      <c r="T124" s="56">
        <v>840</v>
      </c>
      <c r="U124" s="56">
        <v>1180</v>
      </c>
      <c r="V124" s="118">
        <v>7</v>
      </c>
      <c r="W124" s="118">
        <v>23</v>
      </c>
      <c r="X124" s="118">
        <v>29</v>
      </c>
      <c r="Y124" s="118">
        <v>40</v>
      </c>
      <c r="Z124" s="118">
        <v>126</v>
      </c>
      <c r="AA124" s="118">
        <v>140</v>
      </c>
      <c r="AB124" s="224">
        <v>252</v>
      </c>
    </row>
    <row r="125" spans="1:28" ht="12.75" customHeight="1">
      <c r="A125" s="490"/>
      <c r="B125" s="521"/>
      <c r="C125" s="63" t="s">
        <v>655</v>
      </c>
      <c r="D125" s="57">
        <v>4190</v>
      </c>
      <c r="E125" s="57">
        <v>4530</v>
      </c>
      <c r="F125" s="99">
        <v>4720</v>
      </c>
      <c r="G125" s="99">
        <v>4970</v>
      </c>
      <c r="H125" s="99" t="s">
        <v>1141</v>
      </c>
      <c r="I125" s="99" t="s">
        <v>1141</v>
      </c>
      <c r="J125" s="56"/>
      <c r="K125" s="56">
        <v>220</v>
      </c>
      <c r="L125" s="56">
        <v>280</v>
      </c>
      <c r="M125" s="56">
        <v>330</v>
      </c>
      <c r="N125" s="56">
        <v>570</v>
      </c>
      <c r="O125" s="56">
        <v>920</v>
      </c>
      <c r="P125" s="56">
        <v>220</v>
      </c>
      <c r="Q125" s="56">
        <v>620</v>
      </c>
      <c r="R125" s="56">
        <v>670</v>
      </c>
      <c r="S125" s="56">
        <v>730</v>
      </c>
      <c r="T125" s="56">
        <v>950</v>
      </c>
      <c r="U125" s="56">
        <v>1350</v>
      </c>
      <c r="V125" s="118">
        <v>9</v>
      </c>
      <c r="W125" s="118">
        <v>27</v>
      </c>
      <c r="X125" s="118">
        <v>33</v>
      </c>
      <c r="Y125" s="118">
        <v>45</v>
      </c>
      <c r="Z125" s="118">
        <v>147</v>
      </c>
      <c r="AA125" s="118">
        <v>163</v>
      </c>
      <c r="AB125" s="224">
        <v>294</v>
      </c>
    </row>
    <row r="126" spans="1:28" ht="12.75" customHeight="1">
      <c r="A126" s="490"/>
      <c r="B126" s="521"/>
      <c r="C126" s="63" t="s">
        <v>654</v>
      </c>
      <c r="D126" s="57">
        <v>4465</v>
      </c>
      <c r="E126" s="57">
        <v>4855</v>
      </c>
      <c r="F126" s="99">
        <v>5065</v>
      </c>
      <c r="G126" s="99">
        <v>5345</v>
      </c>
      <c r="H126" s="99" t="s">
        <v>1141</v>
      </c>
      <c r="I126" s="99" t="s">
        <v>1141</v>
      </c>
      <c r="J126" s="56"/>
      <c r="K126" s="56">
        <v>250</v>
      </c>
      <c r="L126" s="56">
        <v>310</v>
      </c>
      <c r="M126" s="56">
        <v>370</v>
      </c>
      <c r="N126" s="56">
        <v>650</v>
      </c>
      <c r="O126" s="56">
        <v>1040</v>
      </c>
      <c r="P126" s="56">
        <v>250</v>
      </c>
      <c r="Q126" s="56">
        <v>700</v>
      </c>
      <c r="R126" s="56">
        <v>760</v>
      </c>
      <c r="S126" s="56">
        <v>820</v>
      </c>
      <c r="T126" s="56">
        <v>1070</v>
      </c>
      <c r="U126" s="56">
        <v>1520</v>
      </c>
      <c r="V126" s="118">
        <v>9</v>
      </c>
      <c r="W126" s="118">
        <v>29</v>
      </c>
      <c r="X126" s="118">
        <v>38</v>
      </c>
      <c r="Y126" s="118">
        <v>52</v>
      </c>
      <c r="Z126" s="118">
        <v>167</v>
      </c>
      <c r="AA126" s="118">
        <v>186</v>
      </c>
      <c r="AB126" s="224">
        <v>335</v>
      </c>
    </row>
    <row r="127" spans="1:28" ht="12.75" customHeight="1">
      <c r="A127" s="490"/>
      <c r="B127" s="521"/>
      <c r="C127" s="63" t="s">
        <v>653</v>
      </c>
      <c r="D127" s="57">
        <v>4727</v>
      </c>
      <c r="E127" s="57">
        <v>5167</v>
      </c>
      <c r="F127" s="99">
        <v>5407</v>
      </c>
      <c r="G127" s="99">
        <v>5707</v>
      </c>
      <c r="H127" s="99" t="s">
        <v>1141</v>
      </c>
      <c r="I127" s="99" t="s">
        <v>1141</v>
      </c>
      <c r="J127" s="56"/>
      <c r="K127" s="56">
        <v>280</v>
      </c>
      <c r="L127" s="56">
        <v>350</v>
      </c>
      <c r="M127" s="56">
        <v>420</v>
      </c>
      <c r="N127" s="56">
        <v>720</v>
      </c>
      <c r="O127" s="56">
        <v>1160</v>
      </c>
      <c r="P127" s="56">
        <v>280</v>
      </c>
      <c r="Q127" s="56">
        <v>780</v>
      </c>
      <c r="R127" s="56">
        <v>850</v>
      </c>
      <c r="S127" s="56">
        <v>920</v>
      </c>
      <c r="T127" s="56">
        <v>1190</v>
      </c>
      <c r="U127" s="56">
        <v>1690</v>
      </c>
      <c r="V127" s="118">
        <v>13</v>
      </c>
      <c r="W127" s="118">
        <v>35</v>
      </c>
      <c r="X127" s="118">
        <v>44</v>
      </c>
      <c r="Y127" s="118">
        <v>60</v>
      </c>
      <c r="Z127" s="118">
        <v>190</v>
      </c>
      <c r="AA127" s="118">
        <v>211</v>
      </c>
      <c r="AB127" s="224">
        <v>379</v>
      </c>
    </row>
    <row r="128" spans="1:28" ht="12.75" customHeight="1">
      <c r="A128" s="490"/>
      <c r="B128" s="521" t="s">
        <v>899</v>
      </c>
      <c r="C128" s="63" t="s">
        <v>762</v>
      </c>
      <c r="D128" s="57">
        <v>3149</v>
      </c>
      <c r="E128" s="57">
        <v>3269</v>
      </c>
      <c r="F128" s="99">
        <v>3309</v>
      </c>
      <c r="G128" s="99">
        <v>3429</v>
      </c>
      <c r="H128" s="99">
        <v>3669</v>
      </c>
      <c r="I128" s="99">
        <v>3949</v>
      </c>
      <c r="J128" s="56"/>
      <c r="K128" s="56">
        <v>80</v>
      </c>
      <c r="L128" s="56">
        <v>100</v>
      </c>
      <c r="M128" s="56">
        <v>120</v>
      </c>
      <c r="N128" s="56">
        <v>220</v>
      </c>
      <c r="O128" s="56">
        <v>350</v>
      </c>
      <c r="P128" s="56">
        <v>80</v>
      </c>
      <c r="Q128" s="56">
        <v>230</v>
      </c>
      <c r="R128" s="56">
        <v>250</v>
      </c>
      <c r="S128" s="56">
        <v>270</v>
      </c>
      <c r="T128" s="56">
        <v>360</v>
      </c>
      <c r="U128" s="56">
        <v>510</v>
      </c>
      <c r="V128" s="115"/>
      <c r="W128" s="115"/>
      <c r="X128" s="115"/>
      <c r="Y128" s="115"/>
      <c r="Z128" s="118"/>
      <c r="AA128" s="118"/>
      <c r="AB128" s="224"/>
    </row>
    <row r="129" spans="1:28" ht="12.75" customHeight="1">
      <c r="A129" s="490"/>
      <c r="B129" s="521"/>
      <c r="C129" s="63" t="s">
        <v>770</v>
      </c>
      <c r="D129" s="57">
        <v>3269</v>
      </c>
      <c r="E129" s="57">
        <v>3429</v>
      </c>
      <c r="F129" s="99">
        <v>3509</v>
      </c>
      <c r="G129" s="99">
        <v>3629</v>
      </c>
      <c r="H129" s="99">
        <v>3909</v>
      </c>
      <c r="I129" s="99">
        <v>4189</v>
      </c>
      <c r="J129" s="56"/>
      <c r="K129" s="56">
        <v>90</v>
      </c>
      <c r="L129" s="56">
        <v>120</v>
      </c>
      <c r="M129" s="56">
        <v>140</v>
      </c>
      <c r="N129" s="56">
        <v>250</v>
      </c>
      <c r="O129" s="56">
        <v>400</v>
      </c>
      <c r="P129" s="56">
        <v>90</v>
      </c>
      <c r="Q129" s="56">
        <v>270</v>
      </c>
      <c r="R129" s="56">
        <v>290</v>
      </c>
      <c r="S129" s="56">
        <v>320</v>
      </c>
      <c r="T129" s="56">
        <v>410</v>
      </c>
      <c r="U129" s="56">
        <v>590</v>
      </c>
      <c r="V129" s="115"/>
      <c r="W129" s="115"/>
      <c r="X129" s="115"/>
      <c r="Y129" s="115"/>
      <c r="Z129" s="118"/>
      <c r="AA129" s="118"/>
      <c r="AB129" s="224"/>
    </row>
    <row r="130" spans="1:28" ht="12.75" customHeight="1">
      <c r="A130" s="490"/>
      <c r="B130" s="521"/>
      <c r="C130" s="63" t="s">
        <v>683</v>
      </c>
      <c r="D130" s="57">
        <v>3424</v>
      </c>
      <c r="E130" s="57">
        <v>3584</v>
      </c>
      <c r="F130" s="99">
        <v>3664</v>
      </c>
      <c r="G130" s="99">
        <v>3784</v>
      </c>
      <c r="H130" s="99">
        <v>4104</v>
      </c>
      <c r="I130" s="99">
        <v>4464</v>
      </c>
      <c r="J130" s="56"/>
      <c r="K130" s="56">
        <v>110</v>
      </c>
      <c r="L130" s="56">
        <v>140</v>
      </c>
      <c r="M130" s="56">
        <v>170</v>
      </c>
      <c r="N130" s="56">
        <v>290</v>
      </c>
      <c r="O130" s="56">
        <v>470</v>
      </c>
      <c r="P130" s="56">
        <v>110</v>
      </c>
      <c r="Q130" s="56">
        <v>320</v>
      </c>
      <c r="R130" s="56">
        <v>340</v>
      </c>
      <c r="S130" s="56">
        <v>370</v>
      </c>
      <c r="T130" s="56">
        <v>480</v>
      </c>
      <c r="U130" s="56">
        <v>680</v>
      </c>
      <c r="V130" s="115"/>
      <c r="W130" s="115"/>
      <c r="X130" s="115"/>
      <c r="Y130" s="115"/>
      <c r="Z130" s="118"/>
      <c r="AA130" s="118"/>
      <c r="AB130" s="224"/>
    </row>
    <row r="131" spans="1:28" ht="12.75" customHeight="1">
      <c r="A131" s="490"/>
      <c r="B131" s="521"/>
      <c r="C131" s="63" t="s">
        <v>769</v>
      </c>
      <c r="D131" s="57">
        <v>3544</v>
      </c>
      <c r="E131" s="57">
        <v>3744</v>
      </c>
      <c r="F131" s="99">
        <v>3864</v>
      </c>
      <c r="G131" s="99">
        <v>3984</v>
      </c>
      <c r="H131" s="99">
        <v>4304</v>
      </c>
      <c r="I131" s="99">
        <v>4704</v>
      </c>
      <c r="J131" s="56"/>
      <c r="K131" s="56">
        <v>120</v>
      </c>
      <c r="L131" s="56">
        <v>160</v>
      </c>
      <c r="M131" s="56">
        <v>190</v>
      </c>
      <c r="N131" s="56">
        <v>320</v>
      </c>
      <c r="O131" s="56">
        <v>520</v>
      </c>
      <c r="P131" s="56">
        <v>120</v>
      </c>
      <c r="Q131" s="56">
        <v>350</v>
      </c>
      <c r="R131" s="56">
        <v>380</v>
      </c>
      <c r="S131" s="56">
        <v>410</v>
      </c>
      <c r="T131" s="56">
        <v>530</v>
      </c>
      <c r="U131" s="56">
        <v>760</v>
      </c>
      <c r="V131" s="115"/>
      <c r="W131" s="115"/>
      <c r="X131" s="115"/>
      <c r="Y131" s="115"/>
      <c r="Z131" s="118"/>
      <c r="AA131" s="118"/>
      <c r="AB131" s="224"/>
    </row>
    <row r="132" spans="1:28" ht="12.75" customHeight="1">
      <c r="A132" s="490"/>
      <c r="B132" s="521"/>
      <c r="C132" s="63" t="s">
        <v>647</v>
      </c>
      <c r="D132" s="57">
        <v>3704</v>
      </c>
      <c r="E132" s="57">
        <v>3904</v>
      </c>
      <c r="F132" s="99">
        <v>4024</v>
      </c>
      <c r="G132" s="99">
        <v>4184</v>
      </c>
      <c r="H132" s="99">
        <v>4544</v>
      </c>
      <c r="I132" s="99">
        <v>4944</v>
      </c>
      <c r="J132" s="56"/>
      <c r="K132" s="56">
        <v>140</v>
      </c>
      <c r="L132" s="56">
        <v>170</v>
      </c>
      <c r="M132" s="56">
        <v>200</v>
      </c>
      <c r="N132" s="56">
        <v>360</v>
      </c>
      <c r="O132" s="56">
        <v>580</v>
      </c>
      <c r="P132" s="56">
        <v>140</v>
      </c>
      <c r="Q132" s="56">
        <v>390</v>
      </c>
      <c r="R132" s="56">
        <v>420</v>
      </c>
      <c r="S132" s="56">
        <v>450</v>
      </c>
      <c r="T132" s="56">
        <v>590</v>
      </c>
      <c r="U132" s="56">
        <v>840</v>
      </c>
      <c r="V132" s="115"/>
      <c r="W132" s="115"/>
      <c r="X132" s="115"/>
      <c r="Y132" s="115"/>
      <c r="Z132" s="118"/>
      <c r="AA132" s="118"/>
      <c r="AB132" s="224"/>
    </row>
    <row r="133" spans="1:28" ht="12.75" customHeight="1">
      <c r="A133" s="490"/>
      <c r="B133" s="521"/>
      <c r="C133" s="63" t="s">
        <v>645</v>
      </c>
      <c r="D133" s="57">
        <v>3994</v>
      </c>
      <c r="E133" s="57">
        <v>4274</v>
      </c>
      <c r="F133" s="99">
        <v>4394</v>
      </c>
      <c r="G133" s="99">
        <v>4594</v>
      </c>
      <c r="H133" s="99">
        <v>4954</v>
      </c>
      <c r="I133" s="99">
        <v>5434</v>
      </c>
      <c r="J133" s="56"/>
      <c r="K133" s="56">
        <v>170</v>
      </c>
      <c r="L133" s="56">
        <v>210</v>
      </c>
      <c r="M133" s="56">
        <v>250</v>
      </c>
      <c r="N133" s="56">
        <v>430</v>
      </c>
      <c r="O133" s="56">
        <v>700</v>
      </c>
      <c r="P133" s="56">
        <v>170</v>
      </c>
      <c r="Q133" s="56">
        <v>470</v>
      </c>
      <c r="R133" s="56">
        <v>510</v>
      </c>
      <c r="S133" s="56">
        <v>550</v>
      </c>
      <c r="T133" s="56">
        <v>710</v>
      </c>
      <c r="U133" s="56">
        <v>1010</v>
      </c>
      <c r="V133" s="115"/>
      <c r="W133" s="115"/>
      <c r="X133" s="115"/>
      <c r="Y133" s="115"/>
      <c r="Z133" s="118"/>
      <c r="AA133" s="118"/>
      <c r="AB133" s="224"/>
    </row>
    <row r="134" spans="1:28" ht="12.75" customHeight="1">
      <c r="A134" s="490"/>
      <c r="B134" s="521"/>
      <c r="C134" s="63" t="s">
        <v>656</v>
      </c>
      <c r="D134" s="57">
        <v>4269</v>
      </c>
      <c r="E134" s="57">
        <v>4589</v>
      </c>
      <c r="F134" s="99">
        <v>4749</v>
      </c>
      <c r="G134" s="99">
        <v>4949</v>
      </c>
      <c r="H134" s="99">
        <v>5389</v>
      </c>
      <c r="I134" s="99">
        <v>5909</v>
      </c>
      <c r="J134" s="56"/>
      <c r="K134" s="56">
        <v>200</v>
      </c>
      <c r="L134" s="56">
        <v>250</v>
      </c>
      <c r="M134" s="56">
        <v>290</v>
      </c>
      <c r="N134" s="56">
        <v>510</v>
      </c>
      <c r="O134" s="56">
        <v>810</v>
      </c>
      <c r="P134" s="56">
        <v>200</v>
      </c>
      <c r="Q134" s="56">
        <v>550</v>
      </c>
      <c r="R134" s="56">
        <v>600</v>
      </c>
      <c r="S134" s="56">
        <v>640</v>
      </c>
      <c r="T134" s="56">
        <v>840</v>
      </c>
      <c r="U134" s="56">
        <v>1180</v>
      </c>
      <c r="V134" s="115"/>
      <c r="W134" s="115"/>
      <c r="X134" s="115"/>
      <c r="Y134" s="115"/>
      <c r="Z134" s="118"/>
      <c r="AA134" s="118"/>
      <c r="AB134" s="224"/>
    </row>
    <row r="135" spans="1:28" ht="12.75" customHeight="1">
      <c r="A135" s="490"/>
      <c r="B135" s="521"/>
      <c r="C135" s="63" t="s">
        <v>655</v>
      </c>
      <c r="D135" s="57">
        <v>4594</v>
      </c>
      <c r="E135" s="57">
        <v>4914</v>
      </c>
      <c r="F135" s="99">
        <v>5114</v>
      </c>
      <c r="G135" s="99">
        <v>5354</v>
      </c>
      <c r="H135" s="99">
        <v>5834</v>
      </c>
      <c r="I135" s="99">
        <v>6434</v>
      </c>
      <c r="J135" s="56"/>
      <c r="K135" s="56">
        <v>220</v>
      </c>
      <c r="L135" s="56">
        <v>280</v>
      </c>
      <c r="M135" s="56">
        <v>330</v>
      </c>
      <c r="N135" s="56">
        <v>570</v>
      </c>
      <c r="O135" s="56">
        <v>920</v>
      </c>
      <c r="P135" s="56">
        <v>220</v>
      </c>
      <c r="Q135" s="56">
        <v>620</v>
      </c>
      <c r="R135" s="56">
        <v>670</v>
      </c>
      <c r="S135" s="56">
        <v>730</v>
      </c>
      <c r="T135" s="56">
        <v>950</v>
      </c>
      <c r="U135" s="56">
        <v>1350</v>
      </c>
      <c r="V135" s="115"/>
      <c r="W135" s="115"/>
      <c r="X135" s="115"/>
      <c r="Y135" s="115"/>
      <c r="Z135" s="118"/>
      <c r="AA135" s="118"/>
      <c r="AB135" s="224"/>
    </row>
    <row r="136" spans="1:28" ht="12.75" customHeight="1">
      <c r="A136" s="490"/>
      <c r="B136" s="521"/>
      <c r="C136" s="63" t="s">
        <v>654</v>
      </c>
      <c r="D136" s="57">
        <v>4869</v>
      </c>
      <c r="E136" s="57">
        <v>5269</v>
      </c>
      <c r="F136" s="99">
        <v>5469</v>
      </c>
      <c r="G136" s="99">
        <v>5749</v>
      </c>
      <c r="H136" s="99">
        <v>6269</v>
      </c>
      <c r="I136" s="99">
        <v>6909</v>
      </c>
      <c r="J136" s="56"/>
      <c r="K136" s="56">
        <v>250</v>
      </c>
      <c r="L136" s="56">
        <v>310</v>
      </c>
      <c r="M136" s="56">
        <v>370</v>
      </c>
      <c r="N136" s="56">
        <v>650</v>
      </c>
      <c r="O136" s="56">
        <v>1040</v>
      </c>
      <c r="P136" s="56">
        <v>250</v>
      </c>
      <c r="Q136" s="56">
        <v>700</v>
      </c>
      <c r="R136" s="56">
        <v>760</v>
      </c>
      <c r="S136" s="56">
        <v>820</v>
      </c>
      <c r="T136" s="56">
        <v>1070</v>
      </c>
      <c r="U136" s="56">
        <v>1520</v>
      </c>
      <c r="V136" s="115"/>
      <c r="W136" s="115"/>
      <c r="X136" s="115"/>
      <c r="Y136" s="115"/>
      <c r="Z136" s="118"/>
      <c r="AA136" s="118"/>
      <c r="AB136" s="224"/>
    </row>
    <row r="137" spans="1:28" ht="12.75" customHeight="1">
      <c r="A137" s="490"/>
      <c r="B137" s="521"/>
      <c r="C137" s="63" t="s">
        <v>653</v>
      </c>
      <c r="D137" s="57">
        <v>5144</v>
      </c>
      <c r="E137" s="57">
        <v>5584</v>
      </c>
      <c r="F137" s="99">
        <v>5824</v>
      </c>
      <c r="G137" s="99">
        <v>6104</v>
      </c>
      <c r="H137" s="99">
        <v>6704</v>
      </c>
      <c r="I137" s="99">
        <v>7384</v>
      </c>
      <c r="J137" s="56"/>
      <c r="K137" s="56">
        <v>280</v>
      </c>
      <c r="L137" s="56">
        <v>350</v>
      </c>
      <c r="M137" s="56">
        <v>420</v>
      </c>
      <c r="N137" s="56">
        <v>720</v>
      </c>
      <c r="O137" s="56">
        <v>1160</v>
      </c>
      <c r="P137" s="56">
        <v>280</v>
      </c>
      <c r="Q137" s="56">
        <v>780</v>
      </c>
      <c r="R137" s="56">
        <v>850</v>
      </c>
      <c r="S137" s="56">
        <v>920</v>
      </c>
      <c r="T137" s="56">
        <v>1190</v>
      </c>
      <c r="U137" s="56">
        <v>1690</v>
      </c>
      <c r="V137" s="115"/>
      <c r="W137" s="115"/>
      <c r="X137" s="115"/>
      <c r="Y137" s="115"/>
      <c r="Z137" s="118"/>
      <c r="AA137" s="118"/>
      <c r="AB137" s="224"/>
    </row>
    <row r="138" spans="1:28" ht="12.75" customHeight="1">
      <c r="A138" s="473"/>
      <c r="B138" s="521" t="s">
        <v>898</v>
      </c>
      <c r="C138" s="63" t="s">
        <v>645</v>
      </c>
      <c r="D138" s="57">
        <v>2125</v>
      </c>
      <c r="E138" s="57">
        <v>2405</v>
      </c>
      <c r="F138" s="99">
        <v>2545</v>
      </c>
      <c r="G138" s="99">
        <v>2725</v>
      </c>
      <c r="H138" s="99">
        <v>2925</v>
      </c>
      <c r="I138" s="99">
        <v>3225</v>
      </c>
      <c r="J138" s="56">
        <v>440</v>
      </c>
      <c r="K138" s="56">
        <v>170</v>
      </c>
      <c r="L138" s="56">
        <v>210</v>
      </c>
      <c r="M138" s="56">
        <v>250</v>
      </c>
      <c r="N138" s="56">
        <v>430</v>
      </c>
      <c r="O138" s="56">
        <v>700</v>
      </c>
      <c r="P138" s="56">
        <v>170</v>
      </c>
      <c r="Q138" s="56">
        <v>470</v>
      </c>
      <c r="R138" s="56">
        <v>510</v>
      </c>
      <c r="S138" s="56">
        <v>550</v>
      </c>
      <c r="T138" s="56">
        <v>710</v>
      </c>
      <c r="U138" s="56">
        <v>1010</v>
      </c>
      <c r="V138" s="115"/>
      <c r="W138" s="115"/>
      <c r="X138" s="115"/>
      <c r="Y138" s="115"/>
      <c r="Z138" s="118"/>
      <c r="AA138" s="118"/>
      <c r="AB138" s="224"/>
    </row>
    <row r="139" spans="1:28" ht="12.75" customHeight="1">
      <c r="A139" s="473"/>
      <c r="B139" s="521"/>
      <c r="C139" s="63" t="s">
        <v>656</v>
      </c>
      <c r="D139" s="57">
        <v>2361</v>
      </c>
      <c r="E139" s="57">
        <v>2661</v>
      </c>
      <c r="F139" s="99">
        <v>2821</v>
      </c>
      <c r="G139" s="99">
        <v>3061</v>
      </c>
      <c r="H139" s="99">
        <v>3241</v>
      </c>
      <c r="I139" s="99">
        <v>3561</v>
      </c>
      <c r="J139" s="56">
        <v>440</v>
      </c>
      <c r="K139" s="56">
        <v>200</v>
      </c>
      <c r="L139" s="56">
        <v>250</v>
      </c>
      <c r="M139" s="56">
        <v>290</v>
      </c>
      <c r="N139" s="56">
        <v>510</v>
      </c>
      <c r="O139" s="56">
        <v>810</v>
      </c>
      <c r="P139" s="56">
        <v>200</v>
      </c>
      <c r="Q139" s="56">
        <v>550</v>
      </c>
      <c r="R139" s="56">
        <v>600</v>
      </c>
      <c r="S139" s="56">
        <v>640</v>
      </c>
      <c r="T139" s="56">
        <v>840</v>
      </c>
      <c r="U139" s="56">
        <v>1180</v>
      </c>
      <c r="V139" s="115"/>
      <c r="W139" s="115"/>
      <c r="X139" s="115"/>
      <c r="Y139" s="115"/>
      <c r="Z139" s="118"/>
      <c r="AA139" s="118"/>
      <c r="AB139" s="224"/>
    </row>
    <row r="140" spans="1:28" ht="12.75" customHeight="1">
      <c r="A140" s="473"/>
      <c r="B140" s="521"/>
      <c r="C140" s="63" t="s">
        <v>655</v>
      </c>
      <c r="D140" s="57">
        <v>2555</v>
      </c>
      <c r="E140" s="57">
        <v>2915</v>
      </c>
      <c r="F140" s="99">
        <v>3095</v>
      </c>
      <c r="G140" s="99">
        <v>3355</v>
      </c>
      <c r="H140" s="99">
        <v>3555</v>
      </c>
      <c r="I140" s="99">
        <v>3875</v>
      </c>
      <c r="J140" s="56">
        <v>440</v>
      </c>
      <c r="K140" s="56">
        <v>220</v>
      </c>
      <c r="L140" s="56">
        <v>280</v>
      </c>
      <c r="M140" s="56">
        <v>330</v>
      </c>
      <c r="N140" s="56">
        <v>570</v>
      </c>
      <c r="O140" s="56">
        <v>920</v>
      </c>
      <c r="P140" s="56">
        <v>220</v>
      </c>
      <c r="Q140" s="56">
        <v>620</v>
      </c>
      <c r="R140" s="56">
        <v>670</v>
      </c>
      <c r="S140" s="56">
        <v>730</v>
      </c>
      <c r="T140" s="56">
        <v>950</v>
      </c>
      <c r="U140" s="56">
        <v>1350</v>
      </c>
      <c r="V140" s="115"/>
      <c r="W140" s="115"/>
      <c r="X140" s="115"/>
      <c r="Y140" s="115"/>
      <c r="Z140" s="118"/>
      <c r="AA140" s="118"/>
      <c r="AB140" s="224"/>
    </row>
    <row r="141" spans="1:28" ht="12.75" customHeight="1">
      <c r="A141" s="473"/>
      <c r="B141" s="521"/>
      <c r="C141" s="63" t="s">
        <v>654</v>
      </c>
      <c r="D141" s="57">
        <v>2863</v>
      </c>
      <c r="E141" s="57">
        <v>3263</v>
      </c>
      <c r="F141" s="99">
        <v>3463</v>
      </c>
      <c r="G141" s="99">
        <v>3743</v>
      </c>
      <c r="H141" s="99">
        <v>3943</v>
      </c>
      <c r="I141" s="99">
        <v>4283</v>
      </c>
      <c r="J141" s="56">
        <v>440</v>
      </c>
      <c r="K141" s="56">
        <v>250</v>
      </c>
      <c r="L141" s="56">
        <v>310</v>
      </c>
      <c r="M141" s="56">
        <v>370</v>
      </c>
      <c r="N141" s="56">
        <v>650</v>
      </c>
      <c r="O141" s="56">
        <v>1040</v>
      </c>
      <c r="P141" s="56">
        <v>250</v>
      </c>
      <c r="Q141" s="56">
        <v>700</v>
      </c>
      <c r="R141" s="56">
        <v>760</v>
      </c>
      <c r="S141" s="56">
        <v>820</v>
      </c>
      <c r="T141" s="56">
        <v>1070</v>
      </c>
      <c r="U141" s="56">
        <v>1520</v>
      </c>
      <c r="V141" s="115"/>
      <c r="W141" s="115"/>
      <c r="X141" s="115"/>
      <c r="Y141" s="115"/>
      <c r="Z141" s="118"/>
      <c r="AA141" s="118"/>
      <c r="AB141" s="224"/>
    </row>
    <row r="142" spans="1:28" ht="12.75" customHeight="1">
      <c r="A142" s="473"/>
      <c r="B142" s="521"/>
      <c r="C142" s="63" t="s">
        <v>653</v>
      </c>
      <c r="D142" s="57">
        <v>2953</v>
      </c>
      <c r="E142" s="57">
        <v>3393</v>
      </c>
      <c r="F142" s="99">
        <v>3633</v>
      </c>
      <c r="G142" s="99">
        <v>3953</v>
      </c>
      <c r="H142" s="99">
        <v>4133</v>
      </c>
      <c r="I142" s="99">
        <v>4493</v>
      </c>
      <c r="J142" s="56">
        <v>440</v>
      </c>
      <c r="K142" s="56">
        <v>280</v>
      </c>
      <c r="L142" s="56">
        <v>350</v>
      </c>
      <c r="M142" s="56">
        <v>420</v>
      </c>
      <c r="N142" s="56">
        <v>720</v>
      </c>
      <c r="O142" s="56">
        <v>1160</v>
      </c>
      <c r="P142" s="56">
        <v>280</v>
      </c>
      <c r="Q142" s="56">
        <v>780</v>
      </c>
      <c r="R142" s="56">
        <v>850</v>
      </c>
      <c r="S142" s="56">
        <v>920</v>
      </c>
      <c r="T142" s="56">
        <v>1190</v>
      </c>
      <c r="U142" s="56">
        <v>1690</v>
      </c>
      <c r="V142" s="115"/>
      <c r="W142" s="115"/>
      <c r="X142" s="115"/>
      <c r="Y142" s="115"/>
      <c r="Z142" s="118"/>
      <c r="AA142" s="118"/>
      <c r="AB142" s="224"/>
    </row>
    <row r="143" spans="1:28">
      <c r="A143" s="65" t="s">
        <v>674</v>
      </c>
      <c r="B143" s="65"/>
      <c r="C143" s="65"/>
      <c r="D143" s="65"/>
      <c r="E143" s="65"/>
      <c r="F143" s="65"/>
      <c r="G143" s="65"/>
      <c r="H143" s="65"/>
      <c r="I143" s="65"/>
      <c r="J143" s="65"/>
      <c r="K143" s="65"/>
      <c r="L143" s="65"/>
      <c r="M143" s="65"/>
      <c r="N143" s="65"/>
      <c r="O143" s="65"/>
      <c r="P143" s="65"/>
      <c r="Q143" s="65"/>
      <c r="R143" s="65"/>
      <c r="S143" s="65"/>
      <c r="T143" s="65"/>
      <c r="U143" s="65"/>
      <c r="V143" s="109"/>
      <c r="W143" s="109" t="s">
        <v>839</v>
      </c>
      <c r="X143" s="109"/>
      <c r="Y143" s="108"/>
      <c r="Z143" s="108"/>
      <c r="AA143" s="108"/>
    </row>
    <row r="144" spans="1:28" ht="14.25" customHeight="1">
      <c r="A144" s="523" t="s">
        <v>70</v>
      </c>
      <c r="B144" s="526" t="s">
        <v>71</v>
      </c>
      <c r="C144" s="523" t="s">
        <v>72</v>
      </c>
      <c r="D144" s="522" t="s">
        <v>1215</v>
      </c>
      <c r="E144" s="522" t="s">
        <v>73</v>
      </c>
      <c r="F144" s="487" t="s">
        <v>74</v>
      </c>
      <c r="G144" s="487" t="s">
        <v>75</v>
      </c>
      <c r="H144" s="495" t="s">
        <v>1139</v>
      </c>
      <c r="I144" s="495" t="s">
        <v>1140</v>
      </c>
      <c r="J144" s="487" t="s">
        <v>76</v>
      </c>
      <c r="K144" s="512" t="s">
        <v>77</v>
      </c>
      <c r="L144" s="513"/>
      <c r="M144" s="513"/>
      <c r="N144" s="513"/>
      <c r="O144" s="513"/>
      <c r="P144" s="513"/>
      <c r="Q144" s="513"/>
      <c r="R144" s="513"/>
      <c r="S144" s="513"/>
      <c r="T144" s="513"/>
      <c r="U144" s="514"/>
      <c r="V144" s="511" t="s">
        <v>78</v>
      </c>
      <c r="W144" s="511"/>
      <c r="X144" s="511"/>
      <c r="Y144" s="511"/>
      <c r="Z144" s="511"/>
      <c r="AA144" s="511"/>
      <c r="AB144" s="511"/>
    </row>
    <row r="145" spans="1:28" ht="12.75" customHeight="1">
      <c r="A145" s="523"/>
      <c r="B145" s="526"/>
      <c r="C145" s="523"/>
      <c r="D145" s="522"/>
      <c r="E145" s="522"/>
      <c r="F145" s="487"/>
      <c r="G145" s="487"/>
      <c r="H145" s="510"/>
      <c r="I145" s="510"/>
      <c r="J145" s="487"/>
      <c r="K145" s="515" t="s">
        <v>1088</v>
      </c>
      <c r="L145" s="516"/>
      <c r="M145" s="516"/>
      <c r="N145" s="516"/>
      <c r="O145" s="517"/>
      <c r="P145" s="518" t="s">
        <v>1090</v>
      </c>
      <c r="Q145" s="519"/>
      <c r="R145" s="519"/>
      <c r="S145" s="519"/>
      <c r="T145" s="519"/>
      <c r="U145" s="520"/>
      <c r="V145" s="511"/>
      <c r="W145" s="511"/>
      <c r="X145" s="511"/>
      <c r="Y145" s="511"/>
      <c r="Z145" s="511"/>
      <c r="AA145" s="511"/>
      <c r="AB145" s="511"/>
    </row>
    <row r="146" spans="1:28" ht="12.75" customHeight="1">
      <c r="A146" s="523"/>
      <c r="B146" s="526"/>
      <c r="C146" s="523"/>
      <c r="D146" s="522"/>
      <c r="E146" s="522"/>
      <c r="F146" s="487"/>
      <c r="G146" s="487"/>
      <c r="H146" s="496"/>
      <c r="I146" s="496"/>
      <c r="J146" s="487"/>
      <c r="K146" s="106" t="s">
        <v>1089</v>
      </c>
      <c r="L146" s="106" t="s">
        <v>79</v>
      </c>
      <c r="M146" s="106" t="s">
        <v>80</v>
      </c>
      <c r="N146" s="106" t="s">
        <v>81</v>
      </c>
      <c r="O146" s="106" t="s">
        <v>82</v>
      </c>
      <c r="P146" s="106" t="s">
        <v>1216</v>
      </c>
      <c r="Q146" s="106" t="s">
        <v>1089</v>
      </c>
      <c r="R146" s="106" t="s">
        <v>79</v>
      </c>
      <c r="S146" s="106" t="s">
        <v>80</v>
      </c>
      <c r="T146" s="106" t="s">
        <v>81</v>
      </c>
      <c r="U146" s="106" t="s">
        <v>82</v>
      </c>
      <c r="V146" s="105" t="s">
        <v>79</v>
      </c>
      <c r="W146" s="105" t="s">
        <v>80</v>
      </c>
      <c r="X146" s="105" t="s">
        <v>81</v>
      </c>
      <c r="Y146" s="105" t="s">
        <v>82</v>
      </c>
      <c r="Z146" s="105" t="s">
        <v>83</v>
      </c>
      <c r="AA146" s="105" t="s">
        <v>84</v>
      </c>
      <c r="AB146" s="118" t="s">
        <v>1142</v>
      </c>
    </row>
    <row r="147" spans="1:28" ht="12.75" customHeight="1">
      <c r="A147" s="523"/>
      <c r="B147" s="521" t="s">
        <v>896</v>
      </c>
      <c r="C147" s="63" t="s">
        <v>758</v>
      </c>
      <c r="D147" s="57">
        <v>1058</v>
      </c>
      <c r="E147" s="57">
        <v>1128</v>
      </c>
      <c r="F147" s="57">
        <v>1158</v>
      </c>
      <c r="G147" s="57">
        <v>1208</v>
      </c>
      <c r="H147" s="57">
        <v>1318</v>
      </c>
      <c r="I147" s="57">
        <v>1448</v>
      </c>
      <c r="J147" s="56">
        <v>220</v>
      </c>
      <c r="K147" s="56">
        <v>40</v>
      </c>
      <c r="L147" s="56">
        <v>50</v>
      </c>
      <c r="M147" s="56">
        <v>60</v>
      </c>
      <c r="N147" s="56">
        <v>110</v>
      </c>
      <c r="O147" s="56">
        <v>170</v>
      </c>
      <c r="P147" s="56">
        <v>40</v>
      </c>
      <c r="Q147" s="56">
        <v>120</v>
      </c>
      <c r="R147" s="56">
        <v>130</v>
      </c>
      <c r="S147" s="56">
        <v>140</v>
      </c>
      <c r="T147" s="56">
        <v>180</v>
      </c>
      <c r="U147" s="56">
        <v>250</v>
      </c>
      <c r="V147" s="105"/>
      <c r="W147" s="102"/>
      <c r="X147" s="102"/>
      <c r="Y147" s="102"/>
      <c r="Z147" s="102"/>
      <c r="AA147" s="102"/>
      <c r="AB147" s="224"/>
    </row>
    <row r="148" spans="1:28" ht="12.75" customHeight="1">
      <c r="A148" s="523"/>
      <c r="B148" s="521"/>
      <c r="C148" s="63" t="s">
        <v>757</v>
      </c>
      <c r="D148" s="57">
        <v>1195</v>
      </c>
      <c r="E148" s="57">
        <v>1275</v>
      </c>
      <c r="F148" s="57">
        <v>1325</v>
      </c>
      <c r="G148" s="57">
        <v>1385</v>
      </c>
      <c r="H148" s="57">
        <v>1495</v>
      </c>
      <c r="I148" s="57">
        <v>1635</v>
      </c>
      <c r="J148" s="56">
        <v>220</v>
      </c>
      <c r="K148" s="56">
        <v>50</v>
      </c>
      <c r="L148" s="56">
        <v>70</v>
      </c>
      <c r="M148" s="56">
        <v>80</v>
      </c>
      <c r="N148" s="56">
        <v>140</v>
      </c>
      <c r="O148" s="56">
        <v>230</v>
      </c>
      <c r="P148" s="56">
        <v>50</v>
      </c>
      <c r="Q148" s="56">
        <v>150</v>
      </c>
      <c r="R148" s="56">
        <v>170</v>
      </c>
      <c r="S148" s="56">
        <v>180</v>
      </c>
      <c r="T148" s="56">
        <v>230</v>
      </c>
      <c r="U148" s="56">
        <v>330</v>
      </c>
      <c r="V148" s="105"/>
      <c r="W148" s="102"/>
      <c r="X148" s="102"/>
      <c r="Y148" s="104"/>
      <c r="Z148" s="104"/>
      <c r="AA148" s="104"/>
      <c r="AB148" s="224"/>
    </row>
    <row r="149" spans="1:28" ht="12.75" customHeight="1">
      <c r="A149" s="523"/>
      <c r="B149" s="521"/>
      <c r="C149" s="63" t="s">
        <v>793</v>
      </c>
      <c r="D149" s="57">
        <v>1296</v>
      </c>
      <c r="E149" s="57">
        <v>1406</v>
      </c>
      <c r="F149" s="57">
        <v>1466</v>
      </c>
      <c r="G149" s="57">
        <v>1546</v>
      </c>
      <c r="H149" s="57">
        <v>1646</v>
      </c>
      <c r="I149" s="57">
        <v>1796</v>
      </c>
      <c r="J149" s="56">
        <v>220</v>
      </c>
      <c r="K149" s="56">
        <v>70</v>
      </c>
      <c r="L149" s="56">
        <v>90</v>
      </c>
      <c r="M149" s="56">
        <v>110</v>
      </c>
      <c r="N149" s="56">
        <v>180</v>
      </c>
      <c r="O149" s="56">
        <v>290</v>
      </c>
      <c r="P149" s="56">
        <v>70</v>
      </c>
      <c r="Q149" s="56">
        <v>200</v>
      </c>
      <c r="R149" s="56">
        <v>220</v>
      </c>
      <c r="S149" s="56">
        <v>230</v>
      </c>
      <c r="T149" s="56">
        <v>300</v>
      </c>
      <c r="U149" s="56">
        <v>430</v>
      </c>
      <c r="V149" s="105"/>
      <c r="W149" s="102"/>
      <c r="X149" s="102"/>
      <c r="Y149" s="104"/>
      <c r="Z149" s="104"/>
      <c r="AA149" s="104"/>
      <c r="AB149" s="224"/>
    </row>
    <row r="150" spans="1:28" ht="12.75" customHeight="1">
      <c r="A150" s="523"/>
      <c r="B150" s="521"/>
      <c r="C150" s="63" t="s">
        <v>762</v>
      </c>
      <c r="D150" s="57">
        <v>1379</v>
      </c>
      <c r="E150" s="57">
        <v>1519</v>
      </c>
      <c r="F150" s="99">
        <v>1589</v>
      </c>
      <c r="G150" s="57">
        <v>1679</v>
      </c>
      <c r="H150" s="57">
        <v>1779</v>
      </c>
      <c r="I150" s="57">
        <v>1929</v>
      </c>
      <c r="J150" s="56">
        <v>220</v>
      </c>
      <c r="K150" s="56">
        <v>80</v>
      </c>
      <c r="L150" s="56">
        <v>100</v>
      </c>
      <c r="M150" s="56">
        <v>120</v>
      </c>
      <c r="N150" s="56">
        <v>220</v>
      </c>
      <c r="O150" s="56">
        <v>350</v>
      </c>
      <c r="P150" s="56">
        <v>80</v>
      </c>
      <c r="Q150" s="56">
        <v>230</v>
      </c>
      <c r="R150" s="56">
        <v>250</v>
      </c>
      <c r="S150" s="56">
        <v>270</v>
      </c>
      <c r="T150" s="56">
        <v>360</v>
      </c>
      <c r="U150" s="56">
        <v>510</v>
      </c>
      <c r="V150" s="102"/>
      <c r="W150" s="102"/>
      <c r="X150" s="102"/>
      <c r="Y150" s="102"/>
      <c r="Z150" s="102"/>
      <c r="AA150" s="102"/>
      <c r="AB150" s="224"/>
    </row>
    <row r="151" spans="1:28" ht="12.75" customHeight="1">
      <c r="A151" s="523"/>
      <c r="B151" s="521"/>
      <c r="C151" s="63" t="s">
        <v>770</v>
      </c>
      <c r="D151" s="57">
        <v>1494</v>
      </c>
      <c r="E151" s="57">
        <v>1644</v>
      </c>
      <c r="F151" s="99">
        <v>1724</v>
      </c>
      <c r="G151" s="57">
        <v>1844</v>
      </c>
      <c r="H151" s="57">
        <v>1934</v>
      </c>
      <c r="I151" s="57">
        <v>2094</v>
      </c>
      <c r="J151" s="56">
        <v>220</v>
      </c>
      <c r="K151" s="56">
        <v>90</v>
      </c>
      <c r="L151" s="56">
        <v>120</v>
      </c>
      <c r="M151" s="56">
        <v>140</v>
      </c>
      <c r="N151" s="56">
        <v>250</v>
      </c>
      <c r="O151" s="56">
        <v>400</v>
      </c>
      <c r="P151" s="56">
        <v>90</v>
      </c>
      <c r="Q151" s="56">
        <v>270</v>
      </c>
      <c r="R151" s="56">
        <v>290</v>
      </c>
      <c r="S151" s="56">
        <v>320</v>
      </c>
      <c r="T151" s="56">
        <v>410</v>
      </c>
      <c r="U151" s="56">
        <v>590</v>
      </c>
      <c r="V151" s="102"/>
      <c r="W151" s="102"/>
      <c r="X151" s="102"/>
      <c r="Y151" s="102"/>
      <c r="Z151" s="102"/>
      <c r="AA151" s="102"/>
      <c r="AB151" s="224"/>
    </row>
    <row r="152" spans="1:28" ht="12.75" customHeight="1">
      <c r="A152" s="523"/>
      <c r="B152" s="521"/>
      <c r="C152" s="63" t="s">
        <v>683</v>
      </c>
      <c r="D152" s="57">
        <v>1589</v>
      </c>
      <c r="E152" s="57">
        <v>1769</v>
      </c>
      <c r="F152" s="99">
        <v>1859</v>
      </c>
      <c r="G152" s="57">
        <v>1989</v>
      </c>
      <c r="H152" s="57">
        <v>2089</v>
      </c>
      <c r="I152" s="57">
        <v>2249</v>
      </c>
      <c r="J152" s="56">
        <v>220</v>
      </c>
      <c r="K152" s="56">
        <v>110</v>
      </c>
      <c r="L152" s="56">
        <v>140</v>
      </c>
      <c r="M152" s="56">
        <v>170</v>
      </c>
      <c r="N152" s="56">
        <v>290</v>
      </c>
      <c r="O152" s="56">
        <v>470</v>
      </c>
      <c r="P152" s="56">
        <v>110</v>
      </c>
      <c r="Q152" s="56">
        <v>320</v>
      </c>
      <c r="R152" s="56">
        <v>340</v>
      </c>
      <c r="S152" s="56">
        <v>370</v>
      </c>
      <c r="T152" s="56">
        <v>480</v>
      </c>
      <c r="U152" s="56">
        <v>680</v>
      </c>
      <c r="V152" s="102"/>
      <c r="W152" s="102"/>
      <c r="X152" s="102"/>
      <c r="Y152" s="102"/>
      <c r="Z152" s="102"/>
      <c r="AA152" s="102"/>
      <c r="AB152" s="224"/>
    </row>
    <row r="153" spans="1:28" ht="12.75" customHeight="1">
      <c r="A153" s="523"/>
      <c r="B153" s="521"/>
      <c r="C153" s="63" t="s">
        <v>769</v>
      </c>
      <c r="D153" s="57">
        <v>1704</v>
      </c>
      <c r="E153" s="57">
        <v>1904</v>
      </c>
      <c r="F153" s="99">
        <v>2004</v>
      </c>
      <c r="G153" s="57">
        <v>2144</v>
      </c>
      <c r="H153" s="57">
        <v>2244</v>
      </c>
      <c r="I153" s="57">
        <v>2414</v>
      </c>
      <c r="J153" s="56">
        <v>220</v>
      </c>
      <c r="K153" s="56">
        <v>120</v>
      </c>
      <c r="L153" s="56">
        <v>160</v>
      </c>
      <c r="M153" s="56">
        <v>190</v>
      </c>
      <c r="N153" s="56">
        <v>320</v>
      </c>
      <c r="O153" s="56">
        <v>520</v>
      </c>
      <c r="P153" s="56">
        <v>120</v>
      </c>
      <c r="Q153" s="56">
        <v>350</v>
      </c>
      <c r="R153" s="56">
        <v>380</v>
      </c>
      <c r="S153" s="56">
        <v>410</v>
      </c>
      <c r="T153" s="56">
        <v>530</v>
      </c>
      <c r="U153" s="56">
        <v>760</v>
      </c>
      <c r="V153" s="102"/>
      <c r="W153" s="102"/>
      <c r="X153" s="102"/>
      <c r="Y153" s="102"/>
      <c r="Z153" s="102"/>
      <c r="AA153" s="102"/>
      <c r="AB153" s="224"/>
    </row>
    <row r="154" spans="1:28" ht="12.75" customHeight="1">
      <c r="A154" s="523"/>
      <c r="B154" s="521"/>
      <c r="C154" s="63" t="s">
        <v>647</v>
      </c>
      <c r="D154" s="57">
        <v>1814</v>
      </c>
      <c r="E154" s="57">
        <v>2034</v>
      </c>
      <c r="F154" s="99">
        <v>2154</v>
      </c>
      <c r="G154" s="57">
        <v>2314</v>
      </c>
      <c r="H154" s="57">
        <v>2404</v>
      </c>
      <c r="I154" s="57">
        <v>2584</v>
      </c>
      <c r="J154" s="56">
        <v>220</v>
      </c>
      <c r="K154" s="56">
        <v>140</v>
      </c>
      <c r="L154" s="56">
        <v>170</v>
      </c>
      <c r="M154" s="56">
        <v>200</v>
      </c>
      <c r="N154" s="56">
        <v>360</v>
      </c>
      <c r="O154" s="56">
        <v>580</v>
      </c>
      <c r="P154" s="56">
        <v>140</v>
      </c>
      <c r="Q154" s="56">
        <v>390</v>
      </c>
      <c r="R154" s="56">
        <v>420</v>
      </c>
      <c r="S154" s="56">
        <v>450</v>
      </c>
      <c r="T154" s="56">
        <v>590</v>
      </c>
      <c r="U154" s="56">
        <v>840</v>
      </c>
      <c r="V154" s="102"/>
      <c r="W154" s="102"/>
      <c r="X154" s="102"/>
      <c r="Y154" s="102"/>
      <c r="Z154" s="102"/>
      <c r="AA154" s="102"/>
      <c r="AB154" s="224"/>
    </row>
    <row r="155" spans="1:28" ht="12.75" customHeight="1">
      <c r="A155" s="523"/>
      <c r="B155" s="521"/>
      <c r="C155" s="63" t="s">
        <v>645</v>
      </c>
      <c r="D155" s="57">
        <v>2107</v>
      </c>
      <c r="E155" s="57">
        <v>2367</v>
      </c>
      <c r="F155" s="57">
        <v>2517</v>
      </c>
      <c r="G155" s="57">
        <v>2707</v>
      </c>
      <c r="H155" s="57">
        <v>2787</v>
      </c>
      <c r="I155" s="57">
        <v>2987</v>
      </c>
      <c r="J155" s="56">
        <v>220</v>
      </c>
      <c r="K155" s="56">
        <v>170</v>
      </c>
      <c r="L155" s="56">
        <v>210</v>
      </c>
      <c r="M155" s="56">
        <v>250</v>
      </c>
      <c r="N155" s="56">
        <v>430</v>
      </c>
      <c r="O155" s="56">
        <v>700</v>
      </c>
      <c r="P155" s="56">
        <v>170</v>
      </c>
      <c r="Q155" s="56">
        <v>470</v>
      </c>
      <c r="R155" s="56">
        <v>510</v>
      </c>
      <c r="S155" s="56">
        <v>550</v>
      </c>
      <c r="T155" s="56">
        <v>710</v>
      </c>
      <c r="U155" s="56">
        <v>1010</v>
      </c>
      <c r="V155" s="102"/>
      <c r="W155" s="102"/>
      <c r="X155" s="102"/>
      <c r="Y155" s="102"/>
      <c r="Z155" s="102"/>
      <c r="AA155" s="102"/>
      <c r="AB155" s="224"/>
    </row>
    <row r="156" spans="1:28" ht="12.75" customHeight="1">
      <c r="A156" s="473"/>
      <c r="B156" s="521" t="s">
        <v>895</v>
      </c>
      <c r="C156" s="63" t="s">
        <v>762</v>
      </c>
      <c r="D156" s="57">
        <v>1791</v>
      </c>
      <c r="E156" s="57">
        <v>1921</v>
      </c>
      <c r="F156" s="99">
        <v>1981</v>
      </c>
      <c r="G156" s="57">
        <v>2081</v>
      </c>
      <c r="H156" s="57">
        <v>2231</v>
      </c>
      <c r="I156" s="57">
        <v>2421</v>
      </c>
      <c r="J156" s="56">
        <v>220</v>
      </c>
      <c r="K156" s="56">
        <v>80</v>
      </c>
      <c r="L156" s="56">
        <v>100</v>
      </c>
      <c r="M156" s="56">
        <v>120</v>
      </c>
      <c r="N156" s="56">
        <v>220</v>
      </c>
      <c r="O156" s="56">
        <v>350</v>
      </c>
      <c r="P156" s="56">
        <v>80</v>
      </c>
      <c r="Q156" s="56">
        <v>230</v>
      </c>
      <c r="R156" s="56">
        <v>250</v>
      </c>
      <c r="S156" s="56">
        <v>270</v>
      </c>
      <c r="T156" s="56">
        <v>360</v>
      </c>
      <c r="U156" s="56">
        <v>510</v>
      </c>
      <c r="V156" s="102"/>
      <c r="W156" s="102"/>
      <c r="X156" s="102"/>
      <c r="Y156" s="102"/>
      <c r="Z156" s="102"/>
      <c r="AA156" s="102"/>
      <c r="AB156" s="224"/>
    </row>
    <row r="157" spans="1:28" ht="12.75" customHeight="1">
      <c r="A157" s="473"/>
      <c r="B157" s="521"/>
      <c r="C157" s="63" t="s">
        <v>770</v>
      </c>
      <c r="D157" s="57">
        <v>1874</v>
      </c>
      <c r="E157" s="57">
        <v>2024</v>
      </c>
      <c r="F157" s="99">
        <v>2104</v>
      </c>
      <c r="G157" s="57">
        <v>2224</v>
      </c>
      <c r="H157" s="57">
        <v>2374</v>
      </c>
      <c r="I157" s="57">
        <v>2584</v>
      </c>
      <c r="J157" s="56">
        <v>220</v>
      </c>
      <c r="K157" s="56">
        <v>90</v>
      </c>
      <c r="L157" s="56">
        <v>120</v>
      </c>
      <c r="M157" s="56">
        <v>140</v>
      </c>
      <c r="N157" s="56">
        <v>250</v>
      </c>
      <c r="O157" s="56">
        <v>400</v>
      </c>
      <c r="P157" s="56">
        <v>90</v>
      </c>
      <c r="Q157" s="56">
        <v>270</v>
      </c>
      <c r="R157" s="56">
        <v>290</v>
      </c>
      <c r="S157" s="56">
        <v>320</v>
      </c>
      <c r="T157" s="56">
        <v>410</v>
      </c>
      <c r="U157" s="56">
        <v>590</v>
      </c>
      <c r="V157" s="102"/>
      <c r="W157" s="102"/>
      <c r="X157" s="102"/>
      <c r="Y157" s="102"/>
      <c r="Z157" s="102"/>
      <c r="AA157" s="102"/>
      <c r="AB157" s="224"/>
    </row>
    <row r="158" spans="1:28" ht="12.75" customHeight="1">
      <c r="A158" s="473"/>
      <c r="B158" s="521"/>
      <c r="C158" s="63" t="s">
        <v>683</v>
      </c>
      <c r="D158" s="57">
        <v>1980</v>
      </c>
      <c r="E158" s="57">
        <v>2160</v>
      </c>
      <c r="F158" s="99">
        <v>2250</v>
      </c>
      <c r="G158" s="57">
        <v>2370</v>
      </c>
      <c r="H158" s="57">
        <v>2540</v>
      </c>
      <c r="I158" s="57">
        <v>2770</v>
      </c>
      <c r="J158" s="56">
        <v>220</v>
      </c>
      <c r="K158" s="56">
        <v>110</v>
      </c>
      <c r="L158" s="56">
        <v>140</v>
      </c>
      <c r="M158" s="56">
        <v>170</v>
      </c>
      <c r="N158" s="56">
        <v>290</v>
      </c>
      <c r="O158" s="56">
        <v>470</v>
      </c>
      <c r="P158" s="56">
        <v>110</v>
      </c>
      <c r="Q158" s="56">
        <v>320</v>
      </c>
      <c r="R158" s="56">
        <v>340</v>
      </c>
      <c r="S158" s="56">
        <v>370</v>
      </c>
      <c r="T158" s="56">
        <v>480</v>
      </c>
      <c r="U158" s="56">
        <v>680</v>
      </c>
      <c r="V158" s="102"/>
      <c r="W158" s="102"/>
      <c r="X158" s="102"/>
      <c r="Y158" s="102"/>
      <c r="Z158" s="102"/>
      <c r="AA158" s="102"/>
      <c r="AB158" s="224"/>
    </row>
    <row r="159" spans="1:28" ht="12.75" customHeight="1">
      <c r="A159" s="473"/>
      <c r="B159" s="521"/>
      <c r="C159" s="63" t="s">
        <v>769</v>
      </c>
      <c r="D159" s="57">
        <v>2101</v>
      </c>
      <c r="E159" s="57">
        <v>2301</v>
      </c>
      <c r="F159" s="99">
        <v>2411</v>
      </c>
      <c r="G159" s="57">
        <v>2551</v>
      </c>
      <c r="H159" s="57">
        <v>2721</v>
      </c>
      <c r="I159" s="57">
        <v>2961</v>
      </c>
      <c r="J159" s="56">
        <v>220</v>
      </c>
      <c r="K159" s="56">
        <v>120</v>
      </c>
      <c r="L159" s="56">
        <v>160</v>
      </c>
      <c r="M159" s="56">
        <v>190</v>
      </c>
      <c r="N159" s="56">
        <v>320</v>
      </c>
      <c r="O159" s="56">
        <v>520</v>
      </c>
      <c r="P159" s="56">
        <v>120</v>
      </c>
      <c r="Q159" s="56">
        <v>350</v>
      </c>
      <c r="R159" s="56">
        <v>380</v>
      </c>
      <c r="S159" s="56">
        <v>410</v>
      </c>
      <c r="T159" s="56">
        <v>530</v>
      </c>
      <c r="U159" s="56">
        <v>760</v>
      </c>
      <c r="V159" s="102"/>
      <c r="W159" s="102"/>
      <c r="X159" s="102"/>
      <c r="Y159" s="102"/>
      <c r="Z159" s="102"/>
      <c r="AA159" s="102"/>
      <c r="AB159" s="224"/>
    </row>
    <row r="160" spans="1:28" ht="12.75" customHeight="1">
      <c r="A160" s="473"/>
      <c r="B160" s="521"/>
      <c r="C160" s="63" t="s">
        <v>647</v>
      </c>
      <c r="D160" s="57">
        <v>2233</v>
      </c>
      <c r="E160" s="57">
        <v>2453</v>
      </c>
      <c r="F160" s="99">
        <v>2563</v>
      </c>
      <c r="G160" s="57">
        <v>2723</v>
      </c>
      <c r="H160" s="57">
        <v>2903</v>
      </c>
      <c r="I160" s="57">
        <v>3163</v>
      </c>
      <c r="J160" s="56">
        <v>220</v>
      </c>
      <c r="K160" s="56">
        <v>140</v>
      </c>
      <c r="L160" s="56">
        <v>170</v>
      </c>
      <c r="M160" s="56">
        <v>200</v>
      </c>
      <c r="N160" s="56">
        <v>360</v>
      </c>
      <c r="O160" s="56">
        <v>580</v>
      </c>
      <c r="P160" s="56">
        <v>140</v>
      </c>
      <c r="Q160" s="56">
        <v>390</v>
      </c>
      <c r="R160" s="56">
        <v>420</v>
      </c>
      <c r="S160" s="56">
        <v>450</v>
      </c>
      <c r="T160" s="56">
        <v>590</v>
      </c>
      <c r="U160" s="56">
        <v>840</v>
      </c>
      <c r="V160" s="102"/>
      <c r="W160" s="102"/>
      <c r="X160" s="102"/>
      <c r="Y160" s="102"/>
      <c r="Z160" s="102"/>
      <c r="AA160" s="102"/>
      <c r="AB160" s="224"/>
    </row>
    <row r="161" spans="1:28" ht="12.75" customHeight="1">
      <c r="A161" s="473"/>
      <c r="B161" s="521"/>
      <c r="C161" s="63" t="s">
        <v>645</v>
      </c>
      <c r="D161" s="57">
        <v>2564</v>
      </c>
      <c r="E161" s="57">
        <v>2834</v>
      </c>
      <c r="F161" s="99">
        <v>2964</v>
      </c>
      <c r="G161" s="57">
        <v>3154</v>
      </c>
      <c r="H161" s="57">
        <v>3334</v>
      </c>
      <c r="I161" s="57">
        <v>3624</v>
      </c>
      <c r="J161" s="56">
        <v>220</v>
      </c>
      <c r="K161" s="56">
        <v>170</v>
      </c>
      <c r="L161" s="56">
        <v>210</v>
      </c>
      <c r="M161" s="56">
        <v>250</v>
      </c>
      <c r="N161" s="56">
        <v>430</v>
      </c>
      <c r="O161" s="56">
        <v>700</v>
      </c>
      <c r="P161" s="56">
        <v>170</v>
      </c>
      <c r="Q161" s="56">
        <v>470</v>
      </c>
      <c r="R161" s="56">
        <v>510</v>
      </c>
      <c r="S161" s="56">
        <v>550</v>
      </c>
      <c r="T161" s="56">
        <v>710</v>
      </c>
      <c r="U161" s="56">
        <v>1010</v>
      </c>
      <c r="V161" s="102"/>
      <c r="W161" s="102"/>
      <c r="X161" s="102"/>
      <c r="Y161" s="102"/>
      <c r="Z161" s="102"/>
      <c r="AA161" s="102"/>
      <c r="AB161" s="224"/>
    </row>
    <row r="162" spans="1:28" ht="33" customHeight="1">
      <c r="A162" s="73"/>
      <c r="B162" s="103" t="s">
        <v>894</v>
      </c>
      <c r="C162" s="63" t="s">
        <v>744</v>
      </c>
      <c r="D162" s="57">
        <v>1570</v>
      </c>
      <c r="E162" s="57">
        <v>1890</v>
      </c>
      <c r="F162" s="99">
        <v>2060</v>
      </c>
      <c r="G162" s="57">
        <v>2300</v>
      </c>
      <c r="H162" s="57">
        <v>2490</v>
      </c>
      <c r="I162" s="57">
        <v>2820</v>
      </c>
      <c r="J162" s="57"/>
      <c r="K162" s="56">
        <v>90</v>
      </c>
      <c r="L162" s="56">
        <v>110</v>
      </c>
      <c r="M162" s="56">
        <v>130</v>
      </c>
      <c r="N162" s="56">
        <v>230</v>
      </c>
      <c r="O162" s="56">
        <v>370</v>
      </c>
      <c r="P162" s="56">
        <v>90</v>
      </c>
      <c r="Q162" s="56">
        <v>250</v>
      </c>
      <c r="R162" s="56">
        <v>270</v>
      </c>
      <c r="S162" s="56">
        <v>290</v>
      </c>
      <c r="T162" s="56">
        <v>380</v>
      </c>
      <c r="U162" s="56">
        <v>540</v>
      </c>
      <c r="V162" s="102"/>
      <c r="W162" s="102"/>
      <c r="X162" s="102"/>
      <c r="Y162" s="102"/>
      <c r="Z162" s="102"/>
      <c r="AA162" s="102"/>
      <c r="AB162" s="224"/>
    </row>
    <row r="163" spans="1:28" ht="33" customHeight="1">
      <c r="A163" s="67"/>
      <c r="B163" s="103" t="s">
        <v>893</v>
      </c>
      <c r="C163" s="63" t="s">
        <v>744</v>
      </c>
      <c r="D163" s="57">
        <v>2163</v>
      </c>
      <c r="E163" s="57">
        <v>2943</v>
      </c>
      <c r="F163" s="99">
        <v>3193</v>
      </c>
      <c r="G163" s="57">
        <v>3463</v>
      </c>
      <c r="H163" s="57" t="s">
        <v>1141</v>
      </c>
      <c r="I163" s="57" t="s">
        <v>1141</v>
      </c>
      <c r="J163" s="57"/>
      <c r="K163" s="56">
        <v>90</v>
      </c>
      <c r="L163" s="56">
        <v>110</v>
      </c>
      <c r="M163" s="56">
        <v>130</v>
      </c>
      <c r="N163" s="56">
        <v>230</v>
      </c>
      <c r="O163" s="56">
        <v>370</v>
      </c>
      <c r="P163" s="56">
        <v>90</v>
      </c>
      <c r="Q163" s="56">
        <v>250</v>
      </c>
      <c r="R163" s="56">
        <v>270</v>
      </c>
      <c r="S163" s="56">
        <v>290</v>
      </c>
      <c r="T163" s="56">
        <v>380</v>
      </c>
      <c r="U163" s="56">
        <v>540</v>
      </c>
      <c r="V163" s="102"/>
      <c r="W163" s="102"/>
      <c r="X163" s="102"/>
      <c r="Y163" s="102"/>
      <c r="Z163" s="102"/>
      <c r="AA163" s="102"/>
      <c r="AB163" s="224"/>
    </row>
    <row r="164" spans="1:28" ht="34.5" customHeight="1">
      <c r="A164" s="67"/>
      <c r="B164" s="103" t="s">
        <v>892</v>
      </c>
      <c r="C164" s="63" t="s">
        <v>744</v>
      </c>
      <c r="D164" s="57">
        <v>2567</v>
      </c>
      <c r="E164" s="57">
        <v>3347</v>
      </c>
      <c r="F164" s="99">
        <v>3597</v>
      </c>
      <c r="G164" s="57">
        <v>3867</v>
      </c>
      <c r="H164" s="57" t="s">
        <v>1141</v>
      </c>
      <c r="I164" s="57" t="s">
        <v>1141</v>
      </c>
      <c r="J164" s="57"/>
      <c r="K164" s="56">
        <v>90</v>
      </c>
      <c r="L164" s="56">
        <v>110</v>
      </c>
      <c r="M164" s="56">
        <v>130</v>
      </c>
      <c r="N164" s="56">
        <v>230</v>
      </c>
      <c r="O164" s="56">
        <v>370</v>
      </c>
      <c r="P164" s="56">
        <v>90</v>
      </c>
      <c r="Q164" s="56">
        <v>250</v>
      </c>
      <c r="R164" s="56">
        <v>270</v>
      </c>
      <c r="S164" s="56">
        <v>290</v>
      </c>
      <c r="T164" s="56">
        <v>380</v>
      </c>
      <c r="U164" s="56">
        <v>540</v>
      </c>
      <c r="V164" s="118">
        <v>12</v>
      </c>
      <c r="W164" s="118">
        <v>35</v>
      </c>
      <c r="X164" s="118">
        <v>45</v>
      </c>
      <c r="Y164" s="118">
        <v>55</v>
      </c>
      <c r="Z164" s="118">
        <v>148</v>
      </c>
      <c r="AA164" s="118">
        <v>169</v>
      </c>
      <c r="AB164" s="224" t="s">
        <v>1141</v>
      </c>
    </row>
    <row r="165" spans="1:28" ht="34.5" customHeight="1">
      <c r="A165" s="73"/>
      <c r="B165" s="103" t="s">
        <v>891</v>
      </c>
      <c r="C165" s="63" t="s">
        <v>744</v>
      </c>
      <c r="D165" s="57">
        <v>1425</v>
      </c>
      <c r="E165" s="57">
        <v>1425</v>
      </c>
      <c r="F165" s="57">
        <v>1425</v>
      </c>
      <c r="G165" s="57">
        <v>1425</v>
      </c>
      <c r="H165" s="57">
        <v>1425</v>
      </c>
      <c r="I165" s="57">
        <v>1425</v>
      </c>
      <c r="J165" s="57"/>
      <c r="K165" s="56">
        <v>90</v>
      </c>
      <c r="L165" s="56">
        <v>110</v>
      </c>
      <c r="M165" s="56">
        <v>130</v>
      </c>
      <c r="N165" s="56">
        <v>230</v>
      </c>
      <c r="O165" s="56">
        <v>370</v>
      </c>
      <c r="P165" s="56">
        <v>90</v>
      </c>
      <c r="Q165" s="56">
        <v>250</v>
      </c>
      <c r="R165" s="56">
        <v>270</v>
      </c>
      <c r="S165" s="56">
        <v>290</v>
      </c>
      <c r="T165" s="56">
        <v>380</v>
      </c>
      <c r="U165" s="56">
        <v>540</v>
      </c>
      <c r="V165" s="102"/>
      <c r="W165" s="102"/>
      <c r="X165" s="102"/>
      <c r="Y165" s="102"/>
      <c r="Z165" s="102"/>
      <c r="AA165" s="102"/>
      <c r="AB165" s="224"/>
    </row>
    <row r="166" spans="1:28" ht="34.5" customHeight="1">
      <c r="A166" s="73"/>
      <c r="B166" s="103" t="s">
        <v>890</v>
      </c>
      <c r="C166" s="63" t="s">
        <v>744</v>
      </c>
      <c r="D166" s="57">
        <v>1386</v>
      </c>
      <c r="E166" s="57">
        <v>1386</v>
      </c>
      <c r="F166" s="57">
        <v>1386</v>
      </c>
      <c r="G166" s="57">
        <v>1386</v>
      </c>
      <c r="H166" s="57">
        <v>1386</v>
      </c>
      <c r="I166" s="57">
        <v>1386</v>
      </c>
      <c r="J166" s="57"/>
      <c r="K166" s="56">
        <v>90</v>
      </c>
      <c r="L166" s="56">
        <v>110</v>
      </c>
      <c r="M166" s="56">
        <v>130</v>
      </c>
      <c r="N166" s="56">
        <v>230</v>
      </c>
      <c r="O166" s="56">
        <v>370</v>
      </c>
      <c r="P166" s="56">
        <v>90</v>
      </c>
      <c r="Q166" s="56">
        <v>250</v>
      </c>
      <c r="R166" s="56">
        <v>270</v>
      </c>
      <c r="S166" s="56">
        <v>290</v>
      </c>
      <c r="T166" s="56">
        <v>380</v>
      </c>
      <c r="U166" s="56">
        <v>540</v>
      </c>
      <c r="V166" s="102"/>
      <c r="W166" s="102"/>
      <c r="X166" s="102"/>
      <c r="Y166" s="102"/>
      <c r="Z166" s="102"/>
      <c r="AA166" s="102"/>
      <c r="AB166" s="224"/>
    </row>
    <row r="167" spans="1:28" ht="18" customHeight="1">
      <c r="A167" s="473"/>
      <c r="B167" s="521" t="s">
        <v>889</v>
      </c>
      <c r="C167" s="63" t="s">
        <v>758</v>
      </c>
      <c r="D167" s="57">
        <v>2802</v>
      </c>
      <c r="E167" s="57">
        <v>2872</v>
      </c>
      <c r="F167" s="57">
        <v>2902</v>
      </c>
      <c r="G167" s="57">
        <v>2952</v>
      </c>
      <c r="H167" s="57">
        <v>3062</v>
      </c>
      <c r="I167" s="57">
        <v>3192</v>
      </c>
      <c r="J167" s="57"/>
      <c r="K167" s="56">
        <v>40</v>
      </c>
      <c r="L167" s="56">
        <v>50</v>
      </c>
      <c r="M167" s="56">
        <v>60</v>
      </c>
      <c r="N167" s="56">
        <v>110</v>
      </c>
      <c r="O167" s="56">
        <v>170</v>
      </c>
      <c r="P167" s="56">
        <v>40</v>
      </c>
      <c r="Q167" s="56">
        <v>120</v>
      </c>
      <c r="R167" s="56">
        <v>130</v>
      </c>
      <c r="S167" s="56">
        <v>140</v>
      </c>
      <c r="T167" s="56">
        <v>180</v>
      </c>
      <c r="U167" s="56">
        <v>250</v>
      </c>
      <c r="V167" s="110"/>
      <c r="W167" s="110"/>
      <c r="X167" s="110"/>
      <c r="Y167" s="102"/>
      <c r="Z167" s="102"/>
      <c r="AA167" s="102"/>
      <c r="AB167" s="224"/>
    </row>
    <row r="168" spans="1:28" ht="18" customHeight="1">
      <c r="A168" s="473"/>
      <c r="B168" s="521"/>
      <c r="C168" s="63" t="s">
        <v>757</v>
      </c>
      <c r="D168" s="57">
        <v>2862</v>
      </c>
      <c r="E168" s="57">
        <v>2942</v>
      </c>
      <c r="F168" s="57">
        <v>2992</v>
      </c>
      <c r="G168" s="57">
        <v>3052</v>
      </c>
      <c r="H168" s="57">
        <v>3162</v>
      </c>
      <c r="I168" s="57">
        <v>3302</v>
      </c>
      <c r="J168" s="57"/>
      <c r="K168" s="56">
        <v>50</v>
      </c>
      <c r="L168" s="56">
        <v>70</v>
      </c>
      <c r="M168" s="56">
        <v>80</v>
      </c>
      <c r="N168" s="56">
        <v>140</v>
      </c>
      <c r="O168" s="56">
        <v>230</v>
      </c>
      <c r="P168" s="56">
        <v>50</v>
      </c>
      <c r="Q168" s="56">
        <v>150</v>
      </c>
      <c r="R168" s="56">
        <v>170</v>
      </c>
      <c r="S168" s="56">
        <v>180</v>
      </c>
      <c r="T168" s="56">
        <v>230</v>
      </c>
      <c r="U168" s="56">
        <v>330</v>
      </c>
      <c r="V168" s="110"/>
      <c r="W168" s="110"/>
      <c r="X168" s="110"/>
      <c r="Y168" s="102"/>
      <c r="Z168" s="102"/>
      <c r="AA168" s="102"/>
      <c r="AB168" s="224"/>
    </row>
    <row r="169" spans="1:28" ht="33.75" customHeight="1">
      <c r="A169" s="67"/>
      <c r="B169" s="103" t="s">
        <v>888</v>
      </c>
      <c r="C169" s="63" t="s">
        <v>887</v>
      </c>
      <c r="D169" s="57">
        <v>355</v>
      </c>
      <c r="E169" s="57">
        <v>385</v>
      </c>
      <c r="F169" s="57">
        <v>395</v>
      </c>
      <c r="G169" s="57">
        <v>405</v>
      </c>
      <c r="H169" s="57">
        <v>525</v>
      </c>
      <c r="I169" s="57">
        <v>645</v>
      </c>
      <c r="J169" s="57"/>
      <c r="K169" s="57"/>
      <c r="L169" s="56"/>
      <c r="M169" s="56"/>
      <c r="N169" s="56"/>
      <c r="O169" s="56"/>
      <c r="P169" s="56"/>
      <c r="Q169" s="56"/>
      <c r="R169" s="56"/>
      <c r="S169" s="56"/>
      <c r="T169" s="56"/>
      <c r="U169" s="56"/>
      <c r="V169" s="110"/>
      <c r="W169" s="110"/>
      <c r="X169" s="110"/>
      <c r="Y169" s="102"/>
      <c r="Z169" s="102"/>
      <c r="AA169" s="102"/>
      <c r="AB169" s="224"/>
    </row>
    <row r="170" spans="1:28" ht="18" customHeight="1">
      <c r="A170" s="473"/>
      <c r="B170" s="521" t="s">
        <v>886</v>
      </c>
      <c r="C170" s="63" t="s">
        <v>769</v>
      </c>
      <c r="D170" s="57">
        <v>1740</v>
      </c>
      <c r="E170" s="57">
        <v>1770</v>
      </c>
      <c r="F170" s="57">
        <v>1780</v>
      </c>
      <c r="G170" s="57">
        <v>1810</v>
      </c>
      <c r="H170" s="57">
        <v>1890</v>
      </c>
      <c r="I170" s="57">
        <v>1970</v>
      </c>
      <c r="J170" s="57"/>
      <c r="K170" s="56">
        <v>120</v>
      </c>
      <c r="L170" s="56">
        <v>160</v>
      </c>
      <c r="M170" s="56">
        <v>190</v>
      </c>
      <c r="N170" s="56">
        <v>320</v>
      </c>
      <c r="O170" s="56">
        <v>520</v>
      </c>
      <c r="P170" s="56">
        <v>120</v>
      </c>
      <c r="Q170" s="56">
        <v>350</v>
      </c>
      <c r="R170" s="56">
        <v>380</v>
      </c>
      <c r="S170" s="56">
        <v>410</v>
      </c>
      <c r="T170" s="56">
        <v>530</v>
      </c>
      <c r="U170" s="56">
        <v>760</v>
      </c>
      <c r="V170" s="110"/>
      <c r="W170" s="110"/>
      <c r="X170" s="110"/>
      <c r="Y170" s="102"/>
      <c r="Z170" s="102"/>
      <c r="AA170" s="102"/>
      <c r="AB170" s="224"/>
    </row>
    <row r="171" spans="1:28" ht="18" customHeight="1">
      <c r="A171" s="473"/>
      <c r="B171" s="521"/>
      <c r="C171" s="63" t="s">
        <v>645</v>
      </c>
      <c r="D171" s="57">
        <v>1890</v>
      </c>
      <c r="E171" s="57">
        <v>1930</v>
      </c>
      <c r="F171" s="99">
        <v>1950</v>
      </c>
      <c r="G171" s="57">
        <v>1980</v>
      </c>
      <c r="H171" s="57">
        <v>2080</v>
      </c>
      <c r="I171" s="57">
        <v>2190</v>
      </c>
      <c r="J171" s="57"/>
      <c r="K171" s="56">
        <v>170</v>
      </c>
      <c r="L171" s="56">
        <v>210</v>
      </c>
      <c r="M171" s="56">
        <v>250</v>
      </c>
      <c r="N171" s="56">
        <v>430</v>
      </c>
      <c r="O171" s="56">
        <v>700</v>
      </c>
      <c r="P171" s="56">
        <v>170</v>
      </c>
      <c r="Q171" s="56">
        <v>470</v>
      </c>
      <c r="R171" s="56">
        <v>510</v>
      </c>
      <c r="S171" s="56">
        <v>550</v>
      </c>
      <c r="T171" s="56">
        <v>710</v>
      </c>
      <c r="U171" s="56">
        <v>1010</v>
      </c>
      <c r="V171" s="102"/>
      <c r="W171" s="102"/>
      <c r="X171" s="102"/>
      <c r="Y171" s="102"/>
      <c r="Z171" s="102"/>
      <c r="AA171" s="102"/>
      <c r="AB171" s="224"/>
    </row>
    <row r="172" spans="1:28" ht="8.25" customHeight="1">
      <c r="A172" s="100" t="s">
        <v>885</v>
      </c>
      <c r="B172" s="122"/>
      <c r="C172" s="85"/>
      <c r="D172" s="85"/>
      <c r="E172" s="84"/>
      <c r="F172" s="117"/>
      <c r="G172" s="84"/>
      <c r="H172" s="84"/>
      <c r="I172" s="84"/>
      <c r="J172" s="84"/>
      <c r="K172" s="84"/>
      <c r="L172" s="72"/>
      <c r="M172" s="72"/>
      <c r="N172" s="72"/>
      <c r="O172" s="72"/>
      <c r="P172" s="72"/>
      <c r="Q172" s="72"/>
      <c r="R172" s="72"/>
      <c r="S172" s="72"/>
      <c r="T172" s="72"/>
      <c r="U172" s="72"/>
      <c r="V172" s="121"/>
      <c r="W172" s="121"/>
      <c r="X172" s="121"/>
      <c r="Y172" s="121"/>
      <c r="Z172" s="121"/>
      <c r="AA172" s="121"/>
    </row>
    <row r="173" spans="1:28" ht="8.25" customHeight="1">
      <c r="A173" s="100"/>
      <c r="B173" s="122"/>
      <c r="C173" s="85"/>
      <c r="D173" s="85"/>
      <c r="E173" s="84"/>
      <c r="F173" s="117"/>
      <c r="G173" s="84"/>
      <c r="H173" s="84"/>
      <c r="I173" s="84"/>
      <c r="J173" s="84"/>
      <c r="K173" s="84"/>
      <c r="L173" s="72"/>
      <c r="M173" s="72"/>
      <c r="N173" s="72"/>
      <c r="O173" s="72"/>
      <c r="P173" s="72"/>
      <c r="Q173" s="72"/>
      <c r="R173" s="72"/>
      <c r="S173" s="72"/>
      <c r="T173" s="72"/>
      <c r="U173" s="72"/>
      <c r="V173" s="121"/>
      <c r="W173" s="121"/>
      <c r="X173" s="121"/>
      <c r="Y173" s="121"/>
      <c r="Z173" s="121"/>
      <c r="AA173" s="121"/>
    </row>
    <row r="174" spans="1:28" ht="15.75" customHeight="1">
      <c r="A174" s="65" t="s">
        <v>674</v>
      </c>
      <c r="B174" s="65"/>
      <c r="C174" s="65"/>
      <c r="D174" s="65"/>
      <c r="E174" s="65"/>
      <c r="F174" s="65"/>
      <c r="G174" s="65"/>
      <c r="H174" s="65"/>
      <c r="I174" s="65"/>
      <c r="J174" s="65"/>
      <c r="K174" s="65"/>
      <c r="L174" s="65"/>
      <c r="M174" s="65"/>
      <c r="N174" s="65"/>
      <c r="O174" s="65"/>
      <c r="P174" s="65"/>
      <c r="Q174" s="65"/>
      <c r="R174" s="65"/>
      <c r="S174" s="65"/>
      <c r="T174" s="65"/>
      <c r="U174" s="65"/>
      <c r="V174" s="109"/>
      <c r="W174" s="109" t="s">
        <v>834</v>
      </c>
      <c r="X174" s="109"/>
      <c r="Y174" s="108"/>
      <c r="Z174" s="108"/>
      <c r="AA174" s="108"/>
    </row>
    <row r="175" spans="1:28" ht="14.25" customHeight="1">
      <c r="A175" s="523" t="s">
        <v>70</v>
      </c>
      <c r="B175" s="526" t="s">
        <v>71</v>
      </c>
      <c r="C175" s="523" t="s">
        <v>72</v>
      </c>
      <c r="D175" s="522" t="s">
        <v>1215</v>
      </c>
      <c r="E175" s="522" t="s">
        <v>73</v>
      </c>
      <c r="F175" s="487" t="s">
        <v>74</v>
      </c>
      <c r="G175" s="487" t="s">
        <v>75</v>
      </c>
      <c r="H175" s="495" t="s">
        <v>1139</v>
      </c>
      <c r="I175" s="495" t="s">
        <v>1140</v>
      </c>
      <c r="J175" s="487" t="s">
        <v>76</v>
      </c>
      <c r="K175" s="512" t="s">
        <v>77</v>
      </c>
      <c r="L175" s="513"/>
      <c r="M175" s="513"/>
      <c r="N175" s="513"/>
      <c r="O175" s="513"/>
      <c r="P175" s="513"/>
      <c r="Q175" s="513"/>
      <c r="R175" s="513"/>
      <c r="S175" s="513"/>
      <c r="T175" s="513"/>
      <c r="U175" s="514"/>
      <c r="V175" s="511" t="s">
        <v>78</v>
      </c>
      <c r="W175" s="511"/>
      <c r="X175" s="511"/>
      <c r="Y175" s="511"/>
      <c r="Z175" s="511"/>
      <c r="AA175" s="511"/>
      <c r="AB175" s="511"/>
    </row>
    <row r="176" spans="1:28" ht="12.75" customHeight="1">
      <c r="A176" s="523"/>
      <c r="B176" s="526"/>
      <c r="C176" s="523"/>
      <c r="D176" s="522"/>
      <c r="E176" s="522"/>
      <c r="F176" s="487"/>
      <c r="G176" s="487"/>
      <c r="H176" s="510"/>
      <c r="I176" s="510"/>
      <c r="J176" s="487"/>
      <c r="K176" s="515" t="s">
        <v>1088</v>
      </c>
      <c r="L176" s="516"/>
      <c r="M176" s="516"/>
      <c r="N176" s="516"/>
      <c r="O176" s="517"/>
      <c r="P176" s="518" t="s">
        <v>1090</v>
      </c>
      <c r="Q176" s="519"/>
      <c r="R176" s="519"/>
      <c r="S176" s="519"/>
      <c r="T176" s="519"/>
      <c r="U176" s="520"/>
      <c r="V176" s="511"/>
      <c r="W176" s="511"/>
      <c r="X176" s="511"/>
      <c r="Y176" s="511"/>
      <c r="Z176" s="511"/>
      <c r="AA176" s="511"/>
      <c r="AB176" s="511"/>
    </row>
    <row r="177" spans="1:28" ht="12.75" customHeight="1">
      <c r="A177" s="523"/>
      <c r="B177" s="526"/>
      <c r="C177" s="523"/>
      <c r="D177" s="522"/>
      <c r="E177" s="522"/>
      <c r="F177" s="487"/>
      <c r="G177" s="487"/>
      <c r="H177" s="496"/>
      <c r="I177" s="496"/>
      <c r="J177" s="487"/>
      <c r="K177" s="106" t="s">
        <v>1089</v>
      </c>
      <c r="L177" s="106" t="s">
        <v>79</v>
      </c>
      <c r="M177" s="106" t="s">
        <v>80</v>
      </c>
      <c r="N177" s="106" t="s">
        <v>81</v>
      </c>
      <c r="O177" s="106" t="s">
        <v>82</v>
      </c>
      <c r="P177" s="106" t="s">
        <v>1216</v>
      </c>
      <c r="Q177" s="106" t="s">
        <v>1089</v>
      </c>
      <c r="R177" s="106" t="s">
        <v>79</v>
      </c>
      <c r="S177" s="106" t="s">
        <v>80</v>
      </c>
      <c r="T177" s="106" t="s">
        <v>81</v>
      </c>
      <c r="U177" s="106" t="s">
        <v>82</v>
      </c>
      <c r="V177" s="105" t="s">
        <v>79</v>
      </c>
      <c r="W177" s="105" t="s">
        <v>80</v>
      </c>
      <c r="X177" s="105" t="s">
        <v>81</v>
      </c>
      <c r="Y177" s="105" t="s">
        <v>82</v>
      </c>
      <c r="Z177" s="105" t="s">
        <v>83</v>
      </c>
      <c r="AA177" s="105" t="s">
        <v>84</v>
      </c>
      <c r="AB177" s="118" t="s">
        <v>1142</v>
      </c>
    </row>
    <row r="178" spans="1:28" ht="55.5" customHeight="1">
      <c r="A178" s="73"/>
      <c r="B178" s="227" t="s">
        <v>883</v>
      </c>
      <c r="C178" s="113" t="s">
        <v>882</v>
      </c>
      <c r="D178" s="57">
        <v>2496</v>
      </c>
      <c r="E178" s="57">
        <v>2636</v>
      </c>
      <c r="F178" s="57">
        <v>2706</v>
      </c>
      <c r="G178" s="57">
        <v>2796</v>
      </c>
      <c r="H178" s="57">
        <v>2886</v>
      </c>
      <c r="I178" s="57">
        <v>3036</v>
      </c>
      <c r="J178" s="57"/>
      <c r="K178" s="56">
        <v>170</v>
      </c>
      <c r="L178" s="56">
        <v>210</v>
      </c>
      <c r="M178" s="56">
        <v>250</v>
      </c>
      <c r="N178" s="56">
        <v>430</v>
      </c>
      <c r="O178" s="56">
        <v>700</v>
      </c>
      <c r="P178" s="56">
        <v>170</v>
      </c>
      <c r="Q178" s="56">
        <v>470</v>
      </c>
      <c r="R178" s="56">
        <v>510</v>
      </c>
      <c r="S178" s="56">
        <v>550</v>
      </c>
      <c r="T178" s="56">
        <v>710</v>
      </c>
      <c r="U178" s="56">
        <v>1010</v>
      </c>
      <c r="V178" s="104"/>
      <c r="W178" s="104"/>
      <c r="X178" s="104"/>
      <c r="Y178" s="104"/>
      <c r="Z178" s="118"/>
      <c r="AA178" s="118"/>
      <c r="AB178" s="224"/>
    </row>
    <row r="179" spans="1:28" ht="55.5" customHeight="1">
      <c r="A179" s="73"/>
      <c r="B179" s="227" t="s">
        <v>881</v>
      </c>
      <c r="C179" s="113" t="s">
        <v>830</v>
      </c>
      <c r="D179" s="57">
        <v>3723</v>
      </c>
      <c r="E179" s="57">
        <v>4003</v>
      </c>
      <c r="F179" s="57">
        <v>4143</v>
      </c>
      <c r="G179" s="57">
        <v>4323</v>
      </c>
      <c r="H179" s="57">
        <v>4503</v>
      </c>
      <c r="I179" s="57">
        <v>4803</v>
      </c>
      <c r="J179" s="57"/>
      <c r="K179" s="56">
        <v>170</v>
      </c>
      <c r="L179" s="56">
        <v>210</v>
      </c>
      <c r="M179" s="56">
        <v>250</v>
      </c>
      <c r="N179" s="56">
        <v>430</v>
      </c>
      <c r="O179" s="56">
        <v>700</v>
      </c>
      <c r="P179" s="56">
        <v>170</v>
      </c>
      <c r="Q179" s="56">
        <v>470</v>
      </c>
      <c r="R179" s="56">
        <v>510</v>
      </c>
      <c r="S179" s="56">
        <v>550</v>
      </c>
      <c r="T179" s="56">
        <v>710</v>
      </c>
      <c r="U179" s="56">
        <v>1010</v>
      </c>
      <c r="V179" s="104"/>
      <c r="W179" s="104"/>
      <c r="X179" s="104"/>
      <c r="Y179" s="104"/>
      <c r="Z179" s="118"/>
      <c r="AA179" s="118"/>
      <c r="AB179" s="224"/>
    </row>
    <row r="180" spans="1:28" ht="55.5" customHeight="1">
      <c r="A180" s="73"/>
      <c r="B180" s="227" t="s">
        <v>880</v>
      </c>
      <c r="C180" s="113" t="s">
        <v>830</v>
      </c>
      <c r="D180" s="57">
        <v>2405</v>
      </c>
      <c r="E180" s="57">
        <v>2665</v>
      </c>
      <c r="F180" s="57">
        <v>2815</v>
      </c>
      <c r="G180" s="57">
        <v>3005</v>
      </c>
      <c r="H180" s="57">
        <v>3085</v>
      </c>
      <c r="I180" s="57">
        <v>3285</v>
      </c>
      <c r="J180" s="56">
        <v>220</v>
      </c>
      <c r="K180" s="56">
        <v>170</v>
      </c>
      <c r="L180" s="56">
        <v>210</v>
      </c>
      <c r="M180" s="56">
        <v>250</v>
      </c>
      <c r="N180" s="56">
        <v>430</v>
      </c>
      <c r="O180" s="56">
        <v>700</v>
      </c>
      <c r="P180" s="56">
        <v>170</v>
      </c>
      <c r="Q180" s="56">
        <v>470</v>
      </c>
      <c r="R180" s="56">
        <v>510</v>
      </c>
      <c r="S180" s="56">
        <v>550</v>
      </c>
      <c r="T180" s="56">
        <v>710</v>
      </c>
      <c r="U180" s="56">
        <v>1010</v>
      </c>
      <c r="V180" s="104"/>
      <c r="W180" s="104"/>
      <c r="X180" s="104"/>
      <c r="Y180" s="104"/>
      <c r="Z180" s="118"/>
      <c r="AA180" s="118"/>
      <c r="AB180" s="224"/>
    </row>
    <row r="181" spans="1:28" ht="55.5" customHeight="1">
      <c r="A181" s="73"/>
      <c r="B181" s="227" t="s">
        <v>879</v>
      </c>
      <c r="C181" s="113" t="s">
        <v>830</v>
      </c>
      <c r="D181" s="57">
        <v>3043</v>
      </c>
      <c r="E181" s="57">
        <v>3523</v>
      </c>
      <c r="F181" s="57">
        <v>3793</v>
      </c>
      <c r="G181" s="57">
        <v>4143</v>
      </c>
      <c r="H181" s="57">
        <v>4303</v>
      </c>
      <c r="I181" s="57">
        <v>4683</v>
      </c>
      <c r="J181" s="56">
        <v>440</v>
      </c>
      <c r="K181" s="56">
        <v>170</v>
      </c>
      <c r="L181" s="56">
        <v>210</v>
      </c>
      <c r="M181" s="56">
        <v>250</v>
      </c>
      <c r="N181" s="56">
        <v>430</v>
      </c>
      <c r="O181" s="56">
        <v>700</v>
      </c>
      <c r="P181" s="56">
        <v>170</v>
      </c>
      <c r="Q181" s="56">
        <v>470</v>
      </c>
      <c r="R181" s="56">
        <v>510</v>
      </c>
      <c r="S181" s="56">
        <v>550</v>
      </c>
      <c r="T181" s="56">
        <v>710</v>
      </c>
      <c r="U181" s="56">
        <v>1010</v>
      </c>
      <c r="V181" s="104"/>
      <c r="W181" s="104"/>
      <c r="X181" s="104"/>
      <c r="Y181" s="104"/>
      <c r="Z181" s="118"/>
      <c r="AA181" s="118"/>
      <c r="AB181" s="224"/>
    </row>
    <row r="182" spans="1:28" ht="25.5" customHeight="1">
      <c r="A182" s="473"/>
      <c r="B182" s="527" t="s">
        <v>878</v>
      </c>
      <c r="C182" s="113" t="s">
        <v>874</v>
      </c>
      <c r="D182" s="57">
        <v>1698</v>
      </c>
      <c r="E182" s="57">
        <v>2008</v>
      </c>
      <c r="F182" s="57">
        <v>2188</v>
      </c>
      <c r="G182" s="57">
        <v>2418</v>
      </c>
      <c r="H182" s="57">
        <v>2608</v>
      </c>
      <c r="I182" s="57">
        <v>2938</v>
      </c>
      <c r="J182" s="56">
        <v>220</v>
      </c>
      <c r="K182" s="56"/>
      <c r="L182" s="120"/>
      <c r="M182" s="120"/>
      <c r="N182" s="120"/>
      <c r="O182" s="120"/>
      <c r="P182" s="120"/>
      <c r="Q182" s="120"/>
      <c r="R182" s="120"/>
      <c r="S182" s="120"/>
      <c r="T182" s="120"/>
      <c r="U182" s="120"/>
      <c r="V182" s="104"/>
      <c r="W182" s="104"/>
      <c r="X182" s="104"/>
      <c r="Y182" s="104"/>
      <c r="Z182" s="118"/>
      <c r="AA182" s="118"/>
      <c r="AB182" s="224"/>
    </row>
    <row r="183" spans="1:28" ht="25.5" customHeight="1">
      <c r="A183" s="473"/>
      <c r="B183" s="527"/>
      <c r="C183" s="113" t="s">
        <v>848</v>
      </c>
      <c r="D183" s="57">
        <v>2103</v>
      </c>
      <c r="E183" s="57">
        <v>2493</v>
      </c>
      <c r="F183" s="57">
        <v>2703</v>
      </c>
      <c r="G183" s="57">
        <v>2993</v>
      </c>
      <c r="H183" s="57">
        <v>3173</v>
      </c>
      <c r="I183" s="57">
        <v>3533</v>
      </c>
      <c r="J183" s="56">
        <v>220</v>
      </c>
      <c r="K183" s="56"/>
      <c r="L183" s="120"/>
      <c r="M183" s="120"/>
      <c r="N183" s="120"/>
      <c r="O183" s="120"/>
      <c r="P183" s="120"/>
      <c r="Q183" s="120"/>
      <c r="R183" s="120"/>
      <c r="S183" s="120"/>
      <c r="T183" s="120"/>
      <c r="U183" s="120"/>
      <c r="V183" s="104"/>
      <c r="W183" s="104"/>
      <c r="X183" s="104"/>
      <c r="Y183" s="104"/>
      <c r="Z183" s="118"/>
      <c r="AA183" s="118"/>
      <c r="AB183" s="224"/>
    </row>
    <row r="184" spans="1:28" ht="25.5" customHeight="1">
      <c r="A184" s="473"/>
      <c r="B184" s="527" t="s">
        <v>877</v>
      </c>
      <c r="C184" s="113" t="s">
        <v>874</v>
      </c>
      <c r="D184" s="57">
        <v>1855</v>
      </c>
      <c r="E184" s="57">
        <v>2165</v>
      </c>
      <c r="F184" s="57">
        <v>2345</v>
      </c>
      <c r="G184" s="57">
        <v>2575</v>
      </c>
      <c r="H184" s="57" t="s">
        <v>1141</v>
      </c>
      <c r="I184" s="57" t="s">
        <v>1141</v>
      </c>
      <c r="J184" s="56">
        <v>220</v>
      </c>
      <c r="K184" s="56"/>
      <c r="L184" s="120"/>
      <c r="M184" s="120"/>
      <c r="N184" s="120"/>
      <c r="O184" s="120"/>
      <c r="P184" s="120"/>
      <c r="Q184" s="120"/>
      <c r="R184" s="120"/>
      <c r="S184" s="120"/>
      <c r="T184" s="120"/>
      <c r="U184" s="120"/>
      <c r="V184" s="118">
        <v>16</v>
      </c>
      <c r="W184" s="118">
        <v>45</v>
      </c>
      <c r="X184" s="118">
        <v>57</v>
      </c>
      <c r="Y184" s="118">
        <v>77</v>
      </c>
      <c r="Z184" s="118">
        <v>250</v>
      </c>
      <c r="AA184" s="118">
        <v>278</v>
      </c>
      <c r="AB184" s="224">
        <v>502</v>
      </c>
    </row>
    <row r="185" spans="1:28" ht="25.5" customHeight="1">
      <c r="A185" s="473"/>
      <c r="B185" s="527"/>
      <c r="C185" s="113" t="s">
        <v>848</v>
      </c>
      <c r="D185" s="57">
        <v>2292</v>
      </c>
      <c r="E185" s="57">
        <v>2682</v>
      </c>
      <c r="F185" s="57">
        <v>2892</v>
      </c>
      <c r="G185" s="57">
        <v>3182</v>
      </c>
      <c r="H185" s="57" t="s">
        <v>1141</v>
      </c>
      <c r="I185" s="57" t="s">
        <v>1141</v>
      </c>
      <c r="J185" s="56">
        <v>220</v>
      </c>
      <c r="K185" s="56"/>
      <c r="L185" s="120"/>
      <c r="M185" s="120"/>
      <c r="N185" s="120"/>
      <c r="O185" s="120"/>
      <c r="P185" s="120"/>
      <c r="Q185" s="120"/>
      <c r="R185" s="120"/>
      <c r="S185" s="120"/>
      <c r="T185" s="120"/>
      <c r="U185" s="120"/>
      <c r="V185" s="118">
        <v>20</v>
      </c>
      <c r="W185" s="118">
        <v>61</v>
      </c>
      <c r="X185" s="118">
        <v>75</v>
      </c>
      <c r="Y185" s="118">
        <v>102</v>
      </c>
      <c r="Z185" s="118">
        <v>331</v>
      </c>
      <c r="AA185" s="118">
        <v>368</v>
      </c>
      <c r="AB185" s="224">
        <v>664</v>
      </c>
    </row>
    <row r="186" spans="1:28" ht="25.5" customHeight="1">
      <c r="A186" s="473"/>
      <c r="B186" s="527" t="s">
        <v>876</v>
      </c>
      <c r="C186" s="113" t="s">
        <v>874</v>
      </c>
      <c r="D186" s="57">
        <v>1865</v>
      </c>
      <c r="E186" s="57">
        <v>2195</v>
      </c>
      <c r="F186" s="57">
        <v>2365</v>
      </c>
      <c r="G186" s="57">
        <v>2585</v>
      </c>
      <c r="H186" s="57">
        <v>2895</v>
      </c>
      <c r="I186" s="57">
        <v>3325</v>
      </c>
      <c r="J186" s="56">
        <v>440</v>
      </c>
      <c r="K186" s="56"/>
      <c r="L186" s="120"/>
      <c r="M186" s="120"/>
      <c r="N186" s="120"/>
      <c r="O186" s="120"/>
      <c r="P186" s="120"/>
      <c r="Q186" s="120"/>
      <c r="R186" s="120"/>
      <c r="S186" s="120"/>
      <c r="T186" s="120"/>
      <c r="U186" s="120"/>
      <c r="V186" s="118"/>
      <c r="W186" s="118"/>
      <c r="X186" s="118"/>
      <c r="Y186" s="118"/>
      <c r="Z186" s="118"/>
      <c r="AA186" s="118"/>
      <c r="AB186" s="224"/>
    </row>
    <row r="187" spans="1:28" ht="25.5" customHeight="1">
      <c r="A187" s="473"/>
      <c r="B187" s="527"/>
      <c r="C187" s="113" t="s">
        <v>848</v>
      </c>
      <c r="D187" s="57">
        <v>2275</v>
      </c>
      <c r="E187" s="57">
        <v>2665</v>
      </c>
      <c r="F187" s="57">
        <v>2875</v>
      </c>
      <c r="G187" s="57">
        <v>3155</v>
      </c>
      <c r="H187" s="57">
        <v>3505</v>
      </c>
      <c r="I187" s="57">
        <v>3995</v>
      </c>
      <c r="J187" s="56">
        <v>440</v>
      </c>
      <c r="K187" s="56"/>
      <c r="L187" s="120"/>
      <c r="M187" s="120"/>
      <c r="N187" s="120"/>
      <c r="O187" s="120"/>
      <c r="P187" s="120"/>
      <c r="Q187" s="120"/>
      <c r="R187" s="120"/>
      <c r="S187" s="120"/>
      <c r="T187" s="120"/>
      <c r="U187" s="120"/>
      <c r="V187" s="118"/>
      <c r="W187" s="118"/>
      <c r="X187" s="118"/>
      <c r="Y187" s="118"/>
      <c r="Z187" s="118"/>
      <c r="AA187" s="118"/>
      <c r="AB187" s="224"/>
    </row>
    <row r="188" spans="1:28" ht="25.5" customHeight="1">
      <c r="A188" s="473"/>
      <c r="B188" s="527" t="s">
        <v>875</v>
      </c>
      <c r="C188" s="113" t="s">
        <v>874</v>
      </c>
      <c r="D188" s="57">
        <v>2021</v>
      </c>
      <c r="E188" s="57">
        <v>2351</v>
      </c>
      <c r="F188" s="57">
        <v>2521</v>
      </c>
      <c r="G188" s="57">
        <v>2741</v>
      </c>
      <c r="H188" s="57" t="s">
        <v>1141</v>
      </c>
      <c r="I188" s="57" t="s">
        <v>1141</v>
      </c>
      <c r="J188" s="56">
        <v>440</v>
      </c>
      <c r="K188" s="56"/>
      <c r="L188" s="120"/>
      <c r="M188" s="120"/>
      <c r="N188" s="120"/>
      <c r="O188" s="120"/>
      <c r="P188" s="120"/>
      <c r="Q188" s="120"/>
      <c r="R188" s="120"/>
      <c r="S188" s="120"/>
      <c r="T188" s="120"/>
      <c r="U188" s="120"/>
      <c r="V188" s="118">
        <v>14</v>
      </c>
      <c r="W188" s="118">
        <v>36</v>
      </c>
      <c r="X188" s="118">
        <v>46</v>
      </c>
      <c r="Y188" s="118">
        <v>64</v>
      </c>
      <c r="Z188" s="118">
        <v>200</v>
      </c>
      <c r="AA188" s="118">
        <v>224</v>
      </c>
      <c r="AB188" s="224">
        <v>402</v>
      </c>
    </row>
    <row r="189" spans="1:28" ht="25.5" customHeight="1">
      <c r="A189" s="473"/>
      <c r="B189" s="527"/>
      <c r="C189" s="113" t="s">
        <v>848</v>
      </c>
      <c r="D189" s="57">
        <v>2447</v>
      </c>
      <c r="E189" s="57">
        <v>2837</v>
      </c>
      <c r="F189" s="57">
        <v>3047</v>
      </c>
      <c r="G189" s="57">
        <v>3327</v>
      </c>
      <c r="H189" s="57" t="s">
        <v>1141</v>
      </c>
      <c r="I189" s="57" t="s">
        <v>1141</v>
      </c>
      <c r="J189" s="56">
        <v>440</v>
      </c>
      <c r="K189" s="56"/>
      <c r="L189" s="120"/>
      <c r="M189" s="120"/>
      <c r="N189" s="120"/>
      <c r="O189" s="120"/>
      <c r="P189" s="120"/>
      <c r="Q189" s="120"/>
      <c r="R189" s="120"/>
      <c r="S189" s="120"/>
      <c r="T189" s="120"/>
      <c r="U189" s="120"/>
      <c r="V189" s="118">
        <v>18</v>
      </c>
      <c r="W189" s="118">
        <v>50</v>
      </c>
      <c r="X189" s="118">
        <v>60</v>
      </c>
      <c r="Y189" s="118">
        <v>82</v>
      </c>
      <c r="Z189" s="118">
        <v>264</v>
      </c>
      <c r="AA189" s="118">
        <v>294</v>
      </c>
      <c r="AB189" s="224">
        <v>530</v>
      </c>
    </row>
    <row r="190" spans="1:28" ht="15.75" customHeight="1">
      <c r="A190" s="65" t="s">
        <v>674</v>
      </c>
      <c r="B190" s="65"/>
      <c r="C190" s="65"/>
      <c r="D190" s="65"/>
      <c r="E190" s="65"/>
      <c r="F190" s="65"/>
      <c r="G190" s="65"/>
      <c r="H190" s="65"/>
      <c r="I190" s="65"/>
      <c r="J190" s="65"/>
      <c r="K190" s="65"/>
      <c r="L190" s="65"/>
      <c r="M190" s="65"/>
      <c r="N190" s="65"/>
      <c r="O190" s="65"/>
      <c r="P190" s="65"/>
      <c r="Q190" s="65"/>
      <c r="R190" s="65"/>
      <c r="S190" s="65"/>
      <c r="T190" s="65"/>
      <c r="U190" s="65"/>
      <c r="V190" s="109"/>
      <c r="W190" s="109" t="s">
        <v>823</v>
      </c>
      <c r="X190" s="109"/>
      <c r="Y190" s="108"/>
      <c r="Z190" s="108"/>
      <c r="AA190" s="108"/>
    </row>
    <row r="191" spans="1:28" ht="14.25" customHeight="1">
      <c r="A191" s="523" t="s">
        <v>70</v>
      </c>
      <c r="B191" s="526" t="s">
        <v>71</v>
      </c>
      <c r="C191" s="523" t="s">
        <v>72</v>
      </c>
      <c r="D191" s="522" t="s">
        <v>1215</v>
      </c>
      <c r="E191" s="522" t="s">
        <v>73</v>
      </c>
      <c r="F191" s="487" t="s">
        <v>74</v>
      </c>
      <c r="G191" s="487" t="s">
        <v>75</v>
      </c>
      <c r="H191" s="495" t="s">
        <v>1139</v>
      </c>
      <c r="I191" s="495" t="s">
        <v>1140</v>
      </c>
      <c r="J191" s="487" t="s">
        <v>76</v>
      </c>
      <c r="K191" s="512" t="s">
        <v>77</v>
      </c>
      <c r="L191" s="513"/>
      <c r="M191" s="513"/>
      <c r="N191" s="513"/>
      <c r="O191" s="513"/>
      <c r="P191" s="513"/>
      <c r="Q191" s="513"/>
      <c r="R191" s="513"/>
      <c r="S191" s="513"/>
      <c r="T191" s="513"/>
      <c r="U191" s="514"/>
      <c r="V191" s="511" t="s">
        <v>78</v>
      </c>
      <c r="W191" s="511"/>
      <c r="X191" s="511"/>
      <c r="Y191" s="511"/>
      <c r="Z191" s="511"/>
      <c r="AA191" s="511"/>
      <c r="AB191" s="511"/>
    </row>
    <row r="192" spans="1:28" ht="12.75" customHeight="1">
      <c r="A192" s="523"/>
      <c r="B192" s="526"/>
      <c r="C192" s="523"/>
      <c r="D192" s="522"/>
      <c r="E192" s="522"/>
      <c r="F192" s="487"/>
      <c r="G192" s="487"/>
      <c r="H192" s="510"/>
      <c r="I192" s="510"/>
      <c r="J192" s="487"/>
      <c r="K192" s="515" t="s">
        <v>1088</v>
      </c>
      <c r="L192" s="516"/>
      <c r="M192" s="516"/>
      <c r="N192" s="516"/>
      <c r="O192" s="517"/>
      <c r="P192" s="518" t="s">
        <v>1090</v>
      </c>
      <c r="Q192" s="519"/>
      <c r="R192" s="519"/>
      <c r="S192" s="519"/>
      <c r="T192" s="519"/>
      <c r="U192" s="520"/>
      <c r="V192" s="511"/>
      <c r="W192" s="511"/>
      <c r="X192" s="511"/>
      <c r="Y192" s="511"/>
      <c r="Z192" s="511"/>
      <c r="AA192" s="511"/>
      <c r="AB192" s="511"/>
    </row>
    <row r="193" spans="1:28" ht="12.75" customHeight="1">
      <c r="A193" s="523"/>
      <c r="B193" s="526"/>
      <c r="C193" s="523"/>
      <c r="D193" s="522"/>
      <c r="E193" s="522"/>
      <c r="F193" s="487"/>
      <c r="G193" s="487"/>
      <c r="H193" s="496"/>
      <c r="I193" s="496"/>
      <c r="J193" s="487"/>
      <c r="K193" s="106" t="s">
        <v>1089</v>
      </c>
      <c r="L193" s="106" t="s">
        <v>79</v>
      </c>
      <c r="M193" s="106" t="s">
        <v>80</v>
      </c>
      <c r="N193" s="106" t="s">
        <v>81</v>
      </c>
      <c r="O193" s="106" t="s">
        <v>82</v>
      </c>
      <c r="P193" s="106" t="s">
        <v>1216</v>
      </c>
      <c r="Q193" s="106" t="s">
        <v>1089</v>
      </c>
      <c r="R193" s="106" t="s">
        <v>79</v>
      </c>
      <c r="S193" s="106" t="s">
        <v>80</v>
      </c>
      <c r="T193" s="106" t="s">
        <v>81</v>
      </c>
      <c r="U193" s="106" t="s">
        <v>82</v>
      </c>
      <c r="V193" s="105" t="s">
        <v>79</v>
      </c>
      <c r="W193" s="105" t="s">
        <v>80</v>
      </c>
      <c r="X193" s="105" t="s">
        <v>81</v>
      </c>
      <c r="Y193" s="105" t="s">
        <v>82</v>
      </c>
      <c r="Z193" s="105" t="s">
        <v>83</v>
      </c>
      <c r="AA193" s="105" t="s">
        <v>84</v>
      </c>
      <c r="AB193" s="118" t="s">
        <v>1142</v>
      </c>
    </row>
    <row r="194" spans="1:28" ht="24" customHeight="1">
      <c r="A194" s="473"/>
      <c r="B194" s="525" t="s">
        <v>872</v>
      </c>
      <c r="C194" s="113" t="s">
        <v>869</v>
      </c>
      <c r="D194" s="57">
        <v>1491</v>
      </c>
      <c r="E194" s="57">
        <v>1771</v>
      </c>
      <c r="F194" s="57">
        <v>1911</v>
      </c>
      <c r="G194" s="57">
        <v>2091</v>
      </c>
      <c r="H194" s="57">
        <v>2291</v>
      </c>
      <c r="I194" s="57">
        <v>2591</v>
      </c>
      <c r="J194" s="56">
        <v>440</v>
      </c>
      <c r="K194" s="56"/>
      <c r="L194" s="120"/>
      <c r="M194" s="120"/>
      <c r="N194" s="120"/>
      <c r="O194" s="120"/>
      <c r="P194" s="120"/>
      <c r="Q194" s="120"/>
      <c r="R194" s="120"/>
      <c r="S194" s="120"/>
      <c r="T194" s="120"/>
      <c r="U194" s="120"/>
      <c r="V194" s="104"/>
      <c r="W194" s="104"/>
      <c r="X194" s="104"/>
      <c r="Y194" s="104"/>
      <c r="Z194" s="104"/>
      <c r="AA194" s="104"/>
      <c r="AB194" s="224"/>
    </row>
    <row r="195" spans="1:28" ht="24" customHeight="1">
      <c r="A195" s="473"/>
      <c r="B195" s="525"/>
      <c r="C195" s="113" t="s">
        <v>868</v>
      </c>
      <c r="D195" s="57">
        <v>1701</v>
      </c>
      <c r="E195" s="57">
        <v>2061</v>
      </c>
      <c r="F195" s="57">
        <v>2241</v>
      </c>
      <c r="G195" s="57">
        <v>2501</v>
      </c>
      <c r="H195" s="57">
        <v>2701</v>
      </c>
      <c r="I195" s="57">
        <v>3021</v>
      </c>
      <c r="J195" s="56">
        <v>440</v>
      </c>
      <c r="K195" s="56"/>
      <c r="L195" s="120"/>
      <c r="M195" s="120"/>
      <c r="N195" s="120"/>
      <c r="O195" s="120"/>
      <c r="P195" s="120"/>
      <c r="Q195" s="120"/>
      <c r="R195" s="120"/>
      <c r="S195" s="120"/>
      <c r="T195" s="120"/>
      <c r="U195" s="120"/>
      <c r="V195" s="104"/>
      <c r="W195" s="104"/>
      <c r="X195" s="104"/>
      <c r="Y195" s="104"/>
      <c r="Z195" s="104"/>
      <c r="AA195" s="104"/>
      <c r="AB195" s="224"/>
    </row>
    <row r="196" spans="1:28" ht="24" customHeight="1">
      <c r="A196" s="473"/>
      <c r="B196" s="525"/>
      <c r="C196" s="113" t="s">
        <v>867</v>
      </c>
      <c r="D196" s="57">
        <v>1884</v>
      </c>
      <c r="E196" s="57">
        <v>2324</v>
      </c>
      <c r="F196" s="57">
        <v>2564</v>
      </c>
      <c r="G196" s="57">
        <v>2884</v>
      </c>
      <c r="H196" s="57">
        <v>3064</v>
      </c>
      <c r="I196" s="57">
        <v>3424</v>
      </c>
      <c r="J196" s="56">
        <v>440</v>
      </c>
      <c r="K196" s="56"/>
      <c r="L196" s="120"/>
      <c r="M196" s="120"/>
      <c r="N196" s="120"/>
      <c r="O196" s="120"/>
      <c r="P196" s="120"/>
      <c r="Q196" s="120"/>
      <c r="R196" s="120"/>
      <c r="S196" s="120"/>
      <c r="T196" s="120"/>
      <c r="U196" s="120"/>
      <c r="V196" s="104"/>
      <c r="W196" s="104"/>
      <c r="X196" s="104"/>
      <c r="Y196" s="104"/>
      <c r="Z196" s="104"/>
      <c r="AA196" s="104"/>
      <c r="AB196" s="224"/>
    </row>
    <row r="197" spans="1:28" ht="24" customHeight="1">
      <c r="A197" s="473"/>
      <c r="B197" s="525"/>
      <c r="C197" s="113" t="s">
        <v>860</v>
      </c>
      <c r="D197" s="57">
        <v>2066</v>
      </c>
      <c r="E197" s="57">
        <v>2586</v>
      </c>
      <c r="F197" s="57">
        <v>2886</v>
      </c>
      <c r="G197" s="57">
        <v>3266</v>
      </c>
      <c r="H197" s="57">
        <v>3426</v>
      </c>
      <c r="I197" s="57">
        <v>3826</v>
      </c>
      <c r="J197" s="56">
        <v>440</v>
      </c>
      <c r="K197" s="56"/>
      <c r="L197" s="120"/>
      <c r="M197" s="120"/>
      <c r="N197" s="120"/>
      <c r="O197" s="120"/>
      <c r="P197" s="120"/>
      <c r="Q197" s="120"/>
      <c r="R197" s="120"/>
      <c r="S197" s="120"/>
      <c r="T197" s="120"/>
      <c r="U197" s="120"/>
      <c r="V197" s="104"/>
      <c r="W197" s="104"/>
      <c r="X197" s="104"/>
      <c r="Y197" s="104"/>
      <c r="Z197" s="104"/>
      <c r="AA197" s="104"/>
      <c r="AB197" s="224"/>
    </row>
    <row r="198" spans="1:28" ht="24" customHeight="1">
      <c r="A198" s="473"/>
      <c r="B198" s="525"/>
      <c r="C198" s="113" t="s">
        <v>871</v>
      </c>
      <c r="D198" s="57">
        <v>1791</v>
      </c>
      <c r="E198" s="57">
        <v>2131</v>
      </c>
      <c r="F198" s="57">
        <v>2311</v>
      </c>
      <c r="G198" s="57">
        <v>2551</v>
      </c>
      <c r="H198" s="57">
        <v>2791</v>
      </c>
      <c r="I198" s="57">
        <v>3151</v>
      </c>
      <c r="J198" s="56">
        <v>440</v>
      </c>
      <c r="K198" s="56"/>
      <c r="L198" s="120"/>
      <c r="M198" s="120"/>
      <c r="N198" s="120"/>
      <c r="O198" s="120"/>
      <c r="P198" s="120"/>
      <c r="Q198" s="120"/>
      <c r="R198" s="120"/>
      <c r="S198" s="120"/>
      <c r="T198" s="120"/>
      <c r="U198" s="120"/>
      <c r="V198" s="104"/>
      <c r="W198" s="104"/>
      <c r="X198" s="104"/>
      <c r="Y198" s="104"/>
      <c r="Z198" s="104"/>
      <c r="AA198" s="104"/>
      <c r="AB198" s="224"/>
    </row>
    <row r="199" spans="1:28" ht="24" customHeight="1">
      <c r="A199" s="473"/>
      <c r="B199" s="525"/>
      <c r="C199" s="113" t="s">
        <v>865</v>
      </c>
      <c r="D199" s="57">
        <v>2047</v>
      </c>
      <c r="E199" s="57">
        <v>2487</v>
      </c>
      <c r="F199" s="57">
        <v>2727</v>
      </c>
      <c r="G199" s="57">
        <v>3047</v>
      </c>
      <c r="H199" s="57">
        <v>3267</v>
      </c>
      <c r="I199" s="57">
        <v>3647</v>
      </c>
      <c r="J199" s="56">
        <v>440</v>
      </c>
      <c r="K199" s="56"/>
      <c r="L199" s="120"/>
      <c r="M199" s="120"/>
      <c r="N199" s="120"/>
      <c r="O199" s="120"/>
      <c r="P199" s="120"/>
      <c r="Q199" s="120"/>
      <c r="R199" s="120"/>
      <c r="S199" s="120"/>
      <c r="T199" s="120"/>
      <c r="U199" s="120"/>
      <c r="V199" s="104"/>
      <c r="W199" s="104"/>
      <c r="X199" s="104"/>
      <c r="Y199" s="104"/>
      <c r="Z199" s="104"/>
      <c r="AA199" s="104"/>
      <c r="AB199" s="224"/>
    </row>
    <row r="200" spans="1:28" ht="24" customHeight="1">
      <c r="A200" s="473"/>
      <c r="B200" s="525"/>
      <c r="C200" s="113" t="s">
        <v>864</v>
      </c>
      <c r="D200" s="57">
        <v>2282</v>
      </c>
      <c r="E200" s="57">
        <v>2842</v>
      </c>
      <c r="F200" s="57">
        <v>3142</v>
      </c>
      <c r="G200" s="57">
        <v>3562</v>
      </c>
      <c r="H200" s="57">
        <v>3742</v>
      </c>
      <c r="I200" s="57">
        <v>4162</v>
      </c>
      <c r="J200" s="56">
        <v>440</v>
      </c>
      <c r="K200" s="56"/>
      <c r="L200" s="120"/>
      <c r="M200" s="120"/>
      <c r="N200" s="120"/>
      <c r="O200" s="120"/>
      <c r="P200" s="120"/>
      <c r="Q200" s="120"/>
      <c r="R200" s="120"/>
      <c r="S200" s="120"/>
      <c r="T200" s="120"/>
      <c r="U200" s="120"/>
      <c r="V200" s="104"/>
      <c r="W200" s="104"/>
      <c r="X200" s="104"/>
      <c r="Y200" s="104"/>
      <c r="Z200" s="104"/>
      <c r="AA200" s="104"/>
      <c r="AB200" s="224"/>
    </row>
    <row r="201" spans="1:28" ht="24" customHeight="1">
      <c r="A201" s="473"/>
      <c r="B201" s="525"/>
      <c r="C201" s="113" t="s">
        <v>848</v>
      </c>
      <c r="D201" s="57">
        <v>2545</v>
      </c>
      <c r="E201" s="57">
        <v>3225</v>
      </c>
      <c r="F201" s="57">
        <v>3585</v>
      </c>
      <c r="G201" s="57">
        <v>4085</v>
      </c>
      <c r="H201" s="57">
        <v>4225</v>
      </c>
      <c r="I201" s="57">
        <v>4685</v>
      </c>
      <c r="J201" s="56">
        <v>440</v>
      </c>
      <c r="K201" s="56"/>
      <c r="L201" s="120"/>
      <c r="M201" s="120"/>
      <c r="N201" s="120"/>
      <c r="O201" s="120"/>
      <c r="P201" s="120"/>
      <c r="Q201" s="120"/>
      <c r="R201" s="120"/>
      <c r="S201" s="120"/>
      <c r="T201" s="120"/>
      <c r="U201" s="120"/>
      <c r="V201" s="104"/>
      <c r="W201" s="104"/>
      <c r="X201" s="104"/>
      <c r="Y201" s="104"/>
      <c r="Z201" s="104"/>
      <c r="AA201" s="104"/>
      <c r="AB201" s="224"/>
    </row>
    <row r="202" spans="1:28" ht="24" customHeight="1">
      <c r="A202" s="523"/>
      <c r="B202" s="525" t="s">
        <v>870</v>
      </c>
      <c r="C202" s="113" t="s">
        <v>869</v>
      </c>
      <c r="D202" s="57">
        <v>1614</v>
      </c>
      <c r="E202" s="57">
        <v>1894</v>
      </c>
      <c r="F202" s="57">
        <v>2034</v>
      </c>
      <c r="G202" s="57">
        <v>2214</v>
      </c>
      <c r="H202" s="57" t="s">
        <v>1141</v>
      </c>
      <c r="I202" s="57" t="s">
        <v>1141</v>
      </c>
      <c r="J202" s="56">
        <v>440</v>
      </c>
      <c r="K202" s="56"/>
      <c r="L202" s="106"/>
      <c r="M202" s="106"/>
      <c r="N202" s="106"/>
      <c r="O202" s="106"/>
      <c r="P202" s="106"/>
      <c r="Q202" s="106"/>
      <c r="R202" s="106"/>
      <c r="S202" s="106"/>
      <c r="T202" s="106"/>
      <c r="U202" s="106"/>
      <c r="V202" s="118">
        <v>14</v>
      </c>
      <c r="W202" s="118">
        <v>36</v>
      </c>
      <c r="X202" s="118">
        <v>46</v>
      </c>
      <c r="Y202" s="118">
        <v>64</v>
      </c>
      <c r="Z202" s="118">
        <v>200</v>
      </c>
      <c r="AA202" s="118">
        <v>224</v>
      </c>
      <c r="AB202" s="224">
        <v>402</v>
      </c>
    </row>
    <row r="203" spans="1:28" ht="24" customHeight="1">
      <c r="A203" s="523"/>
      <c r="B203" s="525"/>
      <c r="C203" s="113" t="s">
        <v>868</v>
      </c>
      <c r="D203" s="57">
        <v>1887</v>
      </c>
      <c r="E203" s="57">
        <v>2247</v>
      </c>
      <c r="F203" s="57">
        <v>2427</v>
      </c>
      <c r="G203" s="57">
        <v>2687</v>
      </c>
      <c r="H203" s="57" t="s">
        <v>1141</v>
      </c>
      <c r="I203" s="57" t="s">
        <v>1141</v>
      </c>
      <c r="J203" s="56">
        <v>440</v>
      </c>
      <c r="K203" s="56"/>
      <c r="L203" s="106"/>
      <c r="M203" s="106"/>
      <c r="N203" s="106"/>
      <c r="O203" s="106"/>
      <c r="P203" s="106"/>
      <c r="Q203" s="106"/>
      <c r="R203" s="106"/>
      <c r="S203" s="106"/>
      <c r="T203" s="106"/>
      <c r="U203" s="106"/>
      <c r="V203" s="118">
        <v>18</v>
      </c>
      <c r="W203" s="118">
        <v>54</v>
      </c>
      <c r="X203" s="118">
        <v>68</v>
      </c>
      <c r="Y203" s="118">
        <v>94</v>
      </c>
      <c r="Z203" s="118">
        <v>300</v>
      </c>
      <c r="AA203" s="118">
        <v>334</v>
      </c>
      <c r="AB203" s="224">
        <v>602</v>
      </c>
    </row>
    <row r="204" spans="1:28" ht="24" customHeight="1">
      <c r="A204" s="523"/>
      <c r="B204" s="525"/>
      <c r="C204" s="113" t="s">
        <v>867</v>
      </c>
      <c r="D204" s="57">
        <v>2143</v>
      </c>
      <c r="E204" s="57">
        <v>2583</v>
      </c>
      <c r="F204" s="57">
        <v>2823</v>
      </c>
      <c r="G204" s="57">
        <v>3143</v>
      </c>
      <c r="H204" s="57" t="s">
        <v>1141</v>
      </c>
      <c r="I204" s="57" t="s">
        <v>1141</v>
      </c>
      <c r="J204" s="56">
        <v>440</v>
      </c>
      <c r="K204" s="56"/>
      <c r="L204" s="106"/>
      <c r="M204" s="106"/>
      <c r="N204" s="106"/>
      <c r="O204" s="106"/>
      <c r="P204" s="106"/>
      <c r="Q204" s="106"/>
      <c r="R204" s="106"/>
      <c r="S204" s="106"/>
      <c r="T204" s="106"/>
      <c r="U204" s="106"/>
      <c r="V204" s="118">
        <v>22</v>
      </c>
      <c r="W204" s="118">
        <v>72</v>
      </c>
      <c r="X204" s="118">
        <v>90</v>
      </c>
      <c r="Y204" s="118">
        <v>124</v>
      </c>
      <c r="Z204" s="118">
        <v>400</v>
      </c>
      <c r="AA204" s="118">
        <v>444</v>
      </c>
      <c r="AB204" s="224">
        <v>808</v>
      </c>
    </row>
    <row r="205" spans="1:28" ht="24" customHeight="1">
      <c r="A205" s="523"/>
      <c r="B205" s="525"/>
      <c r="C205" s="113" t="s">
        <v>860</v>
      </c>
      <c r="D205" s="57">
        <v>2380</v>
      </c>
      <c r="E205" s="57">
        <v>2900</v>
      </c>
      <c r="F205" s="57">
        <v>3200</v>
      </c>
      <c r="G205" s="57">
        <v>3580</v>
      </c>
      <c r="H205" s="57" t="s">
        <v>1141</v>
      </c>
      <c r="I205" s="57" t="s">
        <v>1141</v>
      </c>
      <c r="J205" s="56">
        <v>440</v>
      </c>
      <c r="K205" s="56"/>
      <c r="L205" s="106"/>
      <c r="M205" s="106"/>
      <c r="N205" s="106"/>
      <c r="O205" s="106"/>
      <c r="P205" s="106"/>
      <c r="Q205" s="106"/>
      <c r="R205" s="106"/>
      <c r="S205" s="106"/>
      <c r="T205" s="106"/>
      <c r="U205" s="106"/>
      <c r="V205" s="118">
        <v>32</v>
      </c>
      <c r="W205" s="118">
        <v>90</v>
      </c>
      <c r="X205" s="118">
        <v>114</v>
      </c>
      <c r="Y205" s="118">
        <v>154</v>
      </c>
      <c r="Z205" s="118">
        <v>500</v>
      </c>
      <c r="AA205" s="118">
        <v>556</v>
      </c>
      <c r="AB205" s="224">
        <v>1004</v>
      </c>
    </row>
    <row r="206" spans="1:28" ht="24" customHeight="1">
      <c r="A206" s="523"/>
      <c r="B206" s="525"/>
      <c r="C206" s="113" t="s">
        <v>866</v>
      </c>
      <c r="D206" s="57">
        <v>1958</v>
      </c>
      <c r="E206" s="57">
        <v>2298</v>
      </c>
      <c r="F206" s="57">
        <v>2478</v>
      </c>
      <c r="G206" s="57">
        <v>2718</v>
      </c>
      <c r="H206" s="57" t="s">
        <v>1141</v>
      </c>
      <c r="I206" s="57" t="s">
        <v>1141</v>
      </c>
      <c r="J206" s="56">
        <v>440</v>
      </c>
      <c r="K206" s="56"/>
      <c r="L206" s="106"/>
      <c r="M206" s="106"/>
      <c r="N206" s="106"/>
      <c r="O206" s="106"/>
      <c r="P206" s="106"/>
      <c r="Q206" s="106"/>
      <c r="R206" s="106"/>
      <c r="S206" s="106"/>
      <c r="T206" s="106"/>
      <c r="U206" s="106"/>
      <c r="V206" s="118">
        <v>18</v>
      </c>
      <c r="W206" s="118">
        <v>50</v>
      </c>
      <c r="X206" s="118">
        <v>60</v>
      </c>
      <c r="Y206" s="118">
        <v>82</v>
      </c>
      <c r="Z206" s="118">
        <v>264</v>
      </c>
      <c r="AA206" s="118">
        <v>294</v>
      </c>
      <c r="AB206" s="224">
        <v>530</v>
      </c>
    </row>
    <row r="207" spans="1:28" ht="24" customHeight="1">
      <c r="A207" s="523"/>
      <c r="B207" s="525"/>
      <c r="C207" s="113" t="s">
        <v>865</v>
      </c>
      <c r="D207" s="57">
        <v>2304</v>
      </c>
      <c r="E207" s="57">
        <v>2744</v>
      </c>
      <c r="F207" s="57">
        <v>2984</v>
      </c>
      <c r="G207" s="57">
        <v>3304</v>
      </c>
      <c r="H207" s="57" t="s">
        <v>1141</v>
      </c>
      <c r="I207" s="57" t="s">
        <v>1141</v>
      </c>
      <c r="J207" s="56">
        <v>440</v>
      </c>
      <c r="K207" s="56"/>
      <c r="L207" s="106"/>
      <c r="M207" s="106"/>
      <c r="N207" s="106"/>
      <c r="O207" s="106"/>
      <c r="P207" s="106"/>
      <c r="Q207" s="106"/>
      <c r="R207" s="106"/>
      <c r="S207" s="106"/>
      <c r="T207" s="106"/>
      <c r="U207" s="106"/>
      <c r="V207" s="118">
        <v>24</v>
      </c>
      <c r="W207" s="118">
        <v>72</v>
      </c>
      <c r="X207" s="118">
        <v>90</v>
      </c>
      <c r="Y207" s="118">
        <v>122</v>
      </c>
      <c r="Z207" s="118">
        <v>396</v>
      </c>
      <c r="AA207" s="118">
        <v>440</v>
      </c>
      <c r="AB207" s="224">
        <v>794</v>
      </c>
    </row>
    <row r="208" spans="1:28" ht="24" customHeight="1">
      <c r="A208" s="523"/>
      <c r="B208" s="525"/>
      <c r="C208" s="113" t="s">
        <v>864</v>
      </c>
      <c r="D208" s="57">
        <v>2613</v>
      </c>
      <c r="E208" s="57">
        <v>3173</v>
      </c>
      <c r="F208" s="57">
        <v>3473</v>
      </c>
      <c r="G208" s="57">
        <v>3893</v>
      </c>
      <c r="H208" s="57" t="s">
        <v>1141</v>
      </c>
      <c r="I208" s="57" t="s">
        <v>1141</v>
      </c>
      <c r="J208" s="56">
        <v>440</v>
      </c>
      <c r="K208" s="56"/>
      <c r="L208" s="106"/>
      <c r="M208" s="106"/>
      <c r="N208" s="106"/>
      <c r="O208" s="106"/>
      <c r="P208" s="106"/>
      <c r="Q208" s="106"/>
      <c r="R208" s="106"/>
      <c r="S208" s="106"/>
      <c r="T208" s="106"/>
      <c r="U208" s="106"/>
      <c r="V208" s="118">
        <v>32</v>
      </c>
      <c r="W208" s="118">
        <v>92</v>
      </c>
      <c r="X208" s="118">
        <v>118</v>
      </c>
      <c r="Y208" s="118">
        <v>162</v>
      </c>
      <c r="Z208" s="118">
        <v>528</v>
      </c>
      <c r="AA208" s="118">
        <v>586</v>
      </c>
      <c r="AB208" s="224">
        <v>1058</v>
      </c>
    </row>
    <row r="209" spans="1:28" ht="24" customHeight="1">
      <c r="A209" s="523"/>
      <c r="B209" s="525"/>
      <c r="C209" s="113" t="s">
        <v>848</v>
      </c>
      <c r="D209" s="57">
        <v>2907</v>
      </c>
      <c r="E209" s="57">
        <v>3587</v>
      </c>
      <c r="F209" s="57">
        <v>3947</v>
      </c>
      <c r="G209" s="57">
        <v>4447</v>
      </c>
      <c r="H209" s="57" t="s">
        <v>1141</v>
      </c>
      <c r="I209" s="57" t="s">
        <v>1141</v>
      </c>
      <c r="J209" s="56">
        <v>440</v>
      </c>
      <c r="K209" s="56"/>
      <c r="L209" s="120"/>
      <c r="M209" s="120"/>
      <c r="N209" s="120"/>
      <c r="O209" s="120"/>
      <c r="P209" s="120"/>
      <c r="Q209" s="120"/>
      <c r="R209" s="120"/>
      <c r="S209" s="120"/>
      <c r="T209" s="120"/>
      <c r="U209" s="120"/>
      <c r="V209" s="118">
        <v>40</v>
      </c>
      <c r="W209" s="118">
        <v>122</v>
      </c>
      <c r="X209" s="118">
        <v>150</v>
      </c>
      <c r="Y209" s="118">
        <v>204</v>
      </c>
      <c r="Z209" s="118">
        <v>662</v>
      </c>
      <c r="AA209" s="118">
        <v>736</v>
      </c>
      <c r="AB209" s="224">
        <v>1328</v>
      </c>
    </row>
    <row r="210" spans="1:28" ht="37.5" customHeight="1">
      <c r="A210" s="523"/>
      <c r="B210" s="525" t="s">
        <v>863</v>
      </c>
      <c r="C210" s="113" t="s">
        <v>860</v>
      </c>
      <c r="D210" s="57">
        <v>2394</v>
      </c>
      <c r="E210" s="57">
        <v>2954</v>
      </c>
      <c r="F210" s="57">
        <v>3234</v>
      </c>
      <c r="G210" s="57">
        <v>3594</v>
      </c>
      <c r="H210" s="57">
        <v>3994</v>
      </c>
      <c r="I210" s="57">
        <v>4594</v>
      </c>
      <c r="J210" s="56">
        <v>880</v>
      </c>
      <c r="K210" s="56"/>
      <c r="L210" s="120"/>
      <c r="M210" s="120"/>
      <c r="N210" s="120"/>
      <c r="O210" s="120"/>
      <c r="P210" s="120"/>
      <c r="Q210" s="120"/>
      <c r="R210" s="120"/>
      <c r="S210" s="120"/>
      <c r="T210" s="120"/>
      <c r="U210" s="120"/>
      <c r="V210" s="104"/>
      <c r="W210" s="104"/>
      <c r="X210" s="104"/>
      <c r="Y210" s="104"/>
      <c r="Z210" s="104"/>
      <c r="AA210" s="104"/>
      <c r="AB210" s="224"/>
    </row>
    <row r="211" spans="1:28" ht="37.5" customHeight="1">
      <c r="A211" s="523"/>
      <c r="B211" s="525"/>
      <c r="C211" s="113" t="s">
        <v>848</v>
      </c>
      <c r="D211" s="57">
        <v>2889</v>
      </c>
      <c r="E211" s="57">
        <v>3569</v>
      </c>
      <c r="F211" s="57">
        <v>3929</v>
      </c>
      <c r="G211" s="57">
        <v>4409</v>
      </c>
      <c r="H211" s="57">
        <v>4889</v>
      </c>
      <c r="I211" s="57">
        <v>5609</v>
      </c>
      <c r="J211" s="56">
        <v>880</v>
      </c>
      <c r="K211" s="56"/>
      <c r="L211" s="120"/>
      <c r="M211" s="120"/>
      <c r="N211" s="120"/>
      <c r="O211" s="120"/>
      <c r="P211" s="120"/>
      <c r="Q211" s="120"/>
      <c r="R211" s="120"/>
      <c r="S211" s="120"/>
      <c r="T211" s="120"/>
      <c r="U211" s="120"/>
      <c r="V211" s="104"/>
      <c r="W211" s="104"/>
      <c r="X211" s="104"/>
      <c r="Y211" s="104"/>
      <c r="Z211" s="104"/>
      <c r="AA211" s="104"/>
      <c r="AB211" s="224"/>
    </row>
    <row r="212" spans="1:28" ht="15.75" customHeight="1">
      <c r="A212" s="65" t="s">
        <v>674</v>
      </c>
      <c r="B212" s="65"/>
      <c r="C212" s="65"/>
      <c r="D212" s="65"/>
      <c r="E212" s="65"/>
      <c r="F212" s="65"/>
      <c r="G212" s="65"/>
      <c r="H212" s="65"/>
      <c r="I212" s="65"/>
      <c r="J212" s="65"/>
      <c r="K212" s="65"/>
      <c r="L212" s="65"/>
      <c r="M212" s="65"/>
      <c r="N212" s="65"/>
      <c r="O212" s="65"/>
      <c r="P212" s="65"/>
      <c r="Q212" s="65"/>
      <c r="R212" s="65"/>
      <c r="S212" s="65"/>
      <c r="T212" s="65"/>
      <c r="U212" s="65"/>
      <c r="V212" s="109"/>
      <c r="W212" s="109" t="s">
        <v>818</v>
      </c>
      <c r="X212" s="109"/>
      <c r="Y212" s="108"/>
      <c r="Z212" s="108"/>
      <c r="AA212" s="108"/>
    </row>
    <row r="213" spans="1:28" ht="14.25" customHeight="1">
      <c r="A213" s="523" t="s">
        <v>70</v>
      </c>
      <c r="B213" s="526" t="s">
        <v>71</v>
      </c>
      <c r="C213" s="523" t="s">
        <v>72</v>
      </c>
      <c r="D213" s="522" t="s">
        <v>1215</v>
      </c>
      <c r="E213" s="522" t="s">
        <v>73</v>
      </c>
      <c r="F213" s="487" t="s">
        <v>74</v>
      </c>
      <c r="G213" s="487" t="s">
        <v>75</v>
      </c>
      <c r="H213" s="495" t="s">
        <v>1139</v>
      </c>
      <c r="I213" s="495" t="s">
        <v>1140</v>
      </c>
      <c r="J213" s="487" t="s">
        <v>76</v>
      </c>
      <c r="K213" s="512" t="s">
        <v>77</v>
      </c>
      <c r="L213" s="513"/>
      <c r="M213" s="513"/>
      <c r="N213" s="513"/>
      <c r="O213" s="513"/>
      <c r="P213" s="513"/>
      <c r="Q213" s="513"/>
      <c r="R213" s="513"/>
      <c r="S213" s="513"/>
      <c r="T213" s="513"/>
      <c r="U213" s="514"/>
      <c r="V213" s="511" t="s">
        <v>78</v>
      </c>
      <c r="W213" s="511"/>
      <c r="X213" s="511"/>
      <c r="Y213" s="511"/>
      <c r="Z213" s="511"/>
      <c r="AA213" s="511"/>
      <c r="AB213" s="511"/>
    </row>
    <row r="214" spans="1:28" ht="12.75" customHeight="1">
      <c r="A214" s="523"/>
      <c r="B214" s="526"/>
      <c r="C214" s="523"/>
      <c r="D214" s="522"/>
      <c r="E214" s="522"/>
      <c r="F214" s="487"/>
      <c r="G214" s="487"/>
      <c r="H214" s="510"/>
      <c r="I214" s="510"/>
      <c r="J214" s="487"/>
      <c r="K214" s="515" t="s">
        <v>1088</v>
      </c>
      <c r="L214" s="516"/>
      <c r="M214" s="516"/>
      <c r="N214" s="516"/>
      <c r="O214" s="517"/>
      <c r="P214" s="518" t="s">
        <v>1090</v>
      </c>
      <c r="Q214" s="519"/>
      <c r="R214" s="519"/>
      <c r="S214" s="519"/>
      <c r="T214" s="519"/>
      <c r="U214" s="520"/>
      <c r="V214" s="511"/>
      <c r="W214" s="511"/>
      <c r="X214" s="511"/>
      <c r="Y214" s="511"/>
      <c r="Z214" s="511"/>
      <c r="AA214" s="511"/>
      <c r="AB214" s="511"/>
    </row>
    <row r="215" spans="1:28" ht="12.75" customHeight="1">
      <c r="A215" s="523"/>
      <c r="B215" s="526"/>
      <c r="C215" s="523"/>
      <c r="D215" s="522"/>
      <c r="E215" s="522"/>
      <c r="F215" s="487"/>
      <c r="G215" s="487"/>
      <c r="H215" s="496"/>
      <c r="I215" s="496"/>
      <c r="J215" s="487"/>
      <c r="K215" s="106" t="s">
        <v>1089</v>
      </c>
      <c r="L215" s="106" t="s">
        <v>79</v>
      </c>
      <c r="M215" s="106" t="s">
        <v>80</v>
      </c>
      <c r="N215" s="106" t="s">
        <v>81</v>
      </c>
      <c r="O215" s="106" t="s">
        <v>82</v>
      </c>
      <c r="P215" s="106" t="s">
        <v>1216</v>
      </c>
      <c r="Q215" s="106" t="s">
        <v>1089</v>
      </c>
      <c r="R215" s="106" t="s">
        <v>79</v>
      </c>
      <c r="S215" s="106" t="s">
        <v>80</v>
      </c>
      <c r="T215" s="106" t="s">
        <v>81</v>
      </c>
      <c r="U215" s="106" t="s">
        <v>82</v>
      </c>
      <c r="V215" s="105" t="s">
        <v>79</v>
      </c>
      <c r="W215" s="105" t="s">
        <v>80</v>
      </c>
      <c r="X215" s="105" t="s">
        <v>81</v>
      </c>
      <c r="Y215" s="105" t="s">
        <v>82</v>
      </c>
      <c r="Z215" s="105" t="s">
        <v>83</v>
      </c>
      <c r="AA215" s="105" t="s">
        <v>84</v>
      </c>
      <c r="AB215" s="118" t="s">
        <v>1142</v>
      </c>
    </row>
    <row r="216" spans="1:28" ht="37.5" customHeight="1">
      <c r="A216" s="523"/>
      <c r="B216" s="525" t="s">
        <v>861</v>
      </c>
      <c r="C216" s="113" t="s">
        <v>860</v>
      </c>
      <c r="D216" s="57">
        <v>2645</v>
      </c>
      <c r="E216" s="57">
        <v>3205</v>
      </c>
      <c r="F216" s="57">
        <v>3485</v>
      </c>
      <c r="G216" s="57">
        <v>3845</v>
      </c>
      <c r="H216" s="57" t="s">
        <v>1141</v>
      </c>
      <c r="I216" s="57" t="s">
        <v>1141</v>
      </c>
      <c r="J216" s="56">
        <v>880</v>
      </c>
      <c r="K216" s="56"/>
      <c r="L216" s="120"/>
      <c r="M216" s="120"/>
      <c r="N216" s="120"/>
      <c r="O216" s="120"/>
      <c r="P216" s="120"/>
      <c r="Q216" s="120"/>
      <c r="R216" s="120"/>
      <c r="S216" s="120"/>
      <c r="T216" s="120"/>
      <c r="U216" s="120"/>
      <c r="V216" s="118">
        <v>28</v>
      </c>
      <c r="W216" s="118">
        <v>72</v>
      </c>
      <c r="X216" s="118">
        <v>92</v>
      </c>
      <c r="Y216" s="118">
        <v>128</v>
      </c>
      <c r="Z216" s="118">
        <v>400</v>
      </c>
      <c r="AA216" s="118">
        <v>448</v>
      </c>
      <c r="AB216" s="224">
        <v>804</v>
      </c>
    </row>
    <row r="217" spans="1:28" ht="37.5" customHeight="1">
      <c r="A217" s="523"/>
      <c r="B217" s="525"/>
      <c r="C217" s="113" t="s">
        <v>848</v>
      </c>
      <c r="D217" s="57">
        <v>3218</v>
      </c>
      <c r="E217" s="57">
        <v>3898</v>
      </c>
      <c r="F217" s="57">
        <v>4258</v>
      </c>
      <c r="G217" s="57">
        <v>4738</v>
      </c>
      <c r="H217" s="57" t="s">
        <v>1141</v>
      </c>
      <c r="I217" s="57" t="s">
        <v>1141</v>
      </c>
      <c r="J217" s="56">
        <v>880</v>
      </c>
      <c r="K217" s="56"/>
      <c r="L217" s="120"/>
      <c r="M217" s="120"/>
      <c r="N217" s="120"/>
      <c r="O217" s="120"/>
      <c r="P217" s="120"/>
      <c r="Q217" s="120"/>
      <c r="R217" s="120"/>
      <c r="S217" s="120"/>
      <c r="T217" s="120"/>
      <c r="U217" s="120"/>
      <c r="V217" s="118">
        <v>36</v>
      </c>
      <c r="W217" s="118">
        <v>100</v>
      </c>
      <c r="X217" s="118">
        <v>120</v>
      </c>
      <c r="Y217" s="118">
        <v>164</v>
      </c>
      <c r="Z217" s="118">
        <v>528</v>
      </c>
      <c r="AA217" s="118">
        <v>588</v>
      </c>
      <c r="AB217" s="224">
        <v>1060</v>
      </c>
    </row>
    <row r="218" spans="1:28" ht="24" customHeight="1">
      <c r="A218" s="523"/>
      <c r="B218" s="525" t="s">
        <v>859</v>
      </c>
      <c r="C218" s="113" t="s">
        <v>647</v>
      </c>
      <c r="D218" s="57">
        <v>2818</v>
      </c>
      <c r="E218" s="57">
        <v>3258</v>
      </c>
      <c r="F218" s="57">
        <v>3498</v>
      </c>
      <c r="G218" s="57">
        <v>3818</v>
      </c>
      <c r="H218" s="57">
        <v>4068</v>
      </c>
      <c r="I218" s="57">
        <v>4508</v>
      </c>
      <c r="J218" s="57"/>
      <c r="K218" s="57"/>
      <c r="L218" s="120"/>
      <c r="M218" s="120"/>
      <c r="N218" s="120"/>
      <c r="O218" s="120"/>
      <c r="P218" s="120"/>
      <c r="Q218" s="120"/>
      <c r="R218" s="120"/>
      <c r="S218" s="120"/>
      <c r="T218" s="120"/>
      <c r="U218" s="120"/>
      <c r="V218" s="104"/>
      <c r="W218" s="104"/>
      <c r="X218" s="104"/>
      <c r="Y218" s="104"/>
      <c r="Z218" s="118"/>
      <c r="AA218" s="118"/>
      <c r="AB218" s="224"/>
    </row>
    <row r="219" spans="1:28" ht="24" customHeight="1">
      <c r="A219" s="523"/>
      <c r="B219" s="525"/>
      <c r="C219" s="113" t="s">
        <v>645</v>
      </c>
      <c r="D219" s="57">
        <v>3035</v>
      </c>
      <c r="E219" s="57">
        <v>3575</v>
      </c>
      <c r="F219" s="57">
        <v>3865</v>
      </c>
      <c r="G219" s="57">
        <v>4235</v>
      </c>
      <c r="H219" s="57">
        <v>4495</v>
      </c>
      <c r="I219" s="57">
        <v>4995</v>
      </c>
      <c r="J219" s="57"/>
      <c r="K219" s="57"/>
      <c r="L219" s="120"/>
      <c r="M219" s="120"/>
      <c r="N219" s="120"/>
      <c r="O219" s="120"/>
      <c r="P219" s="120"/>
      <c r="Q219" s="120"/>
      <c r="R219" s="120"/>
      <c r="S219" s="120"/>
      <c r="T219" s="120"/>
      <c r="U219" s="120"/>
      <c r="V219" s="104"/>
      <c r="W219" s="104"/>
      <c r="X219" s="104"/>
      <c r="Y219" s="104"/>
      <c r="Z219" s="118"/>
      <c r="AA219" s="118"/>
      <c r="AB219" s="224"/>
    </row>
    <row r="220" spans="1:28" ht="24" customHeight="1">
      <c r="A220" s="523"/>
      <c r="B220" s="525" t="s">
        <v>858</v>
      </c>
      <c r="C220" s="113" t="s">
        <v>647</v>
      </c>
      <c r="D220" s="57">
        <v>2869</v>
      </c>
      <c r="E220" s="57">
        <v>3309</v>
      </c>
      <c r="F220" s="57">
        <v>3549</v>
      </c>
      <c r="G220" s="57">
        <v>3869</v>
      </c>
      <c r="H220" s="57" t="s">
        <v>1141</v>
      </c>
      <c r="I220" s="57" t="s">
        <v>1141</v>
      </c>
      <c r="J220" s="57"/>
      <c r="K220" s="57"/>
      <c r="L220" s="120"/>
      <c r="M220" s="120"/>
      <c r="N220" s="120"/>
      <c r="O220" s="120"/>
      <c r="P220" s="120"/>
      <c r="Q220" s="120"/>
      <c r="R220" s="120"/>
      <c r="S220" s="120"/>
      <c r="T220" s="120"/>
      <c r="U220" s="120"/>
      <c r="V220" s="118">
        <v>6</v>
      </c>
      <c r="W220" s="118">
        <v>16</v>
      </c>
      <c r="X220" s="118">
        <v>20</v>
      </c>
      <c r="Y220" s="118">
        <v>27</v>
      </c>
      <c r="Z220" s="118">
        <v>84</v>
      </c>
      <c r="AA220" s="118">
        <v>94</v>
      </c>
      <c r="AB220" s="224">
        <v>169</v>
      </c>
    </row>
    <row r="221" spans="1:28" ht="24" customHeight="1">
      <c r="A221" s="523"/>
      <c r="B221" s="525"/>
      <c r="C221" s="113" t="s">
        <v>645</v>
      </c>
      <c r="D221" s="57">
        <v>3106</v>
      </c>
      <c r="E221" s="57">
        <v>3646</v>
      </c>
      <c r="F221" s="57">
        <v>3936</v>
      </c>
      <c r="G221" s="57">
        <v>4306</v>
      </c>
      <c r="H221" s="57" t="s">
        <v>1141</v>
      </c>
      <c r="I221" s="57" t="s">
        <v>1141</v>
      </c>
      <c r="J221" s="57"/>
      <c r="K221" s="57"/>
      <c r="L221" s="120"/>
      <c r="M221" s="120"/>
      <c r="N221" s="120"/>
      <c r="O221" s="120"/>
      <c r="P221" s="120"/>
      <c r="Q221" s="120"/>
      <c r="R221" s="120"/>
      <c r="S221" s="120"/>
      <c r="T221" s="120"/>
      <c r="U221" s="120"/>
      <c r="V221" s="118">
        <v>7</v>
      </c>
      <c r="W221" s="118">
        <v>19</v>
      </c>
      <c r="X221" s="118">
        <v>23</v>
      </c>
      <c r="Y221" s="118">
        <v>32</v>
      </c>
      <c r="Z221" s="118">
        <v>104</v>
      </c>
      <c r="AA221" s="118">
        <v>116</v>
      </c>
      <c r="AB221" s="224">
        <v>210</v>
      </c>
    </row>
    <row r="222" spans="1:28" ht="38.25" customHeight="1">
      <c r="A222" s="523"/>
      <c r="B222" s="527" t="s">
        <v>857</v>
      </c>
      <c r="C222" s="113" t="s">
        <v>856</v>
      </c>
      <c r="D222" s="57">
        <v>2852</v>
      </c>
      <c r="E222" s="57">
        <v>2992</v>
      </c>
      <c r="F222" s="57">
        <v>3052</v>
      </c>
      <c r="G222" s="57">
        <v>3152</v>
      </c>
      <c r="H222" s="57">
        <v>3372</v>
      </c>
      <c r="I222" s="57">
        <v>3632</v>
      </c>
      <c r="J222" s="57"/>
      <c r="K222" s="57"/>
      <c r="L222" s="106"/>
      <c r="M222" s="106"/>
      <c r="N222" s="106"/>
      <c r="O222" s="106"/>
      <c r="P222" s="106"/>
      <c r="Q222" s="106"/>
      <c r="R222" s="106"/>
      <c r="S222" s="106"/>
      <c r="T222" s="106"/>
      <c r="U222" s="106"/>
      <c r="V222" s="105"/>
      <c r="W222" s="102"/>
      <c r="X222" s="102"/>
      <c r="Y222" s="102"/>
      <c r="Z222" s="118"/>
      <c r="AA222" s="118"/>
      <c r="AB222" s="224"/>
    </row>
    <row r="223" spans="1:28" ht="38.25" customHeight="1">
      <c r="A223" s="523"/>
      <c r="B223" s="527"/>
      <c r="C223" s="113" t="s">
        <v>855</v>
      </c>
      <c r="D223" s="57">
        <v>2962</v>
      </c>
      <c r="E223" s="57">
        <v>3122</v>
      </c>
      <c r="F223" s="57">
        <v>3222</v>
      </c>
      <c r="G223" s="57">
        <v>3342</v>
      </c>
      <c r="H223" s="57">
        <v>3562</v>
      </c>
      <c r="I223" s="57">
        <v>3842</v>
      </c>
      <c r="J223" s="57"/>
      <c r="K223" s="57"/>
      <c r="L223" s="106"/>
      <c r="M223" s="106"/>
      <c r="N223" s="106"/>
      <c r="O223" s="106"/>
      <c r="P223" s="106"/>
      <c r="Q223" s="106"/>
      <c r="R223" s="106"/>
      <c r="S223" s="106"/>
      <c r="T223" s="106"/>
      <c r="U223" s="106"/>
      <c r="V223" s="105"/>
      <c r="W223" s="102"/>
      <c r="X223" s="102"/>
      <c r="Y223" s="102"/>
      <c r="Z223" s="118"/>
      <c r="AA223" s="118"/>
      <c r="AB223" s="224"/>
    </row>
    <row r="224" spans="1:28" ht="30" customHeight="1">
      <c r="A224" s="473"/>
      <c r="B224" s="525" t="s">
        <v>854</v>
      </c>
      <c r="C224" s="113" t="s">
        <v>852</v>
      </c>
      <c r="D224" s="57">
        <v>2515</v>
      </c>
      <c r="E224" s="57">
        <v>3855</v>
      </c>
      <c r="F224" s="57">
        <v>4235</v>
      </c>
      <c r="G224" s="57">
        <v>4595</v>
      </c>
      <c r="H224" s="57" t="s">
        <v>1141</v>
      </c>
      <c r="I224" s="57" t="s">
        <v>1141</v>
      </c>
      <c r="J224" s="57"/>
      <c r="K224" s="57"/>
      <c r="L224" s="120"/>
      <c r="M224" s="120"/>
      <c r="N224" s="120"/>
      <c r="O224" s="120"/>
      <c r="P224" s="120"/>
      <c r="Q224" s="120"/>
      <c r="R224" s="120"/>
      <c r="S224" s="120"/>
      <c r="T224" s="120"/>
      <c r="U224" s="120"/>
      <c r="V224" s="104"/>
      <c r="W224" s="104"/>
      <c r="X224" s="104"/>
      <c r="Y224" s="104"/>
      <c r="Z224" s="118"/>
      <c r="AA224" s="118"/>
      <c r="AB224" s="224"/>
    </row>
    <row r="225" spans="1:36" ht="30" customHeight="1">
      <c r="A225" s="473"/>
      <c r="B225" s="525"/>
      <c r="C225" s="113" t="s">
        <v>851</v>
      </c>
      <c r="D225" s="57">
        <v>3100</v>
      </c>
      <c r="E225" s="57">
        <v>4800</v>
      </c>
      <c r="F225" s="57">
        <v>5280</v>
      </c>
      <c r="G225" s="57">
        <v>5740</v>
      </c>
      <c r="H225" s="57" t="s">
        <v>1141</v>
      </c>
      <c r="I225" s="57" t="s">
        <v>1141</v>
      </c>
      <c r="J225" s="57"/>
      <c r="K225" s="57"/>
      <c r="L225" s="120"/>
      <c r="M225" s="120"/>
      <c r="N225" s="120"/>
      <c r="O225" s="120"/>
      <c r="P225" s="120"/>
      <c r="Q225" s="120"/>
      <c r="R225" s="120"/>
      <c r="S225" s="120"/>
      <c r="T225" s="120"/>
      <c r="U225" s="120"/>
      <c r="V225" s="104"/>
      <c r="W225" s="104"/>
      <c r="X225" s="104"/>
      <c r="Y225" s="104"/>
      <c r="Z225" s="118"/>
      <c r="AA225" s="118"/>
      <c r="AB225" s="224"/>
    </row>
    <row r="226" spans="1:36" ht="53.25" customHeight="1">
      <c r="A226" s="473"/>
      <c r="B226" s="525" t="s">
        <v>853</v>
      </c>
      <c r="C226" s="113" t="s">
        <v>852</v>
      </c>
      <c r="D226" s="57">
        <v>3323</v>
      </c>
      <c r="E226" s="57">
        <v>4663</v>
      </c>
      <c r="F226" s="57">
        <v>5043</v>
      </c>
      <c r="G226" s="57">
        <v>5403</v>
      </c>
      <c r="H226" s="57" t="s">
        <v>1141</v>
      </c>
      <c r="I226" s="57" t="s">
        <v>1141</v>
      </c>
      <c r="J226" s="57"/>
      <c r="K226" s="57"/>
      <c r="L226" s="120"/>
      <c r="M226" s="120"/>
      <c r="N226" s="120"/>
      <c r="O226" s="120"/>
      <c r="P226" s="120"/>
      <c r="Q226" s="120"/>
      <c r="R226" s="120"/>
      <c r="S226" s="120"/>
      <c r="T226" s="120"/>
      <c r="U226" s="120"/>
      <c r="V226" s="118">
        <v>24</v>
      </c>
      <c r="W226" s="118">
        <v>70</v>
      </c>
      <c r="X226" s="118">
        <v>90</v>
      </c>
      <c r="Y226" s="118">
        <v>110</v>
      </c>
      <c r="Z226" s="118">
        <v>296</v>
      </c>
      <c r="AA226" s="118">
        <v>338</v>
      </c>
      <c r="AB226" s="224" t="s">
        <v>1141</v>
      </c>
    </row>
    <row r="227" spans="1:36" ht="53.25" customHeight="1">
      <c r="A227" s="473"/>
      <c r="B227" s="525"/>
      <c r="C227" s="113" t="s">
        <v>851</v>
      </c>
      <c r="D227" s="57">
        <v>3996</v>
      </c>
      <c r="E227" s="57">
        <v>5696</v>
      </c>
      <c r="F227" s="57">
        <v>6176</v>
      </c>
      <c r="G227" s="57">
        <v>6636</v>
      </c>
      <c r="H227" s="57" t="s">
        <v>1141</v>
      </c>
      <c r="I227" s="57" t="s">
        <v>1141</v>
      </c>
      <c r="J227" s="57"/>
      <c r="K227" s="57"/>
      <c r="L227" s="120"/>
      <c r="M227" s="120"/>
      <c r="N227" s="120"/>
      <c r="O227" s="120"/>
      <c r="P227" s="120"/>
      <c r="Q227" s="120"/>
      <c r="R227" s="120"/>
      <c r="S227" s="120"/>
      <c r="T227" s="120"/>
      <c r="U227" s="120"/>
      <c r="V227" s="118">
        <v>32</v>
      </c>
      <c r="W227" s="118">
        <v>92</v>
      </c>
      <c r="X227" s="118">
        <v>118</v>
      </c>
      <c r="Y227" s="118">
        <v>146</v>
      </c>
      <c r="Z227" s="118">
        <v>410</v>
      </c>
      <c r="AA227" s="118">
        <v>464</v>
      </c>
      <c r="AB227" s="224" t="s">
        <v>1141</v>
      </c>
    </row>
    <row r="228" spans="1:36" ht="15.75" customHeight="1">
      <c r="A228" s="65" t="s">
        <v>674</v>
      </c>
      <c r="B228" s="65"/>
      <c r="C228" s="65"/>
      <c r="D228" s="65"/>
      <c r="E228" s="65"/>
      <c r="F228" s="65"/>
      <c r="G228" s="65"/>
      <c r="H228" s="65"/>
      <c r="I228" s="65"/>
      <c r="J228" s="65"/>
      <c r="K228" s="65"/>
      <c r="L228" s="65"/>
      <c r="M228" s="65"/>
      <c r="N228" s="65"/>
      <c r="O228" s="65"/>
      <c r="P228" s="65"/>
      <c r="Q228" s="65"/>
      <c r="R228" s="65"/>
      <c r="S228" s="65"/>
      <c r="T228" s="65"/>
      <c r="U228" s="65"/>
      <c r="V228" s="109"/>
      <c r="W228" s="109" t="s">
        <v>934</v>
      </c>
      <c r="X228" s="109"/>
      <c r="Y228" s="108"/>
      <c r="Z228" s="108"/>
      <c r="AA228" s="108"/>
    </row>
    <row r="229" spans="1:36" ht="14.25" customHeight="1">
      <c r="A229" s="523" t="s">
        <v>70</v>
      </c>
      <c r="B229" s="526" t="s">
        <v>71</v>
      </c>
      <c r="C229" s="523" t="s">
        <v>72</v>
      </c>
      <c r="D229" s="522" t="s">
        <v>1215</v>
      </c>
      <c r="E229" s="522" t="s">
        <v>73</v>
      </c>
      <c r="F229" s="487" t="s">
        <v>74</v>
      </c>
      <c r="G229" s="487" t="s">
        <v>75</v>
      </c>
      <c r="H229" s="495" t="s">
        <v>1139</v>
      </c>
      <c r="I229" s="495" t="s">
        <v>1140</v>
      </c>
      <c r="J229" s="487" t="s">
        <v>76</v>
      </c>
      <c r="K229" s="512" t="s">
        <v>77</v>
      </c>
      <c r="L229" s="513"/>
      <c r="M229" s="513"/>
      <c r="N229" s="513"/>
      <c r="O229" s="513"/>
      <c r="P229" s="513"/>
      <c r="Q229" s="513"/>
      <c r="R229" s="513"/>
      <c r="S229" s="513"/>
      <c r="T229" s="513"/>
      <c r="U229" s="514"/>
      <c r="V229" s="511" t="s">
        <v>78</v>
      </c>
      <c r="W229" s="511"/>
      <c r="X229" s="511"/>
      <c r="Y229" s="511"/>
      <c r="Z229" s="511"/>
      <c r="AA229" s="511"/>
      <c r="AB229" s="511"/>
    </row>
    <row r="230" spans="1:36" ht="12.75" customHeight="1">
      <c r="A230" s="523"/>
      <c r="B230" s="526"/>
      <c r="C230" s="523"/>
      <c r="D230" s="522"/>
      <c r="E230" s="522"/>
      <c r="F230" s="487"/>
      <c r="G230" s="487"/>
      <c r="H230" s="510"/>
      <c r="I230" s="510"/>
      <c r="J230" s="487"/>
      <c r="K230" s="515" t="s">
        <v>1088</v>
      </c>
      <c r="L230" s="516"/>
      <c r="M230" s="516"/>
      <c r="N230" s="516"/>
      <c r="O230" s="517"/>
      <c r="P230" s="518" t="s">
        <v>1090</v>
      </c>
      <c r="Q230" s="519"/>
      <c r="R230" s="519"/>
      <c r="S230" s="519"/>
      <c r="T230" s="519"/>
      <c r="U230" s="520"/>
      <c r="V230" s="511"/>
      <c r="W230" s="511"/>
      <c r="X230" s="511"/>
      <c r="Y230" s="511"/>
      <c r="Z230" s="511"/>
      <c r="AA230" s="511"/>
      <c r="AB230" s="511"/>
    </row>
    <row r="231" spans="1:36" ht="12.75" customHeight="1">
      <c r="A231" s="523"/>
      <c r="B231" s="526"/>
      <c r="C231" s="523"/>
      <c r="D231" s="522"/>
      <c r="E231" s="522"/>
      <c r="F231" s="487"/>
      <c r="G231" s="487"/>
      <c r="H231" s="496"/>
      <c r="I231" s="496"/>
      <c r="J231" s="487"/>
      <c r="K231" s="106" t="s">
        <v>1089</v>
      </c>
      <c r="L231" s="106" t="s">
        <v>79</v>
      </c>
      <c r="M231" s="106" t="s">
        <v>80</v>
      </c>
      <c r="N231" s="106" t="s">
        <v>81</v>
      </c>
      <c r="O231" s="106" t="s">
        <v>82</v>
      </c>
      <c r="P231" s="106" t="s">
        <v>1216</v>
      </c>
      <c r="Q231" s="106" t="s">
        <v>1089</v>
      </c>
      <c r="R231" s="106" t="s">
        <v>79</v>
      </c>
      <c r="S231" s="106" t="s">
        <v>80</v>
      </c>
      <c r="T231" s="106" t="s">
        <v>81</v>
      </c>
      <c r="U231" s="106" t="s">
        <v>82</v>
      </c>
      <c r="V231" s="105" t="s">
        <v>79</v>
      </c>
      <c r="W231" s="105" t="s">
        <v>80</v>
      </c>
      <c r="X231" s="105" t="s">
        <v>81</v>
      </c>
      <c r="Y231" s="105" t="s">
        <v>82</v>
      </c>
      <c r="Z231" s="105" t="s">
        <v>83</v>
      </c>
      <c r="AA231" s="105" t="s">
        <v>84</v>
      </c>
      <c r="AB231" s="118" t="s">
        <v>1142</v>
      </c>
    </row>
    <row r="232" spans="1:36" ht="56.25" customHeight="1">
      <c r="A232" s="89"/>
      <c r="B232" s="227" t="s">
        <v>849</v>
      </c>
      <c r="C232" s="113" t="s">
        <v>848</v>
      </c>
      <c r="D232" s="57">
        <v>2933</v>
      </c>
      <c r="E232" s="57">
        <v>4373</v>
      </c>
      <c r="F232" s="57">
        <v>4923</v>
      </c>
      <c r="G232" s="57">
        <v>5583</v>
      </c>
      <c r="H232" s="57" t="s">
        <v>1141</v>
      </c>
      <c r="I232" s="57" t="s">
        <v>1141</v>
      </c>
      <c r="J232" s="57"/>
      <c r="K232" s="57"/>
      <c r="L232" s="89"/>
      <c r="M232" s="89"/>
      <c r="N232" s="89"/>
      <c r="O232" s="89"/>
      <c r="P232" s="89"/>
      <c r="Q232" s="89"/>
      <c r="R232" s="89"/>
      <c r="S232" s="89"/>
      <c r="T232" s="89"/>
      <c r="U232" s="89"/>
      <c r="V232" s="111"/>
      <c r="W232" s="111"/>
      <c r="X232" s="111"/>
      <c r="Y232" s="111"/>
      <c r="Z232" s="111"/>
      <c r="AA232" s="111"/>
      <c r="AB232" s="224"/>
    </row>
    <row r="233" spans="1:36" ht="30" customHeight="1">
      <c r="A233" s="473"/>
      <c r="B233" s="527" t="s">
        <v>847</v>
      </c>
      <c r="C233" s="113" t="s">
        <v>846</v>
      </c>
      <c r="D233" s="57">
        <v>375</v>
      </c>
      <c r="E233" s="57">
        <v>575</v>
      </c>
      <c r="F233" s="57">
        <v>675</v>
      </c>
      <c r="G233" s="57">
        <v>815</v>
      </c>
      <c r="H233" s="57">
        <v>915</v>
      </c>
      <c r="I233" s="57">
        <v>1085</v>
      </c>
      <c r="J233" s="57"/>
      <c r="K233" s="57"/>
      <c r="L233" s="120"/>
      <c r="M233" s="120"/>
      <c r="N233" s="120"/>
      <c r="O233" s="120"/>
      <c r="P233" s="120"/>
      <c r="Q233" s="120"/>
      <c r="R233" s="120"/>
      <c r="S233" s="120"/>
      <c r="T233" s="120"/>
      <c r="U233" s="120"/>
      <c r="V233" s="118"/>
      <c r="W233" s="118"/>
      <c r="X233" s="118"/>
      <c r="Y233" s="118"/>
      <c r="Z233" s="118"/>
      <c r="AA233" s="118"/>
      <c r="AB233" s="224"/>
    </row>
    <row r="234" spans="1:36" ht="30" customHeight="1">
      <c r="A234" s="473"/>
      <c r="B234" s="527"/>
      <c r="C234" s="113" t="s">
        <v>844</v>
      </c>
      <c r="D234" s="57">
        <v>456</v>
      </c>
      <c r="E234" s="57">
        <v>716</v>
      </c>
      <c r="F234" s="57">
        <v>866</v>
      </c>
      <c r="G234" s="57">
        <v>1056</v>
      </c>
      <c r="H234" s="57">
        <v>1136</v>
      </c>
      <c r="I234" s="57">
        <v>1336</v>
      </c>
      <c r="J234" s="57"/>
      <c r="K234" s="57"/>
      <c r="L234" s="120"/>
      <c r="M234" s="120"/>
      <c r="N234" s="120"/>
      <c r="O234" s="120"/>
      <c r="P234" s="120"/>
      <c r="Q234" s="120"/>
      <c r="R234" s="120"/>
      <c r="S234" s="120"/>
      <c r="T234" s="120"/>
      <c r="U234" s="120"/>
      <c r="V234" s="118"/>
      <c r="W234" s="118"/>
      <c r="X234" s="118"/>
      <c r="Y234" s="118"/>
      <c r="Z234" s="118"/>
      <c r="AA234" s="118"/>
      <c r="AB234" s="224"/>
    </row>
    <row r="235" spans="1:36" ht="30.75" customHeight="1">
      <c r="A235" s="528"/>
      <c r="B235" s="525" t="s">
        <v>845</v>
      </c>
      <c r="C235" s="113" t="s">
        <v>844</v>
      </c>
      <c r="D235" s="57">
        <v>761</v>
      </c>
      <c r="E235" s="57">
        <v>1041</v>
      </c>
      <c r="F235" s="57">
        <v>1181</v>
      </c>
      <c r="G235" s="57">
        <v>1361</v>
      </c>
      <c r="H235" s="57">
        <v>1561</v>
      </c>
      <c r="I235" s="57">
        <v>1861</v>
      </c>
      <c r="J235" s="56">
        <v>440</v>
      </c>
      <c r="K235" s="56"/>
      <c r="L235" s="89"/>
      <c r="M235" s="89"/>
      <c r="N235" s="89"/>
      <c r="O235" s="89"/>
      <c r="P235" s="89"/>
      <c r="Q235" s="89"/>
      <c r="R235" s="89"/>
      <c r="S235" s="89"/>
      <c r="T235" s="89"/>
      <c r="U235" s="89"/>
      <c r="V235" s="111"/>
      <c r="W235" s="111"/>
      <c r="X235" s="111"/>
      <c r="Y235" s="111"/>
      <c r="Z235" s="111"/>
      <c r="AA235" s="111"/>
      <c r="AB235" s="224"/>
    </row>
    <row r="236" spans="1:36" ht="30.75" customHeight="1">
      <c r="A236" s="528"/>
      <c r="B236" s="525"/>
      <c r="C236" s="113" t="s">
        <v>843</v>
      </c>
      <c r="D236" s="57">
        <v>826</v>
      </c>
      <c r="E236" s="57">
        <v>1126</v>
      </c>
      <c r="F236" s="57">
        <v>1286</v>
      </c>
      <c r="G236" s="57">
        <v>1526</v>
      </c>
      <c r="H236" s="57">
        <v>1706</v>
      </c>
      <c r="I236" s="57">
        <v>2026</v>
      </c>
      <c r="J236" s="56">
        <v>440</v>
      </c>
      <c r="K236" s="56"/>
      <c r="L236" s="89"/>
      <c r="M236" s="89"/>
      <c r="N236" s="89"/>
      <c r="O236" s="89"/>
      <c r="P236" s="89"/>
      <c r="Q236" s="89"/>
      <c r="R236" s="89"/>
      <c r="S236" s="89"/>
      <c r="T236" s="89"/>
      <c r="U236" s="89"/>
      <c r="V236" s="102"/>
      <c r="W236" s="102"/>
      <c r="X236" s="102"/>
      <c r="Y236" s="102"/>
      <c r="Z236" s="102"/>
      <c r="AA236" s="102"/>
      <c r="AB236" s="224"/>
    </row>
    <row r="237" spans="1:36" ht="12.75" customHeight="1">
      <c r="A237" s="521"/>
      <c r="B237" s="521" t="s">
        <v>842</v>
      </c>
      <c r="C237" s="63" t="s">
        <v>645</v>
      </c>
      <c r="D237" s="57">
        <v>3891</v>
      </c>
      <c r="E237" s="57">
        <v>4161</v>
      </c>
      <c r="F237" s="57">
        <v>4291</v>
      </c>
      <c r="G237" s="57">
        <v>4481</v>
      </c>
      <c r="H237" s="57">
        <v>4751</v>
      </c>
      <c r="I237" s="57">
        <v>5111</v>
      </c>
      <c r="J237" s="56">
        <v>440</v>
      </c>
      <c r="K237" s="56">
        <v>170</v>
      </c>
      <c r="L237" s="56">
        <v>210</v>
      </c>
      <c r="M237" s="56">
        <v>250</v>
      </c>
      <c r="N237" s="56">
        <v>430</v>
      </c>
      <c r="O237" s="56">
        <v>700</v>
      </c>
      <c r="P237" s="56">
        <v>170</v>
      </c>
      <c r="Q237" s="56">
        <v>470</v>
      </c>
      <c r="R237" s="56">
        <v>510</v>
      </c>
      <c r="S237" s="56">
        <v>550</v>
      </c>
      <c r="T237" s="56">
        <v>710</v>
      </c>
      <c r="U237" s="56">
        <v>1010</v>
      </c>
      <c r="V237" s="119"/>
      <c r="W237" s="115"/>
      <c r="X237" s="115"/>
      <c r="Y237" s="115"/>
      <c r="Z237" s="115"/>
      <c r="AA237" s="115"/>
      <c r="AB237" s="224"/>
      <c r="AD237" s="84"/>
      <c r="AE237" s="84"/>
      <c r="AF237" s="84"/>
      <c r="AG237" s="72"/>
      <c r="AH237" s="116"/>
      <c r="AI237" s="116"/>
      <c r="AJ237" s="116"/>
    </row>
    <row r="238" spans="1:36" ht="12.75" customHeight="1">
      <c r="A238" s="521"/>
      <c r="B238" s="521"/>
      <c r="C238" s="63" t="s">
        <v>656</v>
      </c>
      <c r="D238" s="57">
        <v>4106</v>
      </c>
      <c r="E238" s="57">
        <v>4406</v>
      </c>
      <c r="F238" s="57">
        <v>4566</v>
      </c>
      <c r="G238" s="57">
        <v>4796</v>
      </c>
      <c r="H238" s="57">
        <v>5066</v>
      </c>
      <c r="I238" s="57">
        <v>5476</v>
      </c>
      <c r="J238" s="56">
        <v>440</v>
      </c>
      <c r="K238" s="56">
        <v>200</v>
      </c>
      <c r="L238" s="56">
        <v>250</v>
      </c>
      <c r="M238" s="56">
        <v>290</v>
      </c>
      <c r="N238" s="56">
        <v>510</v>
      </c>
      <c r="O238" s="56">
        <v>810</v>
      </c>
      <c r="P238" s="56">
        <v>200</v>
      </c>
      <c r="Q238" s="56">
        <v>550</v>
      </c>
      <c r="R238" s="56">
        <v>600</v>
      </c>
      <c r="S238" s="56">
        <v>640</v>
      </c>
      <c r="T238" s="56">
        <v>840</v>
      </c>
      <c r="U238" s="56">
        <v>1180</v>
      </c>
      <c r="V238" s="119"/>
      <c r="W238" s="115"/>
      <c r="X238" s="115"/>
      <c r="Y238" s="115"/>
      <c r="Z238" s="115"/>
      <c r="AA238" s="115"/>
      <c r="AB238" s="224"/>
      <c r="AD238" s="84"/>
      <c r="AE238" s="84"/>
      <c r="AF238" s="84"/>
      <c r="AG238" s="72"/>
      <c r="AH238" s="116"/>
      <c r="AI238" s="116"/>
      <c r="AJ238" s="116"/>
    </row>
    <row r="239" spans="1:36" ht="12.75" customHeight="1">
      <c r="A239" s="521"/>
      <c r="B239" s="521"/>
      <c r="C239" s="63" t="s">
        <v>655</v>
      </c>
      <c r="D239" s="57">
        <v>4321</v>
      </c>
      <c r="E239" s="57">
        <v>4681</v>
      </c>
      <c r="F239" s="57">
        <v>4871</v>
      </c>
      <c r="G239" s="57">
        <v>5111</v>
      </c>
      <c r="H239" s="57">
        <v>5411</v>
      </c>
      <c r="I239" s="57">
        <v>5841</v>
      </c>
      <c r="J239" s="56">
        <v>440</v>
      </c>
      <c r="K239" s="56">
        <v>220</v>
      </c>
      <c r="L239" s="56">
        <v>280</v>
      </c>
      <c r="M239" s="56">
        <v>330</v>
      </c>
      <c r="N239" s="56">
        <v>570</v>
      </c>
      <c r="O239" s="56">
        <v>920</v>
      </c>
      <c r="P239" s="56">
        <v>220</v>
      </c>
      <c r="Q239" s="56">
        <v>620</v>
      </c>
      <c r="R239" s="56">
        <v>670</v>
      </c>
      <c r="S239" s="56">
        <v>730</v>
      </c>
      <c r="T239" s="56">
        <v>950</v>
      </c>
      <c r="U239" s="56">
        <v>1350</v>
      </c>
      <c r="V239" s="119"/>
      <c r="W239" s="115"/>
      <c r="X239" s="115"/>
      <c r="Y239" s="115"/>
      <c r="Z239" s="115"/>
      <c r="AA239" s="115"/>
      <c r="AB239" s="224"/>
      <c r="AD239" s="84"/>
      <c r="AE239" s="84"/>
      <c r="AF239" s="84"/>
      <c r="AG239" s="72"/>
      <c r="AH239" s="116"/>
      <c r="AI239" s="116"/>
      <c r="AJ239" s="116"/>
    </row>
    <row r="240" spans="1:36" ht="12.75" customHeight="1">
      <c r="A240" s="521"/>
      <c r="B240" s="521" t="s">
        <v>841</v>
      </c>
      <c r="C240" s="63" t="s">
        <v>762</v>
      </c>
      <c r="D240" s="57">
        <v>5073</v>
      </c>
      <c r="E240" s="57">
        <v>5213</v>
      </c>
      <c r="F240" s="99">
        <v>5273</v>
      </c>
      <c r="G240" s="57">
        <v>5373</v>
      </c>
      <c r="H240" s="57">
        <v>5533</v>
      </c>
      <c r="I240" s="57">
        <v>5713</v>
      </c>
      <c r="J240" s="56"/>
      <c r="K240" s="56">
        <v>80</v>
      </c>
      <c r="L240" s="56">
        <v>100</v>
      </c>
      <c r="M240" s="56">
        <v>120</v>
      </c>
      <c r="N240" s="56">
        <v>220</v>
      </c>
      <c r="O240" s="56">
        <v>350</v>
      </c>
      <c r="P240" s="56">
        <v>80</v>
      </c>
      <c r="Q240" s="56">
        <v>230</v>
      </c>
      <c r="R240" s="56">
        <v>250</v>
      </c>
      <c r="S240" s="56">
        <v>270</v>
      </c>
      <c r="T240" s="56">
        <v>360</v>
      </c>
      <c r="U240" s="56">
        <v>510</v>
      </c>
      <c r="V240" s="115"/>
      <c r="W240" s="115"/>
      <c r="X240" s="115"/>
      <c r="Y240" s="115"/>
      <c r="Z240" s="115"/>
      <c r="AA240" s="115"/>
      <c r="AB240" s="224"/>
      <c r="AD240" s="84"/>
      <c r="AE240" s="117"/>
      <c r="AF240" s="84"/>
      <c r="AG240" s="72"/>
      <c r="AH240" s="116"/>
      <c r="AI240" s="116"/>
      <c r="AJ240" s="116"/>
    </row>
    <row r="241" spans="1:36" ht="12.75" customHeight="1">
      <c r="A241" s="521"/>
      <c r="B241" s="521"/>
      <c r="C241" s="63" t="s">
        <v>770</v>
      </c>
      <c r="D241" s="57">
        <v>5193</v>
      </c>
      <c r="E241" s="57">
        <v>5353</v>
      </c>
      <c r="F241" s="99">
        <v>5433</v>
      </c>
      <c r="G241" s="57">
        <v>5553</v>
      </c>
      <c r="H241" s="57">
        <v>5693</v>
      </c>
      <c r="I241" s="57">
        <v>5913</v>
      </c>
      <c r="J241" s="56"/>
      <c r="K241" s="56">
        <v>90</v>
      </c>
      <c r="L241" s="56">
        <v>120</v>
      </c>
      <c r="M241" s="56">
        <v>140</v>
      </c>
      <c r="N241" s="56">
        <v>250</v>
      </c>
      <c r="O241" s="56">
        <v>400</v>
      </c>
      <c r="P241" s="56">
        <v>90</v>
      </c>
      <c r="Q241" s="56">
        <v>270</v>
      </c>
      <c r="R241" s="56">
        <v>290</v>
      </c>
      <c r="S241" s="56">
        <v>320</v>
      </c>
      <c r="T241" s="56">
        <v>410</v>
      </c>
      <c r="U241" s="56">
        <v>590</v>
      </c>
      <c r="V241" s="115"/>
      <c r="W241" s="115"/>
      <c r="X241" s="115"/>
      <c r="Y241" s="115"/>
      <c r="Z241" s="115"/>
      <c r="AA241" s="115"/>
      <c r="AB241" s="224"/>
      <c r="AD241" s="84"/>
      <c r="AE241" s="117"/>
      <c r="AF241" s="84"/>
      <c r="AG241" s="72"/>
      <c r="AH241" s="116"/>
      <c r="AI241" s="116"/>
      <c r="AJ241" s="116"/>
    </row>
    <row r="242" spans="1:36" ht="12.75" customHeight="1">
      <c r="A242" s="521"/>
      <c r="B242" s="521"/>
      <c r="C242" s="63" t="s">
        <v>683</v>
      </c>
      <c r="D242" s="57">
        <v>5318</v>
      </c>
      <c r="E242" s="57">
        <v>5478</v>
      </c>
      <c r="F242" s="99">
        <v>5578</v>
      </c>
      <c r="G242" s="57">
        <v>5698</v>
      </c>
      <c r="H242" s="57">
        <v>5858</v>
      </c>
      <c r="I242" s="57">
        <v>6098</v>
      </c>
      <c r="J242" s="56"/>
      <c r="K242" s="56">
        <v>110</v>
      </c>
      <c r="L242" s="56">
        <v>140</v>
      </c>
      <c r="M242" s="56">
        <v>170</v>
      </c>
      <c r="N242" s="56">
        <v>290</v>
      </c>
      <c r="O242" s="56">
        <v>470</v>
      </c>
      <c r="P242" s="56">
        <v>110</v>
      </c>
      <c r="Q242" s="56">
        <v>320</v>
      </c>
      <c r="R242" s="56">
        <v>340</v>
      </c>
      <c r="S242" s="56">
        <v>370</v>
      </c>
      <c r="T242" s="56">
        <v>480</v>
      </c>
      <c r="U242" s="56">
        <v>680</v>
      </c>
      <c r="V242" s="115"/>
      <c r="W242" s="115"/>
      <c r="X242" s="115"/>
      <c r="Y242" s="115"/>
      <c r="Z242" s="115"/>
      <c r="AA242" s="115"/>
      <c r="AB242" s="224"/>
      <c r="AD242" s="84"/>
      <c r="AE242" s="117"/>
      <c r="AF242" s="84"/>
      <c r="AG242" s="72"/>
      <c r="AH242" s="116"/>
      <c r="AI242" s="116"/>
      <c r="AJ242" s="116"/>
    </row>
    <row r="243" spans="1:36" ht="12.75" customHeight="1">
      <c r="A243" s="521"/>
      <c r="B243" s="521"/>
      <c r="C243" s="63" t="s">
        <v>769</v>
      </c>
      <c r="D243" s="57">
        <v>5438</v>
      </c>
      <c r="E243" s="57">
        <v>5638</v>
      </c>
      <c r="F243" s="99">
        <v>5738</v>
      </c>
      <c r="G243" s="57">
        <v>5878</v>
      </c>
      <c r="H243" s="57">
        <v>6038</v>
      </c>
      <c r="I243" s="57">
        <v>6278</v>
      </c>
      <c r="J243" s="56"/>
      <c r="K243" s="56">
        <v>120</v>
      </c>
      <c r="L243" s="56">
        <v>160</v>
      </c>
      <c r="M243" s="56">
        <v>190</v>
      </c>
      <c r="N243" s="56">
        <v>320</v>
      </c>
      <c r="O243" s="56">
        <v>520</v>
      </c>
      <c r="P243" s="56">
        <v>120</v>
      </c>
      <c r="Q243" s="56">
        <v>350</v>
      </c>
      <c r="R243" s="56">
        <v>380</v>
      </c>
      <c r="S243" s="56">
        <v>410</v>
      </c>
      <c r="T243" s="56">
        <v>530</v>
      </c>
      <c r="U243" s="56">
        <v>760</v>
      </c>
      <c r="V243" s="115"/>
      <c r="W243" s="115"/>
      <c r="X243" s="115"/>
      <c r="Y243" s="115"/>
      <c r="Z243" s="115"/>
      <c r="AA243" s="115"/>
      <c r="AB243" s="224"/>
      <c r="AD243" s="84"/>
      <c r="AE243" s="117"/>
      <c r="AF243" s="84"/>
      <c r="AG243" s="72"/>
      <c r="AH243" s="116"/>
      <c r="AI243" s="116"/>
      <c r="AJ243" s="116"/>
    </row>
    <row r="244" spans="1:36" ht="12.75" customHeight="1">
      <c r="A244" s="521"/>
      <c r="B244" s="521"/>
      <c r="C244" s="63" t="s">
        <v>647</v>
      </c>
      <c r="D244" s="57">
        <v>5558</v>
      </c>
      <c r="E244" s="57">
        <v>5778</v>
      </c>
      <c r="F244" s="99">
        <v>5898</v>
      </c>
      <c r="G244" s="57">
        <v>6058</v>
      </c>
      <c r="H244" s="57">
        <v>6218</v>
      </c>
      <c r="I244" s="57">
        <v>6478</v>
      </c>
      <c r="J244" s="56"/>
      <c r="K244" s="56">
        <v>140</v>
      </c>
      <c r="L244" s="56">
        <v>170</v>
      </c>
      <c r="M244" s="56">
        <v>200</v>
      </c>
      <c r="N244" s="56">
        <v>360</v>
      </c>
      <c r="O244" s="56">
        <v>580</v>
      </c>
      <c r="P244" s="56">
        <v>140</v>
      </c>
      <c r="Q244" s="56">
        <v>390</v>
      </c>
      <c r="R244" s="56">
        <v>420</v>
      </c>
      <c r="S244" s="56">
        <v>450</v>
      </c>
      <c r="T244" s="56">
        <v>590</v>
      </c>
      <c r="U244" s="56">
        <v>840</v>
      </c>
      <c r="V244" s="115"/>
      <c r="W244" s="115"/>
      <c r="X244" s="115"/>
      <c r="Y244" s="115"/>
      <c r="Z244" s="115"/>
      <c r="AA244" s="115"/>
      <c r="AB244" s="224"/>
      <c r="AD244" s="84"/>
      <c r="AE244" s="117"/>
      <c r="AF244" s="84"/>
      <c r="AG244" s="72"/>
      <c r="AH244" s="116"/>
      <c r="AI244" s="116"/>
      <c r="AJ244" s="116"/>
    </row>
    <row r="245" spans="1:36" ht="12.75" customHeight="1">
      <c r="A245" s="521"/>
      <c r="B245" s="521"/>
      <c r="C245" s="63" t="s">
        <v>645</v>
      </c>
      <c r="D245" s="57">
        <v>5798</v>
      </c>
      <c r="E245" s="57">
        <v>6078</v>
      </c>
      <c r="F245" s="99">
        <v>6218</v>
      </c>
      <c r="G245" s="57">
        <v>6398</v>
      </c>
      <c r="H245" s="57">
        <v>6578</v>
      </c>
      <c r="I245" s="57">
        <v>6878</v>
      </c>
      <c r="J245" s="56"/>
      <c r="K245" s="56">
        <v>170</v>
      </c>
      <c r="L245" s="56">
        <v>210</v>
      </c>
      <c r="M245" s="56">
        <v>250</v>
      </c>
      <c r="N245" s="56">
        <v>430</v>
      </c>
      <c r="O245" s="56">
        <v>700</v>
      </c>
      <c r="P245" s="56">
        <v>170</v>
      </c>
      <c r="Q245" s="56">
        <v>470</v>
      </c>
      <c r="R245" s="56">
        <v>510</v>
      </c>
      <c r="S245" s="56">
        <v>550</v>
      </c>
      <c r="T245" s="56">
        <v>710</v>
      </c>
      <c r="U245" s="56">
        <v>1010</v>
      </c>
      <c r="V245" s="115"/>
      <c r="W245" s="115"/>
      <c r="X245" s="115"/>
      <c r="Y245" s="115"/>
      <c r="Z245" s="115"/>
      <c r="AA245" s="115"/>
      <c r="AB245" s="224"/>
      <c r="AD245" s="84"/>
      <c r="AE245" s="117"/>
      <c r="AF245" s="84"/>
      <c r="AG245" s="72"/>
      <c r="AH245" s="116"/>
      <c r="AI245" s="116"/>
      <c r="AJ245" s="116"/>
    </row>
    <row r="246" spans="1:36" ht="12.75" customHeight="1">
      <c r="A246" s="521"/>
      <c r="B246" s="521"/>
      <c r="C246" s="63" t="s">
        <v>656</v>
      </c>
      <c r="D246" s="57">
        <v>6043</v>
      </c>
      <c r="E246" s="57">
        <v>6343</v>
      </c>
      <c r="F246" s="99">
        <v>6503</v>
      </c>
      <c r="G246" s="57">
        <v>6743</v>
      </c>
      <c r="H246" s="57">
        <v>6923</v>
      </c>
      <c r="I246" s="57">
        <v>7243</v>
      </c>
      <c r="J246" s="56"/>
      <c r="K246" s="56">
        <v>200</v>
      </c>
      <c r="L246" s="56">
        <v>250</v>
      </c>
      <c r="M246" s="56">
        <v>290</v>
      </c>
      <c r="N246" s="56">
        <v>510</v>
      </c>
      <c r="O246" s="56">
        <v>810</v>
      </c>
      <c r="P246" s="56">
        <v>200</v>
      </c>
      <c r="Q246" s="56">
        <v>550</v>
      </c>
      <c r="R246" s="56">
        <v>600</v>
      </c>
      <c r="S246" s="56">
        <v>640</v>
      </c>
      <c r="T246" s="56">
        <v>840</v>
      </c>
      <c r="U246" s="56">
        <v>1180</v>
      </c>
      <c r="V246" s="115"/>
      <c r="W246" s="115"/>
      <c r="X246" s="115"/>
      <c r="Y246" s="115"/>
      <c r="Z246" s="115"/>
      <c r="AA246" s="115"/>
      <c r="AB246" s="224"/>
      <c r="AD246" s="84"/>
      <c r="AE246" s="117"/>
      <c r="AF246" s="84"/>
      <c r="AG246" s="72"/>
      <c r="AH246" s="116"/>
      <c r="AI246" s="116"/>
      <c r="AJ246" s="116"/>
    </row>
    <row r="247" spans="1:36" ht="12.75" customHeight="1">
      <c r="A247" s="521"/>
      <c r="B247" s="521"/>
      <c r="C247" s="63" t="s">
        <v>655</v>
      </c>
      <c r="D247" s="57">
        <v>6283</v>
      </c>
      <c r="E247" s="57">
        <v>6643</v>
      </c>
      <c r="F247" s="99">
        <v>6823</v>
      </c>
      <c r="G247" s="57">
        <v>7083</v>
      </c>
      <c r="H247" s="57">
        <v>7283</v>
      </c>
      <c r="I247" s="57">
        <v>7623</v>
      </c>
      <c r="J247" s="56"/>
      <c r="K247" s="56">
        <v>220</v>
      </c>
      <c r="L247" s="56">
        <v>280</v>
      </c>
      <c r="M247" s="56">
        <v>330</v>
      </c>
      <c r="N247" s="56">
        <v>570</v>
      </c>
      <c r="O247" s="56">
        <v>920</v>
      </c>
      <c r="P247" s="56">
        <v>220</v>
      </c>
      <c r="Q247" s="56">
        <v>620</v>
      </c>
      <c r="R247" s="56">
        <v>670</v>
      </c>
      <c r="S247" s="56">
        <v>730</v>
      </c>
      <c r="T247" s="56">
        <v>950</v>
      </c>
      <c r="U247" s="56">
        <v>1350</v>
      </c>
      <c r="V247" s="115"/>
      <c r="W247" s="115"/>
      <c r="X247" s="115"/>
      <c r="Y247" s="115"/>
      <c r="Z247" s="115"/>
      <c r="AA247" s="115"/>
      <c r="AB247" s="224"/>
      <c r="AD247" s="84"/>
      <c r="AE247" s="117"/>
      <c r="AF247" s="84"/>
      <c r="AG247" s="72"/>
      <c r="AH247" s="116"/>
      <c r="AI247" s="116"/>
      <c r="AJ247" s="116"/>
    </row>
    <row r="248" spans="1:36" ht="12.75" customHeight="1">
      <c r="A248" s="521"/>
      <c r="B248" s="521"/>
      <c r="C248" s="63" t="s">
        <v>654</v>
      </c>
      <c r="D248" s="57">
        <v>6528</v>
      </c>
      <c r="E248" s="57">
        <v>6908</v>
      </c>
      <c r="F248" s="99">
        <v>7128</v>
      </c>
      <c r="G248" s="57">
        <v>7408</v>
      </c>
      <c r="H248" s="57">
        <v>7628</v>
      </c>
      <c r="I248" s="57">
        <v>8008</v>
      </c>
      <c r="J248" s="56"/>
      <c r="K248" s="56">
        <v>250</v>
      </c>
      <c r="L248" s="56">
        <v>310</v>
      </c>
      <c r="M248" s="56">
        <v>370</v>
      </c>
      <c r="N248" s="56">
        <v>650</v>
      </c>
      <c r="O248" s="56">
        <v>1040</v>
      </c>
      <c r="P248" s="56">
        <v>250</v>
      </c>
      <c r="Q248" s="56">
        <v>700</v>
      </c>
      <c r="R248" s="56">
        <v>760</v>
      </c>
      <c r="S248" s="56">
        <v>820</v>
      </c>
      <c r="T248" s="56">
        <v>1070</v>
      </c>
      <c r="U248" s="56">
        <v>1520</v>
      </c>
      <c r="V248" s="115"/>
      <c r="W248" s="115"/>
      <c r="X248" s="115"/>
      <c r="Y248" s="115"/>
      <c r="Z248" s="115"/>
      <c r="AA248" s="115"/>
      <c r="AB248" s="224"/>
      <c r="AD248" s="84"/>
      <c r="AE248" s="117"/>
      <c r="AF248" s="84"/>
      <c r="AG248" s="72"/>
      <c r="AH248" s="116"/>
      <c r="AI248" s="116"/>
      <c r="AJ248" s="116"/>
    </row>
    <row r="249" spans="1:36" ht="12.75" customHeight="1">
      <c r="A249" s="521"/>
      <c r="B249" s="521"/>
      <c r="C249" s="63" t="s">
        <v>653</v>
      </c>
      <c r="D249" s="57">
        <v>6753</v>
      </c>
      <c r="E249" s="57">
        <v>7193</v>
      </c>
      <c r="F249" s="99">
        <v>7433</v>
      </c>
      <c r="G249" s="57">
        <v>7753</v>
      </c>
      <c r="H249" s="57">
        <v>7973</v>
      </c>
      <c r="I249" s="57">
        <v>8373</v>
      </c>
      <c r="J249" s="56"/>
      <c r="K249" s="56">
        <v>280</v>
      </c>
      <c r="L249" s="56">
        <v>350</v>
      </c>
      <c r="M249" s="56">
        <v>420</v>
      </c>
      <c r="N249" s="56">
        <v>720</v>
      </c>
      <c r="O249" s="56">
        <v>1160</v>
      </c>
      <c r="P249" s="56">
        <v>280</v>
      </c>
      <c r="Q249" s="56">
        <v>780</v>
      </c>
      <c r="R249" s="56">
        <v>850</v>
      </c>
      <c r="S249" s="56">
        <v>920</v>
      </c>
      <c r="T249" s="56">
        <v>1190</v>
      </c>
      <c r="U249" s="56">
        <v>1690</v>
      </c>
      <c r="V249" s="115"/>
      <c r="W249" s="115"/>
      <c r="X249" s="115"/>
      <c r="Y249" s="115"/>
      <c r="Z249" s="115"/>
      <c r="AA249" s="115"/>
      <c r="AB249" s="224"/>
      <c r="AD249" s="84"/>
      <c r="AE249" s="117"/>
      <c r="AF249" s="84"/>
      <c r="AG249" s="72"/>
      <c r="AH249" s="116"/>
      <c r="AI249" s="116"/>
      <c r="AJ249" s="116"/>
    </row>
    <row r="250" spans="1:36" ht="12.75" customHeight="1">
      <c r="A250" s="490"/>
      <c r="B250" s="521" t="s">
        <v>840</v>
      </c>
      <c r="C250" s="63" t="s">
        <v>762</v>
      </c>
      <c r="D250" s="57">
        <v>5107</v>
      </c>
      <c r="E250" s="57">
        <v>5247</v>
      </c>
      <c r="F250" s="99">
        <v>5307</v>
      </c>
      <c r="G250" s="57">
        <v>5407</v>
      </c>
      <c r="H250" s="57" t="s">
        <v>1141</v>
      </c>
      <c r="I250" s="57" t="s">
        <v>1141</v>
      </c>
      <c r="J250" s="56"/>
      <c r="K250" s="56">
        <v>80</v>
      </c>
      <c r="L250" s="56">
        <v>100</v>
      </c>
      <c r="M250" s="56">
        <v>120</v>
      </c>
      <c r="N250" s="56">
        <v>220</v>
      </c>
      <c r="O250" s="56">
        <v>350</v>
      </c>
      <c r="P250" s="56">
        <v>80</v>
      </c>
      <c r="Q250" s="56">
        <v>230</v>
      </c>
      <c r="R250" s="56">
        <v>250</v>
      </c>
      <c r="S250" s="56">
        <v>270</v>
      </c>
      <c r="T250" s="56">
        <v>360</v>
      </c>
      <c r="U250" s="56">
        <v>510</v>
      </c>
      <c r="V250" s="118">
        <v>2</v>
      </c>
      <c r="W250" s="118">
        <v>7</v>
      </c>
      <c r="X250" s="118">
        <v>9</v>
      </c>
      <c r="Y250" s="118">
        <v>13</v>
      </c>
      <c r="Z250" s="118">
        <v>41</v>
      </c>
      <c r="AA250" s="118">
        <v>46</v>
      </c>
      <c r="AB250" s="224">
        <v>83</v>
      </c>
      <c r="AD250" s="84"/>
      <c r="AE250" s="117"/>
      <c r="AF250" s="84"/>
      <c r="AG250" s="72"/>
      <c r="AH250" s="116"/>
      <c r="AI250" s="116"/>
      <c r="AJ250" s="116"/>
    </row>
    <row r="251" spans="1:36" ht="12.75" customHeight="1">
      <c r="A251" s="490"/>
      <c r="B251" s="521"/>
      <c r="C251" s="63" t="s">
        <v>770</v>
      </c>
      <c r="D251" s="57">
        <v>5229</v>
      </c>
      <c r="E251" s="57">
        <v>5389</v>
      </c>
      <c r="F251" s="99">
        <v>5469</v>
      </c>
      <c r="G251" s="57">
        <v>5589</v>
      </c>
      <c r="H251" s="57" t="s">
        <v>1141</v>
      </c>
      <c r="I251" s="57" t="s">
        <v>1141</v>
      </c>
      <c r="J251" s="56"/>
      <c r="K251" s="56">
        <v>90</v>
      </c>
      <c r="L251" s="56">
        <v>120</v>
      </c>
      <c r="M251" s="56">
        <v>140</v>
      </c>
      <c r="N251" s="56">
        <v>250</v>
      </c>
      <c r="O251" s="56">
        <v>400</v>
      </c>
      <c r="P251" s="56">
        <v>90</v>
      </c>
      <c r="Q251" s="56">
        <v>270</v>
      </c>
      <c r="R251" s="56">
        <v>290</v>
      </c>
      <c r="S251" s="56">
        <v>320</v>
      </c>
      <c r="T251" s="56">
        <v>410</v>
      </c>
      <c r="U251" s="56">
        <v>590</v>
      </c>
      <c r="V251" s="118">
        <v>2</v>
      </c>
      <c r="W251" s="118">
        <v>9</v>
      </c>
      <c r="X251" s="118">
        <v>11</v>
      </c>
      <c r="Y251" s="118">
        <v>17</v>
      </c>
      <c r="Z251" s="118">
        <v>52</v>
      </c>
      <c r="AA251" s="118">
        <v>58</v>
      </c>
      <c r="AB251" s="224">
        <v>104</v>
      </c>
      <c r="AD251" s="84"/>
      <c r="AE251" s="117"/>
      <c r="AF251" s="84"/>
      <c r="AG251" s="72"/>
      <c r="AH251" s="116"/>
      <c r="AI251" s="116"/>
      <c r="AJ251" s="116"/>
    </row>
    <row r="252" spans="1:36" ht="12.75" customHeight="1">
      <c r="A252" s="490"/>
      <c r="B252" s="521"/>
      <c r="C252" s="63" t="s">
        <v>683</v>
      </c>
      <c r="D252" s="57">
        <v>5365</v>
      </c>
      <c r="E252" s="57">
        <v>5525</v>
      </c>
      <c r="F252" s="99">
        <v>5625</v>
      </c>
      <c r="G252" s="57">
        <v>5745</v>
      </c>
      <c r="H252" s="57" t="s">
        <v>1141</v>
      </c>
      <c r="I252" s="57" t="s">
        <v>1141</v>
      </c>
      <c r="J252" s="56"/>
      <c r="K252" s="56">
        <v>110</v>
      </c>
      <c r="L252" s="56">
        <v>140</v>
      </c>
      <c r="M252" s="56">
        <v>170</v>
      </c>
      <c r="N252" s="56">
        <v>290</v>
      </c>
      <c r="O252" s="56">
        <v>470</v>
      </c>
      <c r="P252" s="56">
        <v>110</v>
      </c>
      <c r="Q252" s="56">
        <v>320</v>
      </c>
      <c r="R252" s="56">
        <v>340</v>
      </c>
      <c r="S252" s="56">
        <v>370</v>
      </c>
      <c r="T252" s="56">
        <v>480</v>
      </c>
      <c r="U252" s="56">
        <v>680</v>
      </c>
      <c r="V252" s="118">
        <v>5</v>
      </c>
      <c r="W252" s="118">
        <v>12</v>
      </c>
      <c r="X252" s="118">
        <v>14</v>
      </c>
      <c r="Y252" s="118">
        <v>20</v>
      </c>
      <c r="Z252" s="118">
        <v>63</v>
      </c>
      <c r="AA252" s="118">
        <v>70</v>
      </c>
      <c r="AB252" s="224">
        <v>126</v>
      </c>
      <c r="AD252" s="84"/>
      <c r="AE252" s="117"/>
      <c r="AF252" s="84"/>
      <c r="AG252" s="72"/>
      <c r="AH252" s="116"/>
      <c r="AI252" s="116"/>
      <c r="AJ252" s="116"/>
    </row>
    <row r="253" spans="1:36" ht="12.75" customHeight="1">
      <c r="A253" s="490"/>
      <c r="B253" s="521"/>
      <c r="C253" s="63" t="s">
        <v>769</v>
      </c>
      <c r="D253" s="57">
        <v>5492</v>
      </c>
      <c r="E253" s="57">
        <v>5692</v>
      </c>
      <c r="F253" s="99">
        <v>5792</v>
      </c>
      <c r="G253" s="57">
        <v>5932</v>
      </c>
      <c r="H253" s="57" t="s">
        <v>1141</v>
      </c>
      <c r="I253" s="57" t="s">
        <v>1141</v>
      </c>
      <c r="J253" s="56"/>
      <c r="K253" s="56">
        <v>120</v>
      </c>
      <c r="L253" s="56">
        <v>160</v>
      </c>
      <c r="M253" s="56">
        <v>190</v>
      </c>
      <c r="N253" s="56">
        <v>320</v>
      </c>
      <c r="O253" s="56">
        <v>520</v>
      </c>
      <c r="P253" s="56">
        <v>120</v>
      </c>
      <c r="Q253" s="56">
        <v>350</v>
      </c>
      <c r="R253" s="56">
        <v>380</v>
      </c>
      <c r="S253" s="56">
        <v>410</v>
      </c>
      <c r="T253" s="56">
        <v>530</v>
      </c>
      <c r="U253" s="56">
        <v>760</v>
      </c>
      <c r="V253" s="118">
        <v>5</v>
      </c>
      <c r="W253" s="118">
        <v>14</v>
      </c>
      <c r="X253" s="118">
        <v>18</v>
      </c>
      <c r="Y253" s="118">
        <v>23</v>
      </c>
      <c r="Z253" s="118">
        <v>74</v>
      </c>
      <c r="AA253" s="118">
        <v>82</v>
      </c>
      <c r="AB253" s="224">
        <v>148</v>
      </c>
      <c r="AD253" s="84"/>
      <c r="AE253" s="117"/>
      <c r="AF253" s="84"/>
      <c r="AG253" s="72"/>
      <c r="AH253" s="116"/>
      <c r="AI253" s="116"/>
      <c r="AJ253" s="116"/>
    </row>
    <row r="254" spans="1:36" ht="12.75" customHeight="1">
      <c r="A254" s="490"/>
      <c r="B254" s="521"/>
      <c r="C254" s="63" t="s">
        <v>647</v>
      </c>
      <c r="D254" s="57">
        <v>5614</v>
      </c>
      <c r="E254" s="57">
        <v>5834</v>
      </c>
      <c r="F254" s="99">
        <v>5954</v>
      </c>
      <c r="G254" s="57">
        <v>6114</v>
      </c>
      <c r="H254" s="57" t="s">
        <v>1141</v>
      </c>
      <c r="I254" s="57" t="s">
        <v>1141</v>
      </c>
      <c r="J254" s="56"/>
      <c r="K254" s="56">
        <v>140</v>
      </c>
      <c r="L254" s="56">
        <v>170</v>
      </c>
      <c r="M254" s="56">
        <v>200</v>
      </c>
      <c r="N254" s="56">
        <v>360</v>
      </c>
      <c r="O254" s="56">
        <v>580</v>
      </c>
      <c r="P254" s="56">
        <v>140</v>
      </c>
      <c r="Q254" s="56">
        <v>390</v>
      </c>
      <c r="R254" s="56">
        <v>420</v>
      </c>
      <c r="S254" s="56">
        <v>450</v>
      </c>
      <c r="T254" s="56">
        <v>590</v>
      </c>
      <c r="U254" s="56">
        <v>840</v>
      </c>
      <c r="V254" s="118">
        <v>6</v>
      </c>
      <c r="W254" s="118">
        <v>16</v>
      </c>
      <c r="X254" s="118">
        <v>20</v>
      </c>
      <c r="Y254" s="118">
        <v>27</v>
      </c>
      <c r="Z254" s="118">
        <v>84</v>
      </c>
      <c r="AA254" s="118">
        <v>94</v>
      </c>
      <c r="AB254" s="224">
        <v>169</v>
      </c>
      <c r="AD254" s="84"/>
      <c r="AE254" s="117"/>
      <c r="AF254" s="84"/>
      <c r="AG254" s="72"/>
      <c r="AH254" s="116"/>
      <c r="AI254" s="116"/>
      <c r="AJ254" s="116"/>
    </row>
    <row r="255" spans="1:36" ht="12.75" customHeight="1">
      <c r="A255" s="490"/>
      <c r="B255" s="521"/>
      <c r="C255" s="63" t="s">
        <v>645</v>
      </c>
      <c r="D255" s="57">
        <v>5874</v>
      </c>
      <c r="E255" s="57">
        <v>6154</v>
      </c>
      <c r="F255" s="99">
        <v>6294</v>
      </c>
      <c r="G255" s="57">
        <v>6474</v>
      </c>
      <c r="H255" s="57" t="s">
        <v>1141</v>
      </c>
      <c r="I255" s="57" t="s">
        <v>1141</v>
      </c>
      <c r="J255" s="56"/>
      <c r="K255" s="56">
        <v>170</v>
      </c>
      <c r="L255" s="56">
        <v>210</v>
      </c>
      <c r="M255" s="56">
        <v>250</v>
      </c>
      <c r="N255" s="56">
        <v>430</v>
      </c>
      <c r="O255" s="56">
        <v>700</v>
      </c>
      <c r="P255" s="56">
        <v>170</v>
      </c>
      <c r="Q255" s="56">
        <v>470</v>
      </c>
      <c r="R255" s="56">
        <v>510</v>
      </c>
      <c r="S255" s="56">
        <v>550</v>
      </c>
      <c r="T255" s="56">
        <v>710</v>
      </c>
      <c r="U255" s="56">
        <v>1010</v>
      </c>
      <c r="V255" s="118">
        <v>7</v>
      </c>
      <c r="W255" s="118">
        <v>19</v>
      </c>
      <c r="X255" s="118">
        <v>23</v>
      </c>
      <c r="Y255" s="118">
        <v>32</v>
      </c>
      <c r="Z255" s="118">
        <v>104</v>
      </c>
      <c r="AA255" s="118">
        <v>116</v>
      </c>
      <c r="AB255" s="224">
        <v>210</v>
      </c>
      <c r="AD255" s="84"/>
      <c r="AE255" s="117"/>
      <c r="AF255" s="84"/>
      <c r="AG255" s="72"/>
      <c r="AH255" s="116"/>
      <c r="AI255" s="116"/>
      <c r="AJ255" s="116"/>
    </row>
    <row r="256" spans="1:36" ht="12.75" customHeight="1">
      <c r="A256" s="490"/>
      <c r="B256" s="521"/>
      <c r="C256" s="63" t="s">
        <v>656</v>
      </c>
      <c r="D256" s="57">
        <v>6133</v>
      </c>
      <c r="E256" s="57">
        <v>6433</v>
      </c>
      <c r="F256" s="99">
        <v>6593</v>
      </c>
      <c r="G256" s="57">
        <v>6833</v>
      </c>
      <c r="H256" s="57" t="s">
        <v>1141</v>
      </c>
      <c r="I256" s="57" t="s">
        <v>1141</v>
      </c>
      <c r="J256" s="56"/>
      <c r="K256" s="56">
        <v>200</v>
      </c>
      <c r="L256" s="56">
        <v>250</v>
      </c>
      <c r="M256" s="56">
        <v>290</v>
      </c>
      <c r="N256" s="56">
        <v>510</v>
      </c>
      <c r="O256" s="56">
        <v>810</v>
      </c>
      <c r="P256" s="56">
        <v>200</v>
      </c>
      <c r="Q256" s="56">
        <v>550</v>
      </c>
      <c r="R256" s="56">
        <v>600</v>
      </c>
      <c r="S256" s="56">
        <v>640</v>
      </c>
      <c r="T256" s="56">
        <v>840</v>
      </c>
      <c r="U256" s="56">
        <v>1180</v>
      </c>
      <c r="V256" s="118">
        <v>7</v>
      </c>
      <c r="W256" s="118">
        <v>23</v>
      </c>
      <c r="X256" s="118">
        <v>29</v>
      </c>
      <c r="Y256" s="118">
        <v>40</v>
      </c>
      <c r="Z256" s="118">
        <v>126</v>
      </c>
      <c r="AA256" s="118">
        <v>140</v>
      </c>
      <c r="AB256" s="224">
        <v>252</v>
      </c>
      <c r="AD256" s="84"/>
      <c r="AE256" s="117"/>
      <c r="AF256" s="84"/>
      <c r="AG256" s="72"/>
      <c r="AH256" s="116"/>
      <c r="AI256" s="116"/>
      <c r="AJ256" s="116"/>
    </row>
    <row r="257" spans="1:36" ht="12.75" customHeight="1">
      <c r="A257" s="490"/>
      <c r="B257" s="521"/>
      <c r="C257" s="63" t="s">
        <v>655</v>
      </c>
      <c r="D257" s="57">
        <v>6387</v>
      </c>
      <c r="E257" s="57">
        <v>6747</v>
      </c>
      <c r="F257" s="99">
        <v>6927</v>
      </c>
      <c r="G257" s="57">
        <v>7187</v>
      </c>
      <c r="H257" s="57" t="s">
        <v>1141</v>
      </c>
      <c r="I257" s="57" t="s">
        <v>1141</v>
      </c>
      <c r="J257" s="56"/>
      <c r="K257" s="56">
        <v>220</v>
      </c>
      <c r="L257" s="56">
        <v>280</v>
      </c>
      <c r="M257" s="56">
        <v>330</v>
      </c>
      <c r="N257" s="56">
        <v>570</v>
      </c>
      <c r="O257" s="56">
        <v>920</v>
      </c>
      <c r="P257" s="56">
        <v>220</v>
      </c>
      <c r="Q257" s="56">
        <v>620</v>
      </c>
      <c r="R257" s="56">
        <v>670</v>
      </c>
      <c r="S257" s="56">
        <v>730</v>
      </c>
      <c r="T257" s="56">
        <v>950</v>
      </c>
      <c r="U257" s="56">
        <v>1350</v>
      </c>
      <c r="V257" s="118">
        <v>9</v>
      </c>
      <c r="W257" s="118">
        <v>27</v>
      </c>
      <c r="X257" s="118">
        <v>33</v>
      </c>
      <c r="Y257" s="118">
        <v>45</v>
      </c>
      <c r="Z257" s="118">
        <v>147</v>
      </c>
      <c r="AA257" s="118">
        <v>163</v>
      </c>
      <c r="AB257" s="224">
        <v>294</v>
      </c>
      <c r="AD257" s="84"/>
      <c r="AE257" s="117"/>
      <c r="AF257" s="84"/>
      <c r="AG257" s="72"/>
      <c r="AH257" s="116"/>
      <c r="AI257" s="116"/>
      <c r="AJ257" s="116"/>
    </row>
    <row r="258" spans="1:36" ht="12.75" customHeight="1">
      <c r="A258" s="490"/>
      <c r="B258" s="521"/>
      <c r="C258" s="63" t="s">
        <v>654</v>
      </c>
      <c r="D258" s="57">
        <v>6647</v>
      </c>
      <c r="E258" s="57">
        <v>7027</v>
      </c>
      <c r="F258" s="99">
        <v>7247</v>
      </c>
      <c r="G258" s="57">
        <v>7527</v>
      </c>
      <c r="H258" s="57" t="s">
        <v>1141</v>
      </c>
      <c r="I258" s="57" t="s">
        <v>1141</v>
      </c>
      <c r="J258" s="56"/>
      <c r="K258" s="56">
        <v>250</v>
      </c>
      <c r="L258" s="56">
        <v>310</v>
      </c>
      <c r="M258" s="56">
        <v>370</v>
      </c>
      <c r="N258" s="56">
        <v>650</v>
      </c>
      <c r="O258" s="56">
        <v>1040</v>
      </c>
      <c r="P258" s="56">
        <v>250</v>
      </c>
      <c r="Q258" s="56">
        <v>700</v>
      </c>
      <c r="R258" s="56">
        <v>760</v>
      </c>
      <c r="S258" s="56">
        <v>820</v>
      </c>
      <c r="T258" s="56">
        <v>1070</v>
      </c>
      <c r="U258" s="56">
        <v>1520</v>
      </c>
      <c r="V258" s="118">
        <v>9</v>
      </c>
      <c r="W258" s="118">
        <v>29</v>
      </c>
      <c r="X258" s="118">
        <v>38</v>
      </c>
      <c r="Y258" s="118">
        <v>52</v>
      </c>
      <c r="Z258" s="118">
        <v>167</v>
      </c>
      <c r="AA258" s="118">
        <v>186</v>
      </c>
      <c r="AB258" s="224">
        <v>335</v>
      </c>
      <c r="AD258" s="84"/>
      <c r="AE258" s="117"/>
      <c r="AF258" s="84"/>
      <c r="AG258" s="72"/>
      <c r="AH258" s="116"/>
      <c r="AI258" s="116"/>
      <c r="AJ258" s="116"/>
    </row>
    <row r="259" spans="1:36" ht="12.75" customHeight="1">
      <c r="A259" s="490"/>
      <c r="B259" s="521"/>
      <c r="C259" s="63" t="s">
        <v>653</v>
      </c>
      <c r="D259" s="57">
        <v>6884</v>
      </c>
      <c r="E259" s="57">
        <v>7324</v>
      </c>
      <c r="F259" s="99">
        <v>7564</v>
      </c>
      <c r="G259" s="57">
        <v>7884</v>
      </c>
      <c r="H259" s="57" t="s">
        <v>1141</v>
      </c>
      <c r="I259" s="57" t="s">
        <v>1141</v>
      </c>
      <c r="J259" s="56"/>
      <c r="K259" s="56">
        <v>280</v>
      </c>
      <c r="L259" s="56">
        <v>350</v>
      </c>
      <c r="M259" s="56">
        <v>420</v>
      </c>
      <c r="N259" s="56">
        <v>720</v>
      </c>
      <c r="O259" s="56">
        <v>1160</v>
      </c>
      <c r="P259" s="56">
        <v>280</v>
      </c>
      <c r="Q259" s="56">
        <v>780</v>
      </c>
      <c r="R259" s="56">
        <v>850</v>
      </c>
      <c r="S259" s="56">
        <v>920</v>
      </c>
      <c r="T259" s="56">
        <v>1190</v>
      </c>
      <c r="U259" s="56">
        <v>1690</v>
      </c>
      <c r="V259" s="118">
        <v>13</v>
      </c>
      <c r="W259" s="118">
        <v>35</v>
      </c>
      <c r="X259" s="118">
        <v>44</v>
      </c>
      <c r="Y259" s="118">
        <v>60</v>
      </c>
      <c r="Z259" s="118">
        <v>190</v>
      </c>
      <c r="AA259" s="118">
        <v>211</v>
      </c>
      <c r="AB259" s="224">
        <v>379</v>
      </c>
      <c r="AD259" s="84"/>
      <c r="AE259" s="117"/>
      <c r="AF259" s="84"/>
      <c r="AG259" s="72"/>
      <c r="AH259" s="116"/>
      <c r="AI259" s="116"/>
      <c r="AJ259" s="116"/>
    </row>
    <row r="260" spans="1:36" ht="15.75" customHeight="1">
      <c r="A260" s="65" t="s">
        <v>674</v>
      </c>
      <c r="B260" s="65"/>
      <c r="C260" s="65"/>
      <c r="D260" s="65"/>
      <c r="E260" s="65"/>
      <c r="F260" s="65"/>
      <c r="G260" s="65"/>
      <c r="H260" s="65"/>
      <c r="I260" s="65"/>
      <c r="J260" s="65"/>
      <c r="K260" s="65"/>
      <c r="L260" s="65"/>
      <c r="M260" s="65"/>
      <c r="N260" s="65"/>
      <c r="O260" s="65"/>
      <c r="P260" s="65"/>
      <c r="Q260" s="65"/>
      <c r="R260" s="65"/>
      <c r="S260" s="65"/>
      <c r="T260" s="65"/>
      <c r="U260" s="65"/>
      <c r="V260" s="109"/>
      <c r="W260" s="109" t="s">
        <v>933</v>
      </c>
      <c r="X260" s="109"/>
      <c r="Y260" s="108"/>
      <c r="Z260" s="108"/>
      <c r="AA260" s="108"/>
      <c r="AD260" s="84"/>
      <c r="AE260" s="117"/>
      <c r="AF260" s="84"/>
      <c r="AG260" s="72"/>
      <c r="AH260" s="116"/>
      <c r="AI260" s="116"/>
      <c r="AJ260" s="116"/>
    </row>
    <row r="261" spans="1:36" ht="14.25" customHeight="1">
      <c r="A261" s="523" t="s">
        <v>70</v>
      </c>
      <c r="B261" s="526" t="s">
        <v>71</v>
      </c>
      <c r="C261" s="523" t="s">
        <v>72</v>
      </c>
      <c r="D261" s="522" t="s">
        <v>1215</v>
      </c>
      <c r="E261" s="522" t="s">
        <v>73</v>
      </c>
      <c r="F261" s="487" t="s">
        <v>74</v>
      </c>
      <c r="G261" s="487" t="s">
        <v>75</v>
      </c>
      <c r="H261" s="495" t="s">
        <v>1139</v>
      </c>
      <c r="I261" s="495" t="s">
        <v>1140</v>
      </c>
      <c r="J261" s="487" t="s">
        <v>76</v>
      </c>
      <c r="K261" s="512" t="s">
        <v>77</v>
      </c>
      <c r="L261" s="513"/>
      <c r="M261" s="513"/>
      <c r="N261" s="513"/>
      <c r="O261" s="513"/>
      <c r="P261" s="513"/>
      <c r="Q261" s="513"/>
      <c r="R261" s="513"/>
      <c r="S261" s="513"/>
      <c r="T261" s="513"/>
      <c r="U261" s="514"/>
      <c r="V261" s="511" t="s">
        <v>78</v>
      </c>
      <c r="W261" s="511"/>
      <c r="X261" s="511"/>
      <c r="Y261" s="511"/>
      <c r="Z261" s="511"/>
      <c r="AA261" s="511"/>
      <c r="AB261" s="511"/>
    </row>
    <row r="262" spans="1:36" ht="12.75" customHeight="1">
      <c r="A262" s="523"/>
      <c r="B262" s="526"/>
      <c r="C262" s="523"/>
      <c r="D262" s="522"/>
      <c r="E262" s="522"/>
      <c r="F262" s="487"/>
      <c r="G262" s="487"/>
      <c r="H262" s="510"/>
      <c r="I262" s="510"/>
      <c r="J262" s="487"/>
      <c r="K262" s="515" t="s">
        <v>1088</v>
      </c>
      <c r="L262" s="516"/>
      <c r="M262" s="516"/>
      <c r="N262" s="516"/>
      <c r="O262" s="517"/>
      <c r="P262" s="518" t="s">
        <v>1090</v>
      </c>
      <c r="Q262" s="519"/>
      <c r="R262" s="519"/>
      <c r="S262" s="519"/>
      <c r="T262" s="519"/>
      <c r="U262" s="520"/>
      <c r="V262" s="511"/>
      <c r="W262" s="511"/>
      <c r="X262" s="511"/>
      <c r="Y262" s="511"/>
      <c r="Z262" s="511"/>
      <c r="AA262" s="511"/>
      <c r="AB262" s="511"/>
    </row>
    <row r="263" spans="1:36" ht="12.75" customHeight="1">
      <c r="A263" s="523"/>
      <c r="B263" s="526"/>
      <c r="C263" s="523"/>
      <c r="D263" s="522"/>
      <c r="E263" s="522"/>
      <c r="F263" s="487"/>
      <c r="G263" s="487"/>
      <c r="H263" s="496"/>
      <c r="I263" s="496"/>
      <c r="J263" s="487"/>
      <c r="K263" s="106" t="s">
        <v>1089</v>
      </c>
      <c r="L263" s="106" t="s">
        <v>79</v>
      </c>
      <c r="M263" s="106" t="s">
        <v>80</v>
      </c>
      <c r="N263" s="106" t="s">
        <v>81</v>
      </c>
      <c r="O263" s="106" t="s">
        <v>82</v>
      </c>
      <c r="P263" s="106" t="s">
        <v>1216</v>
      </c>
      <c r="Q263" s="106" t="s">
        <v>1089</v>
      </c>
      <c r="R263" s="106" t="s">
        <v>79</v>
      </c>
      <c r="S263" s="106" t="s">
        <v>80</v>
      </c>
      <c r="T263" s="106" t="s">
        <v>81</v>
      </c>
      <c r="U263" s="106" t="s">
        <v>82</v>
      </c>
      <c r="V263" s="105" t="s">
        <v>79</v>
      </c>
      <c r="W263" s="105" t="s">
        <v>80</v>
      </c>
      <c r="X263" s="105" t="s">
        <v>81</v>
      </c>
      <c r="Y263" s="105" t="s">
        <v>82</v>
      </c>
      <c r="Z263" s="105" t="s">
        <v>83</v>
      </c>
      <c r="AA263" s="105" t="s">
        <v>84</v>
      </c>
      <c r="AB263" s="118" t="s">
        <v>1142</v>
      </c>
    </row>
    <row r="264" spans="1:36" ht="12.75" customHeight="1">
      <c r="A264" s="490"/>
      <c r="B264" s="521" t="s">
        <v>838</v>
      </c>
      <c r="C264" s="63" t="s">
        <v>762</v>
      </c>
      <c r="D264" s="57">
        <v>5136</v>
      </c>
      <c r="E264" s="57">
        <v>5276</v>
      </c>
      <c r="F264" s="99">
        <v>5336</v>
      </c>
      <c r="G264" s="57">
        <v>5436</v>
      </c>
      <c r="H264" s="57" t="s">
        <v>1141</v>
      </c>
      <c r="I264" s="57" t="s">
        <v>1141</v>
      </c>
      <c r="J264" s="56"/>
      <c r="K264" s="56">
        <v>80</v>
      </c>
      <c r="L264" s="56">
        <v>100</v>
      </c>
      <c r="M264" s="56">
        <v>120</v>
      </c>
      <c r="N264" s="56">
        <v>220</v>
      </c>
      <c r="O264" s="56">
        <v>350</v>
      </c>
      <c r="P264" s="56">
        <v>80</v>
      </c>
      <c r="Q264" s="56">
        <v>230</v>
      </c>
      <c r="R264" s="56">
        <v>250</v>
      </c>
      <c r="S264" s="56">
        <v>270</v>
      </c>
      <c r="T264" s="56">
        <v>360</v>
      </c>
      <c r="U264" s="56">
        <v>510</v>
      </c>
      <c r="V264" s="118">
        <v>4</v>
      </c>
      <c r="W264" s="118">
        <v>14</v>
      </c>
      <c r="X264" s="118">
        <v>18</v>
      </c>
      <c r="Y264" s="118">
        <v>26</v>
      </c>
      <c r="Z264" s="118">
        <v>82</v>
      </c>
      <c r="AA264" s="118">
        <v>92</v>
      </c>
      <c r="AB264" s="224">
        <v>166</v>
      </c>
      <c r="AD264" s="84"/>
      <c r="AE264" s="117"/>
      <c r="AF264" s="84"/>
      <c r="AG264" s="72"/>
      <c r="AH264" s="116"/>
      <c r="AI264" s="116"/>
      <c r="AJ264" s="116"/>
    </row>
    <row r="265" spans="1:36" ht="12.75" customHeight="1">
      <c r="A265" s="490"/>
      <c r="B265" s="521"/>
      <c r="C265" s="63" t="s">
        <v>770</v>
      </c>
      <c r="D265" s="57">
        <v>5270</v>
      </c>
      <c r="E265" s="57">
        <v>5430</v>
      </c>
      <c r="F265" s="99">
        <v>5510</v>
      </c>
      <c r="G265" s="57">
        <v>5630</v>
      </c>
      <c r="H265" s="57" t="s">
        <v>1141</v>
      </c>
      <c r="I265" s="57" t="s">
        <v>1141</v>
      </c>
      <c r="J265" s="56"/>
      <c r="K265" s="56">
        <v>90</v>
      </c>
      <c r="L265" s="56">
        <v>120</v>
      </c>
      <c r="M265" s="56">
        <v>140</v>
      </c>
      <c r="N265" s="56">
        <v>250</v>
      </c>
      <c r="O265" s="56">
        <v>400</v>
      </c>
      <c r="P265" s="56">
        <v>90</v>
      </c>
      <c r="Q265" s="56">
        <v>270</v>
      </c>
      <c r="R265" s="56">
        <v>290</v>
      </c>
      <c r="S265" s="56">
        <v>320</v>
      </c>
      <c r="T265" s="56">
        <v>410</v>
      </c>
      <c r="U265" s="56">
        <v>590</v>
      </c>
      <c r="V265" s="118">
        <v>4</v>
      </c>
      <c r="W265" s="118">
        <v>18</v>
      </c>
      <c r="X265" s="118">
        <v>22</v>
      </c>
      <c r="Y265" s="118">
        <v>34</v>
      </c>
      <c r="Z265" s="118">
        <v>104</v>
      </c>
      <c r="AA265" s="118">
        <v>116</v>
      </c>
      <c r="AB265" s="224">
        <v>208</v>
      </c>
      <c r="AD265" s="84"/>
      <c r="AE265" s="117"/>
      <c r="AF265" s="84"/>
      <c r="AG265" s="72"/>
      <c r="AH265" s="116"/>
      <c r="AI265" s="116"/>
      <c r="AJ265" s="116"/>
    </row>
    <row r="266" spans="1:36" ht="12.75" customHeight="1">
      <c r="A266" s="490"/>
      <c r="B266" s="521"/>
      <c r="C266" s="63" t="s">
        <v>683</v>
      </c>
      <c r="D266" s="57">
        <v>5412</v>
      </c>
      <c r="E266" s="57">
        <v>5572</v>
      </c>
      <c r="F266" s="99">
        <v>5672</v>
      </c>
      <c r="G266" s="57">
        <v>5792</v>
      </c>
      <c r="H266" s="57" t="s">
        <v>1141</v>
      </c>
      <c r="I266" s="57" t="s">
        <v>1141</v>
      </c>
      <c r="J266" s="56"/>
      <c r="K266" s="56">
        <v>110</v>
      </c>
      <c r="L266" s="56">
        <v>140</v>
      </c>
      <c r="M266" s="56">
        <v>170</v>
      </c>
      <c r="N266" s="56">
        <v>290</v>
      </c>
      <c r="O266" s="56">
        <v>470</v>
      </c>
      <c r="P266" s="56">
        <v>110</v>
      </c>
      <c r="Q266" s="56">
        <v>320</v>
      </c>
      <c r="R266" s="56">
        <v>340</v>
      </c>
      <c r="S266" s="56">
        <v>370</v>
      </c>
      <c r="T266" s="56">
        <v>480</v>
      </c>
      <c r="U266" s="56">
        <v>680</v>
      </c>
      <c r="V266" s="118">
        <v>10</v>
      </c>
      <c r="W266" s="118">
        <v>24</v>
      </c>
      <c r="X266" s="118">
        <v>28</v>
      </c>
      <c r="Y266" s="118">
        <v>40</v>
      </c>
      <c r="Z266" s="118">
        <v>126</v>
      </c>
      <c r="AA266" s="118">
        <v>140</v>
      </c>
      <c r="AB266" s="224">
        <v>252</v>
      </c>
      <c r="AD266" s="84"/>
      <c r="AE266" s="117"/>
      <c r="AF266" s="84"/>
      <c r="AG266" s="72"/>
      <c r="AH266" s="116"/>
      <c r="AI266" s="116"/>
      <c r="AJ266" s="116"/>
    </row>
    <row r="267" spans="1:36" ht="12.75" customHeight="1">
      <c r="A267" s="490"/>
      <c r="B267" s="521"/>
      <c r="C267" s="63" t="s">
        <v>769</v>
      </c>
      <c r="D267" s="57">
        <v>5546</v>
      </c>
      <c r="E267" s="57">
        <v>5746</v>
      </c>
      <c r="F267" s="99">
        <v>5846</v>
      </c>
      <c r="G267" s="57">
        <v>5986</v>
      </c>
      <c r="H267" s="57" t="s">
        <v>1141</v>
      </c>
      <c r="I267" s="57" t="s">
        <v>1141</v>
      </c>
      <c r="J267" s="56"/>
      <c r="K267" s="56">
        <v>120</v>
      </c>
      <c r="L267" s="56">
        <v>160</v>
      </c>
      <c r="M267" s="56">
        <v>190</v>
      </c>
      <c r="N267" s="56">
        <v>320</v>
      </c>
      <c r="O267" s="56">
        <v>520</v>
      </c>
      <c r="P267" s="56">
        <v>120</v>
      </c>
      <c r="Q267" s="56">
        <v>350</v>
      </c>
      <c r="R267" s="56">
        <v>380</v>
      </c>
      <c r="S267" s="56">
        <v>410</v>
      </c>
      <c r="T267" s="56">
        <v>530</v>
      </c>
      <c r="U267" s="56">
        <v>760</v>
      </c>
      <c r="V267" s="118">
        <v>10</v>
      </c>
      <c r="W267" s="118">
        <v>28</v>
      </c>
      <c r="X267" s="118">
        <v>36</v>
      </c>
      <c r="Y267" s="118">
        <v>46</v>
      </c>
      <c r="Z267" s="118">
        <v>148</v>
      </c>
      <c r="AA267" s="118">
        <v>164</v>
      </c>
      <c r="AB267" s="224">
        <v>296</v>
      </c>
      <c r="AD267" s="84"/>
      <c r="AE267" s="117"/>
      <c r="AF267" s="84"/>
      <c r="AG267" s="72"/>
      <c r="AH267" s="116"/>
      <c r="AI267" s="116"/>
      <c r="AJ267" s="116"/>
    </row>
    <row r="268" spans="1:36" ht="12.75" customHeight="1">
      <c r="A268" s="490"/>
      <c r="B268" s="521"/>
      <c r="C268" s="63" t="s">
        <v>647</v>
      </c>
      <c r="D268" s="57">
        <v>5675</v>
      </c>
      <c r="E268" s="57">
        <v>5895</v>
      </c>
      <c r="F268" s="99">
        <v>6015</v>
      </c>
      <c r="G268" s="57">
        <v>6175</v>
      </c>
      <c r="H268" s="57" t="s">
        <v>1141</v>
      </c>
      <c r="I268" s="57" t="s">
        <v>1141</v>
      </c>
      <c r="J268" s="56"/>
      <c r="K268" s="56">
        <v>140</v>
      </c>
      <c r="L268" s="56">
        <v>170</v>
      </c>
      <c r="M268" s="56">
        <v>200</v>
      </c>
      <c r="N268" s="56">
        <v>360</v>
      </c>
      <c r="O268" s="56">
        <v>580</v>
      </c>
      <c r="P268" s="56">
        <v>140</v>
      </c>
      <c r="Q268" s="56">
        <v>390</v>
      </c>
      <c r="R268" s="56">
        <v>420</v>
      </c>
      <c r="S268" s="56">
        <v>450</v>
      </c>
      <c r="T268" s="56">
        <v>590</v>
      </c>
      <c r="U268" s="56">
        <v>840</v>
      </c>
      <c r="V268" s="118">
        <v>12</v>
      </c>
      <c r="W268" s="118">
        <v>32</v>
      </c>
      <c r="X268" s="118">
        <v>40</v>
      </c>
      <c r="Y268" s="118">
        <v>54</v>
      </c>
      <c r="Z268" s="118">
        <v>168</v>
      </c>
      <c r="AA268" s="118">
        <v>188</v>
      </c>
      <c r="AB268" s="224">
        <v>338</v>
      </c>
      <c r="AD268" s="84"/>
      <c r="AE268" s="117"/>
      <c r="AF268" s="84"/>
      <c r="AG268" s="72"/>
      <c r="AH268" s="116"/>
      <c r="AI268" s="116"/>
      <c r="AJ268" s="116"/>
    </row>
    <row r="269" spans="1:36" ht="12.75" customHeight="1">
      <c r="A269" s="490"/>
      <c r="B269" s="521"/>
      <c r="C269" s="63" t="s">
        <v>645</v>
      </c>
      <c r="D269" s="57">
        <v>5650</v>
      </c>
      <c r="E269" s="57">
        <v>6230</v>
      </c>
      <c r="F269" s="99">
        <v>6370</v>
      </c>
      <c r="G269" s="57">
        <v>6550</v>
      </c>
      <c r="H269" s="57" t="s">
        <v>1141</v>
      </c>
      <c r="I269" s="57" t="s">
        <v>1141</v>
      </c>
      <c r="J269" s="56"/>
      <c r="K269" s="56">
        <v>170</v>
      </c>
      <c r="L269" s="56">
        <v>210</v>
      </c>
      <c r="M269" s="56">
        <v>250</v>
      </c>
      <c r="N269" s="56">
        <v>430</v>
      </c>
      <c r="O269" s="56">
        <v>700</v>
      </c>
      <c r="P269" s="56">
        <v>170</v>
      </c>
      <c r="Q269" s="56">
        <v>470</v>
      </c>
      <c r="R269" s="56">
        <v>510</v>
      </c>
      <c r="S269" s="56">
        <v>550</v>
      </c>
      <c r="T269" s="56">
        <v>710</v>
      </c>
      <c r="U269" s="56">
        <v>1010</v>
      </c>
      <c r="V269" s="118">
        <v>14</v>
      </c>
      <c r="W269" s="118">
        <v>38</v>
      </c>
      <c r="X269" s="118">
        <v>46</v>
      </c>
      <c r="Y269" s="118">
        <v>64</v>
      </c>
      <c r="Z269" s="118">
        <v>208</v>
      </c>
      <c r="AA269" s="118">
        <v>232</v>
      </c>
      <c r="AB269" s="224">
        <v>420</v>
      </c>
      <c r="AD269" s="84"/>
      <c r="AE269" s="117"/>
      <c r="AF269" s="84"/>
      <c r="AG269" s="72"/>
      <c r="AH269" s="116"/>
      <c r="AI269" s="116"/>
      <c r="AJ269" s="116"/>
    </row>
    <row r="270" spans="1:36" ht="12.75" customHeight="1">
      <c r="A270" s="490"/>
      <c r="B270" s="521"/>
      <c r="C270" s="63" t="s">
        <v>656</v>
      </c>
      <c r="D270" s="57">
        <v>6223</v>
      </c>
      <c r="E270" s="57">
        <v>6523</v>
      </c>
      <c r="F270" s="99">
        <v>6683</v>
      </c>
      <c r="G270" s="57">
        <v>6923</v>
      </c>
      <c r="H270" s="57" t="s">
        <v>1141</v>
      </c>
      <c r="I270" s="57" t="s">
        <v>1141</v>
      </c>
      <c r="J270" s="56"/>
      <c r="K270" s="56">
        <v>200</v>
      </c>
      <c r="L270" s="56">
        <v>250</v>
      </c>
      <c r="M270" s="56">
        <v>290</v>
      </c>
      <c r="N270" s="56">
        <v>510</v>
      </c>
      <c r="O270" s="56">
        <v>810</v>
      </c>
      <c r="P270" s="56">
        <v>200</v>
      </c>
      <c r="Q270" s="56">
        <v>550</v>
      </c>
      <c r="R270" s="56">
        <v>600</v>
      </c>
      <c r="S270" s="56">
        <v>640</v>
      </c>
      <c r="T270" s="56">
        <v>840</v>
      </c>
      <c r="U270" s="56">
        <v>1180</v>
      </c>
      <c r="V270" s="118">
        <v>14</v>
      </c>
      <c r="W270" s="118">
        <v>46</v>
      </c>
      <c r="X270" s="118">
        <v>58</v>
      </c>
      <c r="Y270" s="118">
        <v>80</v>
      </c>
      <c r="Z270" s="118">
        <v>252</v>
      </c>
      <c r="AA270" s="118">
        <v>280</v>
      </c>
      <c r="AB270" s="224">
        <v>504</v>
      </c>
      <c r="AD270" s="84"/>
      <c r="AE270" s="117"/>
      <c r="AF270" s="84"/>
      <c r="AG270" s="72"/>
      <c r="AH270" s="116"/>
      <c r="AI270" s="116"/>
      <c r="AJ270" s="116"/>
    </row>
    <row r="271" spans="1:36" ht="12.75" customHeight="1">
      <c r="A271" s="490"/>
      <c r="B271" s="521"/>
      <c r="C271" s="63" t="s">
        <v>655</v>
      </c>
      <c r="D271" s="57">
        <v>6491</v>
      </c>
      <c r="E271" s="57">
        <v>6851</v>
      </c>
      <c r="F271" s="99">
        <v>7031</v>
      </c>
      <c r="G271" s="57">
        <v>7291</v>
      </c>
      <c r="H271" s="57" t="s">
        <v>1141</v>
      </c>
      <c r="I271" s="57" t="s">
        <v>1141</v>
      </c>
      <c r="J271" s="56"/>
      <c r="K271" s="56">
        <v>220</v>
      </c>
      <c r="L271" s="56">
        <v>280</v>
      </c>
      <c r="M271" s="56">
        <v>330</v>
      </c>
      <c r="N271" s="56">
        <v>570</v>
      </c>
      <c r="O271" s="56">
        <v>920</v>
      </c>
      <c r="P271" s="56">
        <v>220</v>
      </c>
      <c r="Q271" s="56">
        <v>620</v>
      </c>
      <c r="R271" s="56">
        <v>670</v>
      </c>
      <c r="S271" s="56">
        <v>730</v>
      </c>
      <c r="T271" s="56">
        <v>950</v>
      </c>
      <c r="U271" s="56">
        <v>1350</v>
      </c>
      <c r="V271" s="118">
        <v>18</v>
      </c>
      <c r="W271" s="118">
        <v>54</v>
      </c>
      <c r="X271" s="118">
        <v>66</v>
      </c>
      <c r="Y271" s="118">
        <v>90</v>
      </c>
      <c r="Z271" s="118">
        <v>294</v>
      </c>
      <c r="AA271" s="118">
        <v>326</v>
      </c>
      <c r="AB271" s="224">
        <v>588</v>
      </c>
      <c r="AD271" s="84"/>
      <c r="AE271" s="117"/>
      <c r="AF271" s="84"/>
      <c r="AG271" s="72"/>
      <c r="AH271" s="116"/>
      <c r="AI271" s="116"/>
      <c r="AJ271" s="116"/>
    </row>
    <row r="272" spans="1:36" ht="12.75" customHeight="1">
      <c r="A272" s="490"/>
      <c r="B272" s="521"/>
      <c r="C272" s="63" t="s">
        <v>654</v>
      </c>
      <c r="D272" s="57">
        <v>6766</v>
      </c>
      <c r="E272" s="57">
        <v>7146</v>
      </c>
      <c r="F272" s="99">
        <v>7366</v>
      </c>
      <c r="G272" s="57">
        <v>7646</v>
      </c>
      <c r="H272" s="57" t="s">
        <v>1141</v>
      </c>
      <c r="I272" s="57" t="s">
        <v>1141</v>
      </c>
      <c r="J272" s="56"/>
      <c r="K272" s="56">
        <v>250</v>
      </c>
      <c r="L272" s="56">
        <v>310</v>
      </c>
      <c r="M272" s="56">
        <v>370</v>
      </c>
      <c r="N272" s="56">
        <v>650</v>
      </c>
      <c r="O272" s="56">
        <v>1040</v>
      </c>
      <c r="P272" s="56">
        <v>250</v>
      </c>
      <c r="Q272" s="56">
        <v>700</v>
      </c>
      <c r="R272" s="56">
        <v>760</v>
      </c>
      <c r="S272" s="56">
        <v>820</v>
      </c>
      <c r="T272" s="56">
        <v>1070</v>
      </c>
      <c r="U272" s="56">
        <v>1520</v>
      </c>
      <c r="V272" s="118">
        <v>18</v>
      </c>
      <c r="W272" s="118">
        <v>58</v>
      </c>
      <c r="X272" s="118">
        <v>76</v>
      </c>
      <c r="Y272" s="118">
        <v>104</v>
      </c>
      <c r="Z272" s="118">
        <v>334</v>
      </c>
      <c r="AA272" s="118">
        <v>372</v>
      </c>
      <c r="AB272" s="224">
        <v>670</v>
      </c>
      <c r="AD272" s="84"/>
      <c r="AE272" s="117"/>
      <c r="AF272" s="84"/>
      <c r="AG272" s="72"/>
      <c r="AH272" s="116"/>
      <c r="AI272" s="116"/>
      <c r="AJ272" s="116"/>
    </row>
    <row r="273" spans="1:36" ht="12.75" customHeight="1">
      <c r="A273" s="490"/>
      <c r="B273" s="521"/>
      <c r="C273" s="63" t="s">
        <v>653</v>
      </c>
      <c r="D273" s="57">
        <v>7020</v>
      </c>
      <c r="E273" s="57">
        <v>7460</v>
      </c>
      <c r="F273" s="99">
        <v>7700</v>
      </c>
      <c r="G273" s="57">
        <v>8020</v>
      </c>
      <c r="H273" s="57" t="s">
        <v>1141</v>
      </c>
      <c r="I273" s="57" t="s">
        <v>1141</v>
      </c>
      <c r="J273" s="56"/>
      <c r="K273" s="56">
        <v>280</v>
      </c>
      <c r="L273" s="56">
        <v>350</v>
      </c>
      <c r="M273" s="56">
        <v>420</v>
      </c>
      <c r="N273" s="56">
        <v>720</v>
      </c>
      <c r="O273" s="56">
        <v>1160</v>
      </c>
      <c r="P273" s="56">
        <v>280</v>
      </c>
      <c r="Q273" s="56">
        <v>780</v>
      </c>
      <c r="R273" s="56">
        <v>850</v>
      </c>
      <c r="S273" s="56">
        <v>920</v>
      </c>
      <c r="T273" s="56">
        <v>1190</v>
      </c>
      <c r="U273" s="56">
        <v>1690</v>
      </c>
      <c r="V273" s="118">
        <v>26</v>
      </c>
      <c r="W273" s="118">
        <v>70</v>
      </c>
      <c r="X273" s="118">
        <v>88</v>
      </c>
      <c r="Y273" s="118">
        <v>120</v>
      </c>
      <c r="Z273" s="118">
        <v>380</v>
      </c>
      <c r="AA273" s="118">
        <v>422</v>
      </c>
      <c r="AB273" s="224">
        <v>758</v>
      </c>
      <c r="AD273" s="84"/>
      <c r="AE273" s="117"/>
      <c r="AF273" s="84"/>
      <c r="AG273" s="72"/>
      <c r="AH273" s="116"/>
      <c r="AI273" s="116"/>
      <c r="AJ273" s="116"/>
    </row>
    <row r="274" spans="1:36" ht="12.75" customHeight="1">
      <c r="A274" s="490"/>
      <c r="B274" s="521" t="s">
        <v>837</v>
      </c>
      <c r="C274" s="63" t="s">
        <v>645</v>
      </c>
      <c r="D274" s="57">
        <v>5769</v>
      </c>
      <c r="E274" s="57">
        <v>6029</v>
      </c>
      <c r="F274" s="99">
        <v>6149</v>
      </c>
      <c r="G274" s="99">
        <v>6349</v>
      </c>
      <c r="H274" s="99">
        <v>6649</v>
      </c>
      <c r="I274" s="99">
        <v>7029</v>
      </c>
      <c r="J274" s="56">
        <v>440</v>
      </c>
      <c r="K274" s="56">
        <v>170</v>
      </c>
      <c r="L274" s="56">
        <v>210</v>
      </c>
      <c r="M274" s="56">
        <v>250</v>
      </c>
      <c r="N274" s="56">
        <v>430</v>
      </c>
      <c r="O274" s="56">
        <v>700</v>
      </c>
      <c r="P274" s="56">
        <v>170</v>
      </c>
      <c r="Q274" s="56">
        <v>470</v>
      </c>
      <c r="R274" s="56">
        <v>510</v>
      </c>
      <c r="S274" s="56">
        <v>550</v>
      </c>
      <c r="T274" s="56">
        <v>710</v>
      </c>
      <c r="U274" s="56">
        <v>1010</v>
      </c>
      <c r="V274" s="115"/>
      <c r="W274" s="115"/>
      <c r="X274" s="115"/>
      <c r="Y274" s="115"/>
      <c r="Z274" s="118"/>
      <c r="AA274" s="118"/>
      <c r="AB274" s="224"/>
      <c r="AD274" s="84"/>
      <c r="AE274" s="117"/>
      <c r="AF274" s="117"/>
      <c r="AG274" s="72"/>
      <c r="AH274" s="116"/>
      <c r="AI274" s="116"/>
      <c r="AJ274" s="116"/>
    </row>
    <row r="275" spans="1:36" ht="12.75" customHeight="1">
      <c r="A275" s="490"/>
      <c r="B275" s="521"/>
      <c r="C275" s="63" t="s">
        <v>656</v>
      </c>
      <c r="D275" s="57">
        <v>5969</v>
      </c>
      <c r="E275" s="57">
        <v>6269</v>
      </c>
      <c r="F275" s="99">
        <v>6429</v>
      </c>
      <c r="G275" s="99">
        <v>6669</v>
      </c>
      <c r="H275" s="99">
        <v>6969</v>
      </c>
      <c r="I275" s="99">
        <v>7389</v>
      </c>
      <c r="J275" s="56">
        <v>440</v>
      </c>
      <c r="K275" s="56">
        <v>200</v>
      </c>
      <c r="L275" s="56">
        <v>250</v>
      </c>
      <c r="M275" s="56">
        <v>290</v>
      </c>
      <c r="N275" s="56">
        <v>510</v>
      </c>
      <c r="O275" s="56">
        <v>810</v>
      </c>
      <c r="P275" s="56">
        <v>200</v>
      </c>
      <c r="Q275" s="56">
        <v>550</v>
      </c>
      <c r="R275" s="56">
        <v>600</v>
      </c>
      <c r="S275" s="56">
        <v>640</v>
      </c>
      <c r="T275" s="56">
        <v>840</v>
      </c>
      <c r="U275" s="56">
        <v>1180</v>
      </c>
      <c r="V275" s="115"/>
      <c r="W275" s="115"/>
      <c r="X275" s="115"/>
      <c r="Y275" s="115"/>
      <c r="Z275" s="118"/>
      <c r="AA275" s="118"/>
      <c r="AB275" s="224"/>
      <c r="AD275" s="84"/>
      <c r="AE275" s="117"/>
      <c r="AF275" s="117"/>
      <c r="AG275" s="72"/>
      <c r="AH275" s="116"/>
      <c r="AI275" s="116"/>
      <c r="AJ275" s="116"/>
    </row>
    <row r="276" spans="1:36" ht="12.75" customHeight="1">
      <c r="A276" s="490"/>
      <c r="B276" s="521"/>
      <c r="C276" s="63" t="s">
        <v>655</v>
      </c>
      <c r="D276" s="57">
        <v>6184</v>
      </c>
      <c r="E276" s="57">
        <v>6544</v>
      </c>
      <c r="F276" s="99">
        <v>6724</v>
      </c>
      <c r="G276" s="99">
        <v>6964</v>
      </c>
      <c r="H276" s="99">
        <v>7304</v>
      </c>
      <c r="I276" s="99">
        <v>7764</v>
      </c>
      <c r="J276" s="56">
        <v>440</v>
      </c>
      <c r="K276" s="56">
        <v>220</v>
      </c>
      <c r="L276" s="56">
        <v>280</v>
      </c>
      <c r="M276" s="56">
        <v>330</v>
      </c>
      <c r="N276" s="56">
        <v>570</v>
      </c>
      <c r="O276" s="56">
        <v>920</v>
      </c>
      <c r="P276" s="56">
        <v>220</v>
      </c>
      <c r="Q276" s="56">
        <v>620</v>
      </c>
      <c r="R276" s="56">
        <v>670</v>
      </c>
      <c r="S276" s="56">
        <v>730</v>
      </c>
      <c r="T276" s="56">
        <v>950</v>
      </c>
      <c r="U276" s="56">
        <v>1350</v>
      </c>
      <c r="V276" s="115"/>
      <c r="W276" s="115"/>
      <c r="X276" s="115"/>
      <c r="Y276" s="115"/>
      <c r="Z276" s="118"/>
      <c r="AA276" s="118"/>
      <c r="AB276" s="224"/>
      <c r="AD276" s="84"/>
      <c r="AE276" s="117"/>
      <c r="AF276" s="117"/>
      <c r="AG276" s="72"/>
      <c r="AH276" s="116"/>
      <c r="AI276" s="116"/>
      <c r="AJ276" s="116"/>
    </row>
    <row r="277" spans="1:36" ht="12.75" customHeight="1">
      <c r="A277" s="490"/>
      <c r="B277" s="521" t="s">
        <v>836</v>
      </c>
      <c r="C277" s="63" t="s">
        <v>762</v>
      </c>
      <c r="D277" s="57">
        <v>6736</v>
      </c>
      <c r="E277" s="57">
        <v>6866</v>
      </c>
      <c r="F277" s="99">
        <v>6916</v>
      </c>
      <c r="G277" s="99">
        <v>7026</v>
      </c>
      <c r="H277" s="99">
        <v>7226</v>
      </c>
      <c r="I277" s="99">
        <v>7456</v>
      </c>
      <c r="J277" s="56"/>
      <c r="K277" s="56">
        <v>80</v>
      </c>
      <c r="L277" s="56">
        <v>100</v>
      </c>
      <c r="M277" s="56">
        <v>120</v>
      </c>
      <c r="N277" s="56">
        <v>220</v>
      </c>
      <c r="O277" s="56">
        <v>350</v>
      </c>
      <c r="P277" s="56">
        <v>80</v>
      </c>
      <c r="Q277" s="56">
        <v>230</v>
      </c>
      <c r="R277" s="56">
        <v>250</v>
      </c>
      <c r="S277" s="56">
        <v>270</v>
      </c>
      <c r="T277" s="56">
        <v>360</v>
      </c>
      <c r="U277" s="56">
        <v>510</v>
      </c>
      <c r="V277" s="115"/>
      <c r="W277" s="115"/>
      <c r="X277" s="115"/>
      <c r="Y277" s="115"/>
      <c r="Z277" s="118"/>
      <c r="AA277" s="118"/>
      <c r="AB277" s="224"/>
      <c r="AC277" s="84"/>
      <c r="AD277" s="117"/>
      <c r="AE277" s="117"/>
      <c r="AF277" s="72"/>
      <c r="AG277" s="116"/>
      <c r="AH277" s="116"/>
      <c r="AI277" s="116"/>
    </row>
    <row r="278" spans="1:36" ht="12.75" customHeight="1">
      <c r="A278" s="490"/>
      <c r="B278" s="521"/>
      <c r="C278" s="63" t="s">
        <v>770</v>
      </c>
      <c r="D278" s="57">
        <v>6856</v>
      </c>
      <c r="E278" s="57">
        <v>7016</v>
      </c>
      <c r="F278" s="99">
        <v>7096</v>
      </c>
      <c r="G278" s="99">
        <v>7216</v>
      </c>
      <c r="H278" s="99">
        <v>7426</v>
      </c>
      <c r="I278" s="99">
        <v>7676</v>
      </c>
      <c r="J278" s="56"/>
      <c r="K278" s="56">
        <v>90</v>
      </c>
      <c r="L278" s="56">
        <v>120</v>
      </c>
      <c r="M278" s="56">
        <v>140</v>
      </c>
      <c r="N278" s="56">
        <v>250</v>
      </c>
      <c r="O278" s="56">
        <v>400</v>
      </c>
      <c r="P278" s="56">
        <v>90</v>
      </c>
      <c r="Q278" s="56">
        <v>270</v>
      </c>
      <c r="R278" s="56">
        <v>290</v>
      </c>
      <c r="S278" s="56">
        <v>320</v>
      </c>
      <c r="T278" s="56">
        <v>410</v>
      </c>
      <c r="U278" s="56">
        <v>590</v>
      </c>
      <c r="V278" s="115"/>
      <c r="W278" s="115"/>
      <c r="X278" s="115"/>
      <c r="Y278" s="115"/>
      <c r="Z278" s="118"/>
      <c r="AA278" s="118"/>
      <c r="AB278" s="224"/>
      <c r="AC278" s="84"/>
      <c r="AD278" s="117"/>
      <c r="AE278" s="117"/>
      <c r="AF278" s="72"/>
      <c r="AG278" s="116"/>
      <c r="AH278" s="116"/>
      <c r="AI278" s="116"/>
    </row>
    <row r="279" spans="1:36" ht="12.75" customHeight="1">
      <c r="A279" s="490"/>
      <c r="B279" s="521"/>
      <c r="C279" s="63" t="s">
        <v>683</v>
      </c>
      <c r="D279" s="57">
        <v>6996</v>
      </c>
      <c r="E279" s="57">
        <v>7156</v>
      </c>
      <c r="F279" s="99">
        <v>7246</v>
      </c>
      <c r="G279" s="99">
        <v>7366</v>
      </c>
      <c r="H279" s="99">
        <v>7606</v>
      </c>
      <c r="I279" s="99">
        <v>7906</v>
      </c>
      <c r="J279" s="56"/>
      <c r="K279" s="56">
        <v>110</v>
      </c>
      <c r="L279" s="56">
        <v>140</v>
      </c>
      <c r="M279" s="56">
        <v>170</v>
      </c>
      <c r="N279" s="56">
        <v>290</v>
      </c>
      <c r="O279" s="56">
        <v>470</v>
      </c>
      <c r="P279" s="56">
        <v>110</v>
      </c>
      <c r="Q279" s="56">
        <v>320</v>
      </c>
      <c r="R279" s="56">
        <v>340</v>
      </c>
      <c r="S279" s="56">
        <v>370</v>
      </c>
      <c r="T279" s="56">
        <v>480</v>
      </c>
      <c r="U279" s="56">
        <v>680</v>
      </c>
      <c r="V279" s="115"/>
      <c r="W279" s="115"/>
      <c r="X279" s="115"/>
      <c r="Y279" s="115"/>
      <c r="Z279" s="118"/>
      <c r="AA279" s="118"/>
      <c r="AB279" s="224"/>
      <c r="AC279" s="84"/>
      <c r="AD279" s="117"/>
      <c r="AE279" s="117"/>
      <c r="AF279" s="72"/>
      <c r="AG279" s="116"/>
      <c r="AH279" s="116"/>
      <c r="AI279" s="116"/>
    </row>
    <row r="280" spans="1:36" ht="12.75" customHeight="1">
      <c r="A280" s="490"/>
      <c r="B280" s="521"/>
      <c r="C280" s="63" t="s">
        <v>769</v>
      </c>
      <c r="D280" s="57">
        <v>7116</v>
      </c>
      <c r="E280" s="57">
        <v>7316</v>
      </c>
      <c r="F280" s="99">
        <v>7426</v>
      </c>
      <c r="G280" s="99">
        <v>7556</v>
      </c>
      <c r="H280" s="99">
        <v>7796</v>
      </c>
      <c r="I280" s="99">
        <v>8116</v>
      </c>
      <c r="J280" s="56"/>
      <c r="K280" s="56">
        <v>120</v>
      </c>
      <c r="L280" s="56">
        <v>160</v>
      </c>
      <c r="M280" s="56">
        <v>190</v>
      </c>
      <c r="N280" s="56">
        <v>320</v>
      </c>
      <c r="O280" s="56">
        <v>520</v>
      </c>
      <c r="P280" s="56">
        <v>120</v>
      </c>
      <c r="Q280" s="56">
        <v>350</v>
      </c>
      <c r="R280" s="56">
        <v>380</v>
      </c>
      <c r="S280" s="56">
        <v>410</v>
      </c>
      <c r="T280" s="56">
        <v>530</v>
      </c>
      <c r="U280" s="56">
        <v>760</v>
      </c>
      <c r="V280" s="115"/>
      <c r="W280" s="115"/>
      <c r="X280" s="115"/>
      <c r="Y280" s="115"/>
      <c r="Z280" s="118"/>
      <c r="AA280" s="118"/>
      <c r="AB280" s="224"/>
      <c r="AC280" s="84"/>
      <c r="AD280" s="117"/>
      <c r="AE280" s="117"/>
      <c r="AF280" s="72"/>
      <c r="AG280" s="116"/>
      <c r="AH280" s="116"/>
      <c r="AI280" s="116"/>
    </row>
    <row r="281" spans="1:36" ht="12.75" customHeight="1">
      <c r="A281" s="490"/>
      <c r="B281" s="521"/>
      <c r="C281" s="63" t="s">
        <v>647</v>
      </c>
      <c r="D281" s="57">
        <v>7256</v>
      </c>
      <c r="E281" s="57">
        <v>7466</v>
      </c>
      <c r="F281" s="99">
        <v>7586</v>
      </c>
      <c r="G281" s="99">
        <v>7746</v>
      </c>
      <c r="H281" s="99">
        <v>8006</v>
      </c>
      <c r="I281" s="99">
        <v>8336</v>
      </c>
      <c r="J281" s="56"/>
      <c r="K281" s="56">
        <v>140</v>
      </c>
      <c r="L281" s="56">
        <v>170</v>
      </c>
      <c r="M281" s="56">
        <v>200</v>
      </c>
      <c r="N281" s="56">
        <v>360</v>
      </c>
      <c r="O281" s="56">
        <v>580</v>
      </c>
      <c r="P281" s="56">
        <v>140</v>
      </c>
      <c r="Q281" s="56">
        <v>390</v>
      </c>
      <c r="R281" s="56">
        <v>420</v>
      </c>
      <c r="S281" s="56">
        <v>450</v>
      </c>
      <c r="T281" s="56">
        <v>590</v>
      </c>
      <c r="U281" s="56">
        <v>840</v>
      </c>
      <c r="V281" s="115"/>
      <c r="W281" s="115"/>
      <c r="X281" s="115"/>
      <c r="Y281" s="115"/>
      <c r="Z281" s="118"/>
      <c r="AA281" s="118"/>
      <c r="AB281" s="224"/>
      <c r="AC281" s="84"/>
      <c r="AD281" s="117"/>
      <c r="AE281" s="117"/>
      <c r="AF281" s="72"/>
      <c r="AG281" s="116"/>
      <c r="AH281" s="116"/>
      <c r="AI281" s="116"/>
    </row>
    <row r="282" spans="1:36" ht="12.75" customHeight="1">
      <c r="A282" s="490"/>
      <c r="B282" s="521"/>
      <c r="C282" s="63" t="s">
        <v>645</v>
      </c>
      <c r="D282" s="57">
        <v>7521</v>
      </c>
      <c r="E282" s="57">
        <v>7801</v>
      </c>
      <c r="F282" s="99">
        <v>7931</v>
      </c>
      <c r="G282" s="99">
        <v>8121</v>
      </c>
      <c r="H282" s="99">
        <v>8391</v>
      </c>
      <c r="I282" s="99">
        <v>8781</v>
      </c>
      <c r="J282" s="56"/>
      <c r="K282" s="56">
        <v>170</v>
      </c>
      <c r="L282" s="56">
        <v>210</v>
      </c>
      <c r="M282" s="56">
        <v>250</v>
      </c>
      <c r="N282" s="56">
        <v>430</v>
      </c>
      <c r="O282" s="56">
        <v>700</v>
      </c>
      <c r="P282" s="56">
        <v>170</v>
      </c>
      <c r="Q282" s="56">
        <v>470</v>
      </c>
      <c r="R282" s="56">
        <v>510</v>
      </c>
      <c r="S282" s="56">
        <v>550</v>
      </c>
      <c r="T282" s="56">
        <v>710</v>
      </c>
      <c r="U282" s="56">
        <v>1010</v>
      </c>
      <c r="V282" s="115"/>
      <c r="W282" s="115"/>
      <c r="X282" s="115"/>
      <c r="Y282" s="115"/>
      <c r="Z282" s="118"/>
      <c r="AA282" s="118"/>
      <c r="AB282" s="224"/>
      <c r="AC282" s="84"/>
      <c r="AD282" s="117"/>
      <c r="AE282" s="117"/>
      <c r="AF282" s="72"/>
      <c r="AG282" s="116"/>
      <c r="AH282" s="116"/>
      <c r="AI282" s="116"/>
    </row>
    <row r="283" spans="1:36" ht="12.75" customHeight="1">
      <c r="A283" s="490"/>
      <c r="B283" s="521"/>
      <c r="C283" s="63" t="s">
        <v>656</v>
      </c>
      <c r="D283" s="57">
        <v>7786</v>
      </c>
      <c r="E283" s="57">
        <v>8096</v>
      </c>
      <c r="F283" s="99">
        <v>8256</v>
      </c>
      <c r="G283" s="99">
        <v>8476</v>
      </c>
      <c r="H283" s="99">
        <v>8786</v>
      </c>
      <c r="I283" s="99">
        <v>9206</v>
      </c>
      <c r="J283" s="56"/>
      <c r="K283" s="56">
        <v>200</v>
      </c>
      <c r="L283" s="56">
        <v>250</v>
      </c>
      <c r="M283" s="56">
        <v>290</v>
      </c>
      <c r="N283" s="56">
        <v>510</v>
      </c>
      <c r="O283" s="56">
        <v>810</v>
      </c>
      <c r="P283" s="56">
        <v>200</v>
      </c>
      <c r="Q283" s="56">
        <v>550</v>
      </c>
      <c r="R283" s="56">
        <v>600</v>
      </c>
      <c r="S283" s="56">
        <v>640</v>
      </c>
      <c r="T283" s="56">
        <v>840</v>
      </c>
      <c r="U283" s="56">
        <v>1180</v>
      </c>
      <c r="V283" s="115"/>
      <c r="W283" s="115"/>
      <c r="X283" s="115"/>
      <c r="Y283" s="115"/>
      <c r="Z283" s="118"/>
      <c r="AA283" s="118"/>
      <c r="AB283" s="224"/>
      <c r="AC283" s="84"/>
      <c r="AD283" s="117"/>
      <c r="AE283" s="117"/>
      <c r="AF283" s="72"/>
      <c r="AG283" s="116"/>
      <c r="AH283" s="116"/>
      <c r="AI283" s="116"/>
    </row>
    <row r="284" spans="1:36" ht="12.75" customHeight="1">
      <c r="A284" s="490"/>
      <c r="B284" s="521"/>
      <c r="C284" s="63" t="s">
        <v>655</v>
      </c>
      <c r="D284" s="57">
        <v>8066</v>
      </c>
      <c r="E284" s="57">
        <v>8406</v>
      </c>
      <c r="F284" s="99">
        <v>8596</v>
      </c>
      <c r="G284" s="99">
        <v>8846</v>
      </c>
      <c r="H284" s="99">
        <v>9186</v>
      </c>
      <c r="I284" s="99">
        <v>9656</v>
      </c>
      <c r="J284" s="56"/>
      <c r="K284" s="56">
        <v>220</v>
      </c>
      <c r="L284" s="56">
        <v>280</v>
      </c>
      <c r="M284" s="56">
        <v>330</v>
      </c>
      <c r="N284" s="56">
        <v>570</v>
      </c>
      <c r="O284" s="56">
        <v>920</v>
      </c>
      <c r="P284" s="56">
        <v>220</v>
      </c>
      <c r="Q284" s="56">
        <v>620</v>
      </c>
      <c r="R284" s="56">
        <v>670</v>
      </c>
      <c r="S284" s="56">
        <v>730</v>
      </c>
      <c r="T284" s="56">
        <v>950</v>
      </c>
      <c r="U284" s="56">
        <v>1350</v>
      </c>
      <c r="V284" s="115"/>
      <c r="W284" s="115"/>
      <c r="X284" s="115"/>
      <c r="Y284" s="115"/>
      <c r="Z284" s="118"/>
      <c r="AA284" s="118"/>
      <c r="AB284" s="224"/>
      <c r="AC284" s="84"/>
      <c r="AD284" s="117"/>
      <c r="AE284" s="117"/>
      <c r="AF284" s="72"/>
      <c r="AG284" s="116"/>
      <c r="AH284" s="116"/>
      <c r="AI284" s="116"/>
    </row>
    <row r="285" spans="1:36" ht="12.75" customHeight="1">
      <c r="A285" s="490"/>
      <c r="B285" s="521"/>
      <c r="C285" s="63" t="s">
        <v>654</v>
      </c>
      <c r="D285" s="57">
        <v>8326</v>
      </c>
      <c r="E285" s="57">
        <v>8716</v>
      </c>
      <c r="F285" s="99">
        <v>8926</v>
      </c>
      <c r="G285" s="99">
        <v>9206</v>
      </c>
      <c r="H285" s="99">
        <v>9576</v>
      </c>
      <c r="I285" s="99">
        <v>10086</v>
      </c>
      <c r="J285" s="56"/>
      <c r="K285" s="56">
        <v>250</v>
      </c>
      <c r="L285" s="56">
        <v>310</v>
      </c>
      <c r="M285" s="56">
        <v>370</v>
      </c>
      <c r="N285" s="56">
        <v>650</v>
      </c>
      <c r="O285" s="56">
        <v>1040</v>
      </c>
      <c r="P285" s="56">
        <v>250</v>
      </c>
      <c r="Q285" s="56">
        <v>700</v>
      </c>
      <c r="R285" s="56">
        <v>760</v>
      </c>
      <c r="S285" s="56">
        <v>820</v>
      </c>
      <c r="T285" s="56">
        <v>1070</v>
      </c>
      <c r="U285" s="56">
        <v>1520</v>
      </c>
      <c r="V285" s="115"/>
      <c r="W285" s="115"/>
      <c r="X285" s="115"/>
      <c r="Y285" s="115"/>
      <c r="Z285" s="118"/>
      <c r="AA285" s="118"/>
      <c r="AB285" s="224"/>
      <c r="AC285" s="84"/>
      <c r="AD285" s="117"/>
      <c r="AE285" s="117"/>
      <c r="AF285" s="72"/>
      <c r="AG285" s="116"/>
      <c r="AH285" s="116"/>
      <c r="AI285" s="116"/>
    </row>
    <row r="286" spans="1:36" ht="12.75" customHeight="1">
      <c r="A286" s="490"/>
      <c r="B286" s="521"/>
      <c r="C286" s="63" t="s">
        <v>653</v>
      </c>
      <c r="D286" s="57">
        <v>8581</v>
      </c>
      <c r="E286" s="57">
        <v>9021</v>
      </c>
      <c r="F286" s="99">
        <v>9261</v>
      </c>
      <c r="G286" s="99">
        <v>9561</v>
      </c>
      <c r="H286" s="99">
        <v>9971</v>
      </c>
      <c r="I286" s="99">
        <v>10511</v>
      </c>
      <c r="J286" s="56"/>
      <c r="K286" s="56">
        <v>280</v>
      </c>
      <c r="L286" s="56">
        <v>350</v>
      </c>
      <c r="M286" s="56">
        <v>420</v>
      </c>
      <c r="N286" s="56">
        <v>720</v>
      </c>
      <c r="O286" s="56">
        <v>1160</v>
      </c>
      <c r="P286" s="56">
        <v>280</v>
      </c>
      <c r="Q286" s="56">
        <v>780</v>
      </c>
      <c r="R286" s="56">
        <v>850</v>
      </c>
      <c r="S286" s="56">
        <v>920</v>
      </c>
      <c r="T286" s="56">
        <v>1190</v>
      </c>
      <c r="U286" s="56">
        <v>1690</v>
      </c>
      <c r="V286" s="115"/>
      <c r="W286" s="115"/>
      <c r="X286" s="115"/>
      <c r="Y286" s="115"/>
      <c r="Z286" s="118"/>
      <c r="AA286" s="118"/>
      <c r="AB286" s="224"/>
      <c r="AC286" s="84"/>
      <c r="AD286" s="117"/>
      <c r="AE286" s="117"/>
      <c r="AF286" s="72"/>
      <c r="AG286" s="116"/>
      <c r="AH286" s="116"/>
      <c r="AI286" s="116"/>
    </row>
    <row r="287" spans="1:36" ht="12.75" customHeight="1">
      <c r="A287" s="490"/>
      <c r="B287" s="521" t="s">
        <v>835</v>
      </c>
      <c r="C287" s="63" t="s">
        <v>762</v>
      </c>
      <c r="D287" s="57">
        <v>6765</v>
      </c>
      <c r="E287" s="57">
        <v>6895</v>
      </c>
      <c r="F287" s="99">
        <v>6945</v>
      </c>
      <c r="G287" s="99">
        <v>7055</v>
      </c>
      <c r="H287" s="99" t="s">
        <v>1141</v>
      </c>
      <c r="I287" s="99" t="s">
        <v>1141</v>
      </c>
      <c r="J287" s="56"/>
      <c r="K287" s="56">
        <v>80</v>
      </c>
      <c r="L287" s="56">
        <v>100</v>
      </c>
      <c r="M287" s="56">
        <v>120</v>
      </c>
      <c r="N287" s="56">
        <v>220</v>
      </c>
      <c r="O287" s="56">
        <v>350</v>
      </c>
      <c r="P287" s="56">
        <v>80</v>
      </c>
      <c r="Q287" s="56">
        <v>230</v>
      </c>
      <c r="R287" s="56">
        <v>250</v>
      </c>
      <c r="S287" s="56">
        <v>270</v>
      </c>
      <c r="T287" s="56">
        <v>360</v>
      </c>
      <c r="U287" s="56">
        <v>510</v>
      </c>
      <c r="V287" s="118">
        <v>2</v>
      </c>
      <c r="W287" s="118">
        <v>7</v>
      </c>
      <c r="X287" s="118">
        <v>9</v>
      </c>
      <c r="Y287" s="118">
        <v>13</v>
      </c>
      <c r="Z287" s="118">
        <v>41</v>
      </c>
      <c r="AA287" s="118">
        <v>46</v>
      </c>
      <c r="AB287" s="224">
        <v>83</v>
      </c>
      <c r="AC287" s="84"/>
      <c r="AD287" s="117"/>
      <c r="AE287" s="117"/>
      <c r="AF287" s="72"/>
      <c r="AG287" s="116"/>
      <c r="AH287" s="116"/>
      <c r="AI287" s="116"/>
    </row>
    <row r="288" spans="1:36" ht="12.75" customHeight="1">
      <c r="A288" s="490"/>
      <c r="B288" s="521"/>
      <c r="C288" s="63" t="s">
        <v>770</v>
      </c>
      <c r="D288" s="57">
        <v>6897</v>
      </c>
      <c r="E288" s="57">
        <v>7057</v>
      </c>
      <c r="F288" s="99">
        <v>7137</v>
      </c>
      <c r="G288" s="99">
        <v>7257</v>
      </c>
      <c r="H288" s="99" t="s">
        <v>1141</v>
      </c>
      <c r="I288" s="99" t="s">
        <v>1141</v>
      </c>
      <c r="J288" s="56"/>
      <c r="K288" s="56">
        <v>90</v>
      </c>
      <c r="L288" s="56">
        <v>120</v>
      </c>
      <c r="M288" s="56">
        <v>140</v>
      </c>
      <c r="N288" s="56">
        <v>250</v>
      </c>
      <c r="O288" s="56">
        <v>400</v>
      </c>
      <c r="P288" s="56">
        <v>90</v>
      </c>
      <c r="Q288" s="56">
        <v>270</v>
      </c>
      <c r="R288" s="56">
        <v>290</v>
      </c>
      <c r="S288" s="56">
        <v>320</v>
      </c>
      <c r="T288" s="56">
        <v>410</v>
      </c>
      <c r="U288" s="56">
        <v>590</v>
      </c>
      <c r="V288" s="118">
        <v>2</v>
      </c>
      <c r="W288" s="118">
        <v>9</v>
      </c>
      <c r="X288" s="118">
        <v>11</v>
      </c>
      <c r="Y288" s="118">
        <v>17</v>
      </c>
      <c r="Z288" s="118">
        <v>52</v>
      </c>
      <c r="AA288" s="118">
        <v>58</v>
      </c>
      <c r="AB288" s="224">
        <v>104</v>
      </c>
      <c r="AC288" s="84"/>
      <c r="AD288" s="117"/>
      <c r="AE288" s="117"/>
      <c r="AF288" s="72"/>
      <c r="AG288" s="116"/>
      <c r="AH288" s="116"/>
      <c r="AI288" s="116"/>
    </row>
    <row r="289" spans="1:35" ht="12.75" customHeight="1">
      <c r="A289" s="490"/>
      <c r="B289" s="521"/>
      <c r="C289" s="63" t="s">
        <v>683</v>
      </c>
      <c r="D289" s="57">
        <v>7043</v>
      </c>
      <c r="E289" s="57">
        <v>7203</v>
      </c>
      <c r="F289" s="99">
        <v>7293</v>
      </c>
      <c r="G289" s="99">
        <v>7413</v>
      </c>
      <c r="H289" s="99" t="s">
        <v>1141</v>
      </c>
      <c r="I289" s="99" t="s">
        <v>1141</v>
      </c>
      <c r="J289" s="56"/>
      <c r="K289" s="56">
        <v>110</v>
      </c>
      <c r="L289" s="56">
        <v>140</v>
      </c>
      <c r="M289" s="56">
        <v>170</v>
      </c>
      <c r="N289" s="56">
        <v>290</v>
      </c>
      <c r="O289" s="56">
        <v>470</v>
      </c>
      <c r="P289" s="56">
        <v>110</v>
      </c>
      <c r="Q289" s="56">
        <v>320</v>
      </c>
      <c r="R289" s="56">
        <v>340</v>
      </c>
      <c r="S289" s="56">
        <v>370</v>
      </c>
      <c r="T289" s="56">
        <v>480</v>
      </c>
      <c r="U289" s="56">
        <v>680</v>
      </c>
      <c r="V289" s="118">
        <v>5</v>
      </c>
      <c r="W289" s="118">
        <v>12</v>
      </c>
      <c r="X289" s="118">
        <v>14</v>
      </c>
      <c r="Y289" s="118">
        <v>20</v>
      </c>
      <c r="Z289" s="118">
        <v>63</v>
      </c>
      <c r="AA289" s="118">
        <v>70</v>
      </c>
      <c r="AB289" s="224">
        <v>126</v>
      </c>
      <c r="AC289" s="84"/>
      <c r="AD289" s="117"/>
      <c r="AE289" s="117"/>
      <c r="AF289" s="72"/>
      <c r="AG289" s="116"/>
      <c r="AH289" s="116"/>
      <c r="AI289" s="116"/>
    </row>
    <row r="290" spans="1:35" ht="12.75" customHeight="1">
      <c r="A290" s="490"/>
      <c r="B290" s="521"/>
      <c r="C290" s="63" t="s">
        <v>769</v>
      </c>
      <c r="D290" s="57">
        <v>7170</v>
      </c>
      <c r="E290" s="57">
        <v>7370</v>
      </c>
      <c r="F290" s="99">
        <v>7480</v>
      </c>
      <c r="G290" s="99">
        <v>7610</v>
      </c>
      <c r="H290" s="99" t="s">
        <v>1141</v>
      </c>
      <c r="I290" s="99" t="s">
        <v>1141</v>
      </c>
      <c r="J290" s="56"/>
      <c r="K290" s="56">
        <v>120</v>
      </c>
      <c r="L290" s="56">
        <v>160</v>
      </c>
      <c r="M290" s="56">
        <v>190</v>
      </c>
      <c r="N290" s="56">
        <v>320</v>
      </c>
      <c r="O290" s="56">
        <v>520</v>
      </c>
      <c r="P290" s="56">
        <v>120</v>
      </c>
      <c r="Q290" s="56">
        <v>350</v>
      </c>
      <c r="R290" s="56">
        <v>380</v>
      </c>
      <c r="S290" s="56">
        <v>410</v>
      </c>
      <c r="T290" s="56">
        <v>530</v>
      </c>
      <c r="U290" s="56">
        <v>760</v>
      </c>
      <c r="V290" s="118">
        <v>5</v>
      </c>
      <c r="W290" s="118">
        <v>14</v>
      </c>
      <c r="X290" s="118">
        <v>18</v>
      </c>
      <c r="Y290" s="118">
        <v>23</v>
      </c>
      <c r="Z290" s="118">
        <v>74</v>
      </c>
      <c r="AA290" s="118">
        <v>82</v>
      </c>
      <c r="AB290" s="224">
        <v>148</v>
      </c>
      <c r="AC290" s="84"/>
      <c r="AD290" s="117"/>
      <c r="AE290" s="117"/>
      <c r="AF290" s="72"/>
      <c r="AG290" s="116"/>
      <c r="AH290" s="116"/>
      <c r="AI290" s="116"/>
    </row>
    <row r="291" spans="1:35" ht="12.75" customHeight="1">
      <c r="A291" s="490"/>
      <c r="B291" s="521"/>
      <c r="C291" s="63" t="s">
        <v>647</v>
      </c>
      <c r="D291" s="57">
        <v>7317</v>
      </c>
      <c r="E291" s="57">
        <v>7527</v>
      </c>
      <c r="F291" s="99">
        <v>7647</v>
      </c>
      <c r="G291" s="99">
        <v>7807</v>
      </c>
      <c r="H291" s="99" t="s">
        <v>1141</v>
      </c>
      <c r="I291" s="99" t="s">
        <v>1141</v>
      </c>
      <c r="J291" s="56"/>
      <c r="K291" s="56">
        <v>140</v>
      </c>
      <c r="L291" s="56">
        <v>170</v>
      </c>
      <c r="M291" s="56">
        <v>200</v>
      </c>
      <c r="N291" s="56">
        <v>360</v>
      </c>
      <c r="O291" s="56">
        <v>580</v>
      </c>
      <c r="P291" s="56">
        <v>140</v>
      </c>
      <c r="Q291" s="56">
        <v>390</v>
      </c>
      <c r="R291" s="56">
        <v>420</v>
      </c>
      <c r="S291" s="56">
        <v>450</v>
      </c>
      <c r="T291" s="56">
        <v>590</v>
      </c>
      <c r="U291" s="56">
        <v>840</v>
      </c>
      <c r="V291" s="118">
        <v>6</v>
      </c>
      <c r="W291" s="118">
        <v>16</v>
      </c>
      <c r="X291" s="118">
        <v>20</v>
      </c>
      <c r="Y291" s="118">
        <v>27</v>
      </c>
      <c r="Z291" s="118">
        <v>84</v>
      </c>
      <c r="AA291" s="118">
        <v>94</v>
      </c>
      <c r="AB291" s="224">
        <v>169</v>
      </c>
      <c r="AC291" s="84"/>
      <c r="AD291" s="117"/>
      <c r="AE291" s="117"/>
      <c r="AF291" s="72"/>
      <c r="AG291" s="116"/>
      <c r="AH291" s="116"/>
      <c r="AI291" s="116"/>
    </row>
    <row r="292" spans="1:35" ht="12.75" customHeight="1">
      <c r="A292" s="490"/>
      <c r="B292" s="521"/>
      <c r="C292" s="63" t="s">
        <v>645</v>
      </c>
      <c r="D292" s="57">
        <v>7597</v>
      </c>
      <c r="E292" s="57">
        <v>7877</v>
      </c>
      <c r="F292" s="99">
        <v>8007</v>
      </c>
      <c r="G292" s="99">
        <v>8197</v>
      </c>
      <c r="H292" s="99" t="s">
        <v>1141</v>
      </c>
      <c r="I292" s="99" t="s">
        <v>1141</v>
      </c>
      <c r="J292" s="56"/>
      <c r="K292" s="56">
        <v>170</v>
      </c>
      <c r="L292" s="56">
        <v>210</v>
      </c>
      <c r="M292" s="56">
        <v>250</v>
      </c>
      <c r="N292" s="56">
        <v>430</v>
      </c>
      <c r="O292" s="56">
        <v>700</v>
      </c>
      <c r="P292" s="56">
        <v>170</v>
      </c>
      <c r="Q292" s="56">
        <v>470</v>
      </c>
      <c r="R292" s="56">
        <v>510</v>
      </c>
      <c r="S292" s="56">
        <v>550</v>
      </c>
      <c r="T292" s="56">
        <v>710</v>
      </c>
      <c r="U292" s="56">
        <v>1010</v>
      </c>
      <c r="V292" s="118">
        <v>7</v>
      </c>
      <c r="W292" s="118">
        <v>19</v>
      </c>
      <c r="X292" s="118">
        <v>23</v>
      </c>
      <c r="Y292" s="118">
        <v>32</v>
      </c>
      <c r="Z292" s="118">
        <v>104</v>
      </c>
      <c r="AA292" s="118">
        <v>116</v>
      </c>
      <c r="AB292" s="224">
        <v>210</v>
      </c>
      <c r="AC292" s="84"/>
      <c r="AD292" s="117"/>
      <c r="AE292" s="117"/>
      <c r="AF292" s="72"/>
      <c r="AG292" s="116"/>
      <c r="AH292" s="116"/>
      <c r="AI292" s="116"/>
    </row>
    <row r="293" spans="1:35" ht="12.75" customHeight="1">
      <c r="A293" s="490"/>
      <c r="B293" s="521"/>
      <c r="C293" s="63" t="s">
        <v>656</v>
      </c>
      <c r="D293" s="57">
        <v>7876</v>
      </c>
      <c r="E293" s="57">
        <v>8186</v>
      </c>
      <c r="F293" s="99">
        <v>8346</v>
      </c>
      <c r="G293" s="99">
        <v>8566</v>
      </c>
      <c r="H293" s="99" t="s">
        <v>1141</v>
      </c>
      <c r="I293" s="99" t="s">
        <v>1141</v>
      </c>
      <c r="J293" s="56"/>
      <c r="K293" s="56">
        <v>200</v>
      </c>
      <c r="L293" s="56">
        <v>250</v>
      </c>
      <c r="M293" s="56">
        <v>290</v>
      </c>
      <c r="N293" s="56">
        <v>510</v>
      </c>
      <c r="O293" s="56">
        <v>810</v>
      </c>
      <c r="P293" s="56">
        <v>200</v>
      </c>
      <c r="Q293" s="56">
        <v>550</v>
      </c>
      <c r="R293" s="56">
        <v>600</v>
      </c>
      <c r="S293" s="56">
        <v>640</v>
      </c>
      <c r="T293" s="56">
        <v>840</v>
      </c>
      <c r="U293" s="56">
        <v>1180</v>
      </c>
      <c r="V293" s="118">
        <v>7</v>
      </c>
      <c r="W293" s="118">
        <v>23</v>
      </c>
      <c r="X293" s="118">
        <v>29</v>
      </c>
      <c r="Y293" s="118">
        <v>40</v>
      </c>
      <c r="Z293" s="118">
        <v>126</v>
      </c>
      <c r="AA293" s="118">
        <v>140</v>
      </c>
      <c r="AB293" s="224">
        <v>252</v>
      </c>
      <c r="AC293" s="84"/>
      <c r="AD293" s="117"/>
      <c r="AE293" s="117"/>
      <c r="AF293" s="72"/>
      <c r="AG293" s="116"/>
      <c r="AH293" s="116"/>
      <c r="AI293" s="116"/>
    </row>
    <row r="294" spans="1:35" ht="12.75" customHeight="1">
      <c r="A294" s="490"/>
      <c r="B294" s="521"/>
      <c r="C294" s="63" t="s">
        <v>655</v>
      </c>
      <c r="D294" s="57">
        <v>8170</v>
      </c>
      <c r="E294" s="57">
        <v>8510</v>
      </c>
      <c r="F294" s="99">
        <v>8700</v>
      </c>
      <c r="G294" s="99">
        <v>8950</v>
      </c>
      <c r="H294" s="99" t="s">
        <v>1141</v>
      </c>
      <c r="I294" s="99" t="s">
        <v>1141</v>
      </c>
      <c r="J294" s="56"/>
      <c r="K294" s="56">
        <v>220</v>
      </c>
      <c r="L294" s="56">
        <v>280</v>
      </c>
      <c r="M294" s="56">
        <v>330</v>
      </c>
      <c r="N294" s="56">
        <v>570</v>
      </c>
      <c r="O294" s="56">
        <v>920</v>
      </c>
      <c r="P294" s="56">
        <v>220</v>
      </c>
      <c r="Q294" s="56">
        <v>620</v>
      </c>
      <c r="R294" s="56">
        <v>670</v>
      </c>
      <c r="S294" s="56">
        <v>730</v>
      </c>
      <c r="T294" s="56">
        <v>950</v>
      </c>
      <c r="U294" s="56">
        <v>1350</v>
      </c>
      <c r="V294" s="118">
        <v>9</v>
      </c>
      <c r="W294" s="118">
        <v>27</v>
      </c>
      <c r="X294" s="118">
        <v>33</v>
      </c>
      <c r="Y294" s="118">
        <v>45</v>
      </c>
      <c r="Z294" s="118">
        <v>147</v>
      </c>
      <c r="AA294" s="118">
        <v>163</v>
      </c>
      <c r="AB294" s="224">
        <v>294</v>
      </c>
      <c r="AC294" s="84"/>
      <c r="AD294" s="117"/>
      <c r="AE294" s="117"/>
      <c r="AF294" s="72"/>
      <c r="AG294" s="116"/>
      <c r="AH294" s="116"/>
      <c r="AI294" s="116"/>
    </row>
    <row r="295" spans="1:35" ht="12.75" customHeight="1">
      <c r="A295" s="490"/>
      <c r="B295" s="521"/>
      <c r="C295" s="63" t="s">
        <v>654</v>
      </c>
      <c r="D295" s="57">
        <v>8445</v>
      </c>
      <c r="E295" s="57">
        <v>8835</v>
      </c>
      <c r="F295" s="99">
        <v>9045</v>
      </c>
      <c r="G295" s="99">
        <v>9325</v>
      </c>
      <c r="H295" s="99" t="s">
        <v>1141</v>
      </c>
      <c r="I295" s="99" t="s">
        <v>1141</v>
      </c>
      <c r="J295" s="56"/>
      <c r="K295" s="56">
        <v>250</v>
      </c>
      <c r="L295" s="56">
        <v>310</v>
      </c>
      <c r="M295" s="56">
        <v>370</v>
      </c>
      <c r="N295" s="56">
        <v>650</v>
      </c>
      <c r="O295" s="56">
        <v>1040</v>
      </c>
      <c r="P295" s="56">
        <v>250</v>
      </c>
      <c r="Q295" s="56">
        <v>700</v>
      </c>
      <c r="R295" s="56">
        <v>760</v>
      </c>
      <c r="S295" s="56">
        <v>820</v>
      </c>
      <c r="T295" s="56">
        <v>1070</v>
      </c>
      <c r="U295" s="56">
        <v>1520</v>
      </c>
      <c r="V295" s="118">
        <v>9</v>
      </c>
      <c r="W295" s="118">
        <v>29</v>
      </c>
      <c r="X295" s="118">
        <v>38</v>
      </c>
      <c r="Y295" s="118">
        <v>52</v>
      </c>
      <c r="Z295" s="118">
        <v>167</v>
      </c>
      <c r="AA295" s="118">
        <v>186</v>
      </c>
      <c r="AB295" s="224">
        <v>335</v>
      </c>
      <c r="AC295" s="84"/>
      <c r="AD295" s="117"/>
      <c r="AE295" s="117"/>
      <c r="AF295" s="72"/>
      <c r="AG295" s="116"/>
      <c r="AH295" s="116"/>
      <c r="AI295" s="116"/>
    </row>
    <row r="296" spans="1:35" ht="12.75" customHeight="1">
      <c r="A296" s="490"/>
      <c r="B296" s="521"/>
      <c r="C296" s="63" t="s">
        <v>653</v>
      </c>
      <c r="D296" s="57">
        <v>8712</v>
      </c>
      <c r="E296" s="57">
        <v>9152</v>
      </c>
      <c r="F296" s="99">
        <v>9392</v>
      </c>
      <c r="G296" s="99">
        <v>9692</v>
      </c>
      <c r="H296" s="99" t="s">
        <v>1141</v>
      </c>
      <c r="I296" s="99" t="s">
        <v>1141</v>
      </c>
      <c r="J296" s="56"/>
      <c r="K296" s="56">
        <v>280</v>
      </c>
      <c r="L296" s="56">
        <v>350</v>
      </c>
      <c r="M296" s="56">
        <v>420</v>
      </c>
      <c r="N296" s="56">
        <v>720</v>
      </c>
      <c r="O296" s="56">
        <v>1160</v>
      </c>
      <c r="P296" s="56">
        <v>280</v>
      </c>
      <c r="Q296" s="56">
        <v>780</v>
      </c>
      <c r="R296" s="56">
        <v>850</v>
      </c>
      <c r="S296" s="56">
        <v>920</v>
      </c>
      <c r="T296" s="56">
        <v>1190</v>
      </c>
      <c r="U296" s="56">
        <v>1690</v>
      </c>
      <c r="V296" s="118">
        <v>13</v>
      </c>
      <c r="W296" s="118">
        <v>35</v>
      </c>
      <c r="X296" s="118">
        <v>44</v>
      </c>
      <c r="Y296" s="118">
        <v>60</v>
      </c>
      <c r="Z296" s="118">
        <v>190</v>
      </c>
      <c r="AA296" s="118">
        <v>211</v>
      </c>
      <c r="AB296" s="224">
        <v>379</v>
      </c>
      <c r="AC296" s="84"/>
      <c r="AD296" s="117"/>
      <c r="AE296" s="117"/>
      <c r="AF296" s="72"/>
      <c r="AG296" s="116"/>
      <c r="AH296" s="116"/>
      <c r="AI296" s="116"/>
    </row>
    <row r="297" spans="1:35" ht="15.75" customHeight="1">
      <c r="A297" s="65" t="s">
        <v>674</v>
      </c>
      <c r="B297" s="65"/>
      <c r="C297" s="65"/>
      <c r="D297" s="65"/>
      <c r="E297" s="65"/>
      <c r="F297" s="65"/>
      <c r="G297" s="65"/>
      <c r="H297" s="65"/>
      <c r="I297" s="65"/>
      <c r="J297" s="65"/>
      <c r="K297" s="65"/>
      <c r="L297" s="65"/>
      <c r="M297" s="65"/>
      <c r="N297" s="65"/>
      <c r="O297" s="65"/>
      <c r="P297" s="65"/>
      <c r="Q297" s="65"/>
      <c r="R297" s="65"/>
      <c r="S297" s="65"/>
      <c r="T297" s="65"/>
      <c r="U297" s="65"/>
      <c r="V297" s="109"/>
      <c r="W297" s="109" t="s">
        <v>1091</v>
      </c>
      <c r="X297" s="109"/>
      <c r="Y297" s="108"/>
      <c r="Z297" s="108"/>
      <c r="AA297" s="108"/>
      <c r="AC297" s="84"/>
      <c r="AD297" s="117"/>
      <c r="AE297" s="117"/>
      <c r="AF297" s="72"/>
      <c r="AG297" s="116"/>
      <c r="AH297" s="116"/>
      <c r="AI297" s="116"/>
    </row>
    <row r="298" spans="1:35" ht="14.25" customHeight="1">
      <c r="A298" s="523" t="s">
        <v>70</v>
      </c>
      <c r="B298" s="526" t="s">
        <v>71</v>
      </c>
      <c r="C298" s="523" t="s">
        <v>72</v>
      </c>
      <c r="D298" s="522" t="s">
        <v>1215</v>
      </c>
      <c r="E298" s="522" t="s">
        <v>73</v>
      </c>
      <c r="F298" s="487" t="s">
        <v>74</v>
      </c>
      <c r="G298" s="487" t="s">
        <v>75</v>
      </c>
      <c r="H298" s="495" t="s">
        <v>1139</v>
      </c>
      <c r="I298" s="495" t="s">
        <v>1140</v>
      </c>
      <c r="J298" s="487" t="s">
        <v>76</v>
      </c>
      <c r="K298" s="512" t="s">
        <v>77</v>
      </c>
      <c r="L298" s="513"/>
      <c r="M298" s="513"/>
      <c r="N298" s="513"/>
      <c r="O298" s="513"/>
      <c r="P298" s="513"/>
      <c r="Q298" s="513"/>
      <c r="R298" s="513"/>
      <c r="S298" s="513"/>
      <c r="T298" s="513"/>
      <c r="U298" s="514"/>
      <c r="V298" s="511" t="s">
        <v>78</v>
      </c>
      <c r="W298" s="511"/>
      <c r="X298" s="511"/>
      <c r="Y298" s="511"/>
      <c r="Z298" s="511"/>
      <c r="AA298" s="511"/>
      <c r="AB298" s="511"/>
    </row>
    <row r="299" spans="1:35" ht="12.75" customHeight="1">
      <c r="A299" s="523"/>
      <c r="B299" s="526"/>
      <c r="C299" s="523"/>
      <c r="D299" s="522"/>
      <c r="E299" s="522"/>
      <c r="F299" s="487"/>
      <c r="G299" s="487"/>
      <c r="H299" s="510"/>
      <c r="I299" s="510"/>
      <c r="J299" s="487"/>
      <c r="K299" s="515" t="s">
        <v>1088</v>
      </c>
      <c r="L299" s="516"/>
      <c r="M299" s="516"/>
      <c r="N299" s="516"/>
      <c r="O299" s="517"/>
      <c r="P299" s="518" t="s">
        <v>1090</v>
      </c>
      <c r="Q299" s="519"/>
      <c r="R299" s="519"/>
      <c r="S299" s="519"/>
      <c r="T299" s="519"/>
      <c r="U299" s="520"/>
      <c r="V299" s="511"/>
      <c r="W299" s="511"/>
      <c r="X299" s="511"/>
      <c r="Y299" s="511"/>
      <c r="Z299" s="511"/>
      <c r="AA299" s="511"/>
      <c r="AB299" s="511"/>
    </row>
    <row r="300" spans="1:35" ht="12.75" customHeight="1">
      <c r="A300" s="523"/>
      <c r="B300" s="526"/>
      <c r="C300" s="523"/>
      <c r="D300" s="522"/>
      <c r="E300" s="522"/>
      <c r="F300" s="487"/>
      <c r="G300" s="487"/>
      <c r="H300" s="496"/>
      <c r="I300" s="496"/>
      <c r="J300" s="487"/>
      <c r="K300" s="106" t="s">
        <v>1089</v>
      </c>
      <c r="L300" s="106" t="s">
        <v>79</v>
      </c>
      <c r="M300" s="106" t="s">
        <v>80</v>
      </c>
      <c r="N300" s="106" t="s">
        <v>81</v>
      </c>
      <c r="O300" s="106" t="s">
        <v>82</v>
      </c>
      <c r="P300" s="106" t="s">
        <v>1216</v>
      </c>
      <c r="Q300" s="106" t="s">
        <v>1089</v>
      </c>
      <c r="R300" s="106" t="s">
        <v>79</v>
      </c>
      <c r="S300" s="106" t="s">
        <v>80</v>
      </c>
      <c r="T300" s="106" t="s">
        <v>81</v>
      </c>
      <c r="U300" s="106" t="s">
        <v>82</v>
      </c>
      <c r="V300" s="105" t="s">
        <v>79</v>
      </c>
      <c r="W300" s="105" t="s">
        <v>80</v>
      </c>
      <c r="X300" s="105" t="s">
        <v>81</v>
      </c>
      <c r="Y300" s="105" t="s">
        <v>82</v>
      </c>
      <c r="Z300" s="105" t="s">
        <v>83</v>
      </c>
      <c r="AA300" s="105" t="s">
        <v>84</v>
      </c>
      <c r="AB300" s="118" t="s">
        <v>1142</v>
      </c>
    </row>
    <row r="301" spans="1:35" ht="12.75" customHeight="1">
      <c r="A301" s="490"/>
      <c r="B301" s="521" t="s">
        <v>833</v>
      </c>
      <c r="C301" s="63" t="s">
        <v>762</v>
      </c>
      <c r="D301" s="57">
        <v>8394</v>
      </c>
      <c r="E301" s="57">
        <v>8514</v>
      </c>
      <c r="F301" s="99">
        <v>8554</v>
      </c>
      <c r="G301" s="99">
        <v>8674</v>
      </c>
      <c r="H301" s="99">
        <v>8914</v>
      </c>
      <c r="I301" s="99">
        <v>9194</v>
      </c>
      <c r="J301" s="56"/>
      <c r="K301" s="56">
        <v>80</v>
      </c>
      <c r="L301" s="56">
        <v>100</v>
      </c>
      <c r="M301" s="56">
        <v>120</v>
      </c>
      <c r="N301" s="56">
        <v>220</v>
      </c>
      <c r="O301" s="56">
        <v>350</v>
      </c>
      <c r="P301" s="56">
        <v>80</v>
      </c>
      <c r="Q301" s="56">
        <v>230</v>
      </c>
      <c r="R301" s="56">
        <v>250</v>
      </c>
      <c r="S301" s="56">
        <v>270</v>
      </c>
      <c r="T301" s="56">
        <v>360</v>
      </c>
      <c r="U301" s="56">
        <v>510</v>
      </c>
      <c r="V301" s="115"/>
      <c r="W301" s="115"/>
      <c r="X301" s="115"/>
      <c r="Y301" s="115"/>
      <c r="Z301" s="115"/>
      <c r="AA301" s="115"/>
      <c r="AB301" s="224"/>
    </row>
    <row r="302" spans="1:35" ht="12.75" customHeight="1">
      <c r="A302" s="490"/>
      <c r="B302" s="521"/>
      <c r="C302" s="63" t="s">
        <v>770</v>
      </c>
      <c r="D302" s="57">
        <v>8519</v>
      </c>
      <c r="E302" s="57">
        <v>8679</v>
      </c>
      <c r="F302" s="99">
        <v>8759</v>
      </c>
      <c r="G302" s="99">
        <v>8879</v>
      </c>
      <c r="H302" s="99">
        <v>9159</v>
      </c>
      <c r="I302" s="99">
        <v>9439</v>
      </c>
      <c r="J302" s="56"/>
      <c r="K302" s="56">
        <v>90</v>
      </c>
      <c r="L302" s="56">
        <v>120</v>
      </c>
      <c r="M302" s="56">
        <v>140</v>
      </c>
      <c r="N302" s="56">
        <v>250</v>
      </c>
      <c r="O302" s="56">
        <v>400</v>
      </c>
      <c r="P302" s="56">
        <v>90</v>
      </c>
      <c r="Q302" s="56">
        <v>270</v>
      </c>
      <c r="R302" s="56">
        <v>290</v>
      </c>
      <c r="S302" s="56">
        <v>320</v>
      </c>
      <c r="T302" s="56">
        <v>410</v>
      </c>
      <c r="U302" s="56">
        <v>590</v>
      </c>
      <c r="V302" s="115"/>
      <c r="W302" s="115"/>
      <c r="X302" s="115"/>
      <c r="Y302" s="115"/>
      <c r="Z302" s="115"/>
      <c r="AA302" s="115"/>
      <c r="AB302" s="224"/>
    </row>
    <row r="303" spans="1:35" ht="12.75" customHeight="1">
      <c r="A303" s="490"/>
      <c r="B303" s="521"/>
      <c r="C303" s="63" t="s">
        <v>683</v>
      </c>
      <c r="D303" s="57">
        <v>8674</v>
      </c>
      <c r="E303" s="57">
        <v>8834</v>
      </c>
      <c r="F303" s="99">
        <v>8914</v>
      </c>
      <c r="G303" s="99">
        <v>9034</v>
      </c>
      <c r="H303" s="99">
        <v>9354</v>
      </c>
      <c r="I303" s="99">
        <v>9714</v>
      </c>
      <c r="J303" s="56"/>
      <c r="K303" s="56">
        <v>110</v>
      </c>
      <c r="L303" s="56">
        <v>140</v>
      </c>
      <c r="M303" s="56">
        <v>170</v>
      </c>
      <c r="N303" s="56">
        <v>290</v>
      </c>
      <c r="O303" s="56">
        <v>470</v>
      </c>
      <c r="P303" s="56">
        <v>110</v>
      </c>
      <c r="Q303" s="56">
        <v>320</v>
      </c>
      <c r="R303" s="56">
        <v>340</v>
      </c>
      <c r="S303" s="56">
        <v>370</v>
      </c>
      <c r="T303" s="56">
        <v>480</v>
      </c>
      <c r="U303" s="56">
        <v>680</v>
      </c>
      <c r="V303" s="115"/>
      <c r="W303" s="115"/>
      <c r="X303" s="115"/>
      <c r="Y303" s="115"/>
      <c r="Z303" s="115"/>
      <c r="AA303" s="115"/>
      <c r="AB303" s="224"/>
    </row>
    <row r="304" spans="1:35" ht="12.75" customHeight="1">
      <c r="A304" s="490"/>
      <c r="B304" s="521"/>
      <c r="C304" s="63" t="s">
        <v>769</v>
      </c>
      <c r="D304" s="57">
        <v>8794</v>
      </c>
      <c r="E304" s="57">
        <v>8994</v>
      </c>
      <c r="F304" s="99">
        <v>9114</v>
      </c>
      <c r="G304" s="99">
        <v>9234</v>
      </c>
      <c r="H304" s="99">
        <v>9554</v>
      </c>
      <c r="I304" s="99">
        <v>9954</v>
      </c>
      <c r="J304" s="56"/>
      <c r="K304" s="56">
        <v>120</v>
      </c>
      <c r="L304" s="56">
        <v>160</v>
      </c>
      <c r="M304" s="56">
        <v>190</v>
      </c>
      <c r="N304" s="56">
        <v>320</v>
      </c>
      <c r="O304" s="56">
        <v>520</v>
      </c>
      <c r="P304" s="56">
        <v>120</v>
      </c>
      <c r="Q304" s="56">
        <v>350</v>
      </c>
      <c r="R304" s="56">
        <v>380</v>
      </c>
      <c r="S304" s="56">
        <v>410</v>
      </c>
      <c r="T304" s="56">
        <v>530</v>
      </c>
      <c r="U304" s="56">
        <v>760</v>
      </c>
      <c r="V304" s="115"/>
      <c r="W304" s="115"/>
      <c r="X304" s="115"/>
      <c r="Y304" s="115"/>
      <c r="Z304" s="115"/>
      <c r="AA304" s="115"/>
      <c r="AB304" s="224"/>
    </row>
    <row r="305" spans="1:28" ht="12.75" customHeight="1">
      <c r="A305" s="490"/>
      <c r="B305" s="521"/>
      <c r="C305" s="63" t="s">
        <v>647</v>
      </c>
      <c r="D305" s="57">
        <v>8959</v>
      </c>
      <c r="E305" s="57">
        <v>9159</v>
      </c>
      <c r="F305" s="99">
        <v>9279</v>
      </c>
      <c r="G305" s="99">
        <v>9439</v>
      </c>
      <c r="H305" s="99">
        <v>9799</v>
      </c>
      <c r="I305" s="99">
        <v>10199</v>
      </c>
      <c r="J305" s="56"/>
      <c r="K305" s="56">
        <v>140</v>
      </c>
      <c r="L305" s="56">
        <v>170</v>
      </c>
      <c r="M305" s="56">
        <v>200</v>
      </c>
      <c r="N305" s="56">
        <v>360</v>
      </c>
      <c r="O305" s="56">
        <v>580</v>
      </c>
      <c r="P305" s="56">
        <v>140</v>
      </c>
      <c r="Q305" s="56">
        <v>390</v>
      </c>
      <c r="R305" s="56">
        <v>420</v>
      </c>
      <c r="S305" s="56">
        <v>450</v>
      </c>
      <c r="T305" s="56">
        <v>590</v>
      </c>
      <c r="U305" s="56">
        <v>840</v>
      </c>
      <c r="V305" s="115"/>
      <c r="W305" s="115"/>
      <c r="X305" s="115"/>
      <c r="Y305" s="115"/>
      <c r="Z305" s="115"/>
      <c r="AA305" s="115"/>
      <c r="AB305" s="224"/>
    </row>
    <row r="306" spans="1:28" ht="12.75" customHeight="1">
      <c r="A306" s="490"/>
      <c r="B306" s="521"/>
      <c r="C306" s="63" t="s">
        <v>645</v>
      </c>
      <c r="D306" s="57">
        <v>9249</v>
      </c>
      <c r="E306" s="57">
        <v>9529</v>
      </c>
      <c r="F306" s="99">
        <v>9649</v>
      </c>
      <c r="G306" s="99">
        <v>9849</v>
      </c>
      <c r="H306" s="99">
        <v>10209</v>
      </c>
      <c r="I306" s="99">
        <v>10689</v>
      </c>
      <c r="J306" s="56"/>
      <c r="K306" s="56">
        <v>170</v>
      </c>
      <c r="L306" s="56">
        <v>210</v>
      </c>
      <c r="M306" s="56">
        <v>250</v>
      </c>
      <c r="N306" s="56">
        <v>430</v>
      </c>
      <c r="O306" s="56">
        <v>700</v>
      </c>
      <c r="P306" s="56">
        <v>170</v>
      </c>
      <c r="Q306" s="56">
        <v>470</v>
      </c>
      <c r="R306" s="56">
        <v>510</v>
      </c>
      <c r="S306" s="56">
        <v>550</v>
      </c>
      <c r="T306" s="56">
        <v>710</v>
      </c>
      <c r="U306" s="56">
        <v>1010</v>
      </c>
      <c r="V306" s="115"/>
      <c r="W306" s="115"/>
      <c r="X306" s="115"/>
      <c r="Y306" s="115"/>
      <c r="Z306" s="115"/>
      <c r="AA306" s="115"/>
      <c r="AB306" s="224"/>
    </row>
    <row r="307" spans="1:28" ht="12.75" customHeight="1">
      <c r="A307" s="490"/>
      <c r="B307" s="521"/>
      <c r="C307" s="63" t="s">
        <v>656</v>
      </c>
      <c r="D307" s="57">
        <v>9524</v>
      </c>
      <c r="E307" s="57">
        <v>9844</v>
      </c>
      <c r="F307" s="99">
        <v>10004</v>
      </c>
      <c r="G307" s="99">
        <v>10204</v>
      </c>
      <c r="H307" s="99">
        <v>10644</v>
      </c>
      <c r="I307" s="99">
        <v>11164</v>
      </c>
      <c r="J307" s="56"/>
      <c r="K307" s="56">
        <v>200</v>
      </c>
      <c r="L307" s="56">
        <v>250</v>
      </c>
      <c r="M307" s="56">
        <v>290</v>
      </c>
      <c r="N307" s="56">
        <v>510</v>
      </c>
      <c r="O307" s="56">
        <v>810</v>
      </c>
      <c r="P307" s="56">
        <v>200</v>
      </c>
      <c r="Q307" s="56">
        <v>550</v>
      </c>
      <c r="R307" s="56">
        <v>600</v>
      </c>
      <c r="S307" s="56">
        <v>640</v>
      </c>
      <c r="T307" s="56">
        <v>840</v>
      </c>
      <c r="U307" s="56">
        <v>1180</v>
      </c>
      <c r="V307" s="115"/>
      <c r="W307" s="115"/>
      <c r="X307" s="115"/>
      <c r="Y307" s="115"/>
      <c r="Z307" s="115"/>
      <c r="AA307" s="115"/>
      <c r="AB307" s="224"/>
    </row>
    <row r="308" spans="1:28" ht="12.75" customHeight="1">
      <c r="A308" s="490"/>
      <c r="B308" s="521"/>
      <c r="C308" s="63" t="s">
        <v>655</v>
      </c>
      <c r="D308" s="57">
        <v>9849</v>
      </c>
      <c r="E308" s="57">
        <v>10169</v>
      </c>
      <c r="F308" s="99">
        <v>10369</v>
      </c>
      <c r="G308" s="99">
        <v>10609</v>
      </c>
      <c r="H308" s="99">
        <v>11089</v>
      </c>
      <c r="I308" s="99">
        <v>11689</v>
      </c>
      <c r="J308" s="56"/>
      <c r="K308" s="56">
        <v>220</v>
      </c>
      <c r="L308" s="56">
        <v>280</v>
      </c>
      <c r="M308" s="56">
        <v>330</v>
      </c>
      <c r="N308" s="56">
        <v>570</v>
      </c>
      <c r="O308" s="56">
        <v>920</v>
      </c>
      <c r="P308" s="56">
        <v>220</v>
      </c>
      <c r="Q308" s="56">
        <v>620</v>
      </c>
      <c r="R308" s="56">
        <v>670</v>
      </c>
      <c r="S308" s="56">
        <v>730</v>
      </c>
      <c r="T308" s="56">
        <v>950</v>
      </c>
      <c r="U308" s="56">
        <v>1350</v>
      </c>
      <c r="V308" s="115"/>
      <c r="W308" s="115"/>
      <c r="X308" s="115"/>
      <c r="Y308" s="115"/>
      <c r="Z308" s="115"/>
      <c r="AA308" s="115"/>
      <c r="AB308" s="224"/>
    </row>
    <row r="309" spans="1:28" ht="12.75" customHeight="1">
      <c r="A309" s="490"/>
      <c r="B309" s="521"/>
      <c r="C309" s="63" t="s">
        <v>654</v>
      </c>
      <c r="D309" s="57">
        <v>10129</v>
      </c>
      <c r="E309" s="57">
        <v>10529</v>
      </c>
      <c r="F309" s="99">
        <v>10729</v>
      </c>
      <c r="G309" s="99">
        <v>11009</v>
      </c>
      <c r="H309" s="99">
        <v>11529</v>
      </c>
      <c r="I309" s="99">
        <v>12169</v>
      </c>
      <c r="J309" s="56"/>
      <c r="K309" s="56">
        <v>250</v>
      </c>
      <c r="L309" s="56">
        <v>310</v>
      </c>
      <c r="M309" s="56">
        <v>370</v>
      </c>
      <c r="N309" s="56">
        <v>650</v>
      </c>
      <c r="O309" s="56">
        <v>1040</v>
      </c>
      <c r="P309" s="56">
        <v>250</v>
      </c>
      <c r="Q309" s="56">
        <v>700</v>
      </c>
      <c r="R309" s="56">
        <v>760</v>
      </c>
      <c r="S309" s="56">
        <v>820</v>
      </c>
      <c r="T309" s="56">
        <v>1070</v>
      </c>
      <c r="U309" s="56">
        <v>1520</v>
      </c>
      <c r="V309" s="115"/>
      <c r="W309" s="115"/>
      <c r="X309" s="115"/>
      <c r="Y309" s="115"/>
      <c r="Z309" s="115"/>
      <c r="AA309" s="115"/>
      <c r="AB309" s="224"/>
    </row>
    <row r="310" spans="1:28" ht="12.75" customHeight="1">
      <c r="A310" s="490"/>
      <c r="B310" s="521"/>
      <c r="C310" s="63" t="s">
        <v>653</v>
      </c>
      <c r="D310" s="57">
        <v>10404</v>
      </c>
      <c r="E310" s="57">
        <v>10844</v>
      </c>
      <c r="F310" s="99">
        <v>11084</v>
      </c>
      <c r="G310" s="99">
        <v>11364</v>
      </c>
      <c r="H310" s="99">
        <v>11964</v>
      </c>
      <c r="I310" s="99">
        <v>12644</v>
      </c>
      <c r="J310" s="56"/>
      <c r="K310" s="56">
        <v>280</v>
      </c>
      <c r="L310" s="56">
        <v>350</v>
      </c>
      <c r="M310" s="56">
        <v>420</v>
      </c>
      <c r="N310" s="56">
        <v>720</v>
      </c>
      <c r="O310" s="56">
        <v>1160</v>
      </c>
      <c r="P310" s="56">
        <v>280</v>
      </c>
      <c r="Q310" s="56">
        <v>780</v>
      </c>
      <c r="R310" s="56">
        <v>850</v>
      </c>
      <c r="S310" s="56">
        <v>920</v>
      </c>
      <c r="T310" s="56">
        <v>1190</v>
      </c>
      <c r="U310" s="56">
        <v>1690</v>
      </c>
      <c r="V310" s="115"/>
      <c r="W310" s="115"/>
      <c r="X310" s="115"/>
      <c r="Y310" s="115"/>
      <c r="Z310" s="115"/>
      <c r="AA310" s="115"/>
      <c r="AB310" s="224"/>
    </row>
    <row r="311" spans="1:28" ht="12.75" customHeight="1">
      <c r="A311" s="473"/>
      <c r="B311" s="521" t="s">
        <v>832</v>
      </c>
      <c r="C311" s="63" t="s">
        <v>762</v>
      </c>
      <c r="D311" s="57">
        <v>3108</v>
      </c>
      <c r="E311" s="57">
        <v>3238</v>
      </c>
      <c r="F311" s="99">
        <v>3298</v>
      </c>
      <c r="G311" s="57">
        <v>3398</v>
      </c>
      <c r="H311" s="57">
        <v>3548</v>
      </c>
      <c r="I311" s="57">
        <v>3738</v>
      </c>
      <c r="J311" s="56">
        <v>220</v>
      </c>
      <c r="K311" s="56">
        <v>80</v>
      </c>
      <c r="L311" s="56">
        <v>100</v>
      </c>
      <c r="M311" s="56">
        <v>120</v>
      </c>
      <c r="N311" s="56">
        <v>220</v>
      </c>
      <c r="O311" s="56">
        <v>350</v>
      </c>
      <c r="P311" s="56">
        <v>80</v>
      </c>
      <c r="Q311" s="56">
        <v>230</v>
      </c>
      <c r="R311" s="56">
        <v>250</v>
      </c>
      <c r="S311" s="56">
        <v>270</v>
      </c>
      <c r="T311" s="56">
        <v>360</v>
      </c>
      <c r="U311" s="56">
        <v>510</v>
      </c>
      <c r="V311" s="102"/>
      <c r="W311" s="102"/>
      <c r="X311" s="102"/>
      <c r="Y311" s="102"/>
      <c r="Z311" s="102"/>
      <c r="AA311" s="102"/>
      <c r="AB311" s="224"/>
    </row>
    <row r="312" spans="1:28" ht="12.75" customHeight="1">
      <c r="A312" s="473"/>
      <c r="B312" s="521"/>
      <c r="C312" s="63" t="s">
        <v>770</v>
      </c>
      <c r="D312" s="57">
        <v>3213</v>
      </c>
      <c r="E312" s="57">
        <v>3363</v>
      </c>
      <c r="F312" s="99">
        <v>3443</v>
      </c>
      <c r="G312" s="57">
        <v>3563</v>
      </c>
      <c r="H312" s="57">
        <v>3713</v>
      </c>
      <c r="I312" s="57">
        <v>3923</v>
      </c>
      <c r="J312" s="56">
        <v>220</v>
      </c>
      <c r="K312" s="56">
        <v>90</v>
      </c>
      <c r="L312" s="56">
        <v>120</v>
      </c>
      <c r="M312" s="56">
        <v>140</v>
      </c>
      <c r="N312" s="56">
        <v>250</v>
      </c>
      <c r="O312" s="56">
        <v>400</v>
      </c>
      <c r="P312" s="56">
        <v>90</v>
      </c>
      <c r="Q312" s="56">
        <v>270</v>
      </c>
      <c r="R312" s="56">
        <v>290</v>
      </c>
      <c r="S312" s="56">
        <v>320</v>
      </c>
      <c r="T312" s="56">
        <v>410</v>
      </c>
      <c r="U312" s="56">
        <v>590</v>
      </c>
      <c r="V312" s="102"/>
      <c r="W312" s="102"/>
      <c r="X312" s="102"/>
      <c r="Y312" s="102"/>
      <c r="Z312" s="102"/>
      <c r="AA312" s="102"/>
      <c r="AB312" s="224"/>
    </row>
    <row r="313" spans="1:28" ht="12.75" customHeight="1">
      <c r="A313" s="473"/>
      <c r="B313" s="521"/>
      <c r="C313" s="63" t="s">
        <v>683</v>
      </c>
      <c r="D313" s="57">
        <v>3313</v>
      </c>
      <c r="E313" s="57">
        <v>3493</v>
      </c>
      <c r="F313" s="99">
        <v>3583</v>
      </c>
      <c r="G313" s="57">
        <v>3703</v>
      </c>
      <c r="H313" s="57">
        <v>3873</v>
      </c>
      <c r="I313" s="57">
        <v>4103</v>
      </c>
      <c r="J313" s="56">
        <v>220</v>
      </c>
      <c r="K313" s="56">
        <v>110</v>
      </c>
      <c r="L313" s="56">
        <v>140</v>
      </c>
      <c r="M313" s="56">
        <v>170</v>
      </c>
      <c r="N313" s="56">
        <v>290</v>
      </c>
      <c r="O313" s="56">
        <v>470</v>
      </c>
      <c r="P313" s="56">
        <v>110</v>
      </c>
      <c r="Q313" s="56">
        <v>320</v>
      </c>
      <c r="R313" s="56">
        <v>340</v>
      </c>
      <c r="S313" s="56">
        <v>370</v>
      </c>
      <c r="T313" s="56">
        <v>480</v>
      </c>
      <c r="U313" s="56">
        <v>680</v>
      </c>
      <c r="V313" s="102"/>
      <c r="W313" s="102"/>
      <c r="X313" s="102"/>
      <c r="Y313" s="102"/>
      <c r="Z313" s="102"/>
      <c r="AA313" s="102"/>
      <c r="AB313" s="224"/>
    </row>
    <row r="314" spans="1:28" ht="12.75" customHeight="1">
      <c r="A314" s="473"/>
      <c r="B314" s="521"/>
      <c r="C314" s="63" t="s">
        <v>769</v>
      </c>
      <c r="D314" s="57">
        <v>3418</v>
      </c>
      <c r="E314" s="57">
        <v>3618</v>
      </c>
      <c r="F314" s="99">
        <v>3728</v>
      </c>
      <c r="G314" s="57">
        <v>3868</v>
      </c>
      <c r="H314" s="57">
        <v>4038</v>
      </c>
      <c r="I314" s="57">
        <v>4278</v>
      </c>
      <c r="J314" s="56">
        <v>220</v>
      </c>
      <c r="K314" s="56">
        <v>120</v>
      </c>
      <c r="L314" s="56">
        <v>160</v>
      </c>
      <c r="M314" s="56">
        <v>190</v>
      </c>
      <c r="N314" s="56">
        <v>320</v>
      </c>
      <c r="O314" s="56">
        <v>520</v>
      </c>
      <c r="P314" s="56">
        <v>120</v>
      </c>
      <c r="Q314" s="56">
        <v>350</v>
      </c>
      <c r="R314" s="56">
        <v>380</v>
      </c>
      <c r="S314" s="56">
        <v>410</v>
      </c>
      <c r="T314" s="56">
        <v>530</v>
      </c>
      <c r="U314" s="56">
        <v>760</v>
      </c>
      <c r="V314" s="102"/>
      <c r="W314" s="102"/>
      <c r="X314" s="102"/>
      <c r="Y314" s="102"/>
      <c r="Z314" s="102"/>
      <c r="AA314" s="102"/>
      <c r="AB314" s="224"/>
    </row>
    <row r="315" spans="1:28" ht="12.75" customHeight="1">
      <c r="A315" s="473"/>
      <c r="B315" s="521"/>
      <c r="C315" s="63" t="s">
        <v>647</v>
      </c>
      <c r="D315" s="57">
        <v>3538</v>
      </c>
      <c r="E315" s="57">
        <v>3758</v>
      </c>
      <c r="F315" s="99">
        <v>3868</v>
      </c>
      <c r="G315" s="57">
        <v>4028</v>
      </c>
      <c r="H315" s="57">
        <v>4208</v>
      </c>
      <c r="I315" s="57">
        <v>4468</v>
      </c>
      <c r="J315" s="56">
        <v>220</v>
      </c>
      <c r="K315" s="56">
        <v>140</v>
      </c>
      <c r="L315" s="56">
        <v>170</v>
      </c>
      <c r="M315" s="56">
        <v>200</v>
      </c>
      <c r="N315" s="56">
        <v>360</v>
      </c>
      <c r="O315" s="56">
        <v>580</v>
      </c>
      <c r="P315" s="56">
        <v>140</v>
      </c>
      <c r="Q315" s="56">
        <v>390</v>
      </c>
      <c r="R315" s="56">
        <v>420</v>
      </c>
      <c r="S315" s="56">
        <v>450</v>
      </c>
      <c r="T315" s="56">
        <v>590</v>
      </c>
      <c r="U315" s="56">
        <v>840</v>
      </c>
      <c r="V315" s="102"/>
      <c r="W315" s="102"/>
      <c r="X315" s="102"/>
      <c r="Y315" s="102"/>
      <c r="Z315" s="102"/>
      <c r="AA315" s="102"/>
      <c r="AB315" s="224"/>
    </row>
    <row r="316" spans="1:28" ht="12.75" customHeight="1">
      <c r="A316" s="473"/>
      <c r="B316" s="521"/>
      <c r="C316" s="63" t="s">
        <v>645</v>
      </c>
      <c r="D316" s="57">
        <v>3763</v>
      </c>
      <c r="E316" s="57">
        <v>4033</v>
      </c>
      <c r="F316" s="99">
        <v>4163</v>
      </c>
      <c r="G316" s="57">
        <v>4353</v>
      </c>
      <c r="H316" s="57">
        <v>4533</v>
      </c>
      <c r="I316" s="57">
        <v>4823</v>
      </c>
      <c r="J316" s="56">
        <v>220</v>
      </c>
      <c r="K316" s="56">
        <v>170</v>
      </c>
      <c r="L316" s="56">
        <v>210</v>
      </c>
      <c r="M316" s="56">
        <v>250</v>
      </c>
      <c r="N316" s="56">
        <v>430</v>
      </c>
      <c r="O316" s="56">
        <v>700</v>
      </c>
      <c r="P316" s="56">
        <v>170</v>
      </c>
      <c r="Q316" s="56">
        <v>470</v>
      </c>
      <c r="R316" s="56">
        <v>510</v>
      </c>
      <c r="S316" s="56">
        <v>550</v>
      </c>
      <c r="T316" s="56">
        <v>710</v>
      </c>
      <c r="U316" s="56">
        <v>1010</v>
      </c>
      <c r="V316" s="102"/>
      <c r="W316" s="102"/>
      <c r="X316" s="102"/>
      <c r="Y316" s="102"/>
      <c r="Z316" s="102"/>
      <c r="AA316" s="102"/>
      <c r="AB316" s="224"/>
    </row>
    <row r="317" spans="1:28" ht="66" customHeight="1">
      <c r="A317" s="263"/>
      <c r="B317" s="264" t="s">
        <v>1217</v>
      </c>
      <c r="C317" s="113" t="s">
        <v>882</v>
      </c>
      <c r="D317" s="57">
        <v>3795</v>
      </c>
      <c r="E317" s="57">
        <v>3935</v>
      </c>
      <c r="F317" s="99">
        <v>4005</v>
      </c>
      <c r="G317" s="57">
        <v>4095</v>
      </c>
      <c r="H317" s="57">
        <v>4185</v>
      </c>
      <c r="I317" s="57">
        <v>4335</v>
      </c>
      <c r="J317" s="56"/>
      <c r="K317" s="56">
        <v>170</v>
      </c>
      <c r="L317" s="56">
        <v>210</v>
      </c>
      <c r="M317" s="56">
        <v>250</v>
      </c>
      <c r="N317" s="56">
        <v>430</v>
      </c>
      <c r="O317" s="56">
        <v>700</v>
      </c>
      <c r="P317" s="56">
        <v>170</v>
      </c>
      <c r="Q317" s="56">
        <v>470</v>
      </c>
      <c r="R317" s="56">
        <v>510</v>
      </c>
      <c r="S317" s="56">
        <v>550</v>
      </c>
      <c r="T317" s="56">
        <v>710</v>
      </c>
      <c r="U317" s="56">
        <v>1010</v>
      </c>
      <c r="V317" s="102"/>
      <c r="W317" s="102"/>
      <c r="X317" s="102"/>
      <c r="Y317" s="102"/>
      <c r="Z317" s="102"/>
      <c r="AA317" s="102"/>
      <c r="AB317" s="224"/>
    </row>
    <row r="318" spans="1:28" ht="66" customHeight="1">
      <c r="A318" s="67"/>
      <c r="B318" s="227" t="s">
        <v>831</v>
      </c>
      <c r="C318" s="113" t="s">
        <v>830</v>
      </c>
      <c r="D318" s="57">
        <v>6373</v>
      </c>
      <c r="E318" s="57">
        <v>6653</v>
      </c>
      <c r="F318" s="99">
        <v>6793</v>
      </c>
      <c r="G318" s="57">
        <v>6973</v>
      </c>
      <c r="H318" s="57">
        <v>7153</v>
      </c>
      <c r="I318" s="57">
        <v>7453</v>
      </c>
      <c r="J318" s="56"/>
      <c r="K318" s="56">
        <v>170</v>
      </c>
      <c r="L318" s="56">
        <v>210</v>
      </c>
      <c r="M318" s="56">
        <v>250</v>
      </c>
      <c r="N318" s="56">
        <v>430</v>
      </c>
      <c r="O318" s="56">
        <v>700</v>
      </c>
      <c r="P318" s="56">
        <v>170</v>
      </c>
      <c r="Q318" s="56">
        <v>470</v>
      </c>
      <c r="R318" s="56">
        <v>510</v>
      </c>
      <c r="S318" s="56">
        <v>550</v>
      </c>
      <c r="T318" s="56">
        <v>710</v>
      </c>
      <c r="U318" s="56">
        <v>1010</v>
      </c>
      <c r="V318" s="102"/>
      <c r="W318" s="102"/>
      <c r="X318" s="102"/>
      <c r="Y318" s="102"/>
      <c r="Z318" s="102"/>
      <c r="AA318" s="102"/>
      <c r="AB318" s="224"/>
    </row>
    <row r="319" spans="1:28" ht="37.5" customHeight="1">
      <c r="A319" s="528"/>
      <c r="B319" s="527" t="s">
        <v>829</v>
      </c>
      <c r="C319" s="113" t="s">
        <v>828</v>
      </c>
      <c r="D319" s="57">
        <v>1950</v>
      </c>
      <c r="E319" s="57">
        <v>2090</v>
      </c>
      <c r="F319" s="57">
        <v>2160</v>
      </c>
      <c r="G319" s="57">
        <v>2250</v>
      </c>
      <c r="H319" s="57">
        <v>2340</v>
      </c>
      <c r="I319" s="57">
        <v>2490</v>
      </c>
      <c r="J319" s="56"/>
      <c r="K319" s="56">
        <v>170</v>
      </c>
      <c r="L319" s="56">
        <v>210</v>
      </c>
      <c r="M319" s="56">
        <v>250</v>
      </c>
      <c r="N319" s="56">
        <v>430</v>
      </c>
      <c r="O319" s="56">
        <v>700</v>
      </c>
      <c r="P319" s="56">
        <v>170</v>
      </c>
      <c r="Q319" s="56">
        <v>470</v>
      </c>
      <c r="R319" s="56">
        <v>510</v>
      </c>
      <c r="S319" s="56">
        <v>550</v>
      </c>
      <c r="T319" s="56">
        <v>710</v>
      </c>
      <c r="U319" s="56">
        <v>1010</v>
      </c>
      <c r="V319" s="111"/>
      <c r="W319" s="111"/>
      <c r="X319" s="111"/>
      <c r="Y319" s="111"/>
      <c r="Z319" s="111"/>
      <c r="AA319" s="111"/>
      <c r="AB319" s="224"/>
    </row>
    <row r="320" spans="1:28" ht="37.5" customHeight="1">
      <c r="A320" s="528"/>
      <c r="B320" s="527"/>
      <c r="C320" s="113" t="s">
        <v>827</v>
      </c>
      <c r="D320" s="57">
        <v>2315</v>
      </c>
      <c r="E320" s="57">
        <v>2495</v>
      </c>
      <c r="F320" s="57">
        <v>2585</v>
      </c>
      <c r="G320" s="57">
        <v>2715</v>
      </c>
      <c r="H320" s="57">
        <v>2815</v>
      </c>
      <c r="I320" s="57">
        <v>2985</v>
      </c>
      <c r="J320" s="56"/>
      <c r="K320" s="56">
        <v>220</v>
      </c>
      <c r="L320" s="56">
        <v>280</v>
      </c>
      <c r="M320" s="56">
        <v>330</v>
      </c>
      <c r="N320" s="56">
        <v>570</v>
      </c>
      <c r="O320" s="56">
        <v>920</v>
      </c>
      <c r="P320" s="56">
        <v>220</v>
      </c>
      <c r="Q320" s="56">
        <v>620</v>
      </c>
      <c r="R320" s="56">
        <v>670</v>
      </c>
      <c r="S320" s="56">
        <v>730</v>
      </c>
      <c r="T320" s="56">
        <v>950</v>
      </c>
      <c r="U320" s="56">
        <v>1350</v>
      </c>
      <c r="V320" s="111"/>
      <c r="W320" s="111"/>
      <c r="X320" s="111"/>
      <c r="Y320" s="111"/>
      <c r="Z320" s="111"/>
      <c r="AA320" s="111"/>
      <c r="AB320" s="224"/>
    </row>
    <row r="321" spans="1:28" ht="12.75" customHeight="1">
      <c r="A321" s="528"/>
      <c r="B321" s="529" t="s">
        <v>826</v>
      </c>
      <c r="C321" s="112" t="s">
        <v>825</v>
      </c>
      <c r="D321" s="57">
        <v>270</v>
      </c>
      <c r="E321" s="57">
        <v>520</v>
      </c>
      <c r="F321" s="57">
        <v>650</v>
      </c>
      <c r="G321" s="57">
        <v>830</v>
      </c>
      <c r="H321" s="57">
        <v>910</v>
      </c>
      <c r="I321" s="57">
        <v>1100</v>
      </c>
      <c r="J321" s="89"/>
      <c r="K321" s="89"/>
      <c r="L321" s="89"/>
      <c r="M321" s="89"/>
      <c r="N321" s="89"/>
      <c r="O321" s="89"/>
      <c r="P321" s="89"/>
      <c r="Q321" s="89"/>
      <c r="R321" s="89"/>
      <c r="S321" s="89"/>
      <c r="T321" s="89"/>
      <c r="U321" s="89"/>
      <c r="V321" s="111"/>
      <c r="W321" s="111"/>
      <c r="X321" s="111"/>
      <c r="Y321" s="111"/>
      <c r="Z321" s="111"/>
      <c r="AA321" s="111"/>
      <c r="AB321" s="224"/>
    </row>
    <row r="322" spans="1:28" ht="12.75" customHeight="1">
      <c r="A322" s="528"/>
      <c r="B322" s="530"/>
      <c r="C322" s="112" t="s">
        <v>824</v>
      </c>
      <c r="D322" s="57">
        <v>180</v>
      </c>
      <c r="E322" s="57">
        <v>420</v>
      </c>
      <c r="F322" s="57">
        <v>530</v>
      </c>
      <c r="G322" s="57">
        <v>680</v>
      </c>
      <c r="H322" s="57">
        <v>790</v>
      </c>
      <c r="I322" s="57">
        <v>1270</v>
      </c>
      <c r="J322" s="89"/>
      <c r="K322" s="89"/>
      <c r="L322" s="89"/>
      <c r="M322" s="89"/>
      <c r="N322" s="89"/>
      <c r="O322" s="89"/>
      <c r="P322" s="89"/>
      <c r="Q322" s="89"/>
      <c r="R322" s="89"/>
      <c r="S322" s="89"/>
      <c r="T322" s="89"/>
      <c r="U322" s="89"/>
      <c r="V322" s="111"/>
      <c r="W322" s="111"/>
      <c r="X322" s="111"/>
      <c r="Y322" s="111"/>
      <c r="Z322" s="111"/>
      <c r="AA322" s="111"/>
      <c r="AB322" s="224"/>
    </row>
    <row r="323" spans="1:28" ht="12.75" customHeight="1">
      <c r="A323" s="528"/>
      <c r="B323" s="530"/>
      <c r="C323" s="89"/>
      <c r="D323" s="89"/>
      <c r="E323" s="57"/>
      <c r="F323" s="57"/>
      <c r="G323" s="57"/>
      <c r="H323" s="57"/>
      <c r="I323" s="57"/>
      <c r="J323" s="89"/>
      <c r="K323" s="89"/>
      <c r="L323" s="89"/>
      <c r="M323" s="89"/>
      <c r="N323" s="89"/>
      <c r="O323" s="89"/>
      <c r="P323" s="89"/>
      <c r="Q323" s="89"/>
      <c r="R323" s="89"/>
      <c r="S323" s="89"/>
      <c r="T323" s="89"/>
      <c r="U323" s="89"/>
      <c r="V323" s="111"/>
      <c r="W323" s="111"/>
      <c r="X323" s="111"/>
      <c r="Y323" s="111"/>
      <c r="Z323" s="111"/>
      <c r="AA323" s="111"/>
      <c r="AB323" s="224"/>
    </row>
    <row r="324" spans="1:28" ht="12.75" customHeight="1">
      <c r="A324" s="528"/>
      <c r="B324" s="530"/>
      <c r="C324" s="89"/>
      <c r="D324" s="89"/>
      <c r="E324" s="57"/>
      <c r="F324" s="57"/>
      <c r="G324" s="57"/>
      <c r="H324" s="57"/>
      <c r="I324" s="57"/>
      <c r="J324" s="89"/>
      <c r="K324" s="89"/>
      <c r="L324" s="89"/>
      <c r="M324" s="89"/>
      <c r="N324" s="89"/>
      <c r="O324" s="89"/>
      <c r="P324" s="89"/>
      <c r="Q324" s="89"/>
      <c r="R324" s="89"/>
      <c r="S324" s="89"/>
      <c r="T324" s="89"/>
      <c r="U324" s="89"/>
      <c r="V324" s="111"/>
      <c r="W324" s="111"/>
      <c r="X324" s="111"/>
      <c r="Y324" s="111"/>
      <c r="Z324" s="111"/>
      <c r="AA324" s="111"/>
      <c r="AB324" s="224"/>
    </row>
    <row r="325" spans="1:28" ht="12.75" customHeight="1">
      <c r="A325" s="528"/>
      <c r="B325" s="531"/>
      <c r="C325" s="89"/>
      <c r="D325" s="89"/>
      <c r="E325" s="57"/>
      <c r="F325" s="57"/>
      <c r="G325" s="57"/>
      <c r="H325" s="57"/>
      <c r="I325" s="57"/>
      <c r="J325" s="89"/>
      <c r="K325" s="89"/>
      <c r="L325" s="89"/>
      <c r="M325" s="89"/>
      <c r="N325" s="89"/>
      <c r="O325" s="89"/>
      <c r="P325" s="89"/>
      <c r="Q325" s="89"/>
      <c r="R325" s="89"/>
      <c r="S325" s="89"/>
      <c r="T325" s="89"/>
      <c r="U325" s="89"/>
      <c r="V325" s="111"/>
      <c r="W325" s="111"/>
      <c r="X325" s="111"/>
      <c r="Y325" s="111"/>
      <c r="Z325" s="111"/>
      <c r="AA325" s="111"/>
      <c r="AB325" s="224"/>
    </row>
    <row r="326" spans="1:28" ht="12.75" customHeight="1"/>
    <row r="327" spans="1:28" ht="15.75" customHeight="1">
      <c r="A327" s="65" t="s">
        <v>674</v>
      </c>
      <c r="B327" s="65"/>
      <c r="C327" s="65"/>
      <c r="D327" s="65"/>
      <c r="E327" s="65"/>
      <c r="F327" s="65"/>
      <c r="G327" s="65"/>
      <c r="H327" s="65"/>
      <c r="I327" s="65"/>
      <c r="J327" s="65"/>
      <c r="K327" s="65"/>
      <c r="L327" s="65"/>
      <c r="M327" s="65"/>
      <c r="N327" s="65"/>
      <c r="O327" s="65"/>
      <c r="P327" s="65"/>
      <c r="Q327" s="65"/>
      <c r="R327" s="65"/>
      <c r="S327" s="65"/>
      <c r="T327" s="65"/>
      <c r="U327" s="65"/>
      <c r="V327" s="109"/>
      <c r="W327" s="109" t="s">
        <v>1092</v>
      </c>
      <c r="X327" s="109"/>
      <c r="Y327" s="108"/>
      <c r="Z327" s="108"/>
      <c r="AA327" s="108"/>
    </row>
    <row r="328" spans="1:28" ht="15.75" customHeight="1">
      <c r="A328" s="532" t="s">
        <v>822</v>
      </c>
      <c r="B328" s="533"/>
      <c r="C328" s="533"/>
      <c r="D328" s="533"/>
      <c r="E328" s="533"/>
      <c r="F328" s="533"/>
      <c r="G328" s="533"/>
      <c r="H328" s="533"/>
      <c r="I328" s="533"/>
      <c r="J328" s="533"/>
      <c r="K328" s="533"/>
      <c r="L328" s="533"/>
      <c r="M328" s="533"/>
      <c r="N328" s="533"/>
      <c r="O328" s="533"/>
      <c r="P328" s="533"/>
      <c r="Q328" s="533"/>
      <c r="R328" s="533"/>
      <c r="S328" s="533"/>
      <c r="T328" s="533"/>
      <c r="U328" s="533"/>
      <c r="V328" s="533"/>
      <c r="W328" s="533"/>
      <c r="X328" s="533"/>
      <c r="Y328" s="533"/>
      <c r="Z328" s="533"/>
      <c r="AA328" s="534"/>
    </row>
    <row r="329" spans="1:28" ht="14.25" customHeight="1">
      <c r="A329" s="523" t="s">
        <v>70</v>
      </c>
      <c r="B329" s="526" t="s">
        <v>71</v>
      </c>
      <c r="C329" s="523" t="s">
        <v>72</v>
      </c>
      <c r="D329" s="522" t="s">
        <v>1215</v>
      </c>
      <c r="E329" s="522" t="s">
        <v>73</v>
      </c>
      <c r="F329" s="487" t="s">
        <v>74</v>
      </c>
      <c r="G329" s="487" t="s">
        <v>75</v>
      </c>
      <c r="H329" s="495" t="s">
        <v>1139</v>
      </c>
      <c r="I329" s="495" t="s">
        <v>1140</v>
      </c>
      <c r="J329" s="487" t="s">
        <v>76</v>
      </c>
      <c r="K329" s="512" t="s">
        <v>77</v>
      </c>
      <c r="L329" s="513"/>
      <c r="M329" s="513"/>
      <c r="N329" s="513"/>
      <c r="O329" s="513"/>
      <c r="P329" s="513"/>
      <c r="Q329" s="513"/>
      <c r="R329" s="513"/>
      <c r="S329" s="513"/>
      <c r="T329" s="513"/>
      <c r="U329" s="514"/>
      <c r="V329" s="511" t="s">
        <v>78</v>
      </c>
      <c r="W329" s="511"/>
      <c r="X329" s="511"/>
      <c r="Y329" s="511"/>
      <c r="Z329" s="511"/>
      <c r="AA329" s="511"/>
      <c r="AB329" s="511"/>
    </row>
    <row r="330" spans="1:28" ht="12.75" customHeight="1">
      <c r="A330" s="523"/>
      <c r="B330" s="526"/>
      <c r="C330" s="523"/>
      <c r="D330" s="522"/>
      <c r="E330" s="522"/>
      <c r="F330" s="487"/>
      <c r="G330" s="487"/>
      <c r="H330" s="510"/>
      <c r="I330" s="510"/>
      <c r="J330" s="487"/>
      <c r="K330" s="515" t="s">
        <v>1088</v>
      </c>
      <c r="L330" s="516"/>
      <c r="M330" s="516"/>
      <c r="N330" s="516"/>
      <c r="O330" s="517"/>
      <c r="P330" s="518" t="s">
        <v>1090</v>
      </c>
      <c r="Q330" s="519"/>
      <c r="R330" s="519"/>
      <c r="S330" s="519"/>
      <c r="T330" s="519"/>
      <c r="U330" s="520"/>
      <c r="V330" s="511"/>
      <c r="W330" s="511"/>
      <c r="X330" s="511"/>
      <c r="Y330" s="511"/>
      <c r="Z330" s="511"/>
      <c r="AA330" s="511"/>
      <c r="AB330" s="511"/>
    </row>
    <row r="331" spans="1:28" ht="12.75" customHeight="1">
      <c r="A331" s="523"/>
      <c r="B331" s="526"/>
      <c r="C331" s="523"/>
      <c r="D331" s="522"/>
      <c r="E331" s="522"/>
      <c r="F331" s="487"/>
      <c r="G331" s="487"/>
      <c r="H331" s="496"/>
      <c r="I331" s="496"/>
      <c r="J331" s="487"/>
      <c r="K331" s="106" t="s">
        <v>1089</v>
      </c>
      <c r="L331" s="106" t="s">
        <v>79</v>
      </c>
      <c r="M331" s="106" t="s">
        <v>80</v>
      </c>
      <c r="N331" s="106" t="s">
        <v>81</v>
      </c>
      <c r="O331" s="106" t="s">
        <v>82</v>
      </c>
      <c r="P331" s="106" t="s">
        <v>1216</v>
      </c>
      <c r="Q331" s="106" t="s">
        <v>1089</v>
      </c>
      <c r="R331" s="106" t="s">
        <v>79</v>
      </c>
      <c r="S331" s="106" t="s">
        <v>80</v>
      </c>
      <c r="T331" s="106" t="s">
        <v>81</v>
      </c>
      <c r="U331" s="106" t="s">
        <v>82</v>
      </c>
      <c r="V331" s="105" t="s">
        <v>79</v>
      </c>
      <c r="W331" s="105" t="s">
        <v>80</v>
      </c>
      <c r="X331" s="105" t="s">
        <v>81</v>
      </c>
      <c r="Y331" s="105" t="s">
        <v>82</v>
      </c>
      <c r="Z331" s="105" t="s">
        <v>83</v>
      </c>
      <c r="AA331" s="105" t="s">
        <v>84</v>
      </c>
      <c r="AB331" s="118" t="s">
        <v>1142</v>
      </c>
    </row>
    <row r="332" spans="1:28" ht="12.75" customHeight="1">
      <c r="A332" s="490"/>
      <c r="B332" s="521" t="s">
        <v>821</v>
      </c>
      <c r="C332" s="63" t="s">
        <v>762</v>
      </c>
      <c r="D332" s="57">
        <v>1907</v>
      </c>
      <c r="E332" s="57">
        <v>2047</v>
      </c>
      <c r="F332" s="99">
        <v>2107</v>
      </c>
      <c r="G332" s="99">
        <v>2207</v>
      </c>
      <c r="H332" s="99">
        <v>2367</v>
      </c>
      <c r="I332" s="99">
        <v>2547</v>
      </c>
      <c r="J332" s="99"/>
      <c r="K332" s="56">
        <v>80</v>
      </c>
      <c r="L332" s="56">
        <v>100</v>
      </c>
      <c r="M332" s="56">
        <v>120</v>
      </c>
      <c r="N332" s="56">
        <v>220</v>
      </c>
      <c r="O332" s="56">
        <v>350</v>
      </c>
      <c r="P332" s="56">
        <v>80</v>
      </c>
      <c r="Q332" s="56">
        <v>230</v>
      </c>
      <c r="R332" s="56">
        <v>250</v>
      </c>
      <c r="S332" s="56">
        <v>270</v>
      </c>
      <c r="T332" s="56">
        <v>360</v>
      </c>
      <c r="U332" s="56">
        <v>510</v>
      </c>
      <c r="V332" s="102"/>
      <c r="W332" s="102"/>
      <c r="X332" s="102"/>
      <c r="Y332" s="102"/>
      <c r="Z332" s="102"/>
      <c r="AA332" s="102"/>
      <c r="AB332" s="224"/>
    </row>
    <row r="333" spans="1:28" ht="12.75" customHeight="1">
      <c r="A333" s="490"/>
      <c r="B333" s="521"/>
      <c r="C333" s="63" t="s">
        <v>770</v>
      </c>
      <c r="D333" s="57">
        <v>2018</v>
      </c>
      <c r="E333" s="57">
        <v>2178</v>
      </c>
      <c r="F333" s="99">
        <v>2258</v>
      </c>
      <c r="G333" s="99">
        <v>2378</v>
      </c>
      <c r="H333" s="99">
        <v>2518</v>
      </c>
      <c r="I333" s="99">
        <v>2738</v>
      </c>
      <c r="J333" s="99"/>
      <c r="K333" s="56">
        <v>90</v>
      </c>
      <c r="L333" s="56">
        <v>120</v>
      </c>
      <c r="M333" s="56">
        <v>140</v>
      </c>
      <c r="N333" s="56">
        <v>250</v>
      </c>
      <c r="O333" s="56">
        <v>400</v>
      </c>
      <c r="P333" s="56">
        <v>90</v>
      </c>
      <c r="Q333" s="56">
        <v>270</v>
      </c>
      <c r="R333" s="56">
        <v>290</v>
      </c>
      <c r="S333" s="56">
        <v>320</v>
      </c>
      <c r="T333" s="56">
        <v>410</v>
      </c>
      <c r="U333" s="56">
        <v>590</v>
      </c>
      <c r="V333" s="102"/>
      <c r="W333" s="102"/>
      <c r="X333" s="102"/>
      <c r="Y333" s="102"/>
      <c r="Z333" s="102"/>
      <c r="AA333" s="102"/>
      <c r="AB333" s="224"/>
    </row>
    <row r="334" spans="1:28" ht="12.75" customHeight="1">
      <c r="A334" s="490"/>
      <c r="B334" s="521"/>
      <c r="C334" s="63" t="s">
        <v>683</v>
      </c>
      <c r="D334" s="57">
        <v>2133</v>
      </c>
      <c r="E334" s="57">
        <v>2293</v>
      </c>
      <c r="F334" s="99">
        <v>2393</v>
      </c>
      <c r="G334" s="99">
        <v>2513</v>
      </c>
      <c r="H334" s="99">
        <v>2673</v>
      </c>
      <c r="I334" s="99">
        <v>2913</v>
      </c>
      <c r="J334" s="99"/>
      <c r="K334" s="56">
        <v>110</v>
      </c>
      <c r="L334" s="56">
        <v>140</v>
      </c>
      <c r="M334" s="56">
        <v>170</v>
      </c>
      <c r="N334" s="56">
        <v>290</v>
      </c>
      <c r="O334" s="56">
        <v>470</v>
      </c>
      <c r="P334" s="56">
        <v>110</v>
      </c>
      <c r="Q334" s="56">
        <v>320</v>
      </c>
      <c r="R334" s="56">
        <v>340</v>
      </c>
      <c r="S334" s="56">
        <v>370</v>
      </c>
      <c r="T334" s="56">
        <v>480</v>
      </c>
      <c r="U334" s="56">
        <v>680</v>
      </c>
      <c r="V334" s="102"/>
      <c r="W334" s="102"/>
      <c r="X334" s="102"/>
      <c r="Y334" s="102"/>
      <c r="Z334" s="102"/>
      <c r="AA334" s="102"/>
      <c r="AB334" s="224"/>
    </row>
    <row r="335" spans="1:28" ht="12.75" customHeight="1">
      <c r="A335" s="490"/>
      <c r="B335" s="521"/>
      <c r="C335" s="63" t="s">
        <v>769</v>
      </c>
      <c r="D335" s="57">
        <v>2265</v>
      </c>
      <c r="E335" s="57">
        <v>2465</v>
      </c>
      <c r="F335" s="99">
        <v>2565</v>
      </c>
      <c r="G335" s="99">
        <v>2705</v>
      </c>
      <c r="H335" s="99">
        <v>2865</v>
      </c>
      <c r="I335" s="99">
        <v>3105</v>
      </c>
      <c r="J335" s="99"/>
      <c r="K335" s="56">
        <v>120</v>
      </c>
      <c r="L335" s="56">
        <v>160</v>
      </c>
      <c r="M335" s="56">
        <v>190</v>
      </c>
      <c r="N335" s="56">
        <v>320</v>
      </c>
      <c r="O335" s="56">
        <v>520</v>
      </c>
      <c r="P335" s="56">
        <v>120</v>
      </c>
      <c r="Q335" s="56">
        <v>350</v>
      </c>
      <c r="R335" s="56">
        <v>380</v>
      </c>
      <c r="S335" s="56">
        <v>410</v>
      </c>
      <c r="T335" s="56">
        <v>530</v>
      </c>
      <c r="U335" s="56">
        <v>760</v>
      </c>
      <c r="V335" s="102"/>
      <c r="W335" s="102"/>
      <c r="X335" s="102"/>
      <c r="Y335" s="102"/>
      <c r="Z335" s="102"/>
      <c r="AA335" s="102"/>
      <c r="AB335" s="224"/>
    </row>
    <row r="336" spans="1:28" ht="12.75" customHeight="1">
      <c r="A336" s="490"/>
      <c r="B336" s="521"/>
      <c r="C336" s="63" t="s">
        <v>647</v>
      </c>
      <c r="D336" s="57">
        <v>2370</v>
      </c>
      <c r="E336" s="57">
        <v>2590</v>
      </c>
      <c r="F336" s="99">
        <v>2710</v>
      </c>
      <c r="G336" s="99">
        <v>2870</v>
      </c>
      <c r="H336" s="99">
        <v>3030</v>
      </c>
      <c r="I336" s="99">
        <v>3290</v>
      </c>
      <c r="J336" s="99"/>
      <c r="K336" s="56">
        <v>140</v>
      </c>
      <c r="L336" s="56">
        <v>170</v>
      </c>
      <c r="M336" s="56">
        <v>200</v>
      </c>
      <c r="N336" s="56">
        <v>360</v>
      </c>
      <c r="O336" s="56">
        <v>580</v>
      </c>
      <c r="P336" s="56">
        <v>140</v>
      </c>
      <c r="Q336" s="56">
        <v>390</v>
      </c>
      <c r="R336" s="56">
        <v>420</v>
      </c>
      <c r="S336" s="56">
        <v>450</v>
      </c>
      <c r="T336" s="56">
        <v>590</v>
      </c>
      <c r="U336" s="56">
        <v>840</v>
      </c>
      <c r="V336" s="102"/>
      <c r="W336" s="102"/>
      <c r="X336" s="102"/>
      <c r="Y336" s="102"/>
      <c r="Z336" s="102"/>
      <c r="AA336" s="102"/>
      <c r="AB336" s="224"/>
    </row>
    <row r="337" spans="1:28" ht="12.75" customHeight="1">
      <c r="A337" s="490"/>
      <c r="B337" s="521"/>
      <c r="C337" s="63" t="s">
        <v>645</v>
      </c>
      <c r="D337" s="57">
        <v>2581</v>
      </c>
      <c r="E337" s="57">
        <v>2861</v>
      </c>
      <c r="F337" s="99">
        <v>3001</v>
      </c>
      <c r="G337" s="99">
        <v>3181</v>
      </c>
      <c r="H337" s="99">
        <v>3361</v>
      </c>
      <c r="I337" s="99">
        <v>3661</v>
      </c>
      <c r="J337" s="99"/>
      <c r="K337" s="56">
        <v>170</v>
      </c>
      <c r="L337" s="56">
        <v>210</v>
      </c>
      <c r="M337" s="56">
        <v>250</v>
      </c>
      <c r="N337" s="56">
        <v>430</v>
      </c>
      <c r="O337" s="56">
        <v>700</v>
      </c>
      <c r="P337" s="56">
        <v>170</v>
      </c>
      <c r="Q337" s="56">
        <v>470</v>
      </c>
      <c r="R337" s="56">
        <v>510</v>
      </c>
      <c r="S337" s="56">
        <v>550</v>
      </c>
      <c r="T337" s="56">
        <v>710</v>
      </c>
      <c r="U337" s="56">
        <v>1010</v>
      </c>
      <c r="V337" s="102"/>
      <c r="W337" s="102"/>
      <c r="X337" s="102"/>
      <c r="Y337" s="102"/>
      <c r="Z337" s="102"/>
      <c r="AA337" s="102"/>
      <c r="AB337" s="224"/>
    </row>
    <row r="338" spans="1:28" ht="12.75" customHeight="1">
      <c r="A338" s="490"/>
      <c r="B338" s="521"/>
      <c r="C338" s="63" t="s">
        <v>656</v>
      </c>
      <c r="D338" s="57">
        <v>2834</v>
      </c>
      <c r="E338" s="57">
        <v>3134</v>
      </c>
      <c r="F338" s="99">
        <v>3294</v>
      </c>
      <c r="G338" s="99">
        <v>3534</v>
      </c>
      <c r="H338" s="99">
        <v>3714</v>
      </c>
      <c r="I338" s="99">
        <v>4034</v>
      </c>
      <c r="J338" s="99"/>
      <c r="K338" s="56">
        <v>200</v>
      </c>
      <c r="L338" s="56">
        <v>250</v>
      </c>
      <c r="M338" s="56">
        <v>290</v>
      </c>
      <c r="N338" s="56">
        <v>510</v>
      </c>
      <c r="O338" s="56">
        <v>810</v>
      </c>
      <c r="P338" s="56">
        <v>200</v>
      </c>
      <c r="Q338" s="56">
        <v>550</v>
      </c>
      <c r="R338" s="56">
        <v>600</v>
      </c>
      <c r="S338" s="56">
        <v>640</v>
      </c>
      <c r="T338" s="56">
        <v>840</v>
      </c>
      <c r="U338" s="56">
        <v>1180</v>
      </c>
      <c r="V338" s="102"/>
      <c r="W338" s="102"/>
      <c r="X338" s="102"/>
      <c r="Y338" s="102"/>
      <c r="Z338" s="102"/>
      <c r="AA338" s="102"/>
      <c r="AB338" s="224"/>
    </row>
    <row r="339" spans="1:28" ht="12.75" customHeight="1">
      <c r="A339" s="490"/>
      <c r="B339" s="521"/>
      <c r="C339" s="63" t="s">
        <v>655</v>
      </c>
      <c r="D339" s="57">
        <v>3077</v>
      </c>
      <c r="E339" s="57">
        <v>3437</v>
      </c>
      <c r="F339" s="99">
        <v>3617</v>
      </c>
      <c r="G339" s="99">
        <v>3877</v>
      </c>
      <c r="H339" s="99">
        <v>4077</v>
      </c>
      <c r="I339" s="99">
        <v>4417</v>
      </c>
      <c r="J339" s="99"/>
      <c r="K339" s="56">
        <v>220</v>
      </c>
      <c r="L339" s="56">
        <v>280</v>
      </c>
      <c r="M339" s="56">
        <v>330</v>
      </c>
      <c r="N339" s="56">
        <v>570</v>
      </c>
      <c r="O339" s="56">
        <v>920</v>
      </c>
      <c r="P339" s="56">
        <v>220</v>
      </c>
      <c r="Q339" s="56">
        <v>620</v>
      </c>
      <c r="R339" s="56">
        <v>670</v>
      </c>
      <c r="S339" s="56">
        <v>730</v>
      </c>
      <c r="T339" s="56">
        <v>950</v>
      </c>
      <c r="U339" s="56">
        <v>1350</v>
      </c>
      <c r="V339" s="102"/>
      <c r="W339" s="102"/>
      <c r="X339" s="102"/>
      <c r="Y339" s="102"/>
      <c r="Z339" s="102"/>
      <c r="AA339" s="102"/>
      <c r="AB339" s="224"/>
    </row>
    <row r="340" spans="1:28" ht="12.75" customHeight="1">
      <c r="A340" s="490"/>
      <c r="B340" s="521"/>
      <c r="C340" s="63" t="s">
        <v>654</v>
      </c>
      <c r="D340" s="57">
        <v>3297</v>
      </c>
      <c r="E340" s="57">
        <v>3677</v>
      </c>
      <c r="F340" s="99">
        <v>3897</v>
      </c>
      <c r="G340" s="99">
        <v>4177</v>
      </c>
      <c r="H340" s="99">
        <v>4397</v>
      </c>
      <c r="I340" s="99">
        <v>4777</v>
      </c>
      <c r="J340" s="99"/>
      <c r="K340" s="56">
        <v>250</v>
      </c>
      <c r="L340" s="56">
        <v>310</v>
      </c>
      <c r="M340" s="56">
        <v>370</v>
      </c>
      <c r="N340" s="56">
        <v>650</v>
      </c>
      <c r="O340" s="56">
        <v>1040</v>
      </c>
      <c r="P340" s="56">
        <v>250</v>
      </c>
      <c r="Q340" s="56">
        <v>700</v>
      </c>
      <c r="R340" s="56">
        <v>760</v>
      </c>
      <c r="S340" s="56">
        <v>820</v>
      </c>
      <c r="T340" s="56">
        <v>1070</v>
      </c>
      <c r="U340" s="56">
        <v>1520</v>
      </c>
      <c r="V340" s="102"/>
      <c r="W340" s="102"/>
      <c r="X340" s="102"/>
      <c r="Y340" s="102"/>
      <c r="Z340" s="102"/>
      <c r="AA340" s="102"/>
      <c r="AB340" s="224"/>
    </row>
    <row r="341" spans="1:28" ht="12.75" customHeight="1">
      <c r="A341" s="490"/>
      <c r="B341" s="521"/>
      <c r="C341" s="63" t="s">
        <v>653</v>
      </c>
      <c r="D341" s="57">
        <v>3530</v>
      </c>
      <c r="E341" s="57">
        <v>3970</v>
      </c>
      <c r="F341" s="99">
        <v>4210</v>
      </c>
      <c r="G341" s="99">
        <v>4530</v>
      </c>
      <c r="H341" s="99">
        <v>4750</v>
      </c>
      <c r="I341" s="99">
        <v>5150</v>
      </c>
      <c r="J341" s="99"/>
      <c r="K341" s="56">
        <v>280</v>
      </c>
      <c r="L341" s="56">
        <v>350</v>
      </c>
      <c r="M341" s="56">
        <v>420</v>
      </c>
      <c r="N341" s="56">
        <v>720</v>
      </c>
      <c r="O341" s="56">
        <v>1160</v>
      </c>
      <c r="P341" s="56">
        <v>280</v>
      </c>
      <c r="Q341" s="56">
        <v>780</v>
      </c>
      <c r="R341" s="56">
        <v>850</v>
      </c>
      <c r="S341" s="56">
        <v>920</v>
      </c>
      <c r="T341" s="56">
        <v>1190</v>
      </c>
      <c r="U341" s="56">
        <v>1690</v>
      </c>
      <c r="V341" s="102"/>
      <c r="W341" s="102"/>
      <c r="X341" s="102"/>
      <c r="Y341" s="102"/>
      <c r="Z341" s="102"/>
      <c r="AA341" s="102"/>
      <c r="AB341" s="224"/>
    </row>
    <row r="342" spans="1:28" ht="12.75" customHeight="1">
      <c r="A342" s="490"/>
      <c r="B342" s="521" t="s">
        <v>820</v>
      </c>
      <c r="C342" s="63" t="s">
        <v>762</v>
      </c>
      <c r="D342" s="57">
        <v>2286</v>
      </c>
      <c r="E342" s="57">
        <v>2416</v>
      </c>
      <c r="F342" s="99">
        <v>2466</v>
      </c>
      <c r="G342" s="99">
        <v>2576</v>
      </c>
      <c r="H342" s="99">
        <v>2776</v>
      </c>
      <c r="I342" s="99">
        <v>3006</v>
      </c>
      <c r="J342" s="99"/>
      <c r="K342" s="56">
        <v>80</v>
      </c>
      <c r="L342" s="56">
        <v>100</v>
      </c>
      <c r="M342" s="56">
        <v>120</v>
      </c>
      <c r="N342" s="56">
        <v>220</v>
      </c>
      <c r="O342" s="56">
        <v>350</v>
      </c>
      <c r="P342" s="56">
        <v>80</v>
      </c>
      <c r="Q342" s="56">
        <v>230</v>
      </c>
      <c r="R342" s="56">
        <v>250</v>
      </c>
      <c r="S342" s="56">
        <v>270</v>
      </c>
      <c r="T342" s="56">
        <v>360</v>
      </c>
      <c r="U342" s="56">
        <v>510</v>
      </c>
      <c r="V342" s="110"/>
      <c r="W342" s="110"/>
      <c r="X342" s="110"/>
      <c r="Y342" s="110"/>
      <c r="Z342" s="110"/>
      <c r="AA342" s="110"/>
      <c r="AB342" s="224"/>
    </row>
    <row r="343" spans="1:28" ht="12.75" customHeight="1">
      <c r="A343" s="490"/>
      <c r="B343" s="521"/>
      <c r="C343" s="63" t="s">
        <v>770</v>
      </c>
      <c r="D343" s="57">
        <v>2392</v>
      </c>
      <c r="E343" s="57">
        <v>2552</v>
      </c>
      <c r="F343" s="99">
        <v>2632</v>
      </c>
      <c r="G343" s="99">
        <v>2752</v>
      </c>
      <c r="H343" s="99">
        <v>2962</v>
      </c>
      <c r="I343" s="99">
        <v>3212</v>
      </c>
      <c r="J343" s="99"/>
      <c r="K343" s="56">
        <v>90</v>
      </c>
      <c r="L343" s="56">
        <v>120</v>
      </c>
      <c r="M343" s="56">
        <v>140</v>
      </c>
      <c r="N343" s="56">
        <v>250</v>
      </c>
      <c r="O343" s="56">
        <v>400</v>
      </c>
      <c r="P343" s="56">
        <v>90</v>
      </c>
      <c r="Q343" s="56">
        <v>270</v>
      </c>
      <c r="R343" s="56">
        <v>290</v>
      </c>
      <c r="S343" s="56">
        <v>320</v>
      </c>
      <c r="T343" s="56">
        <v>410</v>
      </c>
      <c r="U343" s="56">
        <v>590</v>
      </c>
      <c r="V343" s="110"/>
      <c r="W343" s="110"/>
      <c r="X343" s="110"/>
      <c r="Y343" s="110"/>
      <c r="Z343" s="110"/>
      <c r="AA343" s="110"/>
      <c r="AB343" s="224"/>
    </row>
    <row r="344" spans="1:28" ht="12.75" customHeight="1">
      <c r="A344" s="490"/>
      <c r="B344" s="521"/>
      <c r="C344" s="63" t="s">
        <v>683</v>
      </c>
      <c r="D344" s="57">
        <v>2513</v>
      </c>
      <c r="E344" s="57">
        <v>2673</v>
      </c>
      <c r="F344" s="99">
        <v>2763</v>
      </c>
      <c r="G344" s="99">
        <v>2883</v>
      </c>
      <c r="H344" s="99">
        <v>3123</v>
      </c>
      <c r="I344" s="99">
        <v>3423</v>
      </c>
      <c r="J344" s="99"/>
      <c r="K344" s="56">
        <v>110</v>
      </c>
      <c r="L344" s="56">
        <v>140</v>
      </c>
      <c r="M344" s="56">
        <v>170</v>
      </c>
      <c r="N344" s="56">
        <v>290</v>
      </c>
      <c r="O344" s="56">
        <v>470</v>
      </c>
      <c r="P344" s="56">
        <v>110</v>
      </c>
      <c r="Q344" s="56">
        <v>320</v>
      </c>
      <c r="R344" s="56">
        <v>340</v>
      </c>
      <c r="S344" s="56">
        <v>370</v>
      </c>
      <c r="T344" s="56">
        <v>480</v>
      </c>
      <c r="U344" s="56">
        <v>680</v>
      </c>
      <c r="V344" s="110"/>
      <c r="W344" s="110"/>
      <c r="X344" s="110"/>
      <c r="Y344" s="110"/>
      <c r="Z344" s="110"/>
      <c r="AA344" s="110"/>
      <c r="AB344" s="224"/>
    </row>
    <row r="345" spans="1:28" ht="12.75" customHeight="1">
      <c r="A345" s="490"/>
      <c r="B345" s="521"/>
      <c r="C345" s="63" t="s">
        <v>769</v>
      </c>
      <c r="D345" s="57">
        <v>2630</v>
      </c>
      <c r="E345" s="57">
        <v>2830</v>
      </c>
      <c r="F345" s="99">
        <v>2940</v>
      </c>
      <c r="G345" s="99">
        <v>3070</v>
      </c>
      <c r="H345" s="99">
        <v>3310</v>
      </c>
      <c r="I345" s="99">
        <v>3630</v>
      </c>
      <c r="J345" s="99"/>
      <c r="K345" s="56">
        <v>120</v>
      </c>
      <c r="L345" s="56">
        <v>160</v>
      </c>
      <c r="M345" s="56">
        <v>190</v>
      </c>
      <c r="N345" s="56">
        <v>320</v>
      </c>
      <c r="O345" s="56">
        <v>520</v>
      </c>
      <c r="P345" s="56">
        <v>120</v>
      </c>
      <c r="Q345" s="56">
        <v>350</v>
      </c>
      <c r="R345" s="56">
        <v>380</v>
      </c>
      <c r="S345" s="56">
        <v>410</v>
      </c>
      <c r="T345" s="56">
        <v>530</v>
      </c>
      <c r="U345" s="56">
        <v>760</v>
      </c>
      <c r="V345" s="110"/>
      <c r="W345" s="110"/>
      <c r="X345" s="110"/>
      <c r="Y345" s="110"/>
      <c r="Z345" s="110"/>
      <c r="AA345" s="110"/>
      <c r="AB345" s="224"/>
    </row>
    <row r="346" spans="1:28" ht="12.75" customHeight="1">
      <c r="A346" s="490"/>
      <c r="B346" s="521"/>
      <c r="C346" s="63" t="s">
        <v>647</v>
      </c>
      <c r="D346" s="57">
        <v>2772</v>
      </c>
      <c r="E346" s="57">
        <v>2982</v>
      </c>
      <c r="F346" s="99">
        <v>3102</v>
      </c>
      <c r="G346" s="99">
        <v>3262</v>
      </c>
      <c r="H346" s="99">
        <v>3522</v>
      </c>
      <c r="I346" s="99">
        <v>3852</v>
      </c>
      <c r="J346" s="99"/>
      <c r="K346" s="56">
        <v>140</v>
      </c>
      <c r="L346" s="56">
        <v>170</v>
      </c>
      <c r="M346" s="56">
        <v>200</v>
      </c>
      <c r="N346" s="56">
        <v>360</v>
      </c>
      <c r="O346" s="56">
        <v>580</v>
      </c>
      <c r="P346" s="56">
        <v>140</v>
      </c>
      <c r="Q346" s="56">
        <v>390</v>
      </c>
      <c r="R346" s="56">
        <v>420</v>
      </c>
      <c r="S346" s="56">
        <v>450</v>
      </c>
      <c r="T346" s="56">
        <v>590</v>
      </c>
      <c r="U346" s="56">
        <v>840</v>
      </c>
      <c r="V346" s="110"/>
      <c r="W346" s="110"/>
      <c r="X346" s="110"/>
      <c r="Y346" s="110"/>
      <c r="Z346" s="110"/>
      <c r="AA346" s="110"/>
      <c r="AB346" s="224"/>
    </row>
    <row r="347" spans="1:28" ht="12.75" customHeight="1">
      <c r="A347" s="490"/>
      <c r="B347" s="521"/>
      <c r="C347" s="63" t="s">
        <v>645</v>
      </c>
      <c r="D347" s="57">
        <v>3016</v>
      </c>
      <c r="E347" s="57">
        <v>3296</v>
      </c>
      <c r="F347" s="99">
        <v>3426</v>
      </c>
      <c r="G347" s="99">
        <v>3616</v>
      </c>
      <c r="H347" s="99">
        <v>3886</v>
      </c>
      <c r="I347" s="99">
        <v>4276</v>
      </c>
      <c r="J347" s="99"/>
      <c r="K347" s="56">
        <v>170</v>
      </c>
      <c r="L347" s="56">
        <v>210</v>
      </c>
      <c r="M347" s="56">
        <v>250</v>
      </c>
      <c r="N347" s="56">
        <v>430</v>
      </c>
      <c r="O347" s="56">
        <v>700</v>
      </c>
      <c r="P347" s="56">
        <v>170</v>
      </c>
      <c r="Q347" s="56">
        <v>470</v>
      </c>
      <c r="R347" s="56">
        <v>510</v>
      </c>
      <c r="S347" s="56">
        <v>550</v>
      </c>
      <c r="T347" s="56">
        <v>710</v>
      </c>
      <c r="U347" s="56">
        <v>1010</v>
      </c>
      <c r="V347" s="110"/>
      <c r="W347" s="110"/>
      <c r="X347" s="110"/>
      <c r="Y347" s="110"/>
      <c r="Z347" s="110"/>
      <c r="AA347" s="110"/>
      <c r="AB347" s="224"/>
    </row>
    <row r="348" spans="1:28" ht="12.75" customHeight="1">
      <c r="A348" s="490"/>
      <c r="B348" s="521"/>
      <c r="C348" s="63" t="s">
        <v>656</v>
      </c>
      <c r="D348" s="57">
        <v>3248</v>
      </c>
      <c r="E348" s="57">
        <v>3558</v>
      </c>
      <c r="F348" s="99">
        <v>3718</v>
      </c>
      <c r="G348" s="99">
        <v>3938</v>
      </c>
      <c r="H348" s="99">
        <v>4248</v>
      </c>
      <c r="I348" s="99">
        <v>4668</v>
      </c>
      <c r="J348" s="99"/>
      <c r="K348" s="56">
        <v>200</v>
      </c>
      <c r="L348" s="56">
        <v>250</v>
      </c>
      <c r="M348" s="56">
        <v>290</v>
      </c>
      <c r="N348" s="56">
        <v>510</v>
      </c>
      <c r="O348" s="56">
        <v>810</v>
      </c>
      <c r="P348" s="56">
        <v>200</v>
      </c>
      <c r="Q348" s="56">
        <v>550</v>
      </c>
      <c r="R348" s="56">
        <v>600</v>
      </c>
      <c r="S348" s="56">
        <v>640</v>
      </c>
      <c r="T348" s="56">
        <v>840</v>
      </c>
      <c r="U348" s="56">
        <v>1180</v>
      </c>
      <c r="V348" s="110"/>
      <c r="W348" s="110"/>
      <c r="X348" s="110"/>
      <c r="Y348" s="110"/>
      <c r="Z348" s="110"/>
      <c r="AA348" s="110"/>
      <c r="AB348" s="224"/>
    </row>
    <row r="349" spans="1:28" ht="12.75" customHeight="1">
      <c r="A349" s="490"/>
      <c r="B349" s="521"/>
      <c r="C349" s="63" t="s">
        <v>655</v>
      </c>
      <c r="D349" s="57">
        <v>3506</v>
      </c>
      <c r="E349" s="57">
        <v>3846</v>
      </c>
      <c r="F349" s="99">
        <v>4036</v>
      </c>
      <c r="G349" s="99">
        <v>4286</v>
      </c>
      <c r="H349" s="99">
        <v>4626</v>
      </c>
      <c r="I349" s="99">
        <v>5096</v>
      </c>
      <c r="J349" s="99"/>
      <c r="K349" s="56">
        <v>220</v>
      </c>
      <c r="L349" s="56">
        <v>280</v>
      </c>
      <c r="M349" s="56">
        <v>330</v>
      </c>
      <c r="N349" s="56">
        <v>570</v>
      </c>
      <c r="O349" s="56">
        <v>920</v>
      </c>
      <c r="P349" s="56">
        <v>220</v>
      </c>
      <c r="Q349" s="56">
        <v>620</v>
      </c>
      <c r="R349" s="56">
        <v>670</v>
      </c>
      <c r="S349" s="56">
        <v>730</v>
      </c>
      <c r="T349" s="56">
        <v>950</v>
      </c>
      <c r="U349" s="56">
        <v>1350</v>
      </c>
      <c r="V349" s="110"/>
      <c r="W349" s="110"/>
      <c r="X349" s="110"/>
      <c r="Y349" s="110"/>
      <c r="Z349" s="110"/>
      <c r="AA349" s="110"/>
      <c r="AB349" s="224"/>
    </row>
    <row r="350" spans="1:28" ht="12.75" customHeight="1">
      <c r="A350" s="490"/>
      <c r="B350" s="521"/>
      <c r="C350" s="63" t="s">
        <v>654</v>
      </c>
      <c r="D350" s="57">
        <v>3771</v>
      </c>
      <c r="E350" s="57">
        <v>4161</v>
      </c>
      <c r="F350" s="99">
        <v>4371</v>
      </c>
      <c r="G350" s="99">
        <v>4651</v>
      </c>
      <c r="H350" s="99">
        <v>5021</v>
      </c>
      <c r="I350" s="99">
        <v>5531</v>
      </c>
      <c r="J350" s="99"/>
      <c r="K350" s="56">
        <v>250</v>
      </c>
      <c r="L350" s="56">
        <v>310</v>
      </c>
      <c r="M350" s="56">
        <v>370</v>
      </c>
      <c r="N350" s="56">
        <v>650</v>
      </c>
      <c r="O350" s="56">
        <v>1040</v>
      </c>
      <c r="P350" s="56">
        <v>250</v>
      </c>
      <c r="Q350" s="56">
        <v>700</v>
      </c>
      <c r="R350" s="56">
        <v>760</v>
      </c>
      <c r="S350" s="56">
        <v>820</v>
      </c>
      <c r="T350" s="56">
        <v>1070</v>
      </c>
      <c r="U350" s="56">
        <v>1520</v>
      </c>
      <c r="V350" s="110"/>
      <c r="W350" s="110"/>
      <c r="X350" s="110"/>
      <c r="Y350" s="110"/>
      <c r="Z350" s="110"/>
      <c r="AA350" s="110"/>
      <c r="AB350" s="224"/>
    </row>
    <row r="351" spans="1:28" ht="12.75" customHeight="1">
      <c r="A351" s="490"/>
      <c r="B351" s="521"/>
      <c r="C351" s="63" t="s">
        <v>653</v>
      </c>
      <c r="D351" s="57">
        <v>3998</v>
      </c>
      <c r="E351" s="57">
        <v>4438</v>
      </c>
      <c r="F351" s="99">
        <v>4678</v>
      </c>
      <c r="G351" s="99">
        <v>4978</v>
      </c>
      <c r="H351" s="99">
        <v>5388</v>
      </c>
      <c r="I351" s="99">
        <v>5928</v>
      </c>
      <c r="J351" s="99"/>
      <c r="K351" s="56">
        <v>280</v>
      </c>
      <c r="L351" s="56">
        <v>350</v>
      </c>
      <c r="M351" s="56">
        <v>420</v>
      </c>
      <c r="N351" s="56">
        <v>720</v>
      </c>
      <c r="O351" s="56">
        <v>1160</v>
      </c>
      <c r="P351" s="56">
        <v>280</v>
      </c>
      <c r="Q351" s="56">
        <v>780</v>
      </c>
      <c r="R351" s="56">
        <v>850</v>
      </c>
      <c r="S351" s="56">
        <v>920</v>
      </c>
      <c r="T351" s="56">
        <v>1190</v>
      </c>
      <c r="U351" s="56">
        <v>1690</v>
      </c>
      <c r="V351" s="110"/>
      <c r="W351" s="110"/>
      <c r="X351" s="110"/>
      <c r="Y351" s="110"/>
      <c r="Z351" s="110"/>
      <c r="AA351" s="110"/>
      <c r="AB351" s="224"/>
    </row>
    <row r="352" spans="1:28" ht="12.75" customHeight="1">
      <c r="A352" s="473"/>
      <c r="B352" s="521" t="s">
        <v>819</v>
      </c>
      <c r="C352" s="63" t="s">
        <v>762</v>
      </c>
      <c r="D352" s="57">
        <v>2671</v>
      </c>
      <c r="E352" s="57">
        <v>2791</v>
      </c>
      <c r="F352" s="99">
        <v>2831</v>
      </c>
      <c r="G352" s="99">
        <v>2951</v>
      </c>
      <c r="H352" s="99">
        <v>3191</v>
      </c>
      <c r="I352" s="99">
        <v>3471</v>
      </c>
      <c r="J352" s="99"/>
      <c r="K352" s="56">
        <v>80</v>
      </c>
      <c r="L352" s="56">
        <v>100</v>
      </c>
      <c r="M352" s="56">
        <v>120</v>
      </c>
      <c r="N352" s="56">
        <v>220</v>
      </c>
      <c r="O352" s="56">
        <v>350</v>
      </c>
      <c r="P352" s="56">
        <v>80</v>
      </c>
      <c r="Q352" s="56">
        <v>230</v>
      </c>
      <c r="R352" s="56">
        <v>250</v>
      </c>
      <c r="S352" s="56">
        <v>270</v>
      </c>
      <c r="T352" s="56">
        <v>360</v>
      </c>
      <c r="U352" s="56">
        <v>510</v>
      </c>
      <c r="V352" s="102"/>
      <c r="W352" s="102"/>
      <c r="X352" s="102"/>
      <c r="Y352" s="102"/>
      <c r="Z352" s="102"/>
      <c r="AA352" s="102"/>
      <c r="AB352" s="224"/>
    </row>
    <row r="353" spans="1:28" ht="12.75" customHeight="1">
      <c r="A353" s="473"/>
      <c r="B353" s="521"/>
      <c r="C353" s="63" t="s">
        <v>770</v>
      </c>
      <c r="D353" s="57">
        <v>2767</v>
      </c>
      <c r="E353" s="57">
        <v>2927</v>
      </c>
      <c r="F353" s="99">
        <v>3007</v>
      </c>
      <c r="G353" s="99">
        <v>3127</v>
      </c>
      <c r="H353" s="99">
        <v>3407</v>
      </c>
      <c r="I353" s="99">
        <v>3687</v>
      </c>
      <c r="J353" s="99"/>
      <c r="K353" s="56">
        <v>90</v>
      </c>
      <c r="L353" s="56">
        <v>120</v>
      </c>
      <c r="M353" s="56">
        <v>140</v>
      </c>
      <c r="N353" s="56">
        <v>250</v>
      </c>
      <c r="O353" s="56">
        <v>400</v>
      </c>
      <c r="P353" s="56">
        <v>90</v>
      </c>
      <c r="Q353" s="56">
        <v>270</v>
      </c>
      <c r="R353" s="56">
        <v>290</v>
      </c>
      <c r="S353" s="56">
        <v>320</v>
      </c>
      <c r="T353" s="56">
        <v>410</v>
      </c>
      <c r="U353" s="56">
        <v>590</v>
      </c>
      <c r="V353" s="102"/>
      <c r="W353" s="102"/>
      <c r="X353" s="102"/>
      <c r="Y353" s="102"/>
      <c r="Z353" s="102"/>
      <c r="AA353" s="102"/>
      <c r="AB353" s="224"/>
    </row>
    <row r="354" spans="1:28" ht="12.75" customHeight="1">
      <c r="A354" s="473"/>
      <c r="B354" s="521"/>
      <c r="C354" s="63" t="s">
        <v>683</v>
      </c>
      <c r="D354" s="57">
        <v>2898</v>
      </c>
      <c r="E354" s="57">
        <v>3058</v>
      </c>
      <c r="F354" s="99">
        <v>3138</v>
      </c>
      <c r="G354" s="99">
        <v>3258</v>
      </c>
      <c r="H354" s="99">
        <v>3578</v>
      </c>
      <c r="I354" s="99">
        <v>3938</v>
      </c>
      <c r="J354" s="99"/>
      <c r="K354" s="56">
        <v>110</v>
      </c>
      <c r="L354" s="56">
        <v>140</v>
      </c>
      <c r="M354" s="56">
        <v>170</v>
      </c>
      <c r="N354" s="56">
        <v>290</v>
      </c>
      <c r="O354" s="56">
        <v>470</v>
      </c>
      <c r="P354" s="56">
        <v>110</v>
      </c>
      <c r="Q354" s="56">
        <v>320</v>
      </c>
      <c r="R354" s="56">
        <v>340</v>
      </c>
      <c r="S354" s="56">
        <v>370</v>
      </c>
      <c r="T354" s="56">
        <v>480</v>
      </c>
      <c r="U354" s="56">
        <v>680</v>
      </c>
      <c r="V354" s="102"/>
      <c r="W354" s="102"/>
      <c r="X354" s="102"/>
      <c r="Y354" s="102"/>
      <c r="Z354" s="102"/>
      <c r="AA354" s="102"/>
      <c r="AB354" s="224"/>
    </row>
    <row r="355" spans="1:28" ht="12.75" customHeight="1">
      <c r="A355" s="473"/>
      <c r="B355" s="521"/>
      <c r="C355" s="63" t="s">
        <v>769</v>
      </c>
      <c r="D355" s="57">
        <v>3005</v>
      </c>
      <c r="E355" s="57">
        <v>3205</v>
      </c>
      <c r="F355" s="99">
        <v>3325</v>
      </c>
      <c r="G355" s="99">
        <v>3445</v>
      </c>
      <c r="H355" s="99">
        <v>3765</v>
      </c>
      <c r="I355" s="99">
        <v>4165</v>
      </c>
      <c r="J355" s="99"/>
      <c r="K355" s="56">
        <v>120</v>
      </c>
      <c r="L355" s="56">
        <v>160</v>
      </c>
      <c r="M355" s="56">
        <v>190</v>
      </c>
      <c r="N355" s="56">
        <v>320</v>
      </c>
      <c r="O355" s="56">
        <v>520</v>
      </c>
      <c r="P355" s="56">
        <v>120</v>
      </c>
      <c r="Q355" s="56">
        <v>350</v>
      </c>
      <c r="R355" s="56">
        <v>380</v>
      </c>
      <c r="S355" s="56">
        <v>410</v>
      </c>
      <c r="T355" s="56">
        <v>530</v>
      </c>
      <c r="U355" s="56">
        <v>760</v>
      </c>
      <c r="V355" s="102"/>
      <c r="W355" s="102"/>
      <c r="X355" s="102"/>
      <c r="Y355" s="102"/>
      <c r="Z355" s="102"/>
      <c r="AA355" s="102"/>
      <c r="AB355" s="224"/>
    </row>
    <row r="356" spans="1:28" ht="12.75" customHeight="1">
      <c r="A356" s="473"/>
      <c r="B356" s="521"/>
      <c r="C356" s="63" t="s">
        <v>647</v>
      </c>
      <c r="D356" s="57">
        <v>3185</v>
      </c>
      <c r="E356" s="57">
        <v>3385</v>
      </c>
      <c r="F356" s="99">
        <v>3505</v>
      </c>
      <c r="G356" s="99">
        <v>3665</v>
      </c>
      <c r="H356" s="99">
        <v>4025</v>
      </c>
      <c r="I356" s="99">
        <v>4425</v>
      </c>
      <c r="J356" s="99"/>
      <c r="K356" s="56">
        <v>140</v>
      </c>
      <c r="L356" s="56">
        <v>170</v>
      </c>
      <c r="M356" s="56">
        <v>200</v>
      </c>
      <c r="N356" s="56">
        <v>360</v>
      </c>
      <c r="O356" s="56">
        <v>580</v>
      </c>
      <c r="P356" s="56">
        <v>140</v>
      </c>
      <c r="Q356" s="56">
        <v>390</v>
      </c>
      <c r="R356" s="56">
        <v>420</v>
      </c>
      <c r="S356" s="56">
        <v>450</v>
      </c>
      <c r="T356" s="56">
        <v>590</v>
      </c>
      <c r="U356" s="56">
        <v>840</v>
      </c>
      <c r="V356" s="102"/>
      <c r="W356" s="102"/>
      <c r="X356" s="102"/>
      <c r="Y356" s="102"/>
      <c r="Z356" s="102"/>
      <c r="AA356" s="102"/>
      <c r="AB356" s="224"/>
    </row>
    <row r="357" spans="1:28" ht="12.75" customHeight="1">
      <c r="A357" s="473"/>
      <c r="B357" s="521"/>
      <c r="C357" s="63" t="s">
        <v>645</v>
      </c>
      <c r="D357" s="57">
        <v>3435</v>
      </c>
      <c r="E357" s="57">
        <v>3715</v>
      </c>
      <c r="F357" s="99">
        <v>3835</v>
      </c>
      <c r="G357" s="99">
        <v>4035</v>
      </c>
      <c r="H357" s="99">
        <v>4395</v>
      </c>
      <c r="I357" s="99">
        <v>4875</v>
      </c>
      <c r="J357" s="99"/>
      <c r="K357" s="56">
        <v>170</v>
      </c>
      <c r="L357" s="56">
        <v>210</v>
      </c>
      <c r="M357" s="56">
        <v>250</v>
      </c>
      <c r="N357" s="56">
        <v>430</v>
      </c>
      <c r="O357" s="56">
        <v>700</v>
      </c>
      <c r="P357" s="56">
        <v>170</v>
      </c>
      <c r="Q357" s="56">
        <v>470</v>
      </c>
      <c r="R357" s="56">
        <v>510</v>
      </c>
      <c r="S357" s="56">
        <v>550</v>
      </c>
      <c r="T357" s="56">
        <v>710</v>
      </c>
      <c r="U357" s="56">
        <v>1010</v>
      </c>
      <c r="V357" s="102"/>
      <c r="W357" s="102"/>
      <c r="X357" s="102"/>
      <c r="Y357" s="102"/>
      <c r="Z357" s="102"/>
      <c r="AA357" s="102"/>
      <c r="AB357" s="224"/>
    </row>
    <row r="358" spans="1:28" ht="12.75" customHeight="1">
      <c r="A358" s="473"/>
      <c r="B358" s="521"/>
      <c r="C358" s="63" t="s">
        <v>656</v>
      </c>
      <c r="D358" s="57">
        <v>3662</v>
      </c>
      <c r="E358" s="57">
        <v>3982</v>
      </c>
      <c r="F358" s="99">
        <v>4142</v>
      </c>
      <c r="G358" s="99">
        <v>4342</v>
      </c>
      <c r="H358" s="99">
        <v>4782</v>
      </c>
      <c r="I358" s="99">
        <v>5302</v>
      </c>
      <c r="J358" s="99"/>
      <c r="K358" s="56">
        <v>200</v>
      </c>
      <c r="L358" s="56">
        <v>250</v>
      </c>
      <c r="M358" s="56">
        <v>290</v>
      </c>
      <c r="N358" s="56">
        <v>510</v>
      </c>
      <c r="O358" s="56">
        <v>810</v>
      </c>
      <c r="P358" s="56">
        <v>200</v>
      </c>
      <c r="Q358" s="56">
        <v>550</v>
      </c>
      <c r="R358" s="56">
        <v>600</v>
      </c>
      <c r="S358" s="56">
        <v>640</v>
      </c>
      <c r="T358" s="56">
        <v>840</v>
      </c>
      <c r="U358" s="56">
        <v>1180</v>
      </c>
      <c r="V358" s="102"/>
      <c r="W358" s="102"/>
      <c r="X358" s="102"/>
      <c r="Y358" s="102"/>
      <c r="Z358" s="102"/>
      <c r="AA358" s="102"/>
      <c r="AB358" s="224"/>
    </row>
    <row r="359" spans="1:28" ht="12.75" customHeight="1">
      <c r="A359" s="473"/>
      <c r="B359" s="521"/>
      <c r="C359" s="63" t="s">
        <v>655</v>
      </c>
      <c r="D359" s="57">
        <v>3945</v>
      </c>
      <c r="E359" s="57">
        <v>4265</v>
      </c>
      <c r="F359" s="99">
        <v>4465</v>
      </c>
      <c r="G359" s="99">
        <v>4705</v>
      </c>
      <c r="H359" s="99">
        <v>5185</v>
      </c>
      <c r="I359" s="99">
        <v>5785</v>
      </c>
      <c r="J359" s="99"/>
      <c r="K359" s="56">
        <v>220</v>
      </c>
      <c r="L359" s="56">
        <v>280</v>
      </c>
      <c r="M359" s="56">
        <v>330</v>
      </c>
      <c r="N359" s="56">
        <v>570</v>
      </c>
      <c r="O359" s="56">
        <v>920</v>
      </c>
      <c r="P359" s="56">
        <v>220</v>
      </c>
      <c r="Q359" s="56">
        <v>620</v>
      </c>
      <c r="R359" s="56">
        <v>670</v>
      </c>
      <c r="S359" s="56">
        <v>730</v>
      </c>
      <c r="T359" s="56">
        <v>950</v>
      </c>
      <c r="U359" s="56">
        <v>1350</v>
      </c>
      <c r="V359" s="102"/>
      <c r="W359" s="102"/>
      <c r="X359" s="102"/>
      <c r="Y359" s="102"/>
      <c r="Z359" s="102"/>
      <c r="AA359" s="102"/>
      <c r="AB359" s="224"/>
    </row>
    <row r="360" spans="1:28" ht="12.75" customHeight="1">
      <c r="A360" s="473"/>
      <c r="B360" s="521"/>
      <c r="C360" s="63" t="s">
        <v>654</v>
      </c>
      <c r="D360" s="57">
        <v>4244</v>
      </c>
      <c r="E360" s="57">
        <v>4644</v>
      </c>
      <c r="F360" s="99">
        <v>4844</v>
      </c>
      <c r="G360" s="99">
        <v>5124</v>
      </c>
      <c r="H360" s="99">
        <v>5644</v>
      </c>
      <c r="I360" s="99">
        <v>6284</v>
      </c>
      <c r="J360" s="99"/>
      <c r="K360" s="56">
        <v>250</v>
      </c>
      <c r="L360" s="56">
        <v>310</v>
      </c>
      <c r="M360" s="56">
        <v>370</v>
      </c>
      <c r="N360" s="56">
        <v>650</v>
      </c>
      <c r="O360" s="56">
        <v>1040</v>
      </c>
      <c r="P360" s="56">
        <v>250</v>
      </c>
      <c r="Q360" s="56">
        <v>700</v>
      </c>
      <c r="R360" s="56">
        <v>760</v>
      </c>
      <c r="S360" s="56">
        <v>820</v>
      </c>
      <c r="T360" s="56">
        <v>1070</v>
      </c>
      <c r="U360" s="56">
        <v>1520</v>
      </c>
      <c r="V360" s="105"/>
      <c r="W360" s="102"/>
      <c r="X360" s="102"/>
      <c r="Y360" s="102"/>
      <c r="Z360" s="102"/>
      <c r="AA360" s="102"/>
      <c r="AB360" s="224"/>
    </row>
    <row r="361" spans="1:28" ht="12.75" customHeight="1">
      <c r="A361" s="473"/>
      <c r="B361" s="521"/>
      <c r="C361" s="63" t="s">
        <v>653</v>
      </c>
      <c r="D361" s="57">
        <v>4466</v>
      </c>
      <c r="E361" s="57">
        <v>4906</v>
      </c>
      <c r="F361" s="99">
        <v>5146</v>
      </c>
      <c r="G361" s="99">
        <v>5426</v>
      </c>
      <c r="H361" s="99">
        <v>6026</v>
      </c>
      <c r="I361" s="99">
        <v>6706</v>
      </c>
      <c r="J361" s="99"/>
      <c r="K361" s="56">
        <v>280</v>
      </c>
      <c r="L361" s="56">
        <v>350</v>
      </c>
      <c r="M361" s="56">
        <v>420</v>
      </c>
      <c r="N361" s="56">
        <v>720</v>
      </c>
      <c r="O361" s="56">
        <v>1160</v>
      </c>
      <c r="P361" s="56">
        <v>280</v>
      </c>
      <c r="Q361" s="56">
        <v>780</v>
      </c>
      <c r="R361" s="56">
        <v>850</v>
      </c>
      <c r="S361" s="56">
        <v>920</v>
      </c>
      <c r="T361" s="56">
        <v>1190</v>
      </c>
      <c r="U361" s="56">
        <v>1690</v>
      </c>
      <c r="V361" s="105"/>
      <c r="W361" s="102"/>
      <c r="X361" s="102"/>
      <c r="Y361" s="102"/>
      <c r="Z361" s="102"/>
      <c r="AA361" s="102"/>
      <c r="AB361" s="224"/>
    </row>
    <row r="362" spans="1:28" ht="12.75" customHeight="1"/>
    <row r="363" spans="1:28" ht="12.75" customHeight="1"/>
    <row r="364" spans="1:28" ht="12.75" customHeight="1"/>
    <row r="365" spans="1:28" ht="12.75" customHeight="1"/>
    <row r="366" spans="1:28" ht="12.75" customHeight="1"/>
    <row r="367" spans="1:28" ht="12.75" customHeight="1"/>
    <row r="368" spans="1:28" ht="12.75" customHeight="1"/>
    <row r="369" spans="1:28" ht="15.75" customHeight="1">
      <c r="A369" s="65" t="s">
        <v>674</v>
      </c>
      <c r="B369" s="65"/>
      <c r="C369" s="65"/>
      <c r="D369" s="65"/>
      <c r="E369" s="65"/>
      <c r="F369" s="65"/>
      <c r="G369" s="65"/>
      <c r="H369" s="65"/>
      <c r="I369" s="65"/>
      <c r="J369" s="65"/>
      <c r="K369" s="65"/>
      <c r="L369" s="65"/>
      <c r="M369" s="65"/>
      <c r="N369" s="65"/>
      <c r="O369" s="65"/>
      <c r="P369" s="65"/>
      <c r="Q369" s="65"/>
      <c r="R369" s="65"/>
      <c r="S369" s="65"/>
      <c r="T369" s="65"/>
      <c r="U369" s="65"/>
      <c r="V369" s="109"/>
      <c r="W369" s="109" t="s">
        <v>1093</v>
      </c>
      <c r="X369" s="109"/>
      <c r="Y369" s="108"/>
      <c r="Z369" s="108"/>
      <c r="AA369" s="108"/>
    </row>
    <row r="370" spans="1:28" ht="14.25" customHeight="1">
      <c r="A370" s="523" t="s">
        <v>70</v>
      </c>
      <c r="B370" s="526" t="s">
        <v>71</v>
      </c>
      <c r="C370" s="523" t="s">
        <v>72</v>
      </c>
      <c r="D370" s="522" t="s">
        <v>1215</v>
      </c>
      <c r="E370" s="522" t="s">
        <v>73</v>
      </c>
      <c r="F370" s="487" t="s">
        <v>74</v>
      </c>
      <c r="G370" s="487" t="s">
        <v>75</v>
      </c>
      <c r="H370" s="495" t="s">
        <v>1139</v>
      </c>
      <c r="I370" s="495" t="s">
        <v>1140</v>
      </c>
      <c r="J370" s="487" t="s">
        <v>76</v>
      </c>
      <c r="K370" s="512" t="s">
        <v>77</v>
      </c>
      <c r="L370" s="513"/>
      <c r="M370" s="513"/>
      <c r="N370" s="513"/>
      <c r="O370" s="513"/>
      <c r="P370" s="513"/>
      <c r="Q370" s="513"/>
      <c r="R370" s="513"/>
      <c r="S370" s="513"/>
      <c r="T370" s="513"/>
      <c r="U370" s="514"/>
      <c r="V370" s="511" t="s">
        <v>78</v>
      </c>
      <c r="W370" s="511"/>
      <c r="X370" s="511"/>
      <c r="Y370" s="511"/>
      <c r="Z370" s="511"/>
      <c r="AA370" s="511"/>
      <c r="AB370" s="511"/>
    </row>
    <row r="371" spans="1:28" ht="12.75" customHeight="1">
      <c r="A371" s="523"/>
      <c r="B371" s="526"/>
      <c r="C371" s="523"/>
      <c r="D371" s="522"/>
      <c r="E371" s="522"/>
      <c r="F371" s="487"/>
      <c r="G371" s="487"/>
      <c r="H371" s="510"/>
      <c r="I371" s="510"/>
      <c r="J371" s="487"/>
      <c r="K371" s="515" t="s">
        <v>1088</v>
      </c>
      <c r="L371" s="516"/>
      <c r="M371" s="516"/>
      <c r="N371" s="516"/>
      <c r="O371" s="517"/>
      <c r="P371" s="518" t="s">
        <v>1090</v>
      </c>
      <c r="Q371" s="519"/>
      <c r="R371" s="519"/>
      <c r="S371" s="519"/>
      <c r="T371" s="519"/>
      <c r="U371" s="520"/>
      <c r="V371" s="511"/>
      <c r="W371" s="511"/>
      <c r="X371" s="511"/>
      <c r="Y371" s="511"/>
      <c r="Z371" s="511"/>
      <c r="AA371" s="511"/>
      <c r="AB371" s="511"/>
    </row>
    <row r="372" spans="1:28" ht="12.75" customHeight="1">
      <c r="A372" s="523"/>
      <c r="B372" s="526"/>
      <c r="C372" s="523"/>
      <c r="D372" s="522"/>
      <c r="E372" s="522"/>
      <c r="F372" s="487"/>
      <c r="G372" s="487"/>
      <c r="H372" s="496"/>
      <c r="I372" s="496"/>
      <c r="J372" s="487"/>
      <c r="K372" s="106" t="s">
        <v>1089</v>
      </c>
      <c r="L372" s="106" t="s">
        <v>79</v>
      </c>
      <c r="M372" s="106" t="s">
        <v>80</v>
      </c>
      <c r="N372" s="106" t="s">
        <v>81</v>
      </c>
      <c r="O372" s="106" t="s">
        <v>82</v>
      </c>
      <c r="P372" s="106" t="s">
        <v>1216</v>
      </c>
      <c r="Q372" s="106" t="s">
        <v>1089</v>
      </c>
      <c r="R372" s="106" t="s">
        <v>79</v>
      </c>
      <c r="S372" s="106" t="s">
        <v>80</v>
      </c>
      <c r="T372" s="106" t="s">
        <v>81</v>
      </c>
      <c r="U372" s="106" t="s">
        <v>82</v>
      </c>
      <c r="V372" s="105" t="s">
        <v>79</v>
      </c>
      <c r="W372" s="105" t="s">
        <v>80</v>
      </c>
      <c r="X372" s="105" t="s">
        <v>81</v>
      </c>
      <c r="Y372" s="105" t="s">
        <v>82</v>
      </c>
      <c r="Z372" s="105" t="s">
        <v>83</v>
      </c>
      <c r="AA372" s="105" t="s">
        <v>84</v>
      </c>
      <c r="AB372" s="118" t="s">
        <v>1142</v>
      </c>
    </row>
    <row r="373" spans="1:28" ht="12.75" customHeight="1">
      <c r="A373" s="473"/>
      <c r="B373" s="521" t="s">
        <v>817</v>
      </c>
      <c r="C373" s="63" t="s">
        <v>758</v>
      </c>
      <c r="D373" s="57">
        <v>888</v>
      </c>
      <c r="E373" s="57">
        <v>958</v>
      </c>
      <c r="F373" s="99">
        <v>988</v>
      </c>
      <c r="G373" s="99">
        <v>1038</v>
      </c>
      <c r="H373" s="99">
        <v>1148</v>
      </c>
      <c r="I373" s="99">
        <v>1278</v>
      </c>
      <c r="J373" s="56">
        <v>220</v>
      </c>
      <c r="K373" s="56">
        <v>40</v>
      </c>
      <c r="L373" s="56">
        <v>50</v>
      </c>
      <c r="M373" s="56">
        <v>60</v>
      </c>
      <c r="N373" s="56">
        <v>110</v>
      </c>
      <c r="O373" s="56">
        <v>170</v>
      </c>
      <c r="P373" s="56">
        <v>40</v>
      </c>
      <c r="Q373" s="56">
        <v>120</v>
      </c>
      <c r="R373" s="56">
        <v>130</v>
      </c>
      <c r="S373" s="56">
        <v>140</v>
      </c>
      <c r="T373" s="56">
        <v>180</v>
      </c>
      <c r="U373" s="56">
        <v>250</v>
      </c>
      <c r="V373" s="105"/>
      <c r="W373" s="102"/>
      <c r="X373" s="102"/>
      <c r="Y373" s="102"/>
      <c r="Z373" s="102"/>
      <c r="AA373" s="102"/>
      <c r="AB373" s="224"/>
    </row>
    <row r="374" spans="1:28" ht="12.75" customHeight="1">
      <c r="A374" s="473"/>
      <c r="B374" s="521"/>
      <c r="C374" s="63" t="s">
        <v>757</v>
      </c>
      <c r="D374" s="57">
        <v>1014</v>
      </c>
      <c r="E374" s="57">
        <v>1094</v>
      </c>
      <c r="F374" s="57">
        <v>1144</v>
      </c>
      <c r="G374" s="57">
        <v>1204</v>
      </c>
      <c r="H374" s="57">
        <v>1314</v>
      </c>
      <c r="I374" s="57">
        <v>1454</v>
      </c>
      <c r="J374" s="56">
        <v>220</v>
      </c>
      <c r="K374" s="56">
        <v>50</v>
      </c>
      <c r="L374" s="56">
        <v>70</v>
      </c>
      <c r="M374" s="56">
        <v>80</v>
      </c>
      <c r="N374" s="56">
        <v>140</v>
      </c>
      <c r="O374" s="56">
        <v>230</v>
      </c>
      <c r="P374" s="56">
        <v>50</v>
      </c>
      <c r="Q374" s="56">
        <v>150</v>
      </c>
      <c r="R374" s="56">
        <v>170</v>
      </c>
      <c r="S374" s="56">
        <v>180</v>
      </c>
      <c r="T374" s="56">
        <v>230</v>
      </c>
      <c r="U374" s="56">
        <v>330</v>
      </c>
      <c r="V374" s="105"/>
      <c r="W374" s="102"/>
      <c r="X374" s="102"/>
      <c r="Y374" s="104"/>
      <c r="Z374" s="104"/>
      <c r="AA374" s="104"/>
      <c r="AB374" s="224"/>
    </row>
    <row r="375" spans="1:28" ht="12.75" customHeight="1">
      <c r="A375" s="473"/>
      <c r="B375" s="521"/>
      <c r="C375" s="63" t="s">
        <v>793</v>
      </c>
      <c r="D375" s="57">
        <v>1120</v>
      </c>
      <c r="E375" s="57">
        <v>1230</v>
      </c>
      <c r="F375" s="57">
        <v>1290</v>
      </c>
      <c r="G375" s="57">
        <v>1370</v>
      </c>
      <c r="H375" s="57">
        <v>1470</v>
      </c>
      <c r="I375" s="57">
        <v>1620</v>
      </c>
      <c r="J375" s="56">
        <v>220</v>
      </c>
      <c r="K375" s="56">
        <v>70</v>
      </c>
      <c r="L375" s="56">
        <v>90</v>
      </c>
      <c r="M375" s="56">
        <v>110</v>
      </c>
      <c r="N375" s="56">
        <v>180</v>
      </c>
      <c r="O375" s="56">
        <v>290</v>
      </c>
      <c r="P375" s="56">
        <v>70</v>
      </c>
      <c r="Q375" s="56">
        <v>200</v>
      </c>
      <c r="R375" s="56">
        <v>220</v>
      </c>
      <c r="S375" s="56">
        <v>230</v>
      </c>
      <c r="T375" s="56">
        <v>300</v>
      </c>
      <c r="U375" s="56">
        <v>430</v>
      </c>
      <c r="V375" s="105"/>
      <c r="W375" s="102"/>
      <c r="X375" s="102"/>
      <c r="Y375" s="104"/>
      <c r="Z375" s="104"/>
      <c r="AA375" s="104"/>
      <c r="AB375" s="224"/>
    </row>
    <row r="376" spans="1:28" ht="12.75" customHeight="1">
      <c r="A376" s="473"/>
      <c r="B376" s="521"/>
      <c r="C376" s="63" t="s">
        <v>762</v>
      </c>
      <c r="D376" s="57">
        <v>1214</v>
      </c>
      <c r="E376" s="57">
        <v>1354</v>
      </c>
      <c r="F376" s="99">
        <v>1424</v>
      </c>
      <c r="G376" s="57">
        <v>1514</v>
      </c>
      <c r="H376" s="57">
        <v>1614</v>
      </c>
      <c r="I376" s="57">
        <v>1764</v>
      </c>
      <c r="J376" s="56">
        <v>220</v>
      </c>
      <c r="K376" s="56">
        <v>80</v>
      </c>
      <c r="L376" s="56">
        <v>100</v>
      </c>
      <c r="M376" s="56">
        <v>120</v>
      </c>
      <c r="N376" s="56">
        <v>220</v>
      </c>
      <c r="O376" s="56">
        <v>350</v>
      </c>
      <c r="P376" s="56">
        <v>80</v>
      </c>
      <c r="Q376" s="56">
        <v>230</v>
      </c>
      <c r="R376" s="56">
        <v>250</v>
      </c>
      <c r="S376" s="56">
        <v>270</v>
      </c>
      <c r="T376" s="56">
        <v>360</v>
      </c>
      <c r="U376" s="56">
        <v>510</v>
      </c>
      <c r="V376" s="102"/>
      <c r="W376" s="102"/>
      <c r="X376" s="102"/>
      <c r="Y376" s="102"/>
      <c r="Z376" s="102"/>
      <c r="AA376" s="102"/>
      <c r="AB376" s="224"/>
    </row>
    <row r="377" spans="1:28" ht="12.75" customHeight="1">
      <c r="A377" s="473"/>
      <c r="B377" s="521"/>
      <c r="C377" s="63" t="s">
        <v>770</v>
      </c>
      <c r="D377" s="57">
        <v>1318</v>
      </c>
      <c r="E377" s="57">
        <v>1468</v>
      </c>
      <c r="F377" s="99">
        <v>1548</v>
      </c>
      <c r="G377" s="57">
        <v>1668</v>
      </c>
      <c r="H377" s="57">
        <v>1758</v>
      </c>
      <c r="I377" s="57">
        <v>1918</v>
      </c>
      <c r="J377" s="56">
        <v>220</v>
      </c>
      <c r="K377" s="56">
        <v>90</v>
      </c>
      <c r="L377" s="56">
        <v>120</v>
      </c>
      <c r="M377" s="56">
        <v>140</v>
      </c>
      <c r="N377" s="56">
        <v>250</v>
      </c>
      <c r="O377" s="56">
        <v>400</v>
      </c>
      <c r="P377" s="56">
        <v>90</v>
      </c>
      <c r="Q377" s="56">
        <v>270</v>
      </c>
      <c r="R377" s="56">
        <v>290</v>
      </c>
      <c r="S377" s="56">
        <v>320</v>
      </c>
      <c r="T377" s="56">
        <v>410</v>
      </c>
      <c r="U377" s="56">
        <v>590</v>
      </c>
      <c r="V377" s="102"/>
      <c r="W377" s="102"/>
      <c r="X377" s="102"/>
      <c r="Y377" s="102"/>
      <c r="Z377" s="102"/>
      <c r="AA377" s="102"/>
      <c r="AB377" s="224"/>
    </row>
    <row r="378" spans="1:28" ht="12.75" customHeight="1">
      <c r="A378" s="473"/>
      <c r="B378" s="521"/>
      <c r="C378" s="63" t="s">
        <v>683</v>
      </c>
      <c r="D378" s="57">
        <v>1396</v>
      </c>
      <c r="E378" s="57">
        <v>1576</v>
      </c>
      <c r="F378" s="99">
        <v>1666</v>
      </c>
      <c r="G378" s="57">
        <v>1796</v>
      </c>
      <c r="H378" s="57">
        <v>1896</v>
      </c>
      <c r="I378" s="57">
        <v>2056</v>
      </c>
      <c r="J378" s="56">
        <v>220</v>
      </c>
      <c r="K378" s="56">
        <v>110</v>
      </c>
      <c r="L378" s="56">
        <v>140</v>
      </c>
      <c r="M378" s="56">
        <v>170</v>
      </c>
      <c r="N378" s="56">
        <v>290</v>
      </c>
      <c r="O378" s="56">
        <v>470</v>
      </c>
      <c r="P378" s="56">
        <v>110</v>
      </c>
      <c r="Q378" s="56">
        <v>320</v>
      </c>
      <c r="R378" s="56">
        <v>340</v>
      </c>
      <c r="S378" s="56">
        <v>370</v>
      </c>
      <c r="T378" s="56">
        <v>480</v>
      </c>
      <c r="U378" s="56">
        <v>680</v>
      </c>
      <c r="V378" s="102"/>
      <c r="W378" s="102"/>
      <c r="X378" s="102"/>
      <c r="Y378" s="102"/>
      <c r="Z378" s="102"/>
      <c r="AA378" s="102"/>
      <c r="AB378" s="224"/>
    </row>
    <row r="379" spans="1:28" ht="12.75" customHeight="1">
      <c r="A379" s="473"/>
      <c r="B379" s="521"/>
      <c r="C379" s="63" t="s">
        <v>769</v>
      </c>
      <c r="D379" s="57">
        <v>1495</v>
      </c>
      <c r="E379" s="57">
        <v>1695</v>
      </c>
      <c r="F379" s="99">
        <v>1795</v>
      </c>
      <c r="G379" s="57">
        <v>1935</v>
      </c>
      <c r="H379" s="57">
        <v>2035</v>
      </c>
      <c r="I379" s="57">
        <v>2205</v>
      </c>
      <c r="J379" s="56">
        <v>220</v>
      </c>
      <c r="K379" s="56">
        <v>120</v>
      </c>
      <c r="L379" s="56">
        <v>160</v>
      </c>
      <c r="M379" s="56">
        <v>190</v>
      </c>
      <c r="N379" s="56">
        <v>320</v>
      </c>
      <c r="O379" s="56">
        <v>520</v>
      </c>
      <c r="P379" s="56">
        <v>120</v>
      </c>
      <c r="Q379" s="56">
        <v>350</v>
      </c>
      <c r="R379" s="56">
        <v>380</v>
      </c>
      <c r="S379" s="56">
        <v>410</v>
      </c>
      <c r="T379" s="56">
        <v>530</v>
      </c>
      <c r="U379" s="56">
        <v>760</v>
      </c>
      <c r="V379" s="102"/>
      <c r="W379" s="102"/>
      <c r="X379" s="102"/>
      <c r="Y379" s="102"/>
      <c r="Z379" s="102"/>
      <c r="AA379" s="102"/>
      <c r="AB379" s="224"/>
    </row>
    <row r="380" spans="1:28" ht="12.75" customHeight="1">
      <c r="A380" s="473"/>
      <c r="B380" s="521"/>
      <c r="C380" s="63" t="s">
        <v>647</v>
      </c>
      <c r="D380" s="57">
        <v>1600</v>
      </c>
      <c r="E380" s="57">
        <v>1820</v>
      </c>
      <c r="F380" s="99">
        <v>1940</v>
      </c>
      <c r="G380" s="57">
        <v>2100</v>
      </c>
      <c r="H380" s="57">
        <v>2190</v>
      </c>
      <c r="I380" s="57">
        <v>2370</v>
      </c>
      <c r="J380" s="56">
        <v>220</v>
      </c>
      <c r="K380" s="56">
        <v>140</v>
      </c>
      <c r="L380" s="56">
        <v>170</v>
      </c>
      <c r="M380" s="56">
        <v>200</v>
      </c>
      <c r="N380" s="56">
        <v>360</v>
      </c>
      <c r="O380" s="56">
        <v>580</v>
      </c>
      <c r="P380" s="56">
        <v>140</v>
      </c>
      <c r="Q380" s="56">
        <v>390</v>
      </c>
      <c r="R380" s="56">
        <v>420</v>
      </c>
      <c r="S380" s="56">
        <v>450</v>
      </c>
      <c r="T380" s="56">
        <v>590</v>
      </c>
      <c r="U380" s="56">
        <v>840</v>
      </c>
      <c r="V380" s="102"/>
      <c r="W380" s="102"/>
      <c r="X380" s="102"/>
      <c r="Y380" s="102"/>
      <c r="Z380" s="102"/>
      <c r="AA380" s="102"/>
      <c r="AB380" s="224"/>
    </row>
    <row r="381" spans="1:28" ht="12.75" customHeight="1">
      <c r="A381" s="473"/>
      <c r="B381" s="521"/>
      <c r="C381" s="63" t="s">
        <v>645</v>
      </c>
      <c r="D381" s="57">
        <v>1793</v>
      </c>
      <c r="E381" s="57">
        <v>2053</v>
      </c>
      <c r="F381" s="57">
        <v>2203</v>
      </c>
      <c r="G381" s="57">
        <v>2393</v>
      </c>
      <c r="H381" s="57">
        <v>2473</v>
      </c>
      <c r="I381" s="57">
        <v>2673</v>
      </c>
      <c r="J381" s="56">
        <v>220</v>
      </c>
      <c r="K381" s="56">
        <v>170</v>
      </c>
      <c r="L381" s="56">
        <v>210</v>
      </c>
      <c r="M381" s="56">
        <v>250</v>
      </c>
      <c r="N381" s="56">
        <v>430</v>
      </c>
      <c r="O381" s="56">
        <v>700</v>
      </c>
      <c r="P381" s="56">
        <v>170</v>
      </c>
      <c r="Q381" s="56">
        <v>470</v>
      </c>
      <c r="R381" s="56">
        <v>510</v>
      </c>
      <c r="S381" s="56">
        <v>550</v>
      </c>
      <c r="T381" s="56">
        <v>710</v>
      </c>
      <c r="U381" s="56">
        <v>1010</v>
      </c>
      <c r="V381" s="102"/>
      <c r="W381" s="102"/>
      <c r="X381" s="102"/>
      <c r="Y381" s="102"/>
      <c r="Z381" s="102"/>
      <c r="AA381" s="102"/>
      <c r="AB381" s="224"/>
    </row>
    <row r="382" spans="1:28" ht="12.75" customHeight="1">
      <c r="A382" s="490"/>
      <c r="B382" s="521" t="s">
        <v>816</v>
      </c>
      <c r="C382" s="63" t="s">
        <v>645</v>
      </c>
      <c r="D382" s="57">
        <v>1965</v>
      </c>
      <c r="E382" s="57">
        <v>2245</v>
      </c>
      <c r="F382" s="99">
        <v>2385</v>
      </c>
      <c r="G382" s="57">
        <v>2565</v>
      </c>
      <c r="H382" s="57">
        <v>2765</v>
      </c>
      <c r="I382" s="57">
        <v>3065</v>
      </c>
      <c r="J382" s="56">
        <v>440</v>
      </c>
      <c r="K382" s="56">
        <v>170</v>
      </c>
      <c r="L382" s="56">
        <v>210</v>
      </c>
      <c r="M382" s="56">
        <v>250</v>
      </c>
      <c r="N382" s="56">
        <v>430</v>
      </c>
      <c r="O382" s="56">
        <v>700</v>
      </c>
      <c r="P382" s="56">
        <v>170</v>
      </c>
      <c r="Q382" s="56">
        <v>470</v>
      </c>
      <c r="R382" s="56">
        <v>510</v>
      </c>
      <c r="S382" s="56">
        <v>550</v>
      </c>
      <c r="T382" s="56">
        <v>710</v>
      </c>
      <c r="U382" s="56">
        <v>1010</v>
      </c>
      <c r="V382" s="102"/>
      <c r="W382" s="102"/>
      <c r="X382" s="102"/>
      <c r="Y382" s="102"/>
      <c r="Z382" s="102"/>
      <c r="AA382" s="102"/>
      <c r="AB382" s="224"/>
    </row>
    <row r="383" spans="1:28" ht="12.75" customHeight="1">
      <c r="A383" s="490"/>
      <c r="B383" s="521"/>
      <c r="C383" s="63" t="s">
        <v>656</v>
      </c>
      <c r="D383" s="57">
        <v>2158</v>
      </c>
      <c r="E383" s="57">
        <v>2458</v>
      </c>
      <c r="F383" s="99">
        <v>2618</v>
      </c>
      <c r="G383" s="57">
        <v>2858</v>
      </c>
      <c r="H383" s="57">
        <v>3038</v>
      </c>
      <c r="I383" s="57">
        <v>3358</v>
      </c>
      <c r="J383" s="56">
        <v>440</v>
      </c>
      <c r="K383" s="56">
        <v>200</v>
      </c>
      <c r="L383" s="56">
        <v>250</v>
      </c>
      <c r="M383" s="56">
        <v>290</v>
      </c>
      <c r="N383" s="56">
        <v>510</v>
      </c>
      <c r="O383" s="56">
        <v>810</v>
      </c>
      <c r="P383" s="56">
        <v>200</v>
      </c>
      <c r="Q383" s="56">
        <v>550</v>
      </c>
      <c r="R383" s="56">
        <v>600</v>
      </c>
      <c r="S383" s="56">
        <v>640</v>
      </c>
      <c r="T383" s="56">
        <v>840</v>
      </c>
      <c r="U383" s="56">
        <v>1180</v>
      </c>
      <c r="V383" s="102"/>
      <c r="W383" s="102"/>
      <c r="X383" s="102"/>
      <c r="Y383" s="102"/>
      <c r="Z383" s="102"/>
      <c r="AA383" s="102"/>
      <c r="AB383" s="224"/>
    </row>
    <row r="384" spans="1:28" ht="12.75" customHeight="1">
      <c r="A384" s="490"/>
      <c r="B384" s="521"/>
      <c r="C384" s="63" t="s">
        <v>655</v>
      </c>
      <c r="D384" s="57">
        <v>2329</v>
      </c>
      <c r="E384" s="57">
        <v>2689</v>
      </c>
      <c r="F384" s="99">
        <v>2869</v>
      </c>
      <c r="G384" s="57">
        <v>3129</v>
      </c>
      <c r="H384" s="57">
        <v>3329</v>
      </c>
      <c r="I384" s="57">
        <v>3649</v>
      </c>
      <c r="J384" s="56">
        <v>440</v>
      </c>
      <c r="K384" s="56">
        <v>220</v>
      </c>
      <c r="L384" s="56">
        <v>280</v>
      </c>
      <c r="M384" s="56">
        <v>330</v>
      </c>
      <c r="N384" s="56">
        <v>570</v>
      </c>
      <c r="O384" s="56">
        <v>920</v>
      </c>
      <c r="P384" s="56">
        <v>220</v>
      </c>
      <c r="Q384" s="56">
        <v>620</v>
      </c>
      <c r="R384" s="56">
        <v>670</v>
      </c>
      <c r="S384" s="56">
        <v>730</v>
      </c>
      <c r="T384" s="56">
        <v>950</v>
      </c>
      <c r="U384" s="56">
        <v>1350</v>
      </c>
      <c r="V384" s="102"/>
      <c r="W384" s="102"/>
      <c r="X384" s="102"/>
      <c r="Y384" s="102"/>
      <c r="Z384" s="102"/>
      <c r="AA384" s="102"/>
      <c r="AB384" s="224"/>
    </row>
    <row r="385" spans="1:31" ht="12.75" customHeight="1">
      <c r="A385" s="490"/>
      <c r="B385" s="521"/>
      <c r="C385" s="63" t="s">
        <v>654</v>
      </c>
      <c r="D385" s="57">
        <v>2544</v>
      </c>
      <c r="E385" s="57">
        <v>2944</v>
      </c>
      <c r="F385" s="99">
        <v>3144</v>
      </c>
      <c r="G385" s="57">
        <v>3424</v>
      </c>
      <c r="H385" s="57">
        <v>3624</v>
      </c>
      <c r="I385" s="57">
        <v>3964</v>
      </c>
      <c r="J385" s="56">
        <v>440</v>
      </c>
      <c r="K385" s="56">
        <v>250</v>
      </c>
      <c r="L385" s="56">
        <v>310</v>
      </c>
      <c r="M385" s="56">
        <v>370</v>
      </c>
      <c r="N385" s="56">
        <v>650</v>
      </c>
      <c r="O385" s="56">
        <v>1040</v>
      </c>
      <c r="P385" s="56">
        <v>250</v>
      </c>
      <c r="Q385" s="56">
        <v>700</v>
      </c>
      <c r="R385" s="56">
        <v>760</v>
      </c>
      <c r="S385" s="56">
        <v>820</v>
      </c>
      <c r="T385" s="56">
        <v>1070</v>
      </c>
      <c r="U385" s="56">
        <v>1520</v>
      </c>
      <c r="V385" s="102"/>
      <c r="W385" s="102"/>
      <c r="X385" s="102"/>
      <c r="Y385" s="102"/>
      <c r="Z385" s="102"/>
      <c r="AA385" s="102"/>
      <c r="AB385" s="224"/>
    </row>
    <row r="386" spans="1:31" ht="12.75" customHeight="1">
      <c r="A386" s="490"/>
      <c r="B386" s="521"/>
      <c r="C386" s="63" t="s">
        <v>653</v>
      </c>
      <c r="D386" s="57">
        <v>2722</v>
      </c>
      <c r="E386" s="57">
        <v>3162</v>
      </c>
      <c r="F386" s="99">
        <v>3402</v>
      </c>
      <c r="G386" s="57">
        <v>3722</v>
      </c>
      <c r="H386" s="57">
        <v>3902</v>
      </c>
      <c r="I386" s="57">
        <v>4262</v>
      </c>
      <c r="J386" s="56">
        <v>440</v>
      </c>
      <c r="K386" s="56">
        <v>280</v>
      </c>
      <c r="L386" s="56">
        <v>350</v>
      </c>
      <c r="M386" s="56">
        <v>420</v>
      </c>
      <c r="N386" s="56">
        <v>720</v>
      </c>
      <c r="O386" s="56">
        <v>1160</v>
      </c>
      <c r="P386" s="56">
        <v>280</v>
      </c>
      <c r="Q386" s="56">
        <v>780</v>
      </c>
      <c r="R386" s="56">
        <v>850</v>
      </c>
      <c r="S386" s="56">
        <v>920</v>
      </c>
      <c r="T386" s="56">
        <v>1190</v>
      </c>
      <c r="U386" s="56">
        <v>1690</v>
      </c>
      <c r="V386" s="102"/>
      <c r="W386" s="102"/>
      <c r="X386" s="102"/>
      <c r="Y386" s="102"/>
      <c r="Z386" s="102"/>
      <c r="AA386" s="102"/>
      <c r="AB386" s="224"/>
    </row>
    <row r="387" spans="1:31" ht="47.25" customHeight="1">
      <c r="A387" s="73"/>
      <c r="B387" s="103" t="s">
        <v>815</v>
      </c>
      <c r="C387" s="63" t="s">
        <v>647</v>
      </c>
      <c r="D387" s="57">
        <v>1715</v>
      </c>
      <c r="E387" s="57">
        <v>1995</v>
      </c>
      <c r="F387" s="99">
        <v>2145</v>
      </c>
      <c r="G387" s="57">
        <v>2355</v>
      </c>
      <c r="H387" s="57">
        <v>2445</v>
      </c>
      <c r="I387" s="57">
        <v>2655</v>
      </c>
      <c r="J387" s="56">
        <v>220</v>
      </c>
      <c r="K387" s="56">
        <v>140</v>
      </c>
      <c r="L387" s="56">
        <v>170</v>
      </c>
      <c r="M387" s="56">
        <v>200</v>
      </c>
      <c r="N387" s="56">
        <v>360</v>
      </c>
      <c r="O387" s="56">
        <v>580</v>
      </c>
      <c r="P387" s="56">
        <v>140</v>
      </c>
      <c r="Q387" s="56">
        <v>390</v>
      </c>
      <c r="R387" s="56">
        <v>420</v>
      </c>
      <c r="S387" s="56">
        <v>450</v>
      </c>
      <c r="T387" s="56">
        <v>590</v>
      </c>
      <c r="U387" s="56">
        <v>840</v>
      </c>
      <c r="V387" s="102"/>
      <c r="W387" s="102"/>
      <c r="X387" s="102"/>
      <c r="Y387" s="102"/>
      <c r="Z387" s="102"/>
      <c r="AA387" s="102"/>
      <c r="AB387" s="224"/>
    </row>
    <row r="388" spans="1:31" ht="41.25" customHeight="1">
      <c r="A388" s="73"/>
      <c r="B388" s="103" t="s">
        <v>814</v>
      </c>
      <c r="C388" s="63" t="s">
        <v>744</v>
      </c>
      <c r="D388" s="57">
        <v>875</v>
      </c>
      <c r="E388" s="57">
        <v>875</v>
      </c>
      <c r="F388" s="57">
        <v>875</v>
      </c>
      <c r="G388" s="57">
        <v>875</v>
      </c>
      <c r="H388" s="57">
        <v>875</v>
      </c>
      <c r="I388" s="57">
        <v>875</v>
      </c>
      <c r="J388" s="57"/>
      <c r="K388" s="56">
        <v>90</v>
      </c>
      <c r="L388" s="56">
        <v>110</v>
      </c>
      <c r="M388" s="56">
        <v>130</v>
      </c>
      <c r="N388" s="56">
        <v>230</v>
      </c>
      <c r="O388" s="56">
        <v>370</v>
      </c>
      <c r="P388" s="56">
        <v>90</v>
      </c>
      <c r="Q388" s="56">
        <v>250</v>
      </c>
      <c r="R388" s="56">
        <v>270</v>
      </c>
      <c r="S388" s="56">
        <v>290</v>
      </c>
      <c r="T388" s="56">
        <v>380</v>
      </c>
      <c r="U388" s="56">
        <v>540</v>
      </c>
      <c r="V388" s="102"/>
      <c r="W388" s="102"/>
      <c r="X388" s="102"/>
      <c r="Y388" s="102"/>
      <c r="Z388" s="102"/>
      <c r="AA388" s="102"/>
      <c r="AB388" s="224"/>
    </row>
    <row r="389" spans="1:31" ht="41.25" customHeight="1">
      <c r="A389" s="73"/>
      <c r="B389" s="103" t="s">
        <v>813</v>
      </c>
      <c r="C389" s="63" t="s">
        <v>744</v>
      </c>
      <c r="D389" s="57">
        <v>1619</v>
      </c>
      <c r="E389" s="57">
        <v>1849</v>
      </c>
      <c r="F389" s="99">
        <v>1979</v>
      </c>
      <c r="G389" s="57">
        <v>2159</v>
      </c>
      <c r="H389" s="57">
        <v>2359</v>
      </c>
      <c r="I389" s="57">
        <v>2649</v>
      </c>
      <c r="J389" s="57"/>
      <c r="K389" s="56">
        <v>90</v>
      </c>
      <c r="L389" s="56">
        <v>110</v>
      </c>
      <c r="M389" s="56">
        <v>130</v>
      </c>
      <c r="N389" s="56">
        <v>230</v>
      </c>
      <c r="O389" s="56">
        <v>370</v>
      </c>
      <c r="P389" s="56">
        <v>90</v>
      </c>
      <c r="Q389" s="56">
        <v>250</v>
      </c>
      <c r="R389" s="56">
        <v>270</v>
      </c>
      <c r="S389" s="56">
        <v>290</v>
      </c>
      <c r="T389" s="56">
        <v>380</v>
      </c>
      <c r="U389" s="56">
        <v>540</v>
      </c>
      <c r="V389" s="102"/>
      <c r="W389" s="102"/>
      <c r="X389" s="102"/>
      <c r="Y389" s="102"/>
      <c r="Z389" s="102"/>
      <c r="AA389" s="102"/>
      <c r="AB389" s="224"/>
      <c r="AC389" s="72"/>
      <c r="AD389" s="72"/>
      <c r="AE389" s="72"/>
    </row>
    <row r="390" spans="1:31" ht="41.25" customHeight="1">
      <c r="A390" s="73"/>
      <c r="B390" s="103" t="s">
        <v>812</v>
      </c>
      <c r="C390" s="63" t="s">
        <v>744</v>
      </c>
      <c r="D390" s="57">
        <v>863</v>
      </c>
      <c r="E390" s="57">
        <v>863</v>
      </c>
      <c r="F390" s="57">
        <v>863</v>
      </c>
      <c r="G390" s="57">
        <v>863</v>
      </c>
      <c r="H390" s="57">
        <v>863</v>
      </c>
      <c r="I390" s="57">
        <v>863</v>
      </c>
      <c r="J390" s="57"/>
      <c r="K390" s="56">
        <v>90</v>
      </c>
      <c r="L390" s="56">
        <v>110</v>
      </c>
      <c r="M390" s="56">
        <v>130</v>
      </c>
      <c r="N390" s="56">
        <v>230</v>
      </c>
      <c r="O390" s="56">
        <v>370</v>
      </c>
      <c r="P390" s="56">
        <v>90</v>
      </c>
      <c r="Q390" s="56">
        <v>250</v>
      </c>
      <c r="R390" s="56">
        <v>270</v>
      </c>
      <c r="S390" s="56">
        <v>290</v>
      </c>
      <c r="T390" s="56">
        <v>380</v>
      </c>
      <c r="U390" s="56">
        <v>540</v>
      </c>
      <c r="V390" s="102"/>
      <c r="W390" s="102"/>
      <c r="X390" s="102"/>
      <c r="Y390" s="102"/>
      <c r="Z390" s="102"/>
      <c r="AA390" s="102"/>
      <c r="AB390" s="224"/>
    </row>
    <row r="391" spans="1:31" ht="41.25" customHeight="1">
      <c r="A391" s="73"/>
      <c r="B391" s="103" t="s">
        <v>811</v>
      </c>
      <c r="C391" s="63" t="s">
        <v>744</v>
      </c>
      <c r="D391" s="57">
        <v>1931</v>
      </c>
      <c r="E391" s="57">
        <v>2631</v>
      </c>
      <c r="F391" s="99">
        <v>2831</v>
      </c>
      <c r="G391" s="57">
        <v>3031</v>
      </c>
      <c r="H391" s="57" t="s">
        <v>1141</v>
      </c>
      <c r="I391" s="57" t="s">
        <v>1141</v>
      </c>
      <c r="J391" s="57"/>
      <c r="K391" s="56">
        <v>90</v>
      </c>
      <c r="L391" s="56">
        <v>110</v>
      </c>
      <c r="M391" s="56">
        <v>130</v>
      </c>
      <c r="N391" s="56">
        <v>230</v>
      </c>
      <c r="O391" s="56">
        <v>370</v>
      </c>
      <c r="P391" s="56">
        <v>90</v>
      </c>
      <c r="Q391" s="56">
        <v>250</v>
      </c>
      <c r="R391" s="56">
        <v>270</v>
      </c>
      <c r="S391" s="56">
        <v>290</v>
      </c>
      <c r="T391" s="56">
        <v>380</v>
      </c>
      <c r="U391" s="56">
        <v>540</v>
      </c>
      <c r="V391" s="102"/>
      <c r="W391" s="102"/>
      <c r="X391" s="102"/>
      <c r="Y391" s="102"/>
      <c r="Z391" s="102"/>
      <c r="AA391" s="102"/>
      <c r="AB391" s="224"/>
    </row>
    <row r="392" spans="1:31">
      <c r="A392" s="64"/>
      <c r="B392" s="64"/>
      <c r="O392" s="72"/>
      <c r="P392" s="72"/>
      <c r="Q392" s="72"/>
      <c r="R392" s="72"/>
      <c r="S392" s="72"/>
      <c r="T392" s="72"/>
      <c r="U392" s="72"/>
    </row>
    <row r="393" spans="1:31">
      <c r="A393" s="64"/>
      <c r="B393" s="64"/>
    </row>
  </sheetData>
  <mergeCells count="297">
    <mergeCell ref="K229:U229"/>
    <mergeCell ref="K230:O230"/>
    <mergeCell ref="P230:U230"/>
    <mergeCell ref="K261:U261"/>
    <mergeCell ref="K262:O262"/>
    <mergeCell ref="P262:U262"/>
    <mergeCell ref="K298:U298"/>
    <mergeCell ref="K299:O299"/>
    <mergeCell ref="P299:U299"/>
    <mergeCell ref="D105:D107"/>
    <mergeCell ref="D144:D146"/>
    <mergeCell ref="D175:D177"/>
    <mergeCell ref="D191:D193"/>
    <mergeCell ref="D213:D215"/>
    <mergeCell ref="D229:D231"/>
    <mergeCell ref="D261:D263"/>
    <mergeCell ref="D298:D300"/>
    <mergeCell ref="D329:D331"/>
    <mergeCell ref="V2:AB3"/>
    <mergeCell ref="A6:A7"/>
    <mergeCell ref="B6:B7"/>
    <mergeCell ref="A8:A9"/>
    <mergeCell ref="B8:B9"/>
    <mergeCell ref="A10:A12"/>
    <mergeCell ref="B10:B12"/>
    <mergeCell ref="A2:A4"/>
    <mergeCell ref="B2:B4"/>
    <mergeCell ref="C2:C4"/>
    <mergeCell ref="E2:E4"/>
    <mergeCell ref="F2:F4"/>
    <mergeCell ref="G2:G4"/>
    <mergeCell ref="H2:H4"/>
    <mergeCell ref="I2:I4"/>
    <mergeCell ref="J2:J4"/>
    <mergeCell ref="D2:D4"/>
    <mergeCell ref="K2:U2"/>
    <mergeCell ref="K3:O3"/>
    <mergeCell ref="P3:U3"/>
    <mergeCell ref="A13:A15"/>
    <mergeCell ref="B13:B15"/>
    <mergeCell ref="A16:A17"/>
    <mergeCell ref="B16:B17"/>
    <mergeCell ref="A19:A21"/>
    <mergeCell ref="B19:B21"/>
    <mergeCell ref="I28:I30"/>
    <mergeCell ref="J28:J30"/>
    <mergeCell ref="A22:A23"/>
    <mergeCell ref="B22:B23"/>
    <mergeCell ref="A28:A30"/>
    <mergeCell ref="B28:B30"/>
    <mergeCell ref="C28:C30"/>
    <mergeCell ref="E28:E30"/>
    <mergeCell ref="D28:D30"/>
    <mergeCell ref="K28:U28"/>
    <mergeCell ref="K29:O29"/>
    <mergeCell ref="P29:U29"/>
    <mergeCell ref="V28:AB29"/>
    <mergeCell ref="A33:A37"/>
    <mergeCell ref="B33:B37"/>
    <mergeCell ref="A38:A42"/>
    <mergeCell ref="B38:B42"/>
    <mergeCell ref="F28:F30"/>
    <mergeCell ref="G28:G30"/>
    <mergeCell ref="H28:H30"/>
    <mergeCell ref="A43:A47"/>
    <mergeCell ref="B43:B47"/>
    <mergeCell ref="A48:A52"/>
    <mergeCell ref="B48:B52"/>
    <mergeCell ref="A53:A57"/>
    <mergeCell ref="B53:B57"/>
    <mergeCell ref="I65:I67"/>
    <mergeCell ref="J65:J67"/>
    <mergeCell ref="A58:A62"/>
    <mergeCell ref="B58:B62"/>
    <mergeCell ref="A65:A67"/>
    <mergeCell ref="B65:B67"/>
    <mergeCell ref="C65:C67"/>
    <mergeCell ref="E65:E67"/>
    <mergeCell ref="D65:D67"/>
    <mergeCell ref="K65:U65"/>
    <mergeCell ref="K66:O66"/>
    <mergeCell ref="P66:U66"/>
    <mergeCell ref="V65:AB66"/>
    <mergeCell ref="A68:A70"/>
    <mergeCell ref="B68:B70"/>
    <mergeCell ref="A71:A73"/>
    <mergeCell ref="B71:B73"/>
    <mergeCell ref="F65:F67"/>
    <mergeCell ref="G65:G67"/>
    <mergeCell ref="H65:H67"/>
    <mergeCell ref="A74:A83"/>
    <mergeCell ref="B74:B83"/>
    <mergeCell ref="A84:A93"/>
    <mergeCell ref="B84:B93"/>
    <mergeCell ref="A94:A103"/>
    <mergeCell ref="B94:B103"/>
    <mergeCell ref="A105:A107"/>
    <mergeCell ref="B105:B107"/>
    <mergeCell ref="C105:C107"/>
    <mergeCell ref="E105:E107"/>
    <mergeCell ref="F105:F107"/>
    <mergeCell ref="G105:G107"/>
    <mergeCell ref="H105:H107"/>
    <mergeCell ref="I105:I107"/>
    <mergeCell ref="J105:J107"/>
    <mergeCell ref="V105:AB106"/>
    <mergeCell ref="K105:U105"/>
    <mergeCell ref="K106:O106"/>
    <mergeCell ref="P106:U106"/>
    <mergeCell ref="A108:A117"/>
    <mergeCell ref="B108:B117"/>
    <mergeCell ref="A118:A127"/>
    <mergeCell ref="B118:B127"/>
    <mergeCell ref="A128:A137"/>
    <mergeCell ref="B128:B137"/>
    <mergeCell ref="I144:I146"/>
    <mergeCell ref="J144:J146"/>
    <mergeCell ref="A138:A142"/>
    <mergeCell ref="B138:B142"/>
    <mergeCell ref="A144:A146"/>
    <mergeCell ref="B144:B146"/>
    <mergeCell ref="C144:C146"/>
    <mergeCell ref="E144:E146"/>
    <mergeCell ref="V144:AB145"/>
    <mergeCell ref="A147:A155"/>
    <mergeCell ref="B147:B155"/>
    <mergeCell ref="A156:A161"/>
    <mergeCell ref="B156:B161"/>
    <mergeCell ref="F144:F146"/>
    <mergeCell ref="G144:G146"/>
    <mergeCell ref="H144:H146"/>
    <mergeCell ref="J175:J177"/>
    <mergeCell ref="V175:AB176"/>
    <mergeCell ref="K175:U175"/>
    <mergeCell ref="K176:O176"/>
    <mergeCell ref="P176:U176"/>
    <mergeCell ref="K144:U144"/>
    <mergeCell ref="K145:O145"/>
    <mergeCell ref="P145:U145"/>
    <mergeCell ref="A167:A168"/>
    <mergeCell ref="B167:B168"/>
    <mergeCell ref="A170:A171"/>
    <mergeCell ref="B170:B171"/>
    <mergeCell ref="A175:A177"/>
    <mergeCell ref="B175:B177"/>
    <mergeCell ref="A182:A183"/>
    <mergeCell ref="B182:B183"/>
    <mergeCell ref="C175:C177"/>
    <mergeCell ref="E175:E177"/>
    <mergeCell ref="F175:F177"/>
    <mergeCell ref="G175:G177"/>
    <mergeCell ref="H175:H177"/>
    <mergeCell ref="I175:I177"/>
    <mergeCell ref="A184:A185"/>
    <mergeCell ref="B184:B185"/>
    <mergeCell ref="A186:A187"/>
    <mergeCell ref="B186:B187"/>
    <mergeCell ref="A188:A189"/>
    <mergeCell ref="B188:B189"/>
    <mergeCell ref="A191:A193"/>
    <mergeCell ref="B191:B193"/>
    <mergeCell ref="C191:C193"/>
    <mergeCell ref="E191:E193"/>
    <mergeCell ref="F191:F193"/>
    <mergeCell ref="G191:G193"/>
    <mergeCell ref="H191:H193"/>
    <mergeCell ref="I191:I193"/>
    <mergeCell ref="J191:J193"/>
    <mergeCell ref="V191:AB192"/>
    <mergeCell ref="A194:A201"/>
    <mergeCell ref="B194:B201"/>
    <mergeCell ref="K191:U191"/>
    <mergeCell ref="K192:O192"/>
    <mergeCell ref="P192:U192"/>
    <mergeCell ref="A202:A209"/>
    <mergeCell ref="B202:B209"/>
    <mergeCell ref="A210:A211"/>
    <mergeCell ref="B210:B211"/>
    <mergeCell ref="A213:A215"/>
    <mergeCell ref="B213:B215"/>
    <mergeCell ref="C213:C215"/>
    <mergeCell ref="E213:E215"/>
    <mergeCell ref="F213:F215"/>
    <mergeCell ref="G213:G215"/>
    <mergeCell ref="H213:H215"/>
    <mergeCell ref="I213:I215"/>
    <mergeCell ref="J213:J215"/>
    <mergeCell ref="V213:AB214"/>
    <mergeCell ref="A216:A217"/>
    <mergeCell ref="B216:B217"/>
    <mergeCell ref="K213:U213"/>
    <mergeCell ref="K214:O214"/>
    <mergeCell ref="P214:U214"/>
    <mergeCell ref="A218:A219"/>
    <mergeCell ref="B218:B219"/>
    <mergeCell ref="A220:A221"/>
    <mergeCell ref="B220:B221"/>
    <mergeCell ref="A222:A223"/>
    <mergeCell ref="B222:B223"/>
    <mergeCell ref="A224:A225"/>
    <mergeCell ref="B224:B225"/>
    <mergeCell ref="A226:A227"/>
    <mergeCell ref="B226:B227"/>
    <mergeCell ref="A240:A249"/>
    <mergeCell ref="B240:B249"/>
    <mergeCell ref="A250:A259"/>
    <mergeCell ref="B250:B259"/>
    <mergeCell ref="A261:A263"/>
    <mergeCell ref="B261:B263"/>
    <mergeCell ref="V229:AB230"/>
    <mergeCell ref="A233:A234"/>
    <mergeCell ref="B233:B234"/>
    <mergeCell ref="A235:A236"/>
    <mergeCell ref="B235:B236"/>
    <mergeCell ref="A237:A239"/>
    <mergeCell ref="B237:B239"/>
    <mergeCell ref="A229:A231"/>
    <mergeCell ref="B229:B231"/>
    <mergeCell ref="C229:C231"/>
    <mergeCell ref="E229:E231"/>
    <mergeCell ref="F229:F231"/>
    <mergeCell ref="G229:G231"/>
    <mergeCell ref="H229:H231"/>
    <mergeCell ref="I229:I231"/>
    <mergeCell ref="J261:J263"/>
    <mergeCell ref="V261:AB262"/>
    <mergeCell ref="J229:J231"/>
    <mergeCell ref="A264:A273"/>
    <mergeCell ref="B264:B273"/>
    <mergeCell ref="C261:C263"/>
    <mergeCell ref="E261:E263"/>
    <mergeCell ref="F261:F263"/>
    <mergeCell ref="G261:G263"/>
    <mergeCell ref="H261:H263"/>
    <mergeCell ref="I261:I263"/>
    <mergeCell ref="A274:A276"/>
    <mergeCell ref="B274:B276"/>
    <mergeCell ref="A277:A286"/>
    <mergeCell ref="B277:B286"/>
    <mergeCell ref="A287:A296"/>
    <mergeCell ref="B287:B296"/>
    <mergeCell ref="A298:A300"/>
    <mergeCell ref="B298:B300"/>
    <mergeCell ref="C298:C300"/>
    <mergeCell ref="E298:E300"/>
    <mergeCell ref="F298:F300"/>
    <mergeCell ref="G298:G300"/>
    <mergeCell ref="H298:H300"/>
    <mergeCell ref="I298:I300"/>
    <mergeCell ref="J298:J300"/>
    <mergeCell ref="V298:AB299"/>
    <mergeCell ref="H329:H331"/>
    <mergeCell ref="I329:I331"/>
    <mergeCell ref="J329:J331"/>
    <mergeCell ref="A301:A310"/>
    <mergeCell ref="B301:B310"/>
    <mergeCell ref="A311:A316"/>
    <mergeCell ref="B311:B316"/>
    <mergeCell ref="A319:A320"/>
    <mergeCell ref="B319:B320"/>
    <mergeCell ref="A321:A325"/>
    <mergeCell ref="B321:B325"/>
    <mergeCell ref="A328:AA328"/>
    <mergeCell ref="K329:U329"/>
    <mergeCell ref="K330:O330"/>
    <mergeCell ref="P330:U330"/>
    <mergeCell ref="V370:AB371"/>
    <mergeCell ref="A370:A372"/>
    <mergeCell ref="B370:B372"/>
    <mergeCell ref="C370:C372"/>
    <mergeCell ref="E370:E372"/>
    <mergeCell ref="F370:F372"/>
    <mergeCell ref="V329:AB330"/>
    <mergeCell ref="A332:A341"/>
    <mergeCell ref="B332:B341"/>
    <mergeCell ref="A342:A351"/>
    <mergeCell ref="B342:B351"/>
    <mergeCell ref="A352:A361"/>
    <mergeCell ref="B352:B361"/>
    <mergeCell ref="A329:A331"/>
    <mergeCell ref="B329:B331"/>
    <mergeCell ref="C329:C331"/>
    <mergeCell ref="E329:E331"/>
    <mergeCell ref="F329:F331"/>
    <mergeCell ref="G329:G331"/>
    <mergeCell ref="K370:U370"/>
    <mergeCell ref="K371:O371"/>
    <mergeCell ref="P371:U371"/>
    <mergeCell ref="A373:A381"/>
    <mergeCell ref="B373:B381"/>
    <mergeCell ref="A382:A386"/>
    <mergeCell ref="B382:B386"/>
    <mergeCell ref="H370:H372"/>
    <mergeCell ref="I370:I372"/>
    <mergeCell ref="G370:G372"/>
    <mergeCell ref="J370:J372"/>
    <mergeCell ref="D370:D372"/>
  </mergeCells>
  <pageMargins left="0.15748031496062992" right="0.15748031496062992" top="0.19685039370078741" bottom="0.15748031496062992" header="0.19685039370078741" footer="0.15748031496062992"/>
  <pageSetup paperSize="9" scale="107" orientation="landscape" r:id="rId1"/>
  <rowBreaks count="10" manualBreakCount="10">
    <brk id="26" max="16383" man="1"/>
    <brk id="63" max="16383" man="1"/>
    <brk id="103" max="16383" man="1"/>
    <brk id="142" max="16383" man="1"/>
    <brk id="189" max="24" man="1"/>
    <brk id="211" max="24" man="1"/>
    <brk id="227" max="24" man="1"/>
    <brk id="259" max="24" man="1"/>
    <brk id="296" max="24" man="1"/>
    <brk id="326" max="24" man="1"/>
  </rowBreaks>
</worksheet>
</file>

<file path=xl/worksheets/sheet13.xml><?xml version="1.0" encoding="utf-8"?>
<worksheet xmlns="http://schemas.openxmlformats.org/spreadsheetml/2006/main" xmlns:r="http://schemas.openxmlformats.org/officeDocument/2006/relationships">
  <sheetPr>
    <tabColor rgb="FF00B0F0"/>
  </sheetPr>
  <dimension ref="A1:Y65"/>
  <sheetViews>
    <sheetView view="pageBreakPreview" topLeftCell="A10" zoomScaleSheetLayoutView="100" workbookViewId="0">
      <selection activeCell="L33" sqref="L33"/>
    </sheetView>
  </sheetViews>
  <sheetFormatPr defaultRowHeight="15"/>
  <cols>
    <col min="1" max="1" width="9.140625" style="54"/>
    <col min="2" max="2" width="10.28515625" style="54" customWidth="1"/>
    <col min="3" max="3" width="7" style="54" customWidth="1"/>
    <col min="4" max="9" width="5.7109375" style="54" customWidth="1"/>
    <col min="10" max="11" width="4.28515625" style="54" customWidth="1"/>
    <col min="12" max="13" width="5.28515625" style="54" customWidth="1"/>
    <col min="14" max="18" width="5.5703125" style="54" customWidth="1"/>
    <col min="19" max="24" width="3.85546875" style="101" customWidth="1"/>
    <col min="25" max="25" width="3.7109375" style="223" customWidth="1"/>
    <col min="26" max="16384" width="9.140625" style="54"/>
  </cols>
  <sheetData>
    <row r="1" spans="1:25">
      <c r="A1" s="54" t="s">
        <v>1212</v>
      </c>
    </row>
    <row r="2" spans="1:25" ht="12.75" customHeight="1">
      <c r="A2" s="65" t="s">
        <v>674</v>
      </c>
      <c r="B2" s="65"/>
      <c r="C2" s="65"/>
      <c r="D2" s="65"/>
      <c r="E2" s="65"/>
      <c r="F2" s="65"/>
      <c r="G2" s="65"/>
      <c r="H2" s="65"/>
      <c r="I2" s="65"/>
      <c r="J2" s="65"/>
      <c r="K2" s="65"/>
      <c r="L2" s="65"/>
      <c r="M2" s="65"/>
      <c r="N2" s="65"/>
      <c r="O2" s="65"/>
      <c r="P2" s="65"/>
      <c r="Q2" s="65"/>
      <c r="R2" s="65"/>
      <c r="S2" s="109"/>
      <c r="T2" s="109" t="s">
        <v>1094</v>
      </c>
      <c r="U2" s="109"/>
      <c r="V2" s="109"/>
      <c r="W2" s="109"/>
      <c r="X2" s="109"/>
    </row>
    <row r="3" spans="1:25" ht="14.25" customHeight="1">
      <c r="A3" s="523" t="s">
        <v>70</v>
      </c>
      <c r="B3" s="526" t="s">
        <v>71</v>
      </c>
      <c r="C3" s="523" t="s">
        <v>72</v>
      </c>
      <c r="D3" s="522" t="s">
        <v>73</v>
      </c>
      <c r="E3" s="487" t="s">
        <v>74</v>
      </c>
      <c r="F3" s="487" t="s">
        <v>75</v>
      </c>
      <c r="G3" s="495" t="s">
        <v>1139</v>
      </c>
      <c r="H3" s="495" t="s">
        <v>1140</v>
      </c>
      <c r="I3" s="487" t="s">
        <v>76</v>
      </c>
      <c r="J3" s="535" t="s">
        <v>77</v>
      </c>
      <c r="K3" s="536"/>
      <c r="L3" s="536"/>
      <c r="M3" s="536"/>
      <c r="N3" s="536"/>
      <c r="O3" s="536"/>
      <c r="P3" s="536"/>
      <c r="Q3" s="536"/>
      <c r="R3" s="537"/>
      <c r="S3" s="511" t="s">
        <v>78</v>
      </c>
      <c r="T3" s="511"/>
      <c r="U3" s="511"/>
      <c r="V3" s="511"/>
      <c r="W3" s="511"/>
      <c r="X3" s="511"/>
      <c r="Y3" s="511"/>
    </row>
    <row r="4" spans="1:25" ht="12.75" customHeight="1">
      <c r="A4" s="523"/>
      <c r="B4" s="526"/>
      <c r="C4" s="523"/>
      <c r="D4" s="522"/>
      <c r="E4" s="487"/>
      <c r="F4" s="487"/>
      <c r="G4" s="510"/>
      <c r="H4" s="510"/>
      <c r="I4" s="487"/>
      <c r="J4" s="535" t="s">
        <v>1088</v>
      </c>
      <c r="K4" s="536"/>
      <c r="L4" s="536"/>
      <c r="M4" s="537"/>
      <c r="N4" s="535" t="s">
        <v>1090</v>
      </c>
      <c r="O4" s="536"/>
      <c r="P4" s="536"/>
      <c r="Q4" s="536"/>
      <c r="R4" s="537"/>
      <c r="S4" s="511"/>
      <c r="T4" s="511"/>
      <c r="U4" s="511"/>
      <c r="V4" s="511"/>
      <c r="W4" s="511"/>
      <c r="X4" s="511"/>
      <c r="Y4" s="511"/>
    </row>
    <row r="5" spans="1:25" ht="12.75" customHeight="1">
      <c r="A5" s="523"/>
      <c r="B5" s="526"/>
      <c r="C5" s="523"/>
      <c r="D5" s="522"/>
      <c r="E5" s="487"/>
      <c r="F5" s="487"/>
      <c r="G5" s="496"/>
      <c r="H5" s="496"/>
      <c r="I5" s="487"/>
      <c r="J5" s="106" t="s">
        <v>79</v>
      </c>
      <c r="K5" s="106" t="s">
        <v>80</v>
      </c>
      <c r="L5" s="106" t="s">
        <v>81</v>
      </c>
      <c r="M5" s="106" t="s">
        <v>82</v>
      </c>
      <c r="N5" s="106" t="s">
        <v>1089</v>
      </c>
      <c r="O5" s="106" t="s">
        <v>79</v>
      </c>
      <c r="P5" s="106" t="s">
        <v>80</v>
      </c>
      <c r="Q5" s="106" t="s">
        <v>81</v>
      </c>
      <c r="R5" s="106" t="s">
        <v>82</v>
      </c>
      <c r="S5" s="105" t="s">
        <v>79</v>
      </c>
      <c r="T5" s="105" t="s">
        <v>80</v>
      </c>
      <c r="U5" s="105" t="s">
        <v>81</v>
      </c>
      <c r="V5" s="105" t="s">
        <v>82</v>
      </c>
      <c r="W5" s="105" t="s">
        <v>83</v>
      </c>
      <c r="X5" s="105" t="s">
        <v>84</v>
      </c>
      <c r="Y5" s="118" t="s">
        <v>1142</v>
      </c>
    </row>
    <row r="6" spans="1:25" ht="12.75" customHeight="1">
      <c r="A6" s="490"/>
      <c r="B6" s="521" t="s">
        <v>904</v>
      </c>
      <c r="C6" s="63" t="s">
        <v>762</v>
      </c>
      <c r="D6" s="57">
        <f>CEILING('Столы Al 2'!D6*'Дополнительная комплектация'!$AS$1,'Дополнительная комплектация'!$AS$3)</f>
        <v>2995</v>
      </c>
      <c r="E6" s="57">
        <f>CEILING('Столы Al 2'!E6*'Дополнительная комплектация'!$AS$1,'Дополнительная комплектация'!$AS$3)</f>
        <v>3025</v>
      </c>
      <c r="F6" s="57">
        <f>CEILING('Столы Al 2'!F6*'Дополнительная комплектация'!$AS$1,'Дополнительная комплектация'!$AS$3)</f>
        <v>3075</v>
      </c>
      <c r="G6" s="57">
        <f>CEILING('Столы Al 2'!G6*'Дополнительная комплектация'!$AS$1,'Дополнительная комплектация'!$AS$3)</f>
        <v>3155</v>
      </c>
      <c r="H6" s="57">
        <f>CEILING('Столы Al 2'!H6*'Дополнительная комплектация'!$AS$1,'Дополнительная комплектация'!$AS$3)</f>
        <v>3245</v>
      </c>
      <c r="I6" s="57"/>
      <c r="J6" s="56">
        <f>CEILING('Столы Al 2'!J6*'Дополнительная комплектация'!$AS$1,'Дополнительная комплектация'!$AS$3)</f>
        <v>20</v>
      </c>
      <c r="K6" s="56">
        <f>CEILING('Столы Al 2'!K6*'Дополнительная комплектация'!$AS$1,'Дополнительная комплектация'!$AS$3)</f>
        <v>40</v>
      </c>
      <c r="L6" s="56">
        <f>CEILING('Столы Al 2'!L6*'Дополнительная комплектация'!$AS$1,'Дополнительная комплектация'!$AS$3)</f>
        <v>140</v>
      </c>
      <c r="M6" s="56">
        <f>CEILING('Столы Al 2'!M6*'Дополнительная комплектация'!$AS$1,'Дополнительная комплектация'!$AS$3)</f>
        <v>270</v>
      </c>
      <c r="N6" s="56">
        <f>CEILING('Столы Al 2'!N6*'Дополнительная комплектация'!$AS$1,'Дополнительная комплектация'!$AS$3)</f>
        <v>150</v>
      </c>
      <c r="O6" s="56">
        <f>CEILING('Столы Al 2'!O6*'Дополнительная комплектация'!$AS$1,'Дополнительная комплектация'!$AS$3)</f>
        <v>170</v>
      </c>
      <c r="P6" s="56">
        <f>CEILING('Столы Al 2'!P6*'Дополнительная комплектация'!$AS$1,'Дополнительная комплектация'!$AS$3)</f>
        <v>190</v>
      </c>
      <c r="Q6" s="56">
        <f>CEILING('Столы Al 2'!Q6*'Дополнительная комплектация'!$AS$1,'Дополнительная комплектация'!$AS$3)</f>
        <v>280</v>
      </c>
      <c r="R6" s="56">
        <f>CEILING('Столы Al 2'!R6*'Дополнительная комплектация'!$AS$1,'Дополнительная комплектация'!$AS$3)</f>
        <v>430</v>
      </c>
      <c r="S6" s="118">
        <f>CEILING('Столы Al 2'!S6*'Дополнительная комплектация'!$AS$1,'Дополнительная комплектация'!$AS$3)</f>
        <v>5</v>
      </c>
      <c r="T6" s="118">
        <f>CEILING('Столы Al 2'!T6*'Дополнительная комплектация'!$AS$1,'Дополнительная комплектация'!$AS$3)</f>
        <v>15</v>
      </c>
      <c r="U6" s="118">
        <f>CEILING('Столы Al 2'!U6*'Дополнительная комплектация'!$AS$1,'Дополнительная комплектация'!$AS$3)</f>
        <v>19</v>
      </c>
      <c r="V6" s="118">
        <f>CEILING('Столы Al 2'!V6*'Дополнительная комплектация'!$AS$1,'Дополнительная комплектация'!$AS$3)</f>
        <v>26</v>
      </c>
      <c r="W6" s="118">
        <f>CEILING('Столы Al 2'!W6*'Дополнительная комплектация'!$AS$1,'Дополнительная комплектация'!$AS$3)</f>
        <v>82</v>
      </c>
      <c r="X6" s="118">
        <f>CEILING('Столы Al 2'!X6*'Дополнительная комплектация'!$AS$1,'Дополнительная комплектация'!$AS$3)</f>
        <v>91</v>
      </c>
      <c r="Y6" s="118">
        <f>CEILING('Столы Al 2'!Y6*'Дополнительная комплектация'!$AS$1,'Дополнительная комплектация'!$AS$3)</f>
        <v>92</v>
      </c>
    </row>
    <row r="7" spans="1:25" ht="12.75" customHeight="1">
      <c r="A7" s="490"/>
      <c r="B7" s="521"/>
      <c r="C7" s="63" t="s">
        <v>770</v>
      </c>
      <c r="D7" s="57">
        <f>CEILING('Столы Al 2'!D7*'Дополнительная комплектация'!$AS$1,'Дополнительная комплектация'!$AS$3)</f>
        <v>3154</v>
      </c>
      <c r="E7" s="57">
        <f>CEILING('Столы Al 2'!E7*'Дополнительная комплектация'!$AS$1,'Дополнительная комплектация'!$AS$3)</f>
        <v>3194</v>
      </c>
      <c r="F7" s="57">
        <f>CEILING('Столы Al 2'!F7*'Дополнительная комплектация'!$AS$1,'Дополнительная комплектация'!$AS$3)</f>
        <v>3254</v>
      </c>
      <c r="G7" s="57">
        <f>CEILING('Столы Al 2'!G7*'Дополнительная комплектация'!$AS$1,'Дополнительная комплектация'!$AS$3)</f>
        <v>3324</v>
      </c>
      <c r="H7" s="57">
        <f>CEILING('Столы Al 2'!H7*'Дополнительная комплектация'!$AS$1,'Дополнительная комплектация'!$AS$3)</f>
        <v>3434</v>
      </c>
      <c r="I7" s="56"/>
      <c r="J7" s="56">
        <f>CEILING('Столы Al 2'!J7*'Дополнительная комплектация'!$AS$1,'Дополнительная комплектация'!$AS$3)</f>
        <v>30</v>
      </c>
      <c r="K7" s="56">
        <f>CEILING('Столы Al 2'!K7*'Дополнительная комплектация'!$AS$1,'Дополнительная комплектация'!$AS$3)</f>
        <v>50</v>
      </c>
      <c r="L7" s="56">
        <f>CEILING('Столы Al 2'!L7*'Дополнительная комплектация'!$AS$1,'Дополнительная комплектация'!$AS$3)</f>
        <v>160</v>
      </c>
      <c r="M7" s="56">
        <f>CEILING('Столы Al 2'!M7*'Дополнительная комплектация'!$AS$1,'Дополнительная комплектация'!$AS$3)</f>
        <v>310</v>
      </c>
      <c r="N7" s="56">
        <f>CEILING('Столы Al 2'!N7*'Дополнительная комплектация'!$AS$1,'Дополнительная комплектация'!$AS$3)</f>
        <v>180</v>
      </c>
      <c r="O7" s="56">
        <f>CEILING('Столы Al 2'!O7*'Дополнительная комплектация'!$AS$1,'Дополнительная комплектация'!$AS$3)</f>
        <v>200</v>
      </c>
      <c r="P7" s="56">
        <f>CEILING('Столы Al 2'!P7*'Дополнительная комплектация'!$AS$1,'Дополнительная комплектация'!$AS$3)</f>
        <v>230</v>
      </c>
      <c r="Q7" s="56">
        <f>CEILING('Столы Al 2'!Q7*'Дополнительная комплектация'!$AS$1,'Дополнительная комплектация'!$AS$3)</f>
        <v>320</v>
      </c>
      <c r="R7" s="56">
        <f>CEILING('Столы Al 2'!R7*'Дополнительная комплектация'!$AS$1,'Дополнительная комплектация'!$AS$3)</f>
        <v>500</v>
      </c>
      <c r="S7" s="118">
        <f>CEILING('Столы Al 2'!S7*'Дополнительная комплектация'!$AS$1,'Дополнительная комплектация'!$AS$3)</f>
        <v>6</v>
      </c>
      <c r="T7" s="118">
        <f>CEILING('Столы Al 2'!T7*'Дополнительная комплектация'!$AS$1,'Дополнительная комплектация'!$AS$3)</f>
        <v>18</v>
      </c>
      <c r="U7" s="118">
        <f>CEILING('Столы Al 2'!U7*'Дополнительная комплектация'!$AS$1,'Дополнительная комплектация'!$AS$3)</f>
        <v>22</v>
      </c>
      <c r="V7" s="118">
        <f>CEILING('Столы Al 2'!V7*'Дополнительная комплектация'!$AS$1,'Дополнительная комплектация'!$AS$3)</f>
        <v>31</v>
      </c>
      <c r="W7" s="118">
        <f>CEILING('Столы Al 2'!W7*'Дополнительная комплектация'!$AS$1,'Дополнительная комплектация'!$AS$3)</f>
        <v>97</v>
      </c>
      <c r="X7" s="118">
        <f>CEILING('Столы Al 2'!X7*'Дополнительная комплектация'!$AS$1,'Дополнительная комплектация'!$AS$3)</f>
        <v>107</v>
      </c>
      <c r="Y7" s="118">
        <f>CEILING('Столы Al 2'!Y7*'Дополнительная комплектация'!$AS$1,'Дополнительная комплектация'!$AS$3)</f>
        <v>121</v>
      </c>
    </row>
    <row r="8" spans="1:25" ht="12.75" customHeight="1">
      <c r="A8" s="490"/>
      <c r="B8" s="521"/>
      <c r="C8" s="63" t="s">
        <v>683</v>
      </c>
      <c r="D8" s="57">
        <f>CEILING('Столы Al 2'!D8*'Дополнительная комплектация'!$AS$1,'Дополнительная комплектация'!$AS$3)</f>
        <v>3309</v>
      </c>
      <c r="E8" s="57">
        <f>CEILING('Столы Al 2'!E8*'Дополнительная комплектация'!$AS$1,'Дополнительная комплектация'!$AS$3)</f>
        <v>3359</v>
      </c>
      <c r="F8" s="57">
        <f>CEILING('Столы Al 2'!F8*'Дополнительная комплектация'!$AS$1,'Дополнительная комплектация'!$AS$3)</f>
        <v>3419</v>
      </c>
      <c r="G8" s="57">
        <f>CEILING('Столы Al 2'!G8*'Дополнительная комплектация'!$AS$1,'Дополнительная комплектация'!$AS$3)</f>
        <v>3499</v>
      </c>
      <c r="H8" s="57">
        <f>CEILING('Столы Al 2'!H8*'Дополнительная комплектация'!$AS$1,'Дополнительная комплектация'!$AS$3)</f>
        <v>3619</v>
      </c>
      <c r="I8" s="56"/>
      <c r="J8" s="56">
        <f>CEILING('Столы Al 2'!J8*'Дополнительная комплектация'!$AS$1,'Дополнительная комплектация'!$AS$3)</f>
        <v>30</v>
      </c>
      <c r="K8" s="56">
        <f>CEILING('Столы Al 2'!K8*'Дополнительная комплектация'!$AS$1,'Дополнительная комплектация'!$AS$3)</f>
        <v>60</v>
      </c>
      <c r="L8" s="56">
        <f>CEILING('Столы Al 2'!L8*'Дополнительная комплектация'!$AS$1,'Дополнительная комплектация'!$AS$3)</f>
        <v>180</v>
      </c>
      <c r="M8" s="56">
        <f>CEILING('Столы Al 2'!M8*'Дополнительная комплектация'!$AS$1,'Дополнительная комплектация'!$AS$3)</f>
        <v>360</v>
      </c>
      <c r="N8" s="56">
        <f>CEILING('Столы Al 2'!N8*'Дополнительная комплектация'!$AS$1,'Дополнительная комплектация'!$AS$3)</f>
        <v>210</v>
      </c>
      <c r="O8" s="56">
        <f>CEILING('Столы Al 2'!O8*'Дополнительная комплектация'!$AS$1,'Дополнительная комплектация'!$AS$3)</f>
        <v>230</v>
      </c>
      <c r="P8" s="56">
        <f>CEILING('Столы Al 2'!P8*'Дополнительная комплектация'!$AS$1,'Дополнительная комплектация'!$AS$3)</f>
        <v>260</v>
      </c>
      <c r="Q8" s="56">
        <f>CEILING('Столы Al 2'!Q8*'Дополнительная комплектация'!$AS$1,'Дополнительная комплектация'!$AS$3)</f>
        <v>370</v>
      </c>
      <c r="R8" s="56">
        <f>CEILING('Столы Al 2'!R8*'Дополнительная комплектация'!$AS$1,'Дополнительная комплектация'!$AS$3)</f>
        <v>570</v>
      </c>
      <c r="S8" s="118">
        <f>CEILING('Столы Al 2'!S8*'Дополнительная комплектация'!$AS$1,'Дополнительная комплектация'!$AS$3)</f>
        <v>7</v>
      </c>
      <c r="T8" s="118">
        <f>CEILING('Столы Al 2'!T8*'Дополнительная комплектация'!$AS$1,'Дополнительная комплектация'!$AS$3)</f>
        <v>20</v>
      </c>
      <c r="U8" s="118">
        <f>CEILING('Столы Al 2'!U8*'Дополнительная комплектация'!$AS$1,'Дополнительная комплектация'!$AS$3)</f>
        <v>25</v>
      </c>
      <c r="V8" s="118">
        <f>CEILING('Столы Al 2'!V8*'Дополнительная комплектация'!$AS$1,'Дополнительная комплектация'!$AS$3)</f>
        <v>35</v>
      </c>
      <c r="W8" s="118">
        <f>CEILING('Столы Al 2'!W8*'Дополнительная комплектация'!$AS$1,'Дополнительная комплектация'!$AS$3)</f>
        <v>110</v>
      </c>
      <c r="X8" s="118">
        <f>CEILING('Столы Al 2'!X8*'Дополнительная комплектация'!$AS$1,'Дополнительная комплектация'!$AS$3)</f>
        <v>123</v>
      </c>
      <c r="Y8" s="118">
        <f>CEILING('Столы Al 2'!Y8*'Дополнительная комплектация'!$AS$1,'Дополнительная комплектация'!$AS$3)</f>
        <v>149</v>
      </c>
    </row>
    <row r="9" spans="1:25" ht="12.75" customHeight="1">
      <c r="A9" s="490"/>
      <c r="B9" s="521"/>
      <c r="C9" s="63" t="s">
        <v>769</v>
      </c>
      <c r="D9" s="57">
        <f>CEILING('Столы Al 2'!D9*'Дополнительная комплектация'!$AS$1,'Дополнительная комплектация'!$AS$3)</f>
        <v>3478</v>
      </c>
      <c r="E9" s="57">
        <f>CEILING('Столы Al 2'!E9*'Дополнительная комплектация'!$AS$1,'Дополнительная комплектация'!$AS$3)</f>
        <v>3528</v>
      </c>
      <c r="F9" s="57">
        <f>CEILING('Столы Al 2'!F9*'Дополнительная комплектация'!$AS$1,'Дополнительная комплектация'!$AS$3)</f>
        <v>3598</v>
      </c>
      <c r="G9" s="57">
        <f>CEILING('Столы Al 2'!G9*'Дополнительная комплектация'!$AS$1,'Дополнительная комплектация'!$AS$3)</f>
        <v>3678</v>
      </c>
      <c r="H9" s="57">
        <f>CEILING('Столы Al 2'!H9*'Дополнительная комплектация'!$AS$1,'Дополнительная комплектация'!$AS$3)</f>
        <v>3798</v>
      </c>
      <c r="I9" s="56"/>
      <c r="J9" s="56">
        <f>CEILING('Столы Al 2'!J9*'Дополнительная комплектация'!$AS$1,'Дополнительная комплектация'!$AS$3)</f>
        <v>40</v>
      </c>
      <c r="K9" s="56">
        <f>CEILING('Столы Al 2'!K9*'Дополнительная комплектация'!$AS$1,'Дополнительная комплектация'!$AS$3)</f>
        <v>70</v>
      </c>
      <c r="L9" s="56">
        <f>CEILING('Столы Al 2'!L9*'Дополнительная комплектация'!$AS$1,'Дополнительная комплектация'!$AS$3)</f>
        <v>200</v>
      </c>
      <c r="M9" s="56">
        <f>CEILING('Столы Al 2'!M9*'Дополнительная комплектация'!$AS$1,'Дополнительная комплектация'!$AS$3)</f>
        <v>400</v>
      </c>
      <c r="N9" s="56">
        <f>CEILING('Столы Al 2'!N9*'Дополнительная комплектация'!$AS$1,'Дополнительная комплектация'!$AS$3)</f>
        <v>230</v>
      </c>
      <c r="O9" s="56">
        <f>CEILING('Столы Al 2'!O9*'Дополнительная комплектация'!$AS$1,'Дополнительная комплектация'!$AS$3)</f>
        <v>260</v>
      </c>
      <c r="P9" s="56">
        <f>CEILING('Столы Al 2'!P9*'Дополнительная комплектация'!$AS$1,'Дополнительная комплектация'!$AS$3)</f>
        <v>290</v>
      </c>
      <c r="Q9" s="56">
        <f>CEILING('Столы Al 2'!Q9*'Дополнительная комплектация'!$AS$1,'Дополнительная комплектация'!$AS$3)</f>
        <v>410</v>
      </c>
      <c r="R9" s="56">
        <f>CEILING('Столы Al 2'!R9*'Дополнительная комплектация'!$AS$1,'Дополнительная комплектация'!$AS$3)</f>
        <v>640</v>
      </c>
      <c r="S9" s="118">
        <f>CEILING('Столы Al 2'!S9*'Дополнительная комплектация'!$AS$1,'Дополнительная комплектация'!$AS$3)</f>
        <v>8</v>
      </c>
      <c r="T9" s="118">
        <f>CEILING('Столы Al 2'!T9*'Дополнительная комплектация'!$AS$1,'Дополнительная комплектация'!$AS$3)</f>
        <v>23</v>
      </c>
      <c r="U9" s="118">
        <f>CEILING('Столы Al 2'!U9*'Дополнительная комплектация'!$AS$1,'Дополнительная комплектация'!$AS$3)</f>
        <v>29</v>
      </c>
      <c r="V9" s="118">
        <f>CEILING('Столы Al 2'!V9*'Дополнительная комплектация'!$AS$1,'Дополнительная комплектация'!$AS$3)</f>
        <v>40</v>
      </c>
      <c r="W9" s="118">
        <f>CEILING('Столы Al 2'!W9*'Дополнительная комплектация'!$AS$1,'Дополнительная комплектация'!$AS$3)</f>
        <v>125</v>
      </c>
      <c r="X9" s="118">
        <f>CEILING('Столы Al 2'!X9*'Дополнительная комплектация'!$AS$1,'Дополнительная комплектация'!$AS$3)</f>
        <v>139</v>
      </c>
      <c r="Y9" s="118">
        <f>CEILING('Столы Al 2'!Y9*'Дополнительная комплектация'!$AS$1,'Дополнительная комплектация'!$AS$3)</f>
        <v>178</v>
      </c>
    </row>
    <row r="10" spans="1:25" ht="12.75" customHeight="1">
      <c r="A10" s="490"/>
      <c r="B10" s="521"/>
      <c r="C10" s="63" t="s">
        <v>647</v>
      </c>
      <c r="D10" s="57">
        <f>CEILING('Столы Al 2'!D10*'Дополнительная комплектация'!$AS$1,'Дополнительная комплектация'!$AS$3)</f>
        <v>3653</v>
      </c>
      <c r="E10" s="57">
        <f>CEILING('Столы Al 2'!E10*'Дополнительная комплектация'!$AS$1,'Дополнительная комплектация'!$AS$3)</f>
        <v>3713</v>
      </c>
      <c r="F10" s="57">
        <f>CEILING('Столы Al 2'!F10*'Дополнительная комплектация'!$AS$1,'Дополнительная комплектация'!$AS$3)</f>
        <v>3793</v>
      </c>
      <c r="G10" s="57">
        <f>CEILING('Столы Al 2'!G10*'Дополнительная комплектация'!$AS$1,'Дополнительная комплектация'!$AS$3)</f>
        <v>3873</v>
      </c>
      <c r="H10" s="57">
        <f>CEILING('Столы Al 2'!H10*'Дополнительная комплектация'!$AS$1,'Дополнительная комплектация'!$AS$3)</f>
        <v>4003</v>
      </c>
      <c r="I10" s="56"/>
      <c r="J10" s="56">
        <f>CEILING('Столы Al 2'!J10*'Дополнительная комплектация'!$AS$1,'Дополнительная комплектация'!$AS$3)</f>
        <v>30</v>
      </c>
      <c r="K10" s="56">
        <f>CEILING('Столы Al 2'!K10*'Дополнительная комплектация'!$AS$1,'Дополнительная комплектация'!$AS$3)</f>
        <v>60</v>
      </c>
      <c r="L10" s="56">
        <f>CEILING('Столы Al 2'!L10*'Дополнительная комплектация'!$AS$1,'Дополнительная комплектация'!$AS$3)</f>
        <v>220</v>
      </c>
      <c r="M10" s="56">
        <f>CEILING('Столы Al 2'!M10*'Дополнительная комплектация'!$AS$1,'Дополнительная комплектация'!$AS$3)</f>
        <v>440</v>
      </c>
      <c r="N10" s="56">
        <f>CEILING('Столы Al 2'!N10*'Дополнительная комплектация'!$AS$1,'Дополнительная комплектация'!$AS$3)</f>
        <v>250</v>
      </c>
      <c r="O10" s="56">
        <f>CEILING('Столы Al 2'!O10*'Дополнительная комплектация'!$AS$1,'Дополнительная комплектация'!$AS$3)</f>
        <v>280</v>
      </c>
      <c r="P10" s="56">
        <f>CEILING('Столы Al 2'!P10*'Дополнительная комплектация'!$AS$1,'Дополнительная комплектация'!$AS$3)</f>
        <v>310</v>
      </c>
      <c r="Q10" s="56">
        <f>CEILING('Столы Al 2'!Q10*'Дополнительная комплектация'!$AS$1,'Дополнительная комплектация'!$AS$3)</f>
        <v>450</v>
      </c>
      <c r="R10" s="56">
        <f>CEILING('Столы Al 2'!R10*'Дополнительная комплектация'!$AS$1,'Дополнительная комплектация'!$AS$3)</f>
        <v>700</v>
      </c>
      <c r="S10" s="118">
        <f>CEILING('Столы Al 2'!S10*'Дополнительная комплектация'!$AS$1,'Дополнительная комплектация'!$AS$3)</f>
        <v>8</v>
      </c>
      <c r="T10" s="118">
        <f>CEILING('Столы Al 2'!T10*'Дополнительная комплектация'!$AS$1,'Дополнительная комплектация'!$AS$3)</f>
        <v>25</v>
      </c>
      <c r="U10" s="118">
        <f>CEILING('Столы Al 2'!U10*'Дополнительная комплектация'!$AS$1,'Дополнительная комплектация'!$AS$3)</f>
        <v>31</v>
      </c>
      <c r="V10" s="118">
        <f>CEILING('Столы Al 2'!V10*'Дополнительная комплектация'!$AS$1,'Дополнительная комплектация'!$AS$3)</f>
        <v>44</v>
      </c>
      <c r="W10" s="118">
        <f>CEILING('Столы Al 2'!W10*'Дополнительная комплектация'!$AS$1,'Дополнительная комплектация'!$AS$3)</f>
        <v>139</v>
      </c>
      <c r="X10" s="118">
        <f>CEILING('Столы Al 2'!X10*'Дополнительная комплектация'!$AS$1,'Дополнительная комплектация'!$AS$3)</f>
        <v>154</v>
      </c>
      <c r="Y10" s="118">
        <f>CEILING('Столы Al 2'!Y10*'Дополнительная комплектация'!$AS$1,'Дополнительная комплектация'!$AS$3)</f>
        <v>205</v>
      </c>
    </row>
    <row r="11" spans="1:25" ht="12.75" customHeight="1">
      <c r="A11" s="490"/>
      <c r="B11" s="521"/>
      <c r="C11" s="63" t="s">
        <v>645</v>
      </c>
      <c r="D11" s="57">
        <f>CEILING('Столы Al 2'!D11*'Дополнительная комплектация'!$AS$1,'Дополнительная комплектация'!$AS$3)</f>
        <v>3992</v>
      </c>
      <c r="E11" s="57">
        <f>CEILING('Столы Al 2'!E11*'Дополнительная комплектация'!$AS$1,'Дополнительная комплектация'!$AS$3)</f>
        <v>4062</v>
      </c>
      <c r="F11" s="57">
        <f>CEILING('Столы Al 2'!F11*'Дополнительная комплектация'!$AS$1,'Дополнительная комплектация'!$AS$3)</f>
        <v>4152</v>
      </c>
      <c r="G11" s="57">
        <f>CEILING('Столы Al 2'!G11*'Дополнительная комплектация'!$AS$1,'Дополнительная комплектация'!$AS$3)</f>
        <v>4242</v>
      </c>
      <c r="H11" s="57">
        <f>CEILING('Столы Al 2'!H11*'Дополнительная комплектация'!$AS$1,'Дополнительная комплектация'!$AS$3)</f>
        <v>4392</v>
      </c>
      <c r="I11" s="56"/>
      <c r="J11" s="56">
        <f>CEILING('Столы Al 2'!J11*'Дополнительная комплектация'!$AS$1,'Дополнительная комплектация'!$AS$3)</f>
        <v>40</v>
      </c>
      <c r="K11" s="56">
        <f>CEILING('Столы Al 2'!K11*'Дополнительная комплектация'!$AS$1,'Дополнительная комплектация'!$AS$3)</f>
        <v>80</v>
      </c>
      <c r="L11" s="56">
        <f>CEILING('Столы Al 2'!L11*'Дополнительная комплектация'!$AS$1,'Дополнительная комплектация'!$AS$3)</f>
        <v>260</v>
      </c>
      <c r="M11" s="56">
        <f>CEILING('Столы Al 2'!M11*'Дополнительная комплектация'!$AS$1,'Дополнительная комплектация'!$AS$3)</f>
        <v>530</v>
      </c>
      <c r="N11" s="56">
        <f>CEILING('Столы Al 2'!N11*'Дополнительная комплектация'!$AS$1,'Дополнительная комплектация'!$AS$3)</f>
        <v>300</v>
      </c>
      <c r="O11" s="56">
        <f>CEILING('Столы Al 2'!O11*'Дополнительная комплектация'!$AS$1,'Дополнительная комплектация'!$AS$3)</f>
        <v>340</v>
      </c>
      <c r="P11" s="56">
        <f>CEILING('Столы Al 2'!P11*'Дополнительная комплектация'!$AS$1,'Дополнительная комплектация'!$AS$3)</f>
        <v>380</v>
      </c>
      <c r="Q11" s="56">
        <f>CEILING('Столы Al 2'!Q11*'Дополнительная комплектация'!$AS$1,'Дополнительная комплектация'!$AS$3)</f>
        <v>540</v>
      </c>
      <c r="R11" s="56">
        <f>CEILING('Столы Al 2'!R11*'Дополнительная комплектация'!$AS$1,'Дополнительная комплектация'!$AS$3)</f>
        <v>840</v>
      </c>
      <c r="S11" s="118">
        <f>CEILING('Столы Al 2'!S11*'Дополнительная комплектация'!$AS$1,'Дополнительная комплектация'!$AS$3)</f>
        <v>10</v>
      </c>
      <c r="T11" s="118">
        <f>CEILING('Столы Al 2'!T11*'Дополнительная комплектация'!$AS$1,'Дополнительная комплектация'!$AS$3)</f>
        <v>30</v>
      </c>
      <c r="U11" s="118">
        <f>CEILING('Столы Al 2'!U11*'Дополнительная комплектация'!$AS$1,'Дополнительная комплектация'!$AS$3)</f>
        <v>38</v>
      </c>
      <c r="V11" s="118">
        <f>CEILING('Столы Al 2'!V11*'Дополнительная комплектация'!$AS$1,'Дополнительная комплектация'!$AS$3)</f>
        <v>53</v>
      </c>
      <c r="W11" s="118">
        <f>CEILING('Столы Al 2'!W11*'Дополнительная комплектация'!$AS$1,'Дополнительная комплектация'!$AS$3)</f>
        <v>167</v>
      </c>
      <c r="X11" s="118">
        <f>CEILING('Столы Al 2'!X11*'Дополнительная комплектация'!$AS$1,'Дополнительная комплектация'!$AS$3)</f>
        <v>185</v>
      </c>
      <c r="Y11" s="118">
        <f>CEILING('Столы Al 2'!Y11*'Дополнительная комплектация'!$AS$1,'Дополнительная комплектация'!$AS$3)</f>
        <v>262</v>
      </c>
    </row>
    <row r="12" spans="1:25" ht="12.75" customHeight="1">
      <c r="A12" s="490"/>
      <c r="B12" s="521"/>
      <c r="C12" s="63" t="s">
        <v>656</v>
      </c>
      <c r="D12" s="57">
        <f>CEILING('Столы Al 2'!D12*'Дополнительная комплектация'!$AS$1,'Дополнительная комплектация'!$AS$3)</f>
        <v>4306</v>
      </c>
      <c r="E12" s="57">
        <f>CEILING('Столы Al 2'!E12*'Дополнительная комплектация'!$AS$1,'Дополнительная комплектация'!$AS$3)</f>
        <v>4386</v>
      </c>
      <c r="F12" s="57">
        <f>CEILING('Столы Al 2'!F12*'Дополнительная комплектация'!$AS$1,'Дополнительная комплектация'!$AS$3)</f>
        <v>4506</v>
      </c>
      <c r="G12" s="57">
        <f>CEILING('Столы Al 2'!G12*'Дополнительная комплектация'!$AS$1,'Дополнительная комплектация'!$AS$3)</f>
        <v>4596</v>
      </c>
      <c r="H12" s="57">
        <f>CEILING('Столы Al 2'!H12*'Дополнительная комплектация'!$AS$1,'Дополнительная комплектация'!$AS$3)</f>
        <v>4756</v>
      </c>
      <c r="I12" s="56"/>
      <c r="J12" s="56">
        <f>CEILING('Столы Al 2'!J12*'Дополнительная комплектация'!$AS$1,'Дополнительная комплектация'!$AS$3)</f>
        <v>50</v>
      </c>
      <c r="K12" s="56">
        <f>CEILING('Столы Al 2'!K12*'Дополнительная комплектация'!$AS$1,'Дополнительная комплектация'!$AS$3)</f>
        <v>90</v>
      </c>
      <c r="L12" s="56">
        <f>CEILING('Столы Al 2'!L12*'Дополнительная комплектация'!$AS$1,'Дополнительная комплектация'!$AS$3)</f>
        <v>310</v>
      </c>
      <c r="M12" s="56">
        <f>CEILING('Столы Al 2'!M12*'Дополнительная комплектация'!$AS$1,'Дополнительная комплектация'!$AS$3)</f>
        <v>610</v>
      </c>
      <c r="N12" s="56">
        <f>CEILING('Столы Al 2'!N12*'Дополнительная комплектация'!$AS$1,'Дополнительная комплектация'!$AS$3)</f>
        <v>350</v>
      </c>
      <c r="O12" s="56">
        <f>CEILING('Столы Al 2'!O12*'Дополнительная комплектация'!$AS$1,'Дополнительная комплектация'!$AS$3)</f>
        <v>400</v>
      </c>
      <c r="P12" s="56">
        <f>CEILING('Столы Al 2'!P12*'Дополнительная комплектация'!$AS$1,'Дополнительная комплектация'!$AS$3)</f>
        <v>440</v>
      </c>
      <c r="Q12" s="56">
        <f>CEILING('Столы Al 2'!Q12*'Дополнительная комплектация'!$AS$1,'Дополнительная комплектация'!$AS$3)</f>
        <v>640</v>
      </c>
      <c r="R12" s="56">
        <f>CEILING('Столы Al 2'!R12*'Дополнительная комплектация'!$AS$1,'Дополнительная комплектация'!$AS$3)</f>
        <v>980</v>
      </c>
      <c r="S12" s="118">
        <f>CEILING('Столы Al 2'!S12*'Дополнительная комплектация'!$AS$1,'Дополнительная комплектация'!$AS$3)</f>
        <v>11</v>
      </c>
      <c r="T12" s="118">
        <f>CEILING('Столы Al 2'!T12*'Дополнительная комплектация'!$AS$1,'Дополнительная комплектация'!$AS$3)</f>
        <v>36</v>
      </c>
      <c r="U12" s="118">
        <f>CEILING('Столы Al 2'!U12*'Дополнительная комплектация'!$AS$1,'Дополнительная комплектация'!$AS$3)</f>
        <v>44</v>
      </c>
      <c r="V12" s="118">
        <f>CEILING('Столы Al 2'!V12*'Дополнительная комплектация'!$AS$1,'Дополнительная комплектация'!$AS$3)</f>
        <v>62</v>
      </c>
      <c r="W12" s="118">
        <f>CEILING('Столы Al 2'!W12*'Дополнительная комплектация'!$AS$1,'Дополнительная комплектация'!$AS$3)</f>
        <v>195</v>
      </c>
      <c r="X12" s="118">
        <f>CEILING('Столы Al 2'!X12*'Дополнительная комплектация'!$AS$1,'Дополнительная комплектация'!$AS$3)</f>
        <v>217</v>
      </c>
      <c r="Y12" s="118">
        <f>CEILING('Столы Al 2'!Y12*'Дополнительная комплектация'!$AS$1,'Дополнительная комплектация'!$AS$3)</f>
        <v>319</v>
      </c>
    </row>
    <row r="13" spans="1:25" ht="12.75" customHeight="1">
      <c r="A13" s="490"/>
      <c r="B13" s="521"/>
      <c r="C13" s="63" t="s">
        <v>655</v>
      </c>
      <c r="D13" s="57">
        <f>CEILING('Столы Al 2'!D13*'Дополнительная комплектация'!$AS$1,'Дополнительная комплектация'!$AS$3)</f>
        <v>4635</v>
      </c>
      <c r="E13" s="57">
        <f>CEILING('Столы Al 2'!E13*'Дополнительная комплектация'!$AS$1,'Дополнительная комплектация'!$AS$3)</f>
        <v>4725</v>
      </c>
      <c r="F13" s="57">
        <f>CEILING('Столы Al 2'!F13*'Дополнительная комплектация'!$AS$1,'Дополнительная комплектация'!$AS$3)</f>
        <v>4855</v>
      </c>
      <c r="G13" s="57">
        <f>CEILING('Столы Al 2'!G13*'Дополнительная комплектация'!$AS$1,'Дополнительная комплектация'!$AS$3)</f>
        <v>4955</v>
      </c>
      <c r="H13" s="57">
        <f>CEILING('Столы Al 2'!H13*'Дополнительная комплектация'!$AS$1,'Дополнительная комплектация'!$AS$3)</f>
        <v>5125</v>
      </c>
      <c r="I13" s="56"/>
      <c r="J13" s="56">
        <f>CEILING('Столы Al 2'!J13*'Дополнительная комплектация'!$AS$1,'Дополнительная комплектация'!$AS$3)</f>
        <v>60</v>
      </c>
      <c r="K13" s="56">
        <f>CEILING('Столы Al 2'!K13*'Дополнительная комплектация'!$AS$1,'Дополнительная комплектация'!$AS$3)</f>
        <v>110</v>
      </c>
      <c r="L13" s="56">
        <f>CEILING('Столы Al 2'!L13*'Дополнительная комплектация'!$AS$1,'Дополнительная комплектация'!$AS$3)</f>
        <v>350</v>
      </c>
      <c r="M13" s="56">
        <f>CEILING('Столы Al 2'!M13*'Дополнительная комплектация'!$AS$1,'Дополнительная комплектация'!$AS$3)</f>
        <v>700</v>
      </c>
      <c r="N13" s="56">
        <f>CEILING('Столы Al 2'!N13*'Дополнительная комплектация'!$AS$1,'Дополнительная комплектация'!$AS$3)</f>
        <v>400</v>
      </c>
      <c r="O13" s="56">
        <f>CEILING('Столы Al 2'!O13*'Дополнительная комплектация'!$AS$1,'Дополнительная комплектация'!$AS$3)</f>
        <v>450</v>
      </c>
      <c r="P13" s="56">
        <f>CEILING('Столы Al 2'!P13*'Дополнительная комплектация'!$AS$1,'Дополнительная комплектация'!$AS$3)</f>
        <v>510</v>
      </c>
      <c r="Q13" s="56">
        <f>CEILING('Столы Al 2'!Q13*'Дополнительная комплектация'!$AS$1,'Дополнительная комплектация'!$AS$3)</f>
        <v>730</v>
      </c>
      <c r="R13" s="56">
        <f>CEILING('Столы Al 2'!R13*'Дополнительная комплектация'!$AS$1,'Дополнительная комплектация'!$AS$3)</f>
        <v>1130</v>
      </c>
      <c r="S13" s="118">
        <f>CEILING('Столы Al 2'!S13*'Дополнительная комплектация'!$AS$1,'Дополнительная комплектация'!$AS$3)</f>
        <v>13</v>
      </c>
      <c r="T13" s="118">
        <f>CEILING('Столы Al 2'!T13*'Дополнительная комплектация'!$AS$1,'Дополнительная комплектация'!$AS$3)</f>
        <v>41</v>
      </c>
      <c r="U13" s="118">
        <f>CEILING('Столы Al 2'!U13*'Дополнительная комплектация'!$AS$1,'Дополнительная комплектация'!$AS$3)</f>
        <v>50</v>
      </c>
      <c r="V13" s="118">
        <f>CEILING('Столы Al 2'!V13*'Дополнительная комплектация'!$AS$1,'Дополнительная комплектация'!$AS$3)</f>
        <v>71</v>
      </c>
      <c r="W13" s="118">
        <f>CEILING('Столы Al 2'!W13*'Дополнительная комплектация'!$AS$1,'Дополнительная комплектация'!$AS$3)</f>
        <v>223</v>
      </c>
      <c r="X13" s="118">
        <f>CEILING('Столы Al 2'!X13*'Дополнительная комплектация'!$AS$1,'Дополнительная комплектация'!$AS$3)</f>
        <v>248</v>
      </c>
      <c r="Y13" s="118">
        <f>CEILING('Столы Al 2'!Y13*'Дополнительная комплектация'!$AS$1,'Дополнительная комплектация'!$AS$3)</f>
        <v>375</v>
      </c>
    </row>
    <row r="14" spans="1:25" ht="12.75" customHeight="1">
      <c r="A14" s="490"/>
      <c r="B14" s="521"/>
      <c r="C14" s="63" t="s">
        <v>654</v>
      </c>
      <c r="D14" s="57">
        <f>CEILING('Столы Al 2'!D14*'Дополнительная комплектация'!$AS$1,'Дополнительная комплектация'!$AS$3)</f>
        <v>4949</v>
      </c>
      <c r="E14" s="57">
        <f>CEILING('Столы Al 2'!E14*'Дополнительная комплектация'!$AS$1,'Дополнительная комплектация'!$AS$3)</f>
        <v>5059</v>
      </c>
      <c r="F14" s="57">
        <f>CEILING('Столы Al 2'!F14*'Дополнительная комплектация'!$AS$1,'Дополнительная комплектация'!$AS$3)</f>
        <v>5199</v>
      </c>
      <c r="G14" s="57">
        <f>CEILING('Столы Al 2'!G14*'Дополнительная комплектация'!$AS$1,'Дополнительная комплектация'!$AS$3)</f>
        <v>5309</v>
      </c>
      <c r="H14" s="57">
        <f>CEILING('Столы Al 2'!H14*'Дополнительная комплектация'!$AS$1,'Дополнительная комплектация'!$AS$3)</f>
        <v>5499</v>
      </c>
      <c r="I14" s="56"/>
      <c r="J14" s="56">
        <f>CEILING('Столы Al 2'!J14*'Дополнительная комплектация'!$AS$1,'Дополнительная комплектация'!$AS$3)</f>
        <v>60</v>
      </c>
      <c r="K14" s="56">
        <f>CEILING('Столы Al 2'!K14*'Дополнительная комплектация'!$AS$1,'Дополнительная комплектация'!$AS$3)</f>
        <v>120</v>
      </c>
      <c r="L14" s="56">
        <f>CEILING('Столы Al 2'!L14*'Дополнительная комплектация'!$AS$1,'Дополнительная комплектация'!$AS$3)</f>
        <v>400</v>
      </c>
      <c r="M14" s="56">
        <f>CEILING('Столы Al 2'!M14*'Дополнительная комплектация'!$AS$1,'Дополнительная комплектация'!$AS$3)</f>
        <v>790</v>
      </c>
      <c r="N14" s="56">
        <f>CEILING('Столы Al 2'!N14*'Дополнительная комплектация'!$AS$1,'Дополнительная комплектация'!$AS$3)</f>
        <v>450</v>
      </c>
      <c r="O14" s="56">
        <f>CEILING('Столы Al 2'!O14*'Дополнительная комплектация'!$AS$1,'Дополнительная комплектация'!$AS$3)</f>
        <v>510</v>
      </c>
      <c r="P14" s="56">
        <f>CEILING('Столы Al 2'!P14*'Дополнительная комплектация'!$AS$1,'Дополнительная комплектация'!$AS$3)</f>
        <v>570</v>
      </c>
      <c r="Q14" s="56">
        <f>CEILING('Столы Al 2'!Q14*'Дополнительная комплектация'!$AS$1,'Дополнительная комплектация'!$AS$3)</f>
        <v>820</v>
      </c>
      <c r="R14" s="56">
        <f>CEILING('Столы Al 2'!R14*'Дополнительная комплектация'!$AS$1,'Дополнительная комплектация'!$AS$3)</f>
        <v>1270</v>
      </c>
      <c r="S14" s="118">
        <f>CEILING('Столы Al 2'!S14*'Дополнительная комплектация'!$AS$1,'Дополнительная комплектация'!$AS$3)</f>
        <v>15</v>
      </c>
      <c r="T14" s="118">
        <f>CEILING('Столы Al 2'!T14*'Дополнительная комплектация'!$AS$1,'Дополнительная комплектация'!$AS$3)</f>
        <v>46</v>
      </c>
      <c r="U14" s="118">
        <f>CEILING('Столы Al 2'!U14*'Дополнительная комплектация'!$AS$1,'Дополнительная комплектация'!$AS$3)</f>
        <v>57</v>
      </c>
      <c r="V14" s="118">
        <f>CEILING('Столы Al 2'!V14*'Дополнительная комплектация'!$AS$1,'Дополнительная комплектация'!$AS$3)</f>
        <v>80</v>
      </c>
      <c r="W14" s="118">
        <f>CEILING('Столы Al 2'!W14*'Дополнительная комплектация'!$AS$1,'Дополнительная комплектация'!$AS$3)</f>
        <v>252</v>
      </c>
      <c r="X14" s="118">
        <f>CEILING('Столы Al 2'!X14*'Дополнительная комплектация'!$AS$1,'Дополнительная комплектация'!$AS$3)</f>
        <v>280</v>
      </c>
      <c r="Y14" s="118">
        <f>CEILING('Столы Al 2'!Y14*'Дополнительная комплектация'!$AS$1,'Дополнительная комплектация'!$AS$3)</f>
        <v>432</v>
      </c>
    </row>
    <row r="15" spans="1:25" ht="12.75" customHeight="1">
      <c r="A15" s="490"/>
      <c r="B15" s="521"/>
      <c r="C15" s="63" t="s">
        <v>653</v>
      </c>
      <c r="D15" s="57">
        <f>CEILING('Столы Al 2'!D15*'Дополнительная комплектация'!$AS$1,'Дополнительная комплектация'!$AS$3)</f>
        <v>5283</v>
      </c>
      <c r="E15" s="57">
        <f>CEILING('Столы Al 2'!E15*'Дополнительная комплектация'!$AS$1,'Дополнительная комплектация'!$AS$3)</f>
        <v>5403</v>
      </c>
      <c r="F15" s="57">
        <f>CEILING('Столы Al 2'!F15*'Дополнительная комплектация'!$AS$1,'Дополнительная комплектация'!$AS$3)</f>
        <v>5563</v>
      </c>
      <c r="G15" s="57">
        <f>CEILING('Столы Al 2'!G15*'Дополнительная комплектация'!$AS$1,'Дополнительная комплектация'!$AS$3)</f>
        <v>5673</v>
      </c>
      <c r="H15" s="57">
        <f>CEILING('Столы Al 2'!H15*'Дополнительная комплектация'!$AS$1,'Дополнительная комплектация'!$AS$3)</f>
        <v>5873</v>
      </c>
      <c r="I15" s="56"/>
      <c r="J15" s="56">
        <f>CEILING('Столы Al 2'!J15*'Дополнительная комплектация'!$AS$1,'Дополнительная комплектация'!$AS$3)</f>
        <v>70</v>
      </c>
      <c r="K15" s="56">
        <f>CEILING('Столы Al 2'!K15*'Дополнительная комплектация'!$AS$1,'Дополнительная комплектация'!$AS$3)</f>
        <v>140</v>
      </c>
      <c r="L15" s="56">
        <f>CEILING('Столы Al 2'!L15*'Дополнительная комплектация'!$AS$1,'Дополнительная комплектация'!$AS$3)</f>
        <v>440</v>
      </c>
      <c r="M15" s="56">
        <f>CEILING('Столы Al 2'!M15*'Дополнительная комплектация'!$AS$1,'Дополнительная комплектация'!$AS$3)</f>
        <v>880</v>
      </c>
      <c r="N15" s="56">
        <f>CEILING('Столы Al 2'!N15*'Дополнительная комплектация'!$AS$1,'Дополнительная комплектация'!$AS$3)</f>
        <v>500</v>
      </c>
      <c r="O15" s="56">
        <f>CEILING('Столы Al 2'!O15*'Дополнительная комплектация'!$AS$1,'Дополнительная комплектация'!$AS$3)</f>
        <v>570</v>
      </c>
      <c r="P15" s="56">
        <f>CEILING('Столы Al 2'!P15*'Дополнительная комплектация'!$AS$1,'Дополнительная комплектация'!$AS$3)</f>
        <v>640</v>
      </c>
      <c r="Q15" s="56">
        <f>CEILING('Столы Al 2'!Q15*'Дополнительная комплектация'!$AS$1,'Дополнительная комплектация'!$AS$3)</f>
        <v>910</v>
      </c>
      <c r="R15" s="56">
        <f>CEILING('Столы Al 2'!R15*'Дополнительная комплектация'!$AS$1,'Дополнительная комплектация'!$AS$3)</f>
        <v>1410</v>
      </c>
      <c r="S15" s="118">
        <f>CEILING('Столы Al 2'!S15*'Дополнительная комплектация'!$AS$1,'Дополнительная комплектация'!$AS$3)</f>
        <v>16</v>
      </c>
      <c r="T15" s="118">
        <f>CEILING('Столы Al 2'!T15*'Дополнительная комплектация'!$AS$1,'Дополнительная комплектация'!$AS$3)</f>
        <v>51</v>
      </c>
      <c r="U15" s="118">
        <f>CEILING('Столы Al 2'!U15*'Дополнительная комплектация'!$AS$1,'Дополнительная комплектация'!$AS$3)</f>
        <v>63</v>
      </c>
      <c r="V15" s="118">
        <f>CEILING('Столы Al 2'!V15*'Дополнительная комплектация'!$AS$1,'Дополнительная комплектация'!$AS$3)</f>
        <v>89</v>
      </c>
      <c r="W15" s="118">
        <f>CEILING('Столы Al 2'!W15*'Дополнительная комплектация'!$AS$1,'Дополнительная комплектация'!$AS$3)</f>
        <v>280</v>
      </c>
      <c r="X15" s="118">
        <f>CEILING('Столы Al 2'!X15*'Дополнительная комплектация'!$AS$1,'Дополнительная комплектация'!$AS$3)</f>
        <v>311</v>
      </c>
      <c r="Y15" s="118">
        <f>CEILING('Столы Al 2'!Y15*'Дополнительная комплектация'!$AS$1,'Дополнительная комплектация'!$AS$3)</f>
        <v>488</v>
      </c>
    </row>
    <row r="16" spans="1:25" ht="12.75" customHeight="1">
      <c r="A16" s="490"/>
      <c r="B16" s="521" t="s">
        <v>903</v>
      </c>
      <c r="C16" s="63" t="s">
        <v>762</v>
      </c>
      <c r="D16" s="57">
        <f>CEILING('Столы Al 2'!D16*'Дополнительная комплектация'!$AS$1,'Дополнительная комплектация'!$AS$3)</f>
        <v>3397</v>
      </c>
      <c r="E16" s="57">
        <f>CEILING('Столы Al 2'!E16*'Дополнительная комплектация'!$AS$1,'Дополнительная комплектация'!$AS$3)</f>
        <v>3397</v>
      </c>
      <c r="F16" s="57">
        <f>CEILING('Столы Al 2'!F16*'Дополнительная комплектация'!$AS$1,'Дополнительная комплектация'!$AS$3)</f>
        <v>3397</v>
      </c>
      <c r="G16" s="57">
        <f>CEILING('Столы Al 2'!G16*'Дополнительная комплектация'!$AS$1,'Дополнительная комплектация'!$AS$3)</f>
        <v>3397</v>
      </c>
      <c r="H16" s="57">
        <f>CEILING('Столы Al 2'!H16*'Дополнительная комплектация'!$AS$1,'Дополнительная комплектация'!$AS$3)</f>
        <v>3397</v>
      </c>
      <c r="I16" s="56"/>
      <c r="J16" s="56">
        <f>CEILING('Столы Al 2'!J16*'Дополнительная комплектация'!$AS$1,'Дополнительная комплектация'!$AS$3)</f>
        <v>20</v>
      </c>
      <c r="K16" s="56">
        <f>CEILING('Столы Al 2'!K16*'Дополнительная комплектация'!$AS$1,'Дополнительная комплектация'!$AS$3)</f>
        <v>40</v>
      </c>
      <c r="L16" s="56">
        <f>CEILING('Столы Al 2'!L16*'Дополнительная комплектация'!$AS$1,'Дополнительная комплектация'!$AS$3)</f>
        <v>140</v>
      </c>
      <c r="M16" s="56">
        <f>CEILING('Столы Al 2'!M16*'Дополнительная комплектация'!$AS$1,'Дополнительная комплектация'!$AS$3)</f>
        <v>270</v>
      </c>
      <c r="N16" s="56">
        <f>CEILING('Столы Al 2'!N16*'Дополнительная комплектация'!$AS$1,'Дополнительная комплектация'!$AS$3)</f>
        <v>150</v>
      </c>
      <c r="O16" s="56">
        <f>CEILING('Столы Al 2'!O16*'Дополнительная комплектация'!$AS$1,'Дополнительная комплектация'!$AS$3)</f>
        <v>170</v>
      </c>
      <c r="P16" s="56">
        <f>CEILING('Столы Al 2'!P16*'Дополнительная комплектация'!$AS$1,'Дополнительная комплектация'!$AS$3)</f>
        <v>190</v>
      </c>
      <c r="Q16" s="56">
        <f>CEILING('Столы Al 2'!Q16*'Дополнительная комплектация'!$AS$1,'Дополнительная комплектация'!$AS$3)</f>
        <v>280</v>
      </c>
      <c r="R16" s="56">
        <f>CEILING('Столы Al 2'!R16*'Дополнительная комплектация'!$AS$1,'Дополнительная комплектация'!$AS$3)</f>
        <v>430</v>
      </c>
      <c r="S16" s="118">
        <f>CEILING('Столы Al 2'!S16*'Дополнительная комплектация'!$AS$1,'Дополнительная комплектация'!$AS$3)</f>
        <v>10</v>
      </c>
      <c r="T16" s="118">
        <f>CEILING('Столы Al 2'!T16*'Дополнительная комплектация'!$AS$1,'Дополнительная комплектация'!$AS$3)</f>
        <v>30</v>
      </c>
      <c r="U16" s="118">
        <f>CEILING('Столы Al 2'!U16*'Дополнительная комплектация'!$AS$1,'Дополнительная комплектация'!$AS$3)</f>
        <v>38</v>
      </c>
      <c r="V16" s="118">
        <f>CEILING('Столы Al 2'!V16*'Дополнительная комплектация'!$AS$1,'Дополнительная комплектация'!$AS$3)</f>
        <v>52</v>
      </c>
      <c r="W16" s="118">
        <f>CEILING('Столы Al 2'!W16*'Дополнительная комплектация'!$AS$1,'Дополнительная комплектация'!$AS$3)</f>
        <v>164</v>
      </c>
      <c r="X16" s="118">
        <f>CEILING('Столы Al 2'!X16*'Дополнительная комплектация'!$AS$1,'Дополнительная комплектация'!$AS$3)</f>
        <v>182</v>
      </c>
      <c r="Y16" s="118">
        <f>CEILING('Столы Al 2'!Y16*'Дополнительная комплектация'!$AS$1,'Дополнительная комплектация'!$AS$3)</f>
        <v>184</v>
      </c>
    </row>
    <row r="17" spans="1:25" ht="12.75" customHeight="1">
      <c r="A17" s="490"/>
      <c r="B17" s="521"/>
      <c r="C17" s="63" t="s">
        <v>770</v>
      </c>
      <c r="D17" s="57">
        <f>CEILING('Столы Al 2'!D17*'Дополнительная комплектация'!$AS$1,'Дополнительная комплектация'!$AS$3)</f>
        <v>3565</v>
      </c>
      <c r="E17" s="57">
        <f>CEILING('Столы Al 2'!E17*'Дополнительная комплектация'!$AS$1,'Дополнительная комплектация'!$AS$3)</f>
        <v>3565</v>
      </c>
      <c r="F17" s="57">
        <f>CEILING('Столы Al 2'!F17*'Дополнительная комплектация'!$AS$1,'Дополнительная комплектация'!$AS$3)</f>
        <v>3565</v>
      </c>
      <c r="G17" s="57">
        <f>CEILING('Столы Al 2'!G17*'Дополнительная комплектация'!$AS$1,'Дополнительная комплектация'!$AS$3)</f>
        <v>3565</v>
      </c>
      <c r="H17" s="57">
        <f>CEILING('Столы Al 2'!H17*'Дополнительная комплектация'!$AS$1,'Дополнительная комплектация'!$AS$3)</f>
        <v>3565</v>
      </c>
      <c r="I17" s="56"/>
      <c r="J17" s="56">
        <f>CEILING('Столы Al 2'!J17*'Дополнительная комплектация'!$AS$1,'Дополнительная комплектация'!$AS$3)</f>
        <v>30</v>
      </c>
      <c r="K17" s="56">
        <f>CEILING('Столы Al 2'!K17*'Дополнительная комплектация'!$AS$1,'Дополнительная комплектация'!$AS$3)</f>
        <v>50</v>
      </c>
      <c r="L17" s="56">
        <f>CEILING('Столы Al 2'!L17*'Дополнительная комплектация'!$AS$1,'Дополнительная комплектация'!$AS$3)</f>
        <v>160</v>
      </c>
      <c r="M17" s="56">
        <f>CEILING('Столы Al 2'!M17*'Дополнительная комплектация'!$AS$1,'Дополнительная комплектация'!$AS$3)</f>
        <v>310</v>
      </c>
      <c r="N17" s="56">
        <f>CEILING('Столы Al 2'!N17*'Дополнительная комплектация'!$AS$1,'Дополнительная комплектация'!$AS$3)</f>
        <v>180</v>
      </c>
      <c r="O17" s="56">
        <f>CEILING('Столы Al 2'!O17*'Дополнительная комплектация'!$AS$1,'Дополнительная комплектация'!$AS$3)</f>
        <v>200</v>
      </c>
      <c r="P17" s="56">
        <f>CEILING('Столы Al 2'!P17*'Дополнительная комплектация'!$AS$1,'Дополнительная комплектация'!$AS$3)</f>
        <v>230</v>
      </c>
      <c r="Q17" s="56">
        <f>CEILING('Столы Al 2'!Q17*'Дополнительная комплектация'!$AS$1,'Дополнительная комплектация'!$AS$3)</f>
        <v>320</v>
      </c>
      <c r="R17" s="56">
        <f>CEILING('Столы Al 2'!R17*'Дополнительная комплектация'!$AS$1,'Дополнительная комплектация'!$AS$3)</f>
        <v>500</v>
      </c>
      <c r="S17" s="118">
        <f>CEILING('Столы Al 2'!S17*'Дополнительная комплектация'!$AS$1,'Дополнительная комплектация'!$AS$3)</f>
        <v>12</v>
      </c>
      <c r="T17" s="118">
        <f>CEILING('Столы Al 2'!T17*'Дополнительная комплектация'!$AS$1,'Дополнительная комплектация'!$AS$3)</f>
        <v>36</v>
      </c>
      <c r="U17" s="118">
        <f>CEILING('Столы Al 2'!U17*'Дополнительная комплектация'!$AS$1,'Дополнительная комплектация'!$AS$3)</f>
        <v>44</v>
      </c>
      <c r="V17" s="118">
        <f>CEILING('Столы Al 2'!V17*'Дополнительная комплектация'!$AS$1,'Дополнительная комплектация'!$AS$3)</f>
        <v>62</v>
      </c>
      <c r="W17" s="118">
        <f>CEILING('Столы Al 2'!W17*'Дополнительная комплектация'!$AS$1,'Дополнительная комплектация'!$AS$3)</f>
        <v>194</v>
      </c>
      <c r="X17" s="118">
        <f>CEILING('Столы Al 2'!X17*'Дополнительная комплектация'!$AS$1,'Дополнительная комплектация'!$AS$3)</f>
        <v>214</v>
      </c>
      <c r="Y17" s="118">
        <f>CEILING('Столы Al 2'!Y17*'Дополнительная комплектация'!$AS$1,'Дополнительная комплектация'!$AS$3)</f>
        <v>242</v>
      </c>
    </row>
    <row r="18" spans="1:25" ht="12.75" customHeight="1">
      <c r="A18" s="490"/>
      <c r="B18" s="521"/>
      <c r="C18" s="63" t="s">
        <v>683</v>
      </c>
      <c r="D18" s="57">
        <f>CEILING('Столы Al 2'!D18*'Дополнительная комплектация'!$AS$1,'Дополнительная комплектация'!$AS$3)</f>
        <v>3730</v>
      </c>
      <c r="E18" s="57">
        <f>CEILING('Столы Al 2'!E18*'Дополнительная комплектация'!$AS$1,'Дополнительная комплектация'!$AS$3)</f>
        <v>3730</v>
      </c>
      <c r="F18" s="57">
        <f>CEILING('Столы Al 2'!F18*'Дополнительная комплектация'!$AS$1,'Дополнительная комплектация'!$AS$3)</f>
        <v>3730</v>
      </c>
      <c r="G18" s="57">
        <f>CEILING('Столы Al 2'!G18*'Дополнительная комплектация'!$AS$1,'Дополнительная комплектация'!$AS$3)</f>
        <v>3730</v>
      </c>
      <c r="H18" s="57">
        <f>CEILING('Столы Al 2'!H18*'Дополнительная комплектация'!$AS$1,'Дополнительная комплектация'!$AS$3)</f>
        <v>3730</v>
      </c>
      <c r="I18" s="56"/>
      <c r="J18" s="56">
        <f>CEILING('Столы Al 2'!J18*'Дополнительная комплектация'!$AS$1,'Дополнительная комплектация'!$AS$3)</f>
        <v>30</v>
      </c>
      <c r="K18" s="56">
        <f>CEILING('Столы Al 2'!K18*'Дополнительная комплектация'!$AS$1,'Дополнительная комплектация'!$AS$3)</f>
        <v>60</v>
      </c>
      <c r="L18" s="56">
        <f>CEILING('Столы Al 2'!L18*'Дополнительная комплектация'!$AS$1,'Дополнительная комплектация'!$AS$3)</f>
        <v>180</v>
      </c>
      <c r="M18" s="56">
        <f>CEILING('Столы Al 2'!M18*'Дополнительная комплектация'!$AS$1,'Дополнительная комплектация'!$AS$3)</f>
        <v>360</v>
      </c>
      <c r="N18" s="56">
        <f>CEILING('Столы Al 2'!N18*'Дополнительная комплектация'!$AS$1,'Дополнительная комплектация'!$AS$3)</f>
        <v>210</v>
      </c>
      <c r="O18" s="56">
        <f>CEILING('Столы Al 2'!O18*'Дополнительная комплектация'!$AS$1,'Дополнительная комплектация'!$AS$3)</f>
        <v>230</v>
      </c>
      <c r="P18" s="56">
        <f>CEILING('Столы Al 2'!P18*'Дополнительная комплектация'!$AS$1,'Дополнительная комплектация'!$AS$3)</f>
        <v>260</v>
      </c>
      <c r="Q18" s="56">
        <f>CEILING('Столы Al 2'!Q18*'Дополнительная комплектация'!$AS$1,'Дополнительная комплектация'!$AS$3)</f>
        <v>370</v>
      </c>
      <c r="R18" s="56">
        <f>CEILING('Столы Al 2'!R18*'Дополнительная комплектация'!$AS$1,'Дополнительная комплектация'!$AS$3)</f>
        <v>570</v>
      </c>
      <c r="S18" s="118">
        <f>CEILING('Столы Al 2'!S18*'Дополнительная комплектация'!$AS$1,'Дополнительная комплектация'!$AS$3)</f>
        <v>14</v>
      </c>
      <c r="T18" s="118">
        <f>CEILING('Столы Al 2'!T18*'Дополнительная комплектация'!$AS$1,'Дополнительная комплектация'!$AS$3)</f>
        <v>40</v>
      </c>
      <c r="U18" s="118">
        <f>CEILING('Столы Al 2'!U18*'Дополнительная комплектация'!$AS$1,'Дополнительная комплектация'!$AS$3)</f>
        <v>50</v>
      </c>
      <c r="V18" s="118">
        <f>CEILING('Столы Al 2'!V18*'Дополнительная комплектация'!$AS$1,'Дополнительная комплектация'!$AS$3)</f>
        <v>70</v>
      </c>
      <c r="W18" s="118">
        <f>CEILING('Столы Al 2'!W18*'Дополнительная комплектация'!$AS$1,'Дополнительная комплектация'!$AS$3)</f>
        <v>220</v>
      </c>
      <c r="X18" s="118">
        <f>CEILING('Столы Al 2'!X18*'Дополнительная комплектация'!$AS$1,'Дополнительная комплектация'!$AS$3)</f>
        <v>246</v>
      </c>
      <c r="Y18" s="118">
        <f>CEILING('Столы Al 2'!Y18*'Дополнительная комплектация'!$AS$1,'Дополнительная комплектация'!$AS$3)</f>
        <v>298</v>
      </c>
    </row>
    <row r="19" spans="1:25" ht="12.75" customHeight="1">
      <c r="A19" s="490"/>
      <c r="B19" s="521"/>
      <c r="C19" s="63" t="s">
        <v>769</v>
      </c>
      <c r="D19" s="57">
        <f>CEILING('Столы Al 2'!D19*'Дополнительная комплектация'!$AS$1,'Дополнительная комплектация'!$AS$3)</f>
        <v>3898</v>
      </c>
      <c r="E19" s="57">
        <f>CEILING('Столы Al 2'!E19*'Дополнительная комплектация'!$AS$1,'Дополнительная комплектация'!$AS$3)</f>
        <v>3898</v>
      </c>
      <c r="F19" s="57">
        <f>CEILING('Столы Al 2'!F19*'Дополнительная комплектация'!$AS$1,'Дополнительная комплектация'!$AS$3)</f>
        <v>3898</v>
      </c>
      <c r="G19" s="57">
        <f>CEILING('Столы Al 2'!G19*'Дополнительная комплектация'!$AS$1,'Дополнительная комплектация'!$AS$3)</f>
        <v>3898</v>
      </c>
      <c r="H19" s="57">
        <f>CEILING('Столы Al 2'!H19*'Дополнительная комплектация'!$AS$1,'Дополнительная комплектация'!$AS$3)</f>
        <v>3898</v>
      </c>
      <c r="I19" s="56"/>
      <c r="J19" s="56">
        <f>CEILING('Столы Al 2'!J19*'Дополнительная комплектация'!$AS$1,'Дополнительная комплектация'!$AS$3)</f>
        <v>40</v>
      </c>
      <c r="K19" s="56">
        <f>CEILING('Столы Al 2'!K19*'Дополнительная комплектация'!$AS$1,'Дополнительная комплектация'!$AS$3)</f>
        <v>70</v>
      </c>
      <c r="L19" s="56">
        <f>CEILING('Столы Al 2'!L19*'Дополнительная комплектация'!$AS$1,'Дополнительная комплектация'!$AS$3)</f>
        <v>200</v>
      </c>
      <c r="M19" s="56">
        <f>CEILING('Столы Al 2'!M19*'Дополнительная комплектация'!$AS$1,'Дополнительная комплектация'!$AS$3)</f>
        <v>400</v>
      </c>
      <c r="N19" s="56">
        <f>CEILING('Столы Al 2'!N19*'Дополнительная комплектация'!$AS$1,'Дополнительная комплектация'!$AS$3)</f>
        <v>230</v>
      </c>
      <c r="O19" s="56">
        <f>CEILING('Столы Al 2'!O19*'Дополнительная комплектация'!$AS$1,'Дополнительная комплектация'!$AS$3)</f>
        <v>260</v>
      </c>
      <c r="P19" s="56">
        <f>CEILING('Столы Al 2'!P19*'Дополнительная комплектация'!$AS$1,'Дополнительная комплектация'!$AS$3)</f>
        <v>290</v>
      </c>
      <c r="Q19" s="56">
        <f>CEILING('Столы Al 2'!Q19*'Дополнительная комплектация'!$AS$1,'Дополнительная комплектация'!$AS$3)</f>
        <v>410</v>
      </c>
      <c r="R19" s="56">
        <f>CEILING('Столы Al 2'!R19*'Дополнительная комплектация'!$AS$1,'Дополнительная комплектация'!$AS$3)</f>
        <v>640</v>
      </c>
      <c r="S19" s="118">
        <f>CEILING('Столы Al 2'!S19*'Дополнительная комплектация'!$AS$1,'Дополнительная комплектация'!$AS$3)</f>
        <v>16</v>
      </c>
      <c r="T19" s="118">
        <f>CEILING('Столы Al 2'!T19*'Дополнительная комплектация'!$AS$1,'Дополнительная комплектация'!$AS$3)</f>
        <v>46</v>
      </c>
      <c r="U19" s="118">
        <f>CEILING('Столы Al 2'!U19*'Дополнительная комплектация'!$AS$1,'Дополнительная комплектация'!$AS$3)</f>
        <v>58</v>
      </c>
      <c r="V19" s="118">
        <f>CEILING('Столы Al 2'!V19*'Дополнительная комплектация'!$AS$1,'Дополнительная комплектация'!$AS$3)</f>
        <v>80</v>
      </c>
      <c r="W19" s="118">
        <f>CEILING('Столы Al 2'!W19*'Дополнительная комплектация'!$AS$1,'Дополнительная комплектация'!$AS$3)</f>
        <v>250</v>
      </c>
      <c r="X19" s="118">
        <f>CEILING('Столы Al 2'!X19*'Дополнительная комплектация'!$AS$1,'Дополнительная комплектация'!$AS$3)</f>
        <v>278</v>
      </c>
      <c r="Y19" s="118">
        <f>CEILING('Столы Al 2'!Y19*'Дополнительная комплектация'!$AS$1,'Дополнительная комплектация'!$AS$3)</f>
        <v>356</v>
      </c>
    </row>
    <row r="20" spans="1:25" ht="12.75" customHeight="1">
      <c r="A20" s="490"/>
      <c r="B20" s="521"/>
      <c r="C20" s="63" t="s">
        <v>647</v>
      </c>
      <c r="D20" s="57">
        <f>CEILING('Столы Al 2'!D20*'Дополнительная комплектация'!$AS$1,'Дополнительная комплектация'!$AS$3)</f>
        <v>4098</v>
      </c>
      <c r="E20" s="57">
        <f>CEILING('Столы Al 2'!E20*'Дополнительная комплектация'!$AS$1,'Дополнительная комплектация'!$AS$3)</f>
        <v>4098</v>
      </c>
      <c r="F20" s="57">
        <f>CEILING('Столы Al 2'!F20*'Дополнительная комплектация'!$AS$1,'Дополнительная комплектация'!$AS$3)</f>
        <v>4098</v>
      </c>
      <c r="G20" s="57">
        <f>CEILING('Столы Al 2'!G20*'Дополнительная комплектация'!$AS$1,'Дополнительная комплектация'!$AS$3)</f>
        <v>4098</v>
      </c>
      <c r="H20" s="57">
        <f>CEILING('Столы Al 2'!H20*'Дополнительная комплектация'!$AS$1,'Дополнительная комплектация'!$AS$3)</f>
        <v>4098</v>
      </c>
      <c r="I20" s="56"/>
      <c r="J20" s="56">
        <f>CEILING('Столы Al 2'!J20*'Дополнительная комплектация'!$AS$1,'Дополнительная комплектация'!$AS$3)</f>
        <v>30</v>
      </c>
      <c r="K20" s="56">
        <f>CEILING('Столы Al 2'!K20*'Дополнительная комплектация'!$AS$1,'Дополнительная комплектация'!$AS$3)</f>
        <v>60</v>
      </c>
      <c r="L20" s="56">
        <f>CEILING('Столы Al 2'!L20*'Дополнительная комплектация'!$AS$1,'Дополнительная комплектация'!$AS$3)</f>
        <v>220</v>
      </c>
      <c r="M20" s="56">
        <f>CEILING('Столы Al 2'!M20*'Дополнительная комплектация'!$AS$1,'Дополнительная комплектация'!$AS$3)</f>
        <v>440</v>
      </c>
      <c r="N20" s="56">
        <f>CEILING('Столы Al 2'!N20*'Дополнительная комплектация'!$AS$1,'Дополнительная комплектация'!$AS$3)</f>
        <v>250</v>
      </c>
      <c r="O20" s="56">
        <f>CEILING('Столы Al 2'!O20*'Дополнительная комплектация'!$AS$1,'Дополнительная комплектация'!$AS$3)</f>
        <v>280</v>
      </c>
      <c r="P20" s="56">
        <f>CEILING('Столы Al 2'!P20*'Дополнительная комплектация'!$AS$1,'Дополнительная комплектация'!$AS$3)</f>
        <v>310</v>
      </c>
      <c r="Q20" s="56">
        <f>CEILING('Столы Al 2'!Q20*'Дополнительная комплектация'!$AS$1,'Дополнительная комплектация'!$AS$3)</f>
        <v>450</v>
      </c>
      <c r="R20" s="56">
        <f>CEILING('Столы Al 2'!R20*'Дополнительная комплектация'!$AS$1,'Дополнительная комплектация'!$AS$3)</f>
        <v>700</v>
      </c>
      <c r="S20" s="118">
        <f>CEILING('Столы Al 2'!S20*'Дополнительная комплектация'!$AS$1,'Дополнительная комплектация'!$AS$3)</f>
        <v>16</v>
      </c>
      <c r="T20" s="118">
        <f>CEILING('Столы Al 2'!T20*'Дополнительная комплектация'!$AS$1,'Дополнительная комплектация'!$AS$3)</f>
        <v>50</v>
      </c>
      <c r="U20" s="118">
        <f>CEILING('Столы Al 2'!U20*'Дополнительная комплектация'!$AS$1,'Дополнительная комплектация'!$AS$3)</f>
        <v>62</v>
      </c>
      <c r="V20" s="118">
        <f>CEILING('Столы Al 2'!V20*'Дополнительная комплектация'!$AS$1,'Дополнительная комплектация'!$AS$3)</f>
        <v>88</v>
      </c>
      <c r="W20" s="118">
        <f>CEILING('Столы Al 2'!W20*'Дополнительная комплектация'!$AS$1,'Дополнительная комплектация'!$AS$3)</f>
        <v>278</v>
      </c>
      <c r="X20" s="118">
        <f>CEILING('Столы Al 2'!X20*'Дополнительная комплектация'!$AS$1,'Дополнительная комплектация'!$AS$3)</f>
        <v>308</v>
      </c>
      <c r="Y20" s="118">
        <f>CEILING('Столы Al 2'!Y20*'Дополнительная комплектация'!$AS$1,'Дополнительная комплектация'!$AS$3)</f>
        <v>410</v>
      </c>
    </row>
    <row r="21" spans="1:25" ht="12.75" customHeight="1">
      <c r="A21" s="490"/>
      <c r="B21" s="521"/>
      <c r="C21" s="63" t="s">
        <v>645</v>
      </c>
      <c r="D21" s="57">
        <f>CEILING('Столы Al 2'!D21*'Дополнительная комплектация'!$AS$1,'Дополнительная комплектация'!$AS$3)</f>
        <v>4441</v>
      </c>
      <c r="E21" s="57">
        <f>CEILING('Столы Al 2'!E21*'Дополнительная комплектация'!$AS$1,'Дополнительная комплектация'!$AS$3)</f>
        <v>4441</v>
      </c>
      <c r="F21" s="57">
        <f>CEILING('Столы Al 2'!F21*'Дополнительная комплектация'!$AS$1,'Дополнительная комплектация'!$AS$3)</f>
        <v>4441</v>
      </c>
      <c r="G21" s="57">
        <f>CEILING('Столы Al 2'!G21*'Дополнительная комплектация'!$AS$1,'Дополнительная комплектация'!$AS$3)</f>
        <v>4441</v>
      </c>
      <c r="H21" s="57">
        <f>CEILING('Столы Al 2'!H21*'Дополнительная комплектация'!$AS$1,'Дополнительная комплектация'!$AS$3)</f>
        <v>4441</v>
      </c>
      <c r="I21" s="56"/>
      <c r="J21" s="56">
        <f>CEILING('Столы Al 2'!J21*'Дополнительная комплектация'!$AS$1,'Дополнительная комплектация'!$AS$3)</f>
        <v>40</v>
      </c>
      <c r="K21" s="56">
        <f>CEILING('Столы Al 2'!K21*'Дополнительная комплектация'!$AS$1,'Дополнительная комплектация'!$AS$3)</f>
        <v>80</v>
      </c>
      <c r="L21" s="56">
        <f>CEILING('Столы Al 2'!L21*'Дополнительная комплектация'!$AS$1,'Дополнительная комплектация'!$AS$3)</f>
        <v>260</v>
      </c>
      <c r="M21" s="56">
        <f>CEILING('Столы Al 2'!M21*'Дополнительная комплектация'!$AS$1,'Дополнительная комплектация'!$AS$3)</f>
        <v>530</v>
      </c>
      <c r="N21" s="56">
        <f>CEILING('Столы Al 2'!N21*'Дополнительная комплектация'!$AS$1,'Дополнительная комплектация'!$AS$3)</f>
        <v>300</v>
      </c>
      <c r="O21" s="56">
        <f>CEILING('Столы Al 2'!O21*'Дополнительная комплектация'!$AS$1,'Дополнительная комплектация'!$AS$3)</f>
        <v>340</v>
      </c>
      <c r="P21" s="56">
        <f>CEILING('Столы Al 2'!P21*'Дополнительная комплектация'!$AS$1,'Дополнительная комплектация'!$AS$3)</f>
        <v>380</v>
      </c>
      <c r="Q21" s="56">
        <f>CEILING('Столы Al 2'!Q21*'Дополнительная комплектация'!$AS$1,'Дополнительная комплектация'!$AS$3)</f>
        <v>540</v>
      </c>
      <c r="R21" s="56">
        <f>CEILING('Столы Al 2'!R21*'Дополнительная комплектация'!$AS$1,'Дополнительная комплектация'!$AS$3)</f>
        <v>840</v>
      </c>
      <c r="S21" s="118">
        <f>CEILING('Столы Al 2'!S21*'Дополнительная комплектация'!$AS$1,'Дополнительная комплектация'!$AS$3)</f>
        <v>20</v>
      </c>
      <c r="T21" s="118">
        <f>CEILING('Столы Al 2'!T21*'Дополнительная комплектация'!$AS$1,'Дополнительная комплектация'!$AS$3)</f>
        <v>60</v>
      </c>
      <c r="U21" s="118">
        <f>CEILING('Столы Al 2'!U21*'Дополнительная комплектация'!$AS$1,'Дополнительная комплектация'!$AS$3)</f>
        <v>76</v>
      </c>
      <c r="V21" s="118">
        <f>CEILING('Столы Al 2'!V21*'Дополнительная комплектация'!$AS$1,'Дополнительная комплектация'!$AS$3)</f>
        <v>106</v>
      </c>
      <c r="W21" s="118">
        <f>CEILING('Столы Al 2'!W21*'Дополнительная комплектация'!$AS$1,'Дополнительная комплектация'!$AS$3)</f>
        <v>334</v>
      </c>
      <c r="X21" s="118">
        <f>CEILING('Столы Al 2'!X21*'Дополнительная комплектация'!$AS$1,'Дополнительная комплектация'!$AS$3)</f>
        <v>370</v>
      </c>
      <c r="Y21" s="118">
        <f>CEILING('Столы Al 2'!Y21*'Дополнительная комплектация'!$AS$1,'Дополнительная комплектация'!$AS$3)</f>
        <v>524</v>
      </c>
    </row>
    <row r="22" spans="1:25" ht="12.75" customHeight="1">
      <c r="A22" s="490"/>
      <c r="B22" s="521"/>
      <c r="C22" s="63" t="s">
        <v>656</v>
      </c>
      <c r="D22" s="57">
        <f>CEILING('Столы Al 2'!D22*'Дополнительная комплектация'!$AS$1,'Дополнительная комплектация'!$AS$3)</f>
        <v>4774</v>
      </c>
      <c r="E22" s="57">
        <f>CEILING('Столы Al 2'!E22*'Дополнительная комплектация'!$AS$1,'Дополнительная комплектация'!$AS$3)</f>
        <v>4774</v>
      </c>
      <c r="F22" s="57">
        <f>CEILING('Столы Al 2'!F22*'Дополнительная комплектация'!$AS$1,'Дополнительная комплектация'!$AS$3)</f>
        <v>4774</v>
      </c>
      <c r="G22" s="57">
        <f>CEILING('Столы Al 2'!G22*'Дополнительная комплектация'!$AS$1,'Дополнительная комплектация'!$AS$3)</f>
        <v>4774</v>
      </c>
      <c r="H22" s="57">
        <f>CEILING('Столы Al 2'!H22*'Дополнительная комплектация'!$AS$1,'Дополнительная комплектация'!$AS$3)</f>
        <v>4774</v>
      </c>
      <c r="I22" s="56"/>
      <c r="J22" s="56">
        <f>CEILING('Столы Al 2'!J22*'Дополнительная комплектация'!$AS$1,'Дополнительная комплектация'!$AS$3)</f>
        <v>50</v>
      </c>
      <c r="K22" s="56">
        <f>CEILING('Столы Al 2'!K22*'Дополнительная комплектация'!$AS$1,'Дополнительная комплектация'!$AS$3)</f>
        <v>90</v>
      </c>
      <c r="L22" s="56">
        <f>CEILING('Столы Al 2'!L22*'Дополнительная комплектация'!$AS$1,'Дополнительная комплектация'!$AS$3)</f>
        <v>310</v>
      </c>
      <c r="M22" s="56">
        <f>CEILING('Столы Al 2'!M22*'Дополнительная комплектация'!$AS$1,'Дополнительная комплектация'!$AS$3)</f>
        <v>610</v>
      </c>
      <c r="N22" s="56">
        <f>CEILING('Столы Al 2'!N22*'Дополнительная комплектация'!$AS$1,'Дополнительная комплектация'!$AS$3)</f>
        <v>350</v>
      </c>
      <c r="O22" s="56">
        <f>CEILING('Столы Al 2'!O22*'Дополнительная комплектация'!$AS$1,'Дополнительная комплектация'!$AS$3)</f>
        <v>400</v>
      </c>
      <c r="P22" s="56">
        <f>CEILING('Столы Al 2'!P22*'Дополнительная комплектация'!$AS$1,'Дополнительная комплектация'!$AS$3)</f>
        <v>440</v>
      </c>
      <c r="Q22" s="56">
        <f>CEILING('Столы Al 2'!Q22*'Дополнительная комплектация'!$AS$1,'Дополнительная комплектация'!$AS$3)</f>
        <v>640</v>
      </c>
      <c r="R22" s="56">
        <f>CEILING('Столы Al 2'!R22*'Дополнительная комплектация'!$AS$1,'Дополнительная комплектация'!$AS$3)</f>
        <v>980</v>
      </c>
      <c r="S22" s="118">
        <f>CEILING('Столы Al 2'!S22*'Дополнительная комплектация'!$AS$1,'Дополнительная комплектация'!$AS$3)</f>
        <v>22</v>
      </c>
      <c r="T22" s="118">
        <f>CEILING('Столы Al 2'!T22*'Дополнительная комплектация'!$AS$1,'Дополнительная комплектация'!$AS$3)</f>
        <v>72</v>
      </c>
      <c r="U22" s="118">
        <f>CEILING('Столы Al 2'!U22*'Дополнительная комплектация'!$AS$1,'Дополнительная комплектация'!$AS$3)</f>
        <v>88</v>
      </c>
      <c r="V22" s="118">
        <f>CEILING('Столы Al 2'!V22*'Дополнительная комплектация'!$AS$1,'Дополнительная комплектация'!$AS$3)</f>
        <v>124</v>
      </c>
      <c r="W22" s="118">
        <f>CEILING('Столы Al 2'!W22*'Дополнительная комплектация'!$AS$1,'Дополнительная комплектация'!$AS$3)</f>
        <v>390</v>
      </c>
      <c r="X22" s="118">
        <f>CEILING('Столы Al 2'!X22*'Дополнительная комплектация'!$AS$1,'Дополнительная комплектация'!$AS$3)</f>
        <v>434</v>
      </c>
      <c r="Y22" s="118">
        <f>CEILING('Столы Al 2'!Y22*'Дополнительная комплектация'!$AS$1,'Дополнительная комплектация'!$AS$3)</f>
        <v>638</v>
      </c>
    </row>
    <row r="23" spans="1:25" ht="12.75" customHeight="1">
      <c r="A23" s="490"/>
      <c r="B23" s="521"/>
      <c r="C23" s="63" t="s">
        <v>655</v>
      </c>
      <c r="D23" s="57">
        <f>CEILING('Столы Al 2'!D23*'Дополнительная комплектация'!$AS$1,'Дополнительная комплектация'!$AS$3)</f>
        <v>5112</v>
      </c>
      <c r="E23" s="57">
        <f>CEILING('Столы Al 2'!E23*'Дополнительная комплектация'!$AS$1,'Дополнительная комплектация'!$AS$3)</f>
        <v>5112</v>
      </c>
      <c r="F23" s="57">
        <f>CEILING('Столы Al 2'!F23*'Дополнительная комплектация'!$AS$1,'Дополнительная комплектация'!$AS$3)</f>
        <v>5112</v>
      </c>
      <c r="G23" s="57">
        <f>CEILING('Столы Al 2'!G23*'Дополнительная комплектация'!$AS$1,'Дополнительная комплектация'!$AS$3)</f>
        <v>5112</v>
      </c>
      <c r="H23" s="57">
        <f>CEILING('Столы Al 2'!H23*'Дополнительная комплектация'!$AS$1,'Дополнительная комплектация'!$AS$3)</f>
        <v>5112</v>
      </c>
      <c r="I23" s="56"/>
      <c r="J23" s="56">
        <f>CEILING('Столы Al 2'!J23*'Дополнительная комплектация'!$AS$1,'Дополнительная комплектация'!$AS$3)</f>
        <v>60</v>
      </c>
      <c r="K23" s="56">
        <f>CEILING('Столы Al 2'!K23*'Дополнительная комплектация'!$AS$1,'Дополнительная комплектация'!$AS$3)</f>
        <v>110</v>
      </c>
      <c r="L23" s="56">
        <f>CEILING('Столы Al 2'!L23*'Дополнительная комплектация'!$AS$1,'Дополнительная комплектация'!$AS$3)</f>
        <v>350</v>
      </c>
      <c r="M23" s="56">
        <f>CEILING('Столы Al 2'!M23*'Дополнительная комплектация'!$AS$1,'Дополнительная комплектация'!$AS$3)</f>
        <v>700</v>
      </c>
      <c r="N23" s="56">
        <f>CEILING('Столы Al 2'!N23*'Дополнительная комплектация'!$AS$1,'Дополнительная комплектация'!$AS$3)</f>
        <v>400</v>
      </c>
      <c r="O23" s="56">
        <f>CEILING('Столы Al 2'!O23*'Дополнительная комплектация'!$AS$1,'Дополнительная комплектация'!$AS$3)</f>
        <v>450</v>
      </c>
      <c r="P23" s="56">
        <f>CEILING('Столы Al 2'!P23*'Дополнительная комплектация'!$AS$1,'Дополнительная комплектация'!$AS$3)</f>
        <v>510</v>
      </c>
      <c r="Q23" s="56">
        <f>CEILING('Столы Al 2'!Q23*'Дополнительная комплектация'!$AS$1,'Дополнительная комплектация'!$AS$3)</f>
        <v>730</v>
      </c>
      <c r="R23" s="56">
        <f>CEILING('Столы Al 2'!R23*'Дополнительная комплектация'!$AS$1,'Дополнительная комплектация'!$AS$3)</f>
        <v>1130</v>
      </c>
      <c r="S23" s="118">
        <f>CEILING('Столы Al 2'!S23*'Дополнительная комплектация'!$AS$1,'Дополнительная комплектация'!$AS$3)</f>
        <v>26</v>
      </c>
      <c r="T23" s="118">
        <f>CEILING('Столы Al 2'!T23*'Дополнительная комплектация'!$AS$1,'Дополнительная комплектация'!$AS$3)</f>
        <v>82</v>
      </c>
      <c r="U23" s="118">
        <f>CEILING('Столы Al 2'!U23*'Дополнительная комплектация'!$AS$1,'Дополнительная комплектация'!$AS$3)</f>
        <v>100</v>
      </c>
      <c r="V23" s="118">
        <f>CEILING('Столы Al 2'!V23*'Дополнительная комплектация'!$AS$1,'Дополнительная комплектация'!$AS$3)</f>
        <v>142</v>
      </c>
      <c r="W23" s="118">
        <f>CEILING('Столы Al 2'!W23*'Дополнительная комплектация'!$AS$1,'Дополнительная комплектация'!$AS$3)</f>
        <v>446</v>
      </c>
      <c r="X23" s="118">
        <f>CEILING('Столы Al 2'!X23*'Дополнительная комплектация'!$AS$1,'Дополнительная комплектация'!$AS$3)</f>
        <v>496</v>
      </c>
      <c r="Y23" s="118">
        <f>CEILING('Столы Al 2'!Y23*'Дополнительная комплектация'!$AS$1,'Дополнительная комплектация'!$AS$3)</f>
        <v>750</v>
      </c>
    </row>
    <row r="24" spans="1:25" ht="12.75" customHeight="1">
      <c r="A24" s="490"/>
      <c r="B24" s="521"/>
      <c r="C24" s="63" t="s">
        <v>654</v>
      </c>
      <c r="D24" s="57">
        <f>CEILING('Столы Al 2'!D24*'Дополнительная комплектация'!$AS$1,'Дополнительная комплектация'!$AS$3)</f>
        <v>5445</v>
      </c>
      <c r="E24" s="57">
        <f>CEILING('Столы Al 2'!E24*'Дополнительная комплектация'!$AS$1,'Дополнительная комплектация'!$AS$3)</f>
        <v>5445</v>
      </c>
      <c r="F24" s="57">
        <f>CEILING('Столы Al 2'!F24*'Дополнительная комплектация'!$AS$1,'Дополнительная комплектация'!$AS$3)</f>
        <v>5445</v>
      </c>
      <c r="G24" s="57">
        <f>CEILING('Столы Al 2'!G24*'Дополнительная комплектация'!$AS$1,'Дополнительная комплектация'!$AS$3)</f>
        <v>5445</v>
      </c>
      <c r="H24" s="57">
        <f>CEILING('Столы Al 2'!H24*'Дополнительная комплектация'!$AS$1,'Дополнительная комплектация'!$AS$3)</f>
        <v>5445</v>
      </c>
      <c r="I24" s="56"/>
      <c r="J24" s="56">
        <f>CEILING('Столы Al 2'!J24*'Дополнительная комплектация'!$AS$1,'Дополнительная комплектация'!$AS$3)</f>
        <v>60</v>
      </c>
      <c r="K24" s="56">
        <f>CEILING('Столы Al 2'!K24*'Дополнительная комплектация'!$AS$1,'Дополнительная комплектация'!$AS$3)</f>
        <v>120</v>
      </c>
      <c r="L24" s="56">
        <f>CEILING('Столы Al 2'!L24*'Дополнительная комплектация'!$AS$1,'Дополнительная комплектация'!$AS$3)</f>
        <v>400</v>
      </c>
      <c r="M24" s="56">
        <f>CEILING('Столы Al 2'!M24*'Дополнительная комплектация'!$AS$1,'Дополнительная комплектация'!$AS$3)</f>
        <v>790</v>
      </c>
      <c r="N24" s="56">
        <f>CEILING('Столы Al 2'!N24*'Дополнительная комплектация'!$AS$1,'Дополнительная комплектация'!$AS$3)</f>
        <v>450</v>
      </c>
      <c r="O24" s="56">
        <f>CEILING('Столы Al 2'!O24*'Дополнительная комплектация'!$AS$1,'Дополнительная комплектация'!$AS$3)</f>
        <v>510</v>
      </c>
      <c r="P24" s="56">
        <f>CEILING('Столы Al 2'!P24*'Дополнительная комплектация'!$AS$1,'Дополнительная комплектация'!$AS$3)</f>
        <v>570</v>
      </c>
      <c r="Q24" s="56">
        <f>CEILING('Столы Al 2'!Q24*'Дополнительная комплектация'!$AS$1,'Дополнительная комплектация'!$AS$3)</f>
        <v>820</v>
      </c>
      <c r="R24" s="56">
        <f>CEILING('Столы Al 2'!R24*'Дополнительная комплектация'!$AS$1,'Дополнительная комплектация'!$AS$3)</f>
        <v>1270</v>
      </c>
      <c r="S24" s="118">
        <f>CEILING('Столы Al 2'!S24*'Дополнительная комплектация'!$AS$1,'Дополнительная комплектация'!$AS$3)</f>
        <v>30</v>
      </c>
      <c r="T24" s="118">
        <f>CEILING('Столы Al 2'!T24*'Дополнительная комплектация'!$AS$1,'Дополнительная комплектация'!$AS$3)</f>
        <v>92</v>
      </c>
      <c r="U24" s="118">
        <f>CEILING('Столы Al 2'!U24*'Дополнительная комплектация'!$AS$1,'Дополнительная комплектация'!$AS$3)</f>
        <v>114</v>
      </c>
      <c r="V24" s="118">
        <f>CEILING('Столы Al 2'!V24*'Дополнительная комплектация'!$AS$1,'Дополнительная комплектация'!$AS$3)</f>
        <v>160</v>
      </c>
      <c r="W24" s="118">
        <f>CEILING('Столы Al 2'!W24*'Дополнительная комплектация'!$AS$1,'Дополнительная комплектация'!$AS$3)</f>
        <v>504</v>
      </c>
      <c r="X24" s="118">
        <f>CEILING('Столы Al 2'!X24*'Дополнительная комплектация'!$AS$1,'Дополнительная комплектация'!$AS$3)</f>
        <v>560</v>
      </c>
      <c r="Y24" s="118">
        <f>CEILING('Столы Al 2'!Y24*'Дополнительная комплектация'!$AS$1,'Дополнительная комплектация'!$AS$3)</f>
        <v>864</v>
      </c>
    </row>
    <row r="25" spans="1:25" ht="12.75" customHeight="1">
      <c r="A25" s="490"/>
      <c r="B25" s="521"/>
      <c r="C25" s="63" t="s">
        <v>653</v>
      </c>
      <c r="D25" s="57">
        <f>CEILING('Столы Al 2'!D25*'Дополнительная комплектация'!$AS$1,'Дополнительная комплектация'!$AS$3)</f>
        <v>5809</v>
      </c>
      <c r="E25" s="57">
        <f>CEILING('Столы Al 2'!E25*'Дополнительная комплектация'!$AS$1,'Дополнительная комплектация'!$AS$3)</f>
        <v>5809</v>
      </c>
      <c r="F25" s="57">
        <f>CEILING('Столы Al 2'!F25*'Дополнительная комплектация'!$AS$1,'Дополнительная комплектация'!$AS$3)</f>
        <v>5809</v>
      </c>
      <c r="G25" s="57">
        <f>CEILING('Столы Al 2'!G25*'Дополнительная комплектация'!$AS$1,'Дополнительная комплектация'!$AS$3)</f>
        <v>5809</v>
      </c>
      <c r="H25" s="57">
        <f>CEILING('Столы Al 2'!H25*'Дополнительная комплектация'!$AS$1,'Дополнительная комплектация'!$AS$3)</f>
        <v>5809</v>
      </c>
      <c r="I25" s="56"/>
      <c r="J25" s="56">
        <f>CEILING('Столы Al 2'!J25*'Дополнительная комплектация'!$AS$1,'Дополнительная комплектация'!$AS$3)</f>
        <v>70</v>
      </c>
      <c r="K25" s="56">
        <f>CEILING('Столы Al 2'!K25*'Дополнительная комплектация'!$AS$1,'Дополнительная комплектация'!$AS$3)</f>
        <v>140</v>
      </c>
      <c r="L25" s="56">
        <f>CEILING('Столы Al 2'!L25*'Дополнительная комплектация'!$AS$1,'Дополнительная комплектация'!$AS$3)</f>
        <v>440</v>
      </c>
      <c r="M25" s="56">
        <f>CEILING('Столы Al 2'!M25*'Дополнительная комплектация'!$AS$1,'Дополнительная комплектация'!$AS$3)</f>
        <v>880</v>
      </c>
      <c r="N25" s="56">
        <f>CEILING('Столы Al 2'!N25*'Дополнительная комплектация'!$AS$1,'Дополнительная комплектация'!$AS$3)</f>
        <v>500</v>
      </c>
      <c r="O25" s="56">
        <f>CEILING('Столы Al 2'!O25*'Дополнительная комплектация'!$AS$1,'Дополнительная комплектация'!$AS$3)</f>
        <v>570</v>
      </c>
      <c r="P25" s="56">
        <f>CEILING('Столы Al 2'!P25*'Дополнительная комплектация'!$AS$1,'Дополнительная комплектация'!$AS$3)</f>
        <v>640</v>
      </c>
      <c r="Q25" s="56">
        <f>CEILING('Столы Al 2'!Q25*'Дополнительная комплектация'!$AS$1,'Дополнительная комплектация'!$AS$3)</f>
        <v>910</v>
      </c>
      <c r="R25" s="56">
        <f>CEILING('Столы Al 2'!R25*'Дополнительная комплектация'!$AS$1,'Дополнительная комплектация'!$AS$3)</f>
        <v>1410</v>
      </c>
      <c r="S25" s="118">
        <f>CEILING('Столы Al 2'!S25*'Дополнительная комплектация'!$AS$1,'Дополнительная комплектация'!$AS$3)</f>
        <v>32</v>
      </c>
      <c r="T25" s="118">
        <f>CEILING('Столы Al 2'!T25*'Дополнительная комплектация'!$AS$1,'Дополнительная комплектация'!$AS$3)</f>
        <v>102</v>
      </c>
      <c r="U25" s="118">
        <f>CEILING('Столы Al 2'!U25*'Дополнительная комплектация'!$AS$1,'Дополнительная комплектация'!$AS$3)</f>
        <v>126</v>
      </c>
      <c r="V25" s="118">
        <f>CEILING('Столы Al 2'!V25*'Дополнительная комплектация'!$AS$1,'Дополнительная комплектация'!$AS$3)</f>
        <v>178</v>
      </c>
      <c r="W25" s="118">
        <f>CEILING('Столы Al 2'!W25*'Дополнительная комплектация'!$AS$1,'Дополнительная комплектация'!$AS$3)</f>
        <v>560</v>
      </c>
      <c r="X25" s="118">
        <f>CEILING('Столы Al 2'!X25*'Дополнительная комплектация'!$AS$1,'Дополнительная комплектация'!$AS$3)</f>
        <v>622</v>
      </c>
      <c r="Y25" s="118">
        <f>CEILING('Столы Al 2'!Y25*'Дополнительная комплектация'!$AS$1,'Дополнительная комплектация'!$AS$3)</f>
        <v>976</v>
      </c>
    </row>
    <row r="26" spans="1:25" ht="12.75" customHeight="1">
      <c r="A26" s="490"/>
      <c r="B26" s="521" t="s">
        <v>900</v>
      </c>
      <c r="C26" s="63" t="s">
        <v>762</v>
      </c>
      <c r="D26" s="57">
        <f>CEILING('Столы Al 2'!D26*'Дополнительная комплектация'!$AS$1,'Дополнительная комплектация'!$AS$3)</f>
        <v>3373</v>
      </c>
      <c r="E26" s="57">
        <f>CEILING('Столы Al 2'!E26*'Дополнительная комплектация'!$AS$1,'Дополнительная комплектация'!$AS$3)</f>
        <v>3393</v>
      </c>
      <c r="F26" s="57">
        <f>CEILING('Столы Al 2'!F26*'Дополнительная комплектация'!$AS$1,'Дополнительная комплектация'!$AS$3)</f>
        <v>3453</v>
      </c>
      <c r="G26" s="57">
        <f>CEILING('Столы Al 2'!G26*'Дополнительная комплектация'!$AS$1,'Дополнительная комплектация'!$AS$3)</f>
        <v>3573</v>
      </c>
      <c r="H26" s="57">
        <f>CEILING('Столы Al 2'!H26*'Дополнительная комплектация'!$AS$1,'Дополнительная комплектация'!$AS$3)</f>
        <v>3713</v>
      </c>
      <c r="I26" s="56"/>
      <c r="J26" s="56">
        <f>CEILING('Столы Al 2'!J26*'Дополнительная комплектация'!$AS$1,'Дополнительная комплектация'!$AS$3)</f>
        <v>20</v>
      </c>
      <c r="K26" s="56">
        <f>CEILING('Столы Al 2'!K26*'Дополнительная комплектация'!$AS$1,'Дополнительная комплектация'!$AS$3)</f>
        <v>40</v>
      </c>
      <c r="L26" s="56">
        <f>CEILING('Столы Al 2'!L26*'Дополнительная комплектация'!$AS$1,'Дополнительная комплектация'!$AS$3)</f>
        <v>140</v>
      </c>
      <c r="M26" s="56">
        <f>CEILING('Столы Al 2'!M26*'Дополнительная комплектация'!$AS$1,'Дополнительная комплектация'!$AS$3)</f>
        <v>270</v>
      </c>
      <c r="N26" s="56">
        <f>CEILING('Столы Al 2'!N26*'Дополнительная комплектация'!$AS$1,'Дополнительная комплектация'!$AS$3)</f>
        <v>150</v>
      </c>
      <c r="O26" s="56">
        <f>CEILING('Столы Al 2'!O26*'Дополнительная комплектация'!$AS$1,'Дополнительная комплектация'!$AS$3)</f>
        <v>170</v>
      </c>
      <c r="P26" s="56">
        <f>CEILING('Столы Al 2'!P26*'Дополнительная комплектация'!$AS$1,'Дополнительная комплектация'!$AS$3)</f>
        <v>190</v>
      </c>
      <c r="Q26" s="56">
        <f>CEILING('Столы Al 2'!Q26*'Дополнительная комплектация'!$AS$1,'Дополнительная комплектация'!$AS$3)</f>
        <v>280</v>
      </c>
      <c r="R26" s="56">
        <f>CEILING('Столы Al 2'!R26*'Дополнительная комплектация'!$AS$1,'Дополнительная комплектация'!$AS$3)</f>
        <v>430</v>
      </c>
      <c r="S26" s="118">
        <f>CEILING('Столы Al 2'!S26*'Дополнительная комплектация'!$AS$1,'Дополнительная комплектация'!$AS$3)</f>
        <v>5</v>
      </c>
      <c r="T26" s="118">
        <f>CEILING('Столы Al 2'!T26*'Дополнительная комплектация'!$AS$1,'Дополнительная комплектация'!$AS$3)</f>
        <v>15</v>
      </c>
      <c r="U26" s="118">
        <f>CEILING('Столы Al 2'!U26*'Дополнительная комплектация'!$AS$1,'Дополнительная комплектация'!$AS$3)</f>
        <v>19</v>
      </c>
      <c r="V26" s="118">
        <f>CEILING('Столы Al 2'!V26*'Дополнительная комплектация'!$AS$1,'Дополнительная комплектация'!$AS$3)</f>
        <v>26</v>
      </c>
      <c r="W26" s="118">
        <f>CEILING('Столы Al 2'!W26*'Дополнительная комплектация'!$AS$1,'Дополнительная комплектация'!$AS$3)</f>
        <v>82</v>
      </c>
      <c r="X26" s="118">
        <f>CEILING('Столы Al 2'!X26*'Дополнительная комплектация'!$AS$1,'Дополнительная комплектация'!$AS$3)</f>
        <v>91</v>
      </c>
      <c r="Y26" s="118">
        <f>CEILING('Столы Al 2'!Y26*'Дополнительная комплектация'!$AS$1,'Дополнительная комплектация'!$AS$3)</f>
        <v>92</v>
      </c>
    </row>
    <row r="27" spans="1:25" ht="12.75" customHeight="1">
      <c r="A27" s="490"/>
      <c r="B27" s="521"/>
      <c r="C27" s="63" t="s">
        <v>770</v>
      </c>
      <c r="D27" s="57">
        <f>CEILING('Столы Al 2'!D27*'Дополнительная комплектация'!$AS$1,'Дополнительная комплектация'!$AS$3)</f>
        <v>3542</v>
      </c>
      <c r="E27" s="57">
        <f>CEILING('Столы Al 2'!E27*'Дополнительная комплектация'!$AS$1,'Дополнительная комплектация'!$AS$3)</f>
        <v>3582</v>
      </c>
      <c r="F27" s="57">
        <f>CEILING('Столы Al 2'!F27*'Дополнительная комплектация'!$AS$1,'Дополнительная комплектация'!$AS$3)</f>
        <v>3642</v>
      </c>
      <c r="G27" s="57">
        <f>CEILING('Столы Al 2'!G27*'Дополнительная комплектация'!$AS$1,'Дополнительная комплектация'!$AS$3)</f>
        <v>3782</v>
      </c>
      <c r="H27" s="57">
        <f>CEILING('Столы Al 2'!H27*'Дополнительная комплектация'!$AS$1,'Дополнительная комплектация'!$AS$3)</f>
        <v>3922</v>
      </c>
      <c r="I27" s="56"/>
      <c r="J27" s="56">
        <f>CEILING('Столы Al 2'!J27*'Дополнительная комплектация'!$AS$1,'Дополнительная комплектация'!$AS$3)</f>
        <v>30</v>
      </c>
      <c r="K27" s="56">
        <f>CEILING('Столы Al 2'!K27*'Дополнительная комплектация'!$AS$1,'Дополнительная комплектация'!$AS$3)</f>
        <v>50</v>
      </c>
      <c r="L27" s="56">
        <f>CEILING('Столы Al 2'!L27*'Дополнительная комплектация'!$AS$1,'Дополнительная комплектация'!$AS$3)</f>
        <v>160</v>
      </c>
      <c r="M27" s="56">
        <f>CEILING('Столы Al 2'!M27*'Дополнительная комплектация'!$AS$1,'Дополнительная комплектация'!$AS$3)</f>
        <v>310</v>
      </c>
      <c r="N27" s="56">
        <f>CEILING('Столы Al 2'!N27*'Дополнительная комплектация'!$AS$1,'Дополнительная комплектация'!$AS$3)</f>
        <v>180</v>
      </c>
      <c r="O27" s="56">
        <f>CEILING('Столы Al 2'!O27*'Дополнительная комплектация'!$AS$1,'Дополнительная комплектация'!$AS$3)</f>
        <v>200</v>
      </c>
      <c r="P27" s="56">
        <f>CEILING('Столы Al 2'!P27*'Дополнительная комплектация'!$AS$1,'Дополнительная комплектация'!$AS$3)</f>
        <v>230</v>
      </c>
      <c r="Q27" s="56">
        <f>CEILING('Столы Al 2'!Q27*'Дополнительная комплектация'!$AS$1,'Дополнительная комплектация'!$AS$3)</f>
        <v>320</v>
      </c>
      <c r="R27" s="56">
        <f>CEILING('Столы Al 2'!R27*'Дополнительная комплектация'!$AS$1,'Дополнительная комплектация'!$AS$3)</f>
        <v>500</v>
      </c>
      <c r="S27" s="118">
        <f>CEILING('Столы Al 2'!S27*'Дополнительная комплектация'!$AS$1,'Дополнительная комплектация'!$AS$3)</f>
        <v>6</v>
      </c>
      <c r="T27" s="118">
        <f>CEILING('Столы Al 2'!T27*'Дополнительная комплектация'!$AS$1,'Дополнительная комплектация'!$AS$3)</f>
        <v>18</v>
      </c>
      <c r="U27" s="118">
        <f>CEILING('Столы Al 2'!U27*'Дополнительная комплектация'!$AS$1,'Дополнительная комплектация'!$AS$3)</f>
        <v>22</v>
      </c>
      <c r="V27" s="118">
        <f>CEILING('Столы Al 2'!V27*'Дополнительная комплектация'!$AS$1,'Дополнительная комплектация'!$AS$3)</f>
        <v>31</v>
      </c>
      <c r="W27" s="118">
        <f>CEILING('Столы Al 2'!W27*'Дополнительная комплектация'!$AS$1,'Дополнительная комплектация'!$AS$3)</f>
        <v>97</v>
      </c>
      <c r="X27" s="118">
        <f>CEILING('Столы Al 2'!X27*'Дополнительная комплектация'!$AS$1,'Дополнительная комплектация'!$AS$3)</f>
        <v>107</v>
      </c>
      <c r="Y27" s="118">
        <f>CEILING('Столы Al 2'!Y27*'Дополнительная комплектация'!$AS$1,'Дополнительная комплектация'!$AS$3)</f>
        <v>121</v>
      </c>
    </row>
    <row r="28" spans="1:25" ht="12.75" customHeight="1">
      <c r="A28" s="490"/>
      <c r="B28" s="521"/>
      <c r="C28" s="63" t="s">
        <v>683</v>
      </c>
      <c r="D28" s="57">
        <f>CEILING('Столы Al 2'!D28*'Дополнительная комплектация'!$AS$1,'Дополнительная комплектация'!$AS$3)</f>
        <v>3712</v>
      </c>
      <c r="E28" s="57">
        <f>CEILING('Столы Al 2'!E28*'Дополнительная комплектация'!$AS$1,'Дополнительная комплектация'!$AS$3)</f>
        <v>3752</v>
      </c>
      <c r="F28" s="57">
        <f>CEILING('Столы Al 2'!F28*'Дополнительная комплектация'!$AS$1,'Дополнительная комплектация'!$AS$3)</f>
        <v>3812</v>
      </c>
      <c r="G28" s="57">
        <f>CEILING('Столы Al 2'!G28*'Дополнительная комплектация'!$AS$1,'Дополнительная комплектация'!$AS$3)</f>
        <v>3972</v>
      </c>
      <c r="H28" s="57">
        <f>CEILING('Столы Al 2'!H28*'Дополнительная комплектация'!$AS$1,'Дополнительная комплектация'!$AS$3)</f>
        <v>4152</v>
      </c>
      <c r="I28" s="56"/>
      <c r="J28" s="56">
        <f>CEILING('Столы Al 2'!J28*'Дополнительная комплектация'!$AS$1,'Дополнительная комплектация'!$AS$3)</f>
        <v>30</v>
      </c>
      <c r="K28" s="56">
        <f>CEILING('Столы Al 2'!K28*'Дополнительная комплектация'!$AS$1,'Дополнительная комплектация'!$AS$3)</f>
        <v>60</v>
      </c>
      <c r="L28" s="56">
        <f>CEILING('Столы Al 2'!L28*'Дополнительная комплектация'!$AS$1,'Дополнительная комплектация'!$AS$3)</f>
        <v>180</v>
      </c>
      <c r="M28" s="56">
        <f>CEILING('Столы Al 2'!M28*'Дополнительная комплектация'!$AS$1,'Дополнительная комплектация'!$AS$3)</f>
        <v>360</v>
      </c>
      <c r="N28" s="56">
        <f>CEILING('Столы Al 2'!N28*'Дополнительная комплектация'!$AS$1,'Дополнительная комплектация'!$AS$3)</f>
        <v>210</v>
      </c>
      <c r="O28" s="56">
        <f>CEILING('Столы Al 2'!O28*'Дополнительная комплектация'!$AS$1,'Дополнительная комплектация'!$AS$3)</f>
        <v>230</v>
      </c>
      <c r="P28" s="56">
        <f>CEILING('Столы Al 2'!P28*'Дополнительная комплектация'!$AS$1,'Дополнительная комплектация'!$AS$3)</f>
        <v>260</v>
      </c>
      <c r="Q28" s="56">
        <f>CEILING('Столы Al 2'!Q28*'Дополнительная комплектация'!$AS$1,'Дополнительная комплектация'!$AS$3)</f>
        <v>370</v>
      </c>
      <c r="R28" s="56">
        <f>CEILING('Столы Al 2'!R28*'Дополнительная комплектация'!$AS$1,'Дополнительная комплектация'!$AS$3)</f>
        <v>570</v>
      </c>
      <c r="S28" s="118">
        <f>CEILING('Столы Al 2'!S28*'Дополнительная комплектация'!$AS$1,'Дополнительная комплектация'!$AS$3)</f>
        <v>7</v>
      </c>
      <c r="T28" s="118">
        <f>CEILING('Столы Al 2'!T28*'Дополнительная комплектация'!$AS$1,'Дополнительная комплектация'!$AS$3)</f>
        <v>20</v>
      </c>
      <c r="U28" s="118">
        <f>CEILING('Столы Al 2'!U28*'Дополнительная комплектация'!$AS$1,'Дополнительная комплектация'!$AS$3)</f>
        <v>25</v>
      </c>
      <c r="V28" s="118">
        <f>CEILING('Столы Al 2'!V28*'Дополнительная комплектация'!$AS$1,'Дополнительная комплектация'!$AS$3)</f>
        <v>35</v>
      </c>
      <c r="W28" s="118">
        <f>CEILING('Столы Al 2'!W28*'Дополнительная комплектация'!$AS$1,'Дополнительная комплектация'!$AS$3)</f>
        <v>110</v>
      </c>
      <c r="X28" s="118">
        <f>CEILING('Столы Al 2'!X28*'Дополнительная комплектация'!$AS$1,'Дополнительная комплектация'!$AS$3)</f>
        <v>123</v>
      </c>
      <c r="Y28" s="118">
        <f>CEILING('Столы Al 2'!Y28*'Дополнительная комплектация'!$AS$1,'Дополнительная комплектация'!$AS$3)</f>
        <v>149</v>
      </c>
    </row>
    <row r="29" spans="1:25" ht="12.75" customHeight="1">
      <c r="A29" s="490"/>
      <c r="B29" s="521"/>
      <c r="C29" s="63" t="s">
        <v>769</v>
      </c>
      <c r="D29" s="57">
        <f>CEILING('Столы Al 2'!D29*'Дополнительная комплектация'!$AS$1,'Дополнительная комплектация'!$AS$3)</f>
        <v>3881</v>
      </c>
      <c r="E29" s="57">
        <f>CEILING('Столы Al 2'!E29*'Дополнительная комплектация'!$AS$1,'Дополнительная комплектация'!$AS$3)</f>
        <v>3941</v>
      </c>
      <c r="F29" s="57">
        <f>CEILING('Столы Al 2'!F29*'Дополнительная комплектация'!$AS$1,'Дополнительная комплектация'!$AS$3)</f>
        <v>4001</v>
      </c>
      <c r="G29" s="57">
        <f>CEILING('Столы Al 2'!G29*'Дополнительная комплектация'!$AS$1,'Дополнительная комплектация'!$AS$3)</f>
        <v>4161</v>
      </c>
      <c r="H29" s="57">
        <f>CEILING('Столы Al 2'!H29*'Дополнительная комплектация'!$AS$1,'Дополнительная комплектация'!$AS$3)</f>
        <v>4361</v>
      </c>
      <c r="I29" s="56"/>
      <c r="J29" s="56">
        <f>CEILING('Столы Al 2'!J29*'Дополнительная комплектация'!$AS$1,'Дополнительная комплектация'!$AS$3)</f>
        <v>40</v>
      </c>
      <c r="K29" s="56">
        <f>CEILING('Столы Al 2'!K29*'Дополнительная комплектация'!$AS$1,'Дополнительная комплектация'!$AS$3)</f>
        <v>70</v>
      </c>
      <c r="L29" s="56">
        <f>CEILING('Столы Al 2'!L29*'Дополнительная комплектация'!$AS$1,'Дополнительная комплектация'!$AS$3)</f>
        <v>200</v>
      </c>
      <c r="M29" s="56">
        <f>CEILING('Столы Al 2'!M29*'Дополнительная комплектация'!$AS$1,'Дополнительная комплектация'!$AS$3)</f>
        <v>400</v>
      </c>
      <c r="N29" s="56">
        <f>CEILING('Столы Al 2'!N29*'Дополнительная комплектация'!$AS$1,'Дополнительная комплектация'!$AS$3)</f>
        <v>230</v>
      </c>
      <c r="O29" s="56">
        <f>CEILING('Столы Al 2'!O29*'Дополнительная комплектация'!$AS$1,'Дополнительная комплектация'!$AS$3)</f>
        <v>260</v>
      </c>
      <c r="P29" s="56">
        <f>CEILING('Столы Al 2'!P29*'Дополнительная комплектация'!$AS$1,'Дополнительная комплектация'!$AS$3)</f>
        <v>290</v>
      </c>
      <c r="Q29" s="56">
        <f>CEILING('Столы Al 2'!Q29*'Дополнительная комплектация'!$AS$1,'Дополнительная комплектация'!$AS$3)</f>
        <v>410</v>
      </c>
      <c r="R29" s="56">
        <f>CEILING('Столы Al 2'!R29*'Дополнительная комплектация'!$AS$1,'Дополнительная комплектация'!$AS$3)</f>
        <v>640</v>
      </c>
      <c r="S29" s="118">
        <f>CEILING('Столы Al 2'!S29*'Дополнительная комплектация'!$AS$1,'Дополнительная комплектация'!$AS$3)</f>
        <v>8</v>
      </c>
      <c r="T29" s="118">
        <f>CEILING('Столы Al 2'!T29*'Дополнительная комплектация'!$AS$1,'Дополнительная комплектация'!$AS$3)</f>
        <v>23</v>
      </c>
      <c r="U29" s="118">
        <f>CEILING('Столы Al 2'!U29*'Дополнительная комплектация'!$AS$1,'Дополнительная комплектация'!$AS$3)</f>
        <v>29</v>
      </c>
      <c r="V29" s="118">
        <f>CEILING('Столы Al 2'!V29*'Дополнительная комплектация'!$AS$1,'Дополнительная комплектация'!$AS$3)</f>
        <v>40</v>
      </c>
      <c r="W29" s="118">
        <f>CEILING('Столы Al 2'!W29*'Дополнительная комплектация'!$AS$1,'Дополнительная комплектация'!$AS$3)</f>
        <v>125</v>
      </c>
      <c r="X29" s="118">
        <f>CEILING('Столы Al 2'!X29*'Дополнительная комплектация'!$AS$1,'Дополнительная комплектация'!$AS$3)</f>
        <v>139</v>
      </c>
      <c r="Y29" s="118">
        <f>CEILING('Столы Al 2'!Y29*'Дополнительная комплектация'!$AS$1,'Дополнительная комплектация'!$AS$3)</f>
        <v>178</v>
      </c>
    </row>
    <row r="30" spans="1:25" ht="12.75" customHeight="1">
      <c r="A30" s="490"/>
      <c r="B30" s="521"/>
      <c r="C30" s="63" t="s">
        <v>647</v>
      </c>
      <c r="D30" s="57">
        <f>CEILING('Столы Al 2'!D30*'Дополнительная комплектация'!$AS$1,'Дополнительная комплектация'!$AS$3)</f>
        <v>4071</v>
      </c>
      <c r="E30" s="57">
        <f>CEILING('Столы Al 2'!E30*'Дополнительная комплектация'!$AS$1,'Дополнительная комплектация'!$AS$3)</f>
        <v>4131</v>
      </c>
      <c r="F30" s="57">
        <f>CEILING('Столы Al 2'!F30*'Дополнительная комплектация'!$AS$1,'Дополнительная комплектация'!$AS$3)</f>
        <v>4211</v>
      </c>
      <c r="G30" s="57">
        <f>CEILING('Столы Al 2'!G30*'Дополнительная комплектация'!$AS$1,'Дополнительная комплектация'!$AS$3)</f>
        <v>4391</v>
      </c>
      <c r="H30" s="57">
        <f>CEILING('Столы Al 2'!H30*'Дополнительная комплектация'!$AS$1,'Дополнительная комплектация'!$AS$3)</f>
        <v>4591</v>
      </c>
      <c r="I30" s="56"/>
      <c r="J30" s="56">
        <f>CEILING('Столы Al 2'!J30*'Дополнительная комплектация'!$AS$1,'Дополнительная комплектация'!$AS$3)</f>
        <v>30</v>
      </c>
      <c r="K30" s="56">
        <f>CEILING('Столы Al 2'!K30*'Дополнительная комплектация'!$AS$1,'Дополнительная комплектация'!$AS$3)</f>
        <v>60</v>
      </c>
      <c r="L30" s="56">
        <f>CEILING('Столы Al 2'!L30*'Дополнительная комплектация'!$AS$1,'Дополнительная комплектация'!$AS$3)</f>
        <v>220</v>
      </c>
      <c r="M30" s="56">
        <f>CEILING('Столы Al 2'!M30*'Дополнительная комплектация'!$AS$1,'Дополнительная комплектация'!$AS$3)</f>
        <v>440</v>
      </c>
      <c r="N30" s="56">
        <f>CEILING('Столы Al 2'!N30*'Дополнительная комплектация'!$AS$1,'Дополнительная комплектация'!$AS$3)</f>
        <v>250</v>
      </c>
      <c r="O30" s="56">
        <f>CEILING('Столы Al 2'!O30*'Дополнительная комплектация'!$AS$1,'Дополнительная комплектация'!$AS$3)</f>
        <v>280</v>
      </c>
      <c r="P30" s="56">
        <f>CEILING('Столы Al 2'!P30*'Дополнительная комплектация'!$AS$1,'Дополнительная комплектация'!$AS$3)</f>
        <v>310</v>
      </c>
      <c r="Q30" s="56">
        <f>CEILING('Столы Al 2'!Q30*'Дополнительная комплектация'!$AS$1,'Дополнительная комплектация'!$AS$3)</f>
        <v>450</v>
      </c>
      <c r="R30" s="56">
        <f>CEILING('Столы Al 2'!R30*'Дополнительная комплектация'!$AS$1,'Дополнительная комплектация'!$AS$3)</f>
        <v>700</v>
      </c>
      <c r="S30" s="118">
        <f>CEILING('Столы Al 2'!S30*'Дополнительная комплектация'!$AS$1,'Дополнительная комплектация'!$AS$3)</f>
        <v>8</v>
      </c>
      <c r="T30" s="118">
        <f>CEILING('Столы Al 2'!T30*'Дополнительная комплектация'!$AS$1,'Дополнительная комплектация'!$AS$3)</f>
        <v>25</v>
      </c>
      <c r="U30" s="118">
        <f>CEILING('Столы Al 2'!U30*'Дополнительная комплектация'!$AS$1,'Дополнительная комплектация'!$AS$3)</f>
        <v>31</v>
      </c>
      <c r="V30" s="118">
        <f>CEILING('Столы Al 2'!V30*'Дополнительная комплектация'!$AS$1,'Дополнительная комплектация'!$AS$3)</f>
        <v>44</v>
      </c>
      <c r="W30" s="118">
        <f>CEILING('Столы Al 2'!W30*'Дополнительная комплектация'!$AS$1,'Дополнительная комплектация'!$AS$3)</f>
        <v>139</v>
      </c>
      <c r="X30" s="118">
        <f>CEILING('Столы Al 2'!X30*'Дополнительная комплектация'!$AS$1,'Дополнительная комплектация'!$AS$3)</f>
        <v>154</v>
      </c>
      <c r="Y30" s="118">
        <f>CEILING('Столы Al 2'!Y30*'Дополнительная комплектация'!$AS$1,'Дополнительная комплектация'!$AS$3)</f>
        <v>205</v>
      </c>
    </row>
    <row r="31" spans="1:25" ht="12.75" customHeight="1">
      <c r="A31" s="490"/>
      <c r="B31" s="521"/>
      <c r="C31" s="63" t="s">
        <v>645</v>
      </c>
      <c r="D31" s="57">
        <f>CEILING('Столы Al 2'!D31*'Дополнительная комплектация'!$AS$1,'Дополнительная комплектация'!$AS$3)</f>
        <v>4445</v>
      </c>
      <c r="E31" s="57">
        <f>CEILING('Столы Al 2'!E31*'Дополнительная комплектация'!$AS$1,'Дополнительная комплектация'!$AS$3)</f>
        <v>4505</v>
      </c>
      <c r="F31" s="57">
        <f>CEILING('Столы Al 2'!F31*'Дополнительная комплектация'!$AS$1,'Дополнительная комплектация'!$AS$3)</f>
        <v>4605</v>
      </c>
      <c r="G31" s="57">
        <f>CEILING('Столы Al 2'!G31*'Дополнительная комплектация'!$AS$1,'Дополнительная комплектация'!$AS$3)</f>
        <v>4785</v>
      </c>
      <c r="H31" s="57">
        <f>CEILING('Столы Al 2'!H31*'Дополнительная комплектация'!$AS$1,'Дополнительная комплектация'!$AS$3)</f>
        <v>5025</v>
      </c>
      <c r="I31" s="56"/>
      <c r="J31" s="56">
        <f>CEILING('Столы Al 2'!J31*'Дополнительная комплектация'!$AS$1,'Дополнительная комплектация'!$AS$3)</f>
        <v>40</v>
      </c>
      <c r="K31" s="56">
        <f>CEILING('Столы Al 2'!K31*'Дополнительная комплектация'!$AS$1,'Дополнительная комплектация'!$AS$3)</f>
        <v>80</v>
      </c>
      <c r="L31" s="56">
        <f>CEILING('Столы Al 2'!L31*'Дополнительная комплектация'!$AS$1,'Дополнительная комплектация'!$AS$3)</f>
        <v>260</v>
      </c>
      <c r="M31" s="56">
        <f>CEILING('Столы Al 2'!M31*'Дополнительная комплектация'!$AS$1,'Дополнительная комплектация'!$AS$3)</f>
        <v>530</v>
      </c>
      <c r="N31" s="56">
        <f>CEILING('Столы Al 2'!N31*'Дополнительная комплектация'!$AS$1,'Дополнительная комплектация'!$AS$3)</f>
        <v>300</v>
      </c>
      <c r="O31" s="56">
        <f>CEILING('Столы Al 2'!O31*'Дополнительная комплектация'!$AS$1,'Дополнительная комплектация'!$AS$3)</f>
        <v>340</v>
      </c>
      <c r="P31" s="56">
        <f>CEILING('Столы Al 2'!P31*'Дополнительная комплектация'!$AS$1,'Дополнительная комплектация'!$AS$3)</f>
        <v>380</v>
      </c>
      <c r="Q31" s="56">
        <f>CEILING('Столы Al 2'!Q31*'Дополнительная комплектация'!$AS$1,'Дополнительная комплектация'!$AS$3)</f>
        <v>540</v>
      </c>
      <c r="R31" s="56">
        <f>CEILING('Столы Al 2'!R31*'Дополнительная комплектация'!$AS$1,'Дополнительная комплектация'!$AS$3)</f>
        <v>840</v>
      </c>
      <c r="S31" s="118">
        <f>CEILING('Столы Al 2'!S31*'Дополнительная комплектация'!$AS$1,'Дополнительная комплектация'!$AS$3)</f>
        <v>10</v>
      </c>
      <c r="T31" s="118">
        <f>CEILING('Столы Al 2'!T31*'Дополнительная комплектация'!$AS$1,'Дополнительная комплектация'!$AS$3)</f>
        <v>30</v>
      </c>
      <c r="U31" s="118">
        <f>CEILING('Столы Al 2'!U31*'Дополнительная комплектация'!$AS$1,'Дополнительная комплектация'!$AS$3)</f>
        <v>38</v>
      </c>
      <c r="V31" s="118">
        <f>CEILING('Столы Al 2'!V31*'Дополнительная комплектация'!$AS$1,'Дополнительная комплектация'!$AS$3)</f>
        <v>53</v>
      </c>
      <c r="W31" s="118">
        <f>CEILING('Столы Al 2'!W31*'Дополнительная комплектация'!$AS$1,'Дополнительная комплектация'!$AS$3)</f>
        <v>167</v>
      </c>
      <c r="X31" s="118">
        <f>CEILING('Столы Al 2'!X31*'Дополнительная комплектация'!$AS$1,'Дополнительная комплектация'!$AS$3)</f>
        <v>185</v>
      </c>
      <c r="Y31" s="118">
        <f>CEILING('Столы Al 2'!Y31*'Дополнительная комплектация'!$AS$1,'Дополнительная комплектация'!$AS$3)</f>
        <v>262</v>
      </c>
    </row>
    <row r="32" spans="1:25" ht="12.75" customHeight="1">
      <c r="A32" s="490"/>
      <c r="B32" s="521"/>
      <c r="C32" s="63" t="s">
        <v>656</v>
      </c>
      <c r="D32" s="57">
        <f>CEILING('Столы Al 2'!D32*'Дополнительная комплектация'!$AS$1,'Дополнительная комплектация'!$AS$3)</f>
        <v>4784</v>
      </c>
      <c r="E32" s="57">
        <f>CEILING('Столы Al 2'!E32*'Дополнительная комплектация'!$AS$1,'Дополнительная комплектация'!$AS$3)</f>
        <v>4864</v>
      </c>
      <c r="F32" s="57">
        <f>CEILING('Столы Al 2'!F32*'Дополнительная комплектация'!$AS$1,'Дополнительная комплектация'!$AS$3)</f>
        <v>4964</v>
      </c>
      <c r="G32" s="57">
        <f>CEILING('Столы Al 2'!G32*'Дополнительная комплектация'!$AS$1,'Дополнительная комплектация'!$AS$3)</f>
        <v>5184</v>
      </c>
      <c r="H32" s="57">
        <f>CEILING('Столы Al 2'!H32*'Дополнительная комплектация'!$AS$1,'Дополнительная комплектация'!$AS$3)</f>
        <v>5444</v>
      </c>
      <c r="I32" s="56"/>
      <c r="J32" s="56">
        <f>CEILING('Столы Al 2'!J32*'Дополнительная комплектация'!$AS$1,'Дополнительная комплектация'!$AS$3)</f>
        <v>50</v>
      </c>
      <c r="K32" s="56">
        <f>CEILING('Столы Al 2'!K32*'Дополнительная комплектация'!$AS$1,'Дополнительная комплектация'!$AS$3)</f>
        <v>90</v>
      </c>
      <c r="L32" s="56">
        <f>CEILING('Столы Al 2'!L32*'Дополнительная комплектация'!$AS$1,'Дополнительная комплектация'!$AS$3)</f>
        <v>310</v>
      </c>
      <c r="M32" s="56">
        <f>CEILING('Столы Al 2'!M32*'Дополнительная комплектация'!$AS$1,'Дополнительная комплектация'!$AS$3)</f>
        <v>610</v>
      </c>
      <c r="N32" s="56">
        <f>CEILING('Столы Al 2'!N32*'Дополнительная комплектация'!$AS$1,'Дополнительная комплектация'!$AS$3)</f>
        <v>350</v>
      </c>
      <c r="O32" s="56">
        <f>CEILING('Столы Al 2'!O32*'Дополнительная комплектация'!$AS$1,'Дополнительная комплектация'!$AS$3)</f>
        <v>400</v>
      </c>
      <c r="P32" s="56">
        <f>CEILING('Столы Al 2'!P32*'Дополнительная комплектация'!$AS$1,'Дополнительная комплектация'!$AS$3)</f>
        <v>440</v>
      </c>
      <c r="Q32" s="56">
        <f>CEILING('Столы Al 2'!Q32*'Дополнительная комплектация'!$AS$1,'Дополнительная комплектация'!$AS$3)</f>
        <v>640</v>
      </c>
      <c r="R32" s="56">
        <f>CEILING('Столы Al 2'!R32*'Дополнительная комплектация'!$AS$1,'Дополнительная комплектация'!$AS$3)</f>
        <v>980</v>
      </c>
      <c r="S32" s="118">
        <f>CEILING('Столы Al 2'!S32*'Дополнительная комплектация'!$AS$1,'Дополнительная комплектация'!$AS$3)</f>
        <v>11</v>
      </c>
      <c r="T32" s="118">
        <f>CEILING('Столы Al 2'!T32*'Дополнительная комплектация'!$AS$1,'Дополнительная комплектация'!$AS$3)</f>
        <v>36</v>
      </c>
      <c r="U32" s="118">
        <f>CEILING('Столы Al 2'!U32*'Дополнительная комплектация'!$AS$1,'Дополнительная комплектация'!$AS$3)</f>
        <v>44</v>
      </c>
      <c r="V32" s="118">
        <f>CEILING('Столы Al 2'!V32*'Дополнительная комплектация'!$AS$1,'Дополнительная комплектация'!$AS$3)</f>
        <v>62</v>
      </c>
      <c r="W32" s="118">
        <f>CEILING('Столы Al 2'!W32*'Дополнительная комплектация'!$AS$1,'Дополнительная комплектация'!$AS$3)</f>
        <v>195</v>
      </c>
      <c r="X32" s="118">
        <f>CEILING('Столы Al 2'!X32*'Дополнительная комплектация'!$AS$1,'Дополнительная комплектация'!$AS$3)</f>
        <v>217</v>
      </c>
      <c r="Y32" s="118">
        <f>CEILING('Столы Al 2'!Y32*'Дополнительная комплектация'!$AS$1,'Дополнительная комплектация'!$AS$3)</f>
        <v>319</v>
      </c>
    </row>
    <row r="33" spans="1:25" ht="12.75" customHeight="1">
      <c r="A33" s="490"/>
      <c r="B33" s="521"/>
      <c r="C33" s="63" t="s">
        <v>655</v>
      </c>
      <c r="D33" s="57">
        <f>CEILING('Столы Al 2'!D33*'Дополнительная комплектация'!$AS$1,'Дополнительная комплектация'!$AS$3)</f>
        <v>5123</v>
      </c>
      <c r="E33" s="57">
        <f>CEILING('Столы Al 2'!E33*'Дополнительная комплектация'!$AS$1,'Дополнительная комплектация'!$AS$3)</f>
        <v>5223</v>
      </c>
      <c r="F33" s="57">
        <f>CEILING('Столы Al 2'!F33*'Дополнительная комплектация'!$AS$1,'Дополнительная комплектация'!$AS$3)</f>
        <v>5343</v>
      </c>
      <c r="G33" s="57">
        <f>CEILING('Столы Al 2'!G33*'Дополнительная комплектация'!$AS$1,'Дополнительная комплектация'!$AS$3)</f>
        <v>5583</v>
      </c>
      <c r="H33" s="57">
        <f>CEILING('Столы Al 2'!H33*'Дополнительная комплектация'!$AS$1,'Дополнительная комплектация'!$AS$3)</f>
        <v>5883</v>
      </c>
      <c r="I33" s="56"/>
      <c r="J33" s="56">
        <f>CEILING('Столы Al 2'!J33*'Дополнительная комплектация'!$AS$1,'Дополнительная комплектация'!$AS$3)</f>
        <v>60</v>
      </c>
      <c r="K33" s="56">
        <f>CEILING('Столы Al 2'!K33*'Дополнительная комплектация'!$AS$1,'Дополнительная комплектация'!$AS$3)</f>
        <v>110</v>
      </c>
      <c r="L33" s="56">
        <f>CEILING('Столы Al 2'!L33*'Дополнительная комплектация'!$AS$1,'Дополнительная комплектация'!$AS$3)</f>
        <v>350</v>
      </c>
      <c r="M33" s="56">
        <f>CEILING('Столы Al 2'!M33*'Дополнительная комплектация'!$AS$1,'Дополнительная комплектация'!$AS$3)</f>
        <v>700</v>
      </c>
      <c r="N33" s="56">
        <f>CEILING('Столы Al 2'!N33*'Дополнительная комплектация'!$AS$1,'Дополнительная комплектация'!$AS$3)</f>
        <v>400</v>
      </c>
      <c r="O33" s="56">
        <f>CEILING('Столы Al 2'!O33*'Дополнительная комплектация'!$AS$1,'Дополнительная комплектация'!$AS$3)</f>
        <v>450</v>
      </c>
      <c r="P33" s="56">
        <f>CEILING('Столы Al 2'!P33*'Дополнительная комплектация'!$AS$1,'Дополнительная комплектация'!$AS$3)</f>
        <v>510</v>
      </c>
      <c r="Q33" s="56">
        <f>CEILING('Столы Al 2'!Q33*'Дополнительная комплектация'!$AS$1,'Дополнительная комплектация'!$AS$3)</f>
        <v>730</v>
      </c>
      <c r="R33" s="56">
        <f>CEILING('Столы Al 2'!R33*'Дополнительная комплектация'!$AS$1,'Дополнительная комплектация'!$AS$3)</f>
        <v>1130</v>
      </c>
      <c r="S33" s="118">
        <f>CEILING('Столы Al 2'!S33*'Дополнительная комплектация'!$AS$1,'Дополнительная комплектация'!$AS$3)</f>
        <v>13</v>
      </c>
      <c r="T33" s="118">
        <f>CEILING('Столы Al 2'!T33*'Дополнительная комплектация'!$AS$1,'Дополнительная комплектация'!$AS$3)</f>
        <v>41</v>
      </c>
      <c r="U33" s="118">
        <f>CEILING('Столы Al 2'!U33*'Дополнительная комплектация'!$AS$1,'Дополнительная комплектация'!$AS$3)</f>
        <v>50</v>
      </c>
      <c r="V33" s="118">
        <f>CEILING('Столы Al 2'!V33*'Дополнительная комплектация'!$AS$1,'Дополнительная комплектация'!$AS$3)</f>
        <v>71</v>
      </c>
      <c r="W33" s="118">
        <f>CEILING('Столы Al 2'!W33*'Дополнительная комплектация'!$AS$1,'Дополнительная комплектация'!$AS$3)</f>
        <v>223</v>
      </c>
      <c r="X33" s="118">
        <f>CEILING('Столы Al 2'!X33*'Дополнительная комплектация'!$AS$1,'Дополнительная комплектация'!$AS$3)</f>
        <v>248</v>
      </c>
      <c r="Y33" s="118">
        <f>CEILING('Столы Al 2'!Y33*'Дополнительная комплектация'!$AS$1,'Дополнительная комплектация'!$AS$3)</f>
        <v>375</v>
      </c>
    </row>
    <row r="34" spans="1:25" ht="12.75" customHeight="1">
      <c r="A34" s="490"/>
      <c r="B34" s="521"/>
      <c r="C34" s="63" t="s">
        <v>654</v>
      </c>
      <c r="D34" s="57">
        <f>CEILING('Столы Al 2'!D34*'Дополнительная комплектация'!$AS$1,'Дополнительная комплектация'!$AS$3)</f>
        <v>5482</v>
      </c>
      <c r="E34" s="57">
        <f>CEILING('Столы Al 2'!E34*'Дополнительная комплектация'!$AS$1,'Дополнительная комплектация'!$AS$3)</f>
        <v>5582</v>
      </c>
      <c r="F34" s="57">
        <f>CEILING('Столы Al 2'!F34*'Дополнительная комплектация'!$AS$1,'Дополнительная комплектация'!$AS$3)</f>
        <v>5722</v>
      </c>
      <c r="G34" s="57">
        <f>CEILING('Столы Al 2'!G34*'Дополнительная комплектация'!$AS$1,'Дополнительная комплектация'!$AS$3)</f>
        <v>5982</v>
      </c>
      <c r="H34" s="57">
        <f>CEILING('Столы Al 2'!H34*'Дополнительная комплектация'!$AS$1,'Дополнительная комплектация'!$AS$3)</f>
        <v>6302</v>
      </c>
      <c r="I34" s="56"/>
      <c r="J34" s="56">
        <f>CEILING('Столы Al 2'!J34*'Дополнительная комплектация'!$AS$1,'Дополнительная комплектация'!$AS$3)</f>
        <v>60</v>
      </c>
      <c r="K34" s="56">
        <f>CEILING('Столы Al 2'!K34*'Дополнительная комплектация'!$AS$1,'Дополнительная комплектация'!$AS$3)</f>
        <v>120</v>
      </c>
      <c r="L34" s="56">
        <f>CEILING('Столы Al 2'!L34*'Дополнительная комплектация'!$AS$1,'Дополнительная комплектация'!$AS$3)</f>
        <v>400</v>
      </c>
      <c r="M34" s="56">
        <f>CEILING('Столы Al 2'!M34*'Дополнительная комплектация'!$AS$1,'Дополнительная комплектация'!$AS$3)</f>
        <v>790</v>
      </c>
      <c r="N34" s="56">
        <f>CEILING('Столы Al 2'!N34*'Дополнительная комплектация'!$AS$1,'Дополнительная комплектация'!$AS$3)</f>
        <v>450</v>
      </c>
      <c r="O34" s="56">
        <f>CEILING('Столы Al 2'!O34*'Дополнительная комплектация'!$AS$1,'Дополнительная комплектация'!$AS$3)</f>
        <v>510</v>
      </c>
      <c r="P34" s="56">
        <f>CEILING('Столы Al 2'!P34*'Дополнительная комплектация'!$AS$1,'Дополнительная комплектация'!$AS$3)</f>
        <v>570</v>
      </c>
      <c r="Q34" s="56">
        <f>CEILING('Столы Al 2'!Q34*'Дополнительная комплектация'!$AS$1,'Дополнительная комплектация'!$AS$3)</f>
        <v>820</v>
      </c>
      <c r="R34" s="56">
        <f>CEILING('Столы Al 2'!R34*'Дополнительная комплектация'!$AS$1,'Дополнительная комплектация'!$AS$3)</f>
        <v>1270</v>
      </c>
      <c r="S34" s="118">
        <f>CEILING('Столы Al 2'!S34*'Дополнительная комплектация'!$AS$1,'Дополнительная комплектация'!$AS$3)</f>
        <v>15</v>
      </c>
      <c r="T34" s="118">
        <f>CEILING('Столы Al 2'!T34*'Дополнительная комплектация'!$AS$1,'Дополнительная комплектация'!$AS$3)</f>
        <v>46</v>
      </c>
      <c r="U34" s="118">
        <f>CEILING('Столы Al 2'!U34*'Дополнительная комплектация'!$AS$1,'Дополнительная комплектация'!$AS$3)</f>
        <v>57</v>
      </c>
      <c r="V34" s="118">
        <f>CEILING('Столы Al 2'!V34*'Дополнительная комплектация'!$AS$1,'Дополнительная комплектация'!$AS$3)</f>
        <v>80</v>
      </c>
      <c r="W34" s="118">
        <f>CEILING('Столы Al 2'!W34*'Дополнительная комплектация'!$AS$1,'Дополнительная комплектация'!$AS$3)</f>
        <v>252</v>
      </c>
      <c r="X34" s="118">
        <f>CEILING('Столы Al 2'!X34*'Дополнительная комплектация'!$AS$1,'Дополнительная комплектация'!$AS$3)</f>
        <v>280</v>
      </c>
      <c r="Y34" s="118">
        <f>CEILING('Столы Al 2'!Y34*'Дополнительная комплектация'!$AS$1,'Дополнительная комплектация'!$AS$3)</f>
        <v>432</v>
      </c>
    </row>
    <row r="35" spans="1:25" ht="12.75" customHeight="1">
      <c r="A35" s="490"/>
      <c r="B35" s="521"/>
      <c r="C35" s="63" t="s">
        <v>653</v>
      </c>
      <c r="D35" s="57">
        <f>CEILING('Столы Al 2'!D35*'Дополнительная комплектация'!$AS$1,'Дополнительная комплектация'!$AS$3)</f>
        <v>5831</v>
      </c>
      <c r="E35" s="57">
        <f>CEILING('Столы Al 2'!E35*'Дополнительная комплектация'!$AS$1,'Дополнительная комплектация'!$AS$3)</f>
        <v>5951</v>
      </c>
      <c r="F35" s="57">
        <f>CEILING('Столы Al 2'!F35*'Дополнительная комплектация'!$AS$1,'Дополнительная комплектация'!$AS$3)</f>
        <v>6091</v>
      </c>
      <c r="G35" s="57">
        <f>CEILING('Столы Al 2'!G35*'Дополнительная комплектация'!$AS$1,'Дополнительная комплектация'!$AS$3)</f>
        <v>6391</v>
      </c>
      <c r="H35" s="57">
        <f>CEILING('Столы Al 2'!H35*'Дополнительная комплектация'!$AS$1,'Дополнительная комплектация'!$AS$3)</f>
        <v>6731</v>
      </c>
      <c r="I35" s="56"/>
      <c r="J35" s="56">
        <f>CEILING('Столы Al 2'!J35*'Дополнительная комплектация'!$AS$1,'Дополнительная комплектация'!$AS$3)</f>
        <v>70</v>
      </c>
      <c r="K35" s="56">
        <f>CEILING('Столы Al 2'!K35*'Дополнительная комплектация'!$AS$1,'Дополнительная комплектация'!$AS$3)</f>
        <v>140</v>
      </c>
      <c r="L35" s="56">
        <f>CEILING('Столы Al 2'!L35*'Дополнительная комплектация'!$AS$1,'Дополнительная комплектация'!$AS$3)</f>
        <v>440</v>
      </c>
      <c r="M35" s="56">
        <f>CEILING('Столы Al 2'!M35*'Дополнительная комплектация'!$AS$1,'Дополнительная комплектация'!$AS$3)</f>
        <v>880</v>
      </c>
      <c r="N35" s="56">
        <f>CEILING('Столы Al 2'!N35*'Дополнительная комплектация'!$AS$1,'Дополнительная комплектация'!$AS$3)</f>
        <v>500</v>
      </c>
      <c r="O35" s="56">
        <f>CEILING('Столы Al 2'!O35*'Дополнительная комплектация'!$AS$1,'Дополнительная комплектация'!$AS$3)</f>
        <v>570</v>
      </c>
      <c r="P35" s="56">
        <f>CEILING('Столы Al 2'!P35*'Дополнительная комплектация'!$AS$1,'Дополнительная комплектация'!$AS$3)</f>
        <v>640</v>
      </c>
      <c r="Q35" s="56">
        <f>CEILING('Столы Al 2'!Q35*'Дополнительная комплектация'!$AS$1,'Дополнительная комплектация'!$AS$3)</f>
        <v>910</v>
      </c>
      <c r="R35" s="56">
        <f>CEILING('Столы Al 2'!R35*'Дополнительная комплектация'!$AS$1,'Дополнительная комплектация'!$AS$3)</f>
        <v>1410</v>
      </c>
      <c r="S35" s="118">
        <f>CEILING('Столы Al 2'!S35*'Дополнительная комплектация'!$AS$1,'Дополнительная комплектация'!$AS$3)</f>
        <v>16</v>
      </c>
      <c r="T35" s="118">
        <f>CEILING('Столы Al 2'!T35*'Дополнительная комплектация'!$AS$1,'Дополнительная комплектация'!$AS$3)</f>
        <v>51</v>
      </c>
      <c r="U35" s="118">
        <f>CEILING('Столы Al 2'!U35*'Дополнительная комплектация'!$AS$1,'Дополнительная комплектация'!$AS$3)</f>
        <v>63</v>
      </c>
      <c r="V35" s="118">
        <f>CEILING('Столы Al 2'!V35*'Дополнительная комплектация'!$AS$1,'Дополнительная комплектация'!$AS$3)</f>
        <v>89</v>
      </c>
      <c r="W35" s="118">
        <f>CEILING('Столы Al 2'!W35*'Дополнительная комплектация'!$AS$1,'Дополнительная комплектация'!$AS$3)</f>
        <v>280</v>
      </c>
      <c r="X35" s="118">
        <f>CEILING('Столы Al 2'!X35*'Дополнительная комплектация'!$AS$1,'Дополнительная комплектация'!$AS$3)</f>
        <v>311</v>
      </c>
      <c r="Y35" s="118">
        <f>CEILING('Столы Al 2'!Y35*'Дополнительная комплектация'!$AS$1,'Дополнительная комплектация'!$AS$3)</f>
        <v>488</v>
      </c>
    </row>
    <row r="36" spans="1:25" ht="25.5" customHeight="1">
      <c r="A36" s="473"/>
      <c r="B36" s="527" t="s">
        <v>877</v>
      </c>
      <c r="C36" s="113" t="s">
        <v>874</v>
      </c>
      <c r="D36" s="57">
        <f>CEILING('Столы Al 2'!D36*'Дополнительная комплектация'!$AS$1,'Дополнительная комплектация'!$AS$3)</f>
        <v>2436</v>
      </c>
      <c r="E36" s="57">
        <f>CEILING('Столы Al 2'!E36*'Дополнительная комплектация'!$AS$1,'Дополнительная комплектация'!$AS$3)</f>
        <v>2466</v>
      </c>
      <c r="F36" s="57">
        <f>CEILING('Столы Al 2'!F36*'Дополнительная комплектация'!$AS$1,'Дополнительная комплектация'!$AS$3)</f>
        <v>2506</v>
      </c>
      <c r="G36" s="57">
        <f>CEILING('Столы Al 2'!G36*'Дополнительная комплектация'!$AS$1,'Дополнительная комплектация'!$AS$3)</f>
        <v>2616</v>
      </c>
      <c r="H36" s="57">
        <f>CEILING('Столы Al 2'!H36*'Дополнительная комплектация'!$AS$1,'Дополнительная комплектация'!$AS$3)</f>
        <v>2746</v>
      </c>
      <c r="I36" s="56">
        <f>CEILING('Столы Al 2'!I36*'Дополнительная комплектация'!$AS$1,'Дополнительная комплектация'!$AS$3)</f>
        <v>220</v>
      </c>
      <c r="J36" s="120"/>
      <c r="K36" s="120"/>
      <c r="L36" s="120"/>
      <c r="M36" s="120"/>
      <c r="N36" s="120"/>
      <c r="O36" s="120"/>
      <c r="P36" s="120"/>
      <c r="Q36" s="120"/>
      <c r="R36" s="120"/>
      <c r="S36" s="118">
        <f>CEILING('Столы Al 2'!S36*'Дополнительная комплектация'!$AS$1,'Дополнительная комплектация'!$AS$3)</f>
        <v>20</v>
      </c>
      <c r="T36" s="118">
        <f>CEILING('Столы Al 2'!T36*'Дополнительная комплектация'!$AS$1,'Дополнительная комплектация'!$AS$3)</f>
        <v>62</v>
      </c>
      <c r="U36" s="118">
        <f>CEILING('Столы Al 2'!U36*'Дополнительная комплектация'!$AS$1,'Дополнительная комплектация'!$AS$3)</f>
        <v>77</v>
      </c>
      <c r="V36" s="118">
        <f>CEILING('Столы Al 2'!V36*'Дополнительная комплектация'!$AS$1,'Дополнительная комплектация'!$AS$3)</f>
        <v>108</v>
      </c>
      <c r="W36" s="118">
        <f>CEILING('Столы Al 2'!W36*'Дополнительная комплектация'!$AS$1,'Дополнительная комплектация'!$AS$3)</f>
        <v>339</v>
      </c>
      <c r="X36" s="118">
        <f>CEILING('Столы Al 2'!X36*'Дополнительная комплектация'!$AS$1,'Дополнительная комплектация'!$AS$3)</f>
        <v>376</v>
      </c>
      <c r="Y36" s="118">
        <f>CEILING('Столы Al 2'!Y36*'Дополнительная комплектация'!$AS$1,'Дополнительная комплектация'!$AS$3)</f>
        <v>606</v>
      </c>
    </row>
    <row r="37" spans="1:25" ht="25.5" customHeight="1">
      <c r="A37" s="473"/>
      <c r="B37" s="527"/>
      <c r="C37" s="113" t="s">
        <v>848</v>
      </c>
      <c r="D37" s="57">
        <f>CEILING('Столы Al 2'!D37*'Дополнительная комплектация'!$AS$1,'Дополнительная комплектация'!$AS$3)</f>
        <v>2883</v>
      </c>
      <c r="E37" s="57">
        <f>CEILING('Столы Al 2'!E37*'Дополнительная комплектация'!$AS$1,'Дополнительная комплектация'!$AS$3)</f>
        <v>2913</v>
      </c>
      <c r="F37" s="57">
        <f>CEILING('Столы Al 2'!F37*'Дополнительная комплектация'!$AS$1,'Дополнительная комплектация'!$AS$3)</f>
        <v>2953</v>
      </c>
      <c r="G37" s="57">
        <f>CEILING('Столы Al 2'!G37*'Дополнительная комплектация'!$AS$1,'Дополнительная комплектация'!$AS$3)</f>
        <v>3063</v>
      </c>
      <c r="H37" s="57">
        <f>CEILING('Столы Al 2'!H37*'Дополнительная комплектация'!$AS$1,'Дополнительная комплектация'!$AS$3)</f>
        <v>3193</v>
      </c>
      <c r="I37" s="56">
        <f>CEILING('Столы Al 2'!I37*'Дополнительная комплектация'!$AS$1,'Дополнительная комплектация'!$AS$3)</f>
        <v>220</v>
      </c>
      <c r="J37" s="120"/>
      <c r="K37" s="120"/>
      <c r="L37" s="120"/>
      <c r="M37" s="120"/>
      <c r="N37" s="120"/>
      <c r="O37" s="120"/>
      <c r="P37" s="120"/>
      <c r="Q37" s="120"/>
      <c r="R37" s="120"/>
      <c r="S37" s="118">
        <f>CEILING('Столы Al 2'!S37*'Дополнительная комплектация'!$AS$1,'Дополнительная комплектация'!$AS$3)</f>
        <v>26</v>
      </c>
      <c r="T37" s="118">
        <f>CEILING('Столы Al 2'!T37*'Дополнительная комплектация'!$AS$1,'Дополнительная комплектация'!$AS$3)</f>
        <v>79</v>
      </c>
      <c r="U37" s="118">
        <f>CEILING('Столы Al 2'!U37*'Дополнительная комплектация'!$AS$1,'Дополнительная комплектация'!$AS$3)</f>
        <v>98</v>
      </c>
      <c r="V37" s="118">
        <f>CEILING('Столы Al 2'!V37*'Дополнительная комплектация'!$AS$1,'Дополнительная комплектация'!$AS$3)</f>
        <v>139</v>
      </c>
      <c r="W37" s="118">
        <f>CEILING('Столы Al 2'!W37*'Дополнительная комплектация'!$AS$1,'Дополнительная комплектация'!$AS$3)</f>
        <v>434</v>
      </c>
      <c r="X37" s="118">
        <f>CEILING('Столы Al 2'!X37*'Дополнительная комплектация'!$AS$1,'Дополнительная комплектация'!$AS$3)</f>
        <v>482</v>
      </c>
      <c r="Y37" s="118">
        <f>CEILING('Столы Al 2'!Y37*'Дополнительная комплектация'!$AS$1,'Дополнительная комплектация'!$AS$3)</f>
        <v>797</v>
      </c>
    </row>
    <row r="38" spans="1:25" ht="12.75" customHeight="1">
      <c r="A38" s="128"/>
      <c r="B38" s="127"/>
      <c r="C38" s="126"/>
      <c r="D38" s="84"/>
      <c r="E38" s="84"/>
      <c r="F38" s="84"/>
      <c r="G38" s="84"/>
      <c r="H38" s="84"/>
      <c r="I38" s="72"/>
      <c r="J38" s="98"/>
      <c r="K38" s="98"/>
      <c r="L38" s="98"/>
      <c r="M38" s="98"/>
      <c r="N38" s="98"/>
      <c r="O38" s="98"/>
      <c r="P38" s="98"/>
      <c r="Q38" s="98"/>
      <c r="R38" s="98"/>
      <c r="S38" s="123"/>
      <c r="T38" s="123"/>
      <c r="U38" s="123"/>
      <c r="V38" s="123"/>
      <c r="W38" s="123"/>
      <c r="X38" s="123"/>
    </row>
    <row r="39" spans="1:25" ht="12.75" customHeight="1">
      <c r="A39" s="65" t="s">
        <v>674</v>
      </c>
      <c r="B39" s="65"/>
      <c r="C39" s="65"/>
      <c r="D39" s="65"/>
      <c r="E39" s="65"/>
      <c r="F39" s="65"/>
      <c r="G39" s="65"/>
      <c r="H39" s="65"/>
      <c r="I39" s="65"/>
      <c r="J39" s="65"/>
      <c r="K39" s="65"/>
      <c r="L39" s="65"/>
      <c r="M39" s="65"/>
      <c r="N39" s="65"/>
      <c r="O39" s="65"/>
      <c r="P39" s="65"/>
      <c r="Q39" s="65"/>
      <c r="R39" s="65"/>
      <c r="S39" s="109"/>
      <c r="T39" s="109" t="s">
        <v>1095</v>
      </c>
      <c r="U39" s="109"/>
      <c r="V39" s="108"/>
      <c r="W39" s="108"/>
      <c r="X39" s="108"/>
    </row>
    <row r="40" spans="1:25" ht="14.25" customHeight="1">
      <c r="A40" s="523" t="s">
        <v>70</v>
      </c>
      <c r="B40" s="526" t="s">
        <v>71</v>
      </c>
      <c r="C40" s="523" t="s">
        <v>72</v>
      </c>
      <c r="D40" s="522" t="s">
        <v>73</v>
      </c>
      <c r="E40" s="487" t="s">
        <v>74</v>
      </c>
      <c r="F40" s="487" t="s">
        <v>75</v>
      </c>
      <c r="G40" s="495" t="s">
        <v>1139</v>
      </c>
      <c r="H40" s="495" t="s">
        <v>1140</v>
      </c>
      <c r="I40" s="487" t="s">
        <v>76</v>
      </c>
      <c r="J40" s="535" t="s">
        <v>77</v>
      </c>
      <c r="K40" s="536"/>
      <c r="L40" s="536"/>
      <c r="M40" s="536"/>
      <c r="N40" s="536"/>
      <c r="O40" s="536"/>
      <c r="P40" s="536"/>
      <c r="Q40" s="536"/>
      <c r="R40" s="537"/>
      <c r="S40" s="511" t="s">
        <v>78</v>
      </c>
      <c r="T40" s="511"/>
      <c r="U40" s="511"/>
      <c r="V40" s="511"/>
      <c r="W40" s="511"/>
      <c r="X40" s="511"/>
      <c r="Y40" s="511"/>
    </row>
    <row r="41" spans="1:25" ht="12.75" customHeight="1">
      <c r="A41" s="523"/>
      <c r="B41" s="526"/>
      <c r="C41" s="523"/>
      <c r="D41" s="522"/>
      <c r="E41" s="487"/>
      <c r="F41" s="487"/>
      <c r="G41" s="510"/>
      <c r="H41" s="510"/>
      <c r="I41" s="487"/>
      <c r="J41" s="535" t="s">
        <v>1088</v>
      </c>
      <c r="K41" s="536"/>
      <c r="L41" s="536"/>
      <c r="M41" s="537"/>
      <c r="N41" s="535" t="s">
        <v>1090</v>
      </c>
      <c r="O41" s="536"/>
      <c r="P41" s="536"/>
      <c r="Q41" s="536"/>
      <c r="R41" s="537"/>
      <c r="S41" s="511"/>
      <c r="T41" s="511"/>
      <c r="U41" s="511"/>
      <c r="V41" s="511"/>
      <c r="W41" s="511"/>
      <c r="X41" s="511"/>
      <c r="Y41" s="511"/>
    </row>
    <row r="42" spans="1:25" ht="12.75" customHeight="1">
      <c r="A42" s="523"/>
      <c r="B42" s="526"/>
      <c r="C42" s="523"/>
      <c r="D42" s="522"/>
      <c r="E42" s="487"/>
      <c r="F42" s="487"/>
      <c r="G42" s="496"/>
      <c r="H42" s="496"/>
      <c r="I42" s="487"/>
      <c r="J42" s="106" t="s">
        <v>79</v>
      </c>
      <c r="K42" s="106" t="s">
        <v>80</v>
      </c>
      <c r="L42" s="106" t="s">
        <v>81</v>
      </c>
      <c r="M42" s="106" t="s">
        <v>82</v>
      </c>
      <c r="N42" s="106" t="s">
        <v>1089</v>
      </c>
      <c r="O42" s="106" t="s">
        <v>79</v>
      </c>
      <c r="P42" s="106" t="s">
        <v>80</v>
      </c>
      <c r="Q42" s="106" t="s">
        <v>81</v>
      </c>
      <c r="R42" s="106" t="s">
        <v>82</v>
      </c>
      <c r="S42" s="105" t="s">
        <v>79</v>
      </c>
      <c r="T42" s="105" t="s">
        <v>80</v>
      </c>
      <c r="U42" s="105" t="s">
        <v>81</v>
      </c>
      <c r="V42" s="105" t="s">
        <v>82</v>
      </c>
      <c r="W42" s="105" t="s">
        <v>83</v>
      </c>
      <c r="X42" s="105" t="s">
        <v>84</v>
      </c>
      <c r="Y42" s="118" t="s">
        <v>1142</v>
      </c>
    </row>
    <row r="43" spans="1:25" ht="25.5" customHeight="1">
      <c r="A43" s="473"/>
      <c r="B43" s="527" t="s">
        <v>875</v>
      </c>
      <c r="C43" s="113" t="s">
        <v>874</v>
      </c>
      <c r="D43" s="57">
        <f>CEILING('Столы Al 2'!D43*'Дополнительная комплектация'!$AS$1,'Дополнительная комплектация'!$AS$3)</f>
        <v>3145</v>
      </c>
      <c r="E43" s="57">
        <f>CEILING('Столы Al 2'!E43*'Дополнительная комплектация'!$AS$1,'Дополнительная комплектация'!$AS$3)</f>
        <v>3175</v>
      </c>
      <c r="F43" s="57">
        <f>CEILING('Столы Al 2'!F43*'Дополнительная комплектация'!$AS$1,'Дополнительная комплектация'!$AS$3)</f>
        <v>3215</v>
      </c>
      <c r="G43" s="57">
        <f>CEILING('Столы Al 2'!G43*'Дополнительная комплектация'!$AS$1,'Дополнительная комплектация'!$AS$3)</f>
        <v>3325</v>
      </c>
      <c r="H43" s="57">
        <f>CEILING('Столы Al 2'!H43*'Дополнительная комплектация'!$AS$1,'Дополнительная комплектация'!$AS$3)</f>
        <v>3455</v>
      </c>
      <c r="I43" s="56">
        <f>CEILING('Столы Al 2'!I43*'Дополнительная комплектация'!$AS$1,'Дополнительная комплектация'!$AS$3)</f>
        <v>440</v>
      </c>
      <c r="J43" s="120"/>
      <c r="K43" s="120"/>
      <c r="L43" s="120"/>
      <c r="M43" s="120"/>
      <c r="N43" s="120"/>
      <c r="O43" s="120"/>
      <c r="P43" s="120"/>
      <c r="Q43" s="120"/>
      <c r="R43" s="120"/>
      <c r="S43" s="118">
        <f>CEILING('Столы Al 2'!S43*'Дополнительная комплектация'!$AS$1,'Дополнительная комплектация'!$AS$3)</f>
        <v>18</v>
      </c>
      <c r="T43" s="118">
        <f>CEILING('Столы Al 2'!T43*'Дополнительная комплектация'!$AS$1,'Дополнительная комплектация'!$AS$3)</f>
        <v>60</v>
      </c>
      <c r="U43" s="118">
        <f>CEILING('Столы Al 2'!U43*'Дополнительная комплектация'!$AS$1,'Дополнительная комплектация'!$AS$3)</f>
        <v>74</v>
      </c>
      <c r="V43" s="118">
        <f>CEILING('Столы Al 2'!V43*'Дополнительная комплектация'!$AS$1,'Дополнительная комплектация'!$AS$3)</f>
        <v>106</v>
      </c>
      <c r="W43" s="118">
        <f>CEILING('Столы Al 2'!W43*'Дополнительная комплектация'!$AS$1,'Дополнительная комплектация'!$AS$3)</f>
        <v>332</v>
      </c>
      <c r="X43" s="118">
        <f>CEILING('Столы Al 2'!X43*'Дополнительная комплектация'!$AS$1,'Дополнительная комплектация'!$AS$3)</f>
        <v>368</v>
      </c>
      <c r="Y43" s="118">
        <f>CEILING('Столы Al 2'!Y43*'Дополнительная комплектация'!$AS$1,'Дополнительная комплектация'!$AS$3)</f>
        <v>522</v>
      </c>
    </row>
    <row r="44" spans="1:25" ht="25.5" customHeight="1">
      <c r="A44" s="473"/>
      <c r="B44" s="527"/>
      <c r="C44" s="113" t="s">
        <v>848</v>
      </c>
      <c r="D44" s="57">
        <f>CEILING('Столы Al 2'!D44*'Дополнительная комплектация'!$AS$1,'Дополнительная комплектация'!$AS$3)</f>
        <v>3689</v>
      </c>
      <c r="E44" s="57">
        <f>CEILING('Столы Al 2'!E44*'Дополнительная комплектация'!$AS$1,'Дополнительная комплектация'!$AS$3)</f>
        <v>3719</v>
      </c>
      <c r="F44" s="57">
        <f>CEILING('Столы Al 2'!F44*'Дополнительная комплектация'!$AS$1,'Дополнительная комплектация'!$AS$3)</f>
        <v>3759</v>
      </c>
      <c r="G44" s="57">
        <f>CEILING('Столы Al 2'!G44*'Дополнительная комплектация'!$AS$1,'Дополнительная комплектация'!$AS$3)</f>
        <v>3869</v>
      </c>
      <c r="H44" s="57">
        <f>CEILING('Столы Al 2'!H44*'Дополнительная комплектация'!$AS$1,'Дополнительная комплектация'!$AS$3)</f>
        <v>3999</v>
      </c>
      <c r="I44" s="56">
        <f>CEILING('Столы Al 2'!I44*'Дополнительная комплектация'!$AS$1,'Дополнительная комплектация'!$AS$3)</f>
        <v>440</v>
      </c>
      <c r="J44" s="120"/>
      <c r="K44" s="120"/>
      <c r="L44" s="120"/>
      <c r="M44" s="120"/>
      <c r="N44" s="120"/>
      <c r="O44" s="120"/>
      <c r="P44" s="120"/>
      <c r="Q44" s="120"/>
      <c r="R44" s="120"/>
      <c r="S44" s="118">
        <f>CEILING('Столы Al 2'!S44*'Дополнительная комплектация'!$AS$1,'Дополнительная комплектация'!$AS$3)</f>
        <v>26</v>
      </c>
      <c r="T44" s="118">
        <f>CEILING('Столы Al 2'!T44*'Дополнительная комплектация'!$AS$1,'Дополнительная комплектация'!$AS$3)</f>
        <v>78</v>
      </c>
      <c r="U44" s="118">
        <f>CEILING('Столы Al 2'!U44*'Дополнительная комплектация'!$AS$1,'Дополнительная комплектация'!$AS$3)</f>
        <v>96</v>
      </c>
      <c r="V44" s="118">
        <f>CEILING('Столы Al 2'!V44*'Дополнительная комплектация'!$AS$1,'Дополнительная комплектация'!$AS$3)</f>
        <v>136</v>
      </c>
      <c r="W44" s="118">
        <f>CEILING('Столы Al 2'!W44*'Дополнительная комплектация'!$AS$1,'Дополнительная комплектация'!$AS$3)</f>
        <v>426</v>
      </c>
      <c r="X44" s="118">
        <f>CEILING('Столы Al 2'!X44*'Дополнительная комплектация'!$AS$1,'Дополнительная комплектация'!$AS$3)</f>
        <v>474</v>
      </c>
      <c r="Y44" s="118">
        <f>CEILING('Столы Al 2'!Y44*'Дополнительная комплектация'!$AS$1,'Дополнительная комплектация'!$AS$3)</f>
        <v>710</v>
      </c>
    </row>
    <row r="45" spans="1:25" ht="24" customHeight="1">
      <c r="A45" s="523"/>
      <c r="B45" s="525" t="s">
        <v>870</v>
      </c>
      <c r="C45" s="113" t="s">
        <v>869</v>
      </c>
      <c r="D45" s="57">
        <f>CEILING('Столы Al 2'!D45*'Дополнительная комплектация'!$AS$1,'Дополнительная комплектация'!$AS$3)</f>
        <v>2688</v>
      </c>
      <c r="E45" s="57">
        <f>CEILING('Столы Al 2'!E45*'Дополнительная комплектация'!$AS$1,'Дополнительная комплектация'!$AS$3)</f>
        <v>2688</v>
      </c>
      <c r="F45" s="57">
        <f>CEILING('Столы Al 2'!F45*'Дополнительная комплектация'!$AS$1,'Дополнительная комплектация'!$AS$3)</f>
        <v>2688</v>
      </c>
      <c r="G45" s="57">
        <f>CEILING('Столы Al 2'!G45*'Дополнительная комплектация'!$AS$1,'Дополнительная комплектация'!$AS$3)</f>
        <v>2688</v>
      </c>
      <c r="H45" s="57">
        <f>CEILING('Столы Al 2'!H45*'Дополнительная комплектация'!$AS$1,'Дополнительная комплектация'!$AS$3)</f>
        <v>2688</v>
      </c>
      <c r="I45" s="56">
        <f>CEILING('Столы Al 2'!I45*'Дополнительная комплектация'!$AS$1,'Дополнительная комплектация'!$AS$3)</f>
        <v>440</v>
      </c>
      <c r="J45" s="106"/>
      <c r="K45" s="106"/>
      <c r="L45" s="106"/>
      <c r="M45" s="106"/>
      <c r="N45" s="106"/>
      <c r="O45" s="106"/>
      <c r="P45" s="106"/>
      <c r="Q45" s="106"/>
      <c r="R45" s="106"/>
      <c r="S45" s="118">
        <f>CEILING('Столы Al 2'!S45*'Дополнительная комплектация'!$AS$1,'Дополнительная комплектация'!$AS$3)</f>
        <v>18</v>
      </c>
      <c r="T45" s="118">
        <f>CEILING('Столы Al 2'!T45*'Дополнительная комплектация'!$AS$1,'Дополнительная комплектация'!$AS$3)</f>
        <v>60</v>
      </c>
      <c r="U45" s="118">
        <f>CEILING('Столы Al 2'!U45*'Дополнительная комплектация'!$AS$1,'Дополнительная комплектация'!$AS$3)</f>
        <v>74</v>
      </c>
      <c r="V45" s="118">
        <f>CEILING('Столы Al 2'!V45*'Дополнительная комплектация'!$AS$1,'Дополнительная комплектация'!$AS$3)</f>
        <v>106</v>
      </c>
      <c r="W45" s="118">
        <f>CEILING('Столы Al 2'!W45*'Дополнительная комплектация'!$AS$1,'Дополнительная комплектация'!$AS$3)</f>
        <v>332</v>
      </c>
      <c r="X45" s="118">
        <f>CEILING('Столы Al 2'!X45*'Дополнительная комплектация'!$AS$1,'Дополнительная комплектация'!$AS$3)</f>
        <v>368</v>
      </c>
      <c r="Y45" s="118">
        <f>CEILING('Столы Al 2'!Y45*'Дополнительная комплектация'!$AS$1,'Дополнительная комплектация'!$AS$3)</f>
        <v>522</v>
      </c>
    </row>
    <row r="46" spans="1:25" ht="24" customHeight="1">
      <c r="A46" s="523"/>
      <c r="B46" s="525"/>
      <c r="C46" s="113" t="s">
        <v>868</v>
      </c>
      <c r="D46" s="57">
        <f>CEILING('Столы Al 2'!D46*'Дополнительная комплектация'!$AS$1,'Дополнительная комплектация'!$AS$3)</f>
        <v>2969</v>
      </c>
      <c r="E46" s="57">
        <f>CEILING('Столы Al 2'!E46*'Дополнительная комплектация'!$AS$1,'Дополнительная комплектация'!$AS$3)</f>
        <v>2969</v>
      </c>
      <c r="F46" s="57">
        <f>CEILING('Столы Al 2'!F46*'Дополнительная комплектация'!$AS$1,'Дополнительная комплектация'!$AS$3)</f>
        <v>2969</v>
      </c>
      <c r="G46" s="57">
        <f>CEILING('Столы Al 2'!G46*'Дополнительная комплектация'!$AS$1,'Дополнительная комплектация'!$AS$3)</f>
        <v>2969</v>
      </c>
      <c r="H46" s="57">
        <f>CEILING('Столы Al 2'!H46*'Дополнительная комплектация'!$AS$1,'Дополнительная комплектация'!$AS$3)</f>
        <v>2969</v>
      </c>
      <c r="I46" s="56">
        <f>CEILING('Столы Al 2'!I46*'Дополнительная комплектация'!$AS$1,'Дополнительная комплектация'!$AS$3)</f>
        <v>440</v>
      </c>
      <c r="J46" s="106"/>
      <c r="K46" s="106"/>
      <c r="L46" s="106"/>
      <c r="M46" s="106"/>
      <c r="N46" s="106"/>
      <c r="O46" s="106"/>
      <c r="P46" s="106"/>
      <c r="Q46" s="106"/>
      <c r="R46" s="106"/>
      <c r="S46" s="118">
        <f>CEILING('Столы Al 2'!S46*'Дополнительная комплектация'!$AS$1,'Дополнительная комплектация'!$AS$3)</f>
        <v>26</v>
      </c>
      <c r="T46" s="118">
        <f>CEILING('Столы Al 2'!T46*'Дополнительная комплектация'!$AS$1,'Дополнительная комплектация'!$AS$3)</f>
        <v>82</v>
      </c>
      <c r="U46" s="118">
        <f>CEILING('Столы Al 2'!U46*'Дополнительная комплектация'!$AS$1,'Дополнительная комплектация'!$AS$3)</f>
        <v>102</v>
      </c>
      <c r="V46" s="118">
        <f>CEILING('Столы Al 2'!V46*'Дополнительная комплектация'!$AS$1,'Дополнительная комплектация'!$AS$3)</f>
        <v>144</v>
      </c>
      <c r="W46" s="118">
        <f>CEILING('Столы Al 2'!W46*'Дополнительная комплектация'!$AS$1,'Дополнительная комплектация'!$AS$3)</f>
        <v>448</v>
      </c>
      <c r="X46" s="118">
        <f>CEILING('Столы Al 2'!X46*'Дополнительная комплектация'!$AS$1,'Дополнительная комплектация'!$AS$3)</f>
        <v>498</v>
      </c>
      <c r="Y46" s="118">
        <f>CEILING('Столы Al 2'!Y46*'Дополнительная комплектация'!$AS$1,'Дополнительная комплектация'!$AS$3)</f>
        <v>752</v>
      </c>
    </row>
    <row r="47" spans="1:25" ht="24" customHeight="1">
      <c r="A47" s="523"/>
      <c r="B47" s="525"/>
      <c r="C47" s="113" t="s">
        <v>867</v>
      </c>
      <c r="D47" s="57">
        <f>CEILING('Столы Al 2'!D47*'Дополнительная комплектация'!$AS$1,'Дополнительная комплектация'!$AS$3)</f>
        <v>3215</v>
      </c>
      <c r="E47" s="57">
        <f>CEILING('Столы Al 2'!E47*'Дополнительная комплектация'!$AS$1,'Дополнительная комплектация'!$AS$3)</f>
        <v>3215</v>
      </c>
      <c r="F47" s="57">
        <f>CEILING('Столы Al 2'!F47*'Дополнительная комплектация'!$AS$1,'Дополнительная комплектация'!$AS$3)</f>
        <v>3215</v>
      </c>
      <c r="G47" s="57">
        <f>CEILING('Столы Al 2'!G47*'Дополнительная комплектация'!$AS$1,'Дополнительная комплектация'!$AS$3)</f>
        <v>3215</v>
      </c>
      <c r="H47" s="57">
        <f>CEILING('Столы Al 2'!H47*'Дополнительная комплектация'!$AS$1,'Дополнительная комплектация'!$AS$3)</f>
        <v>3215</v>
      </c>
      <c r="I47" s="56">
        <f>CEILING('Столы Al 2'!I47*'Дополнительная комплектация'!$AS$1,'Дополнительная комплектация'!$AS$3)</f>
        <v>440</v>
      </c>
      <c r="J47" s="106"/>
      <c r="K47" s="106"/>
      <c r="L47" s="106"/>
      <c r="M47" s="106"/>
      <c r="N47" s="106"/>
      <c r="O47" s="106"/>
      <c r="P47" s="106"/>
      <c r="Q47" s="106"/>
      <c r="R47" s="106"/>
      <c r="S47" s="118">
        <f>CEILING('Столы Al 2'!S47*'Дополнительная комплектация'!$AS$1,'Дополнительная комплектация'!$AS$3)</f>
        <v>32</v>
      </c>
      <c r="T47" s="118">
        <f>CEILING('Столы Al 2'!T47*'Дополнительная комплектация'!$AS$1,'Дополнительная комплектация'!$AS$3)</f>
        <v>102</v>
      </c>
      <c r="U47" s="118">
        <f>CEILING('Столы Al 2'!U47*'Дополнительная комплектация'!$AS$1,'Дополнительная комплектация'!$AS$3)</f>
        <v>126</v>
      </c>
      <c r="V47" s="118">
        <f>CEILING('Столы Al 2'!V47*'Дополнительная комплектация'!$AS$1,'Дополнительная комплектация'!$AS$3)</f>
        <v>178</v>
      </c>
      <c r="W47" s="118">
        <f>CEILING('Столы Al 2'!W47*'Дополнительная комплектация'!$AS$1,'Дополнительная комплектация'!$AS$3)</f>
        <v>562</v>
      </c>
      <c r="X47" s="118">
        <f>CEILING('Столы Al 2'!X47*'Дополнительная комплектация'!$AS$1,'Дополнительная комплектация'!$AS$3)</f>
        <v>624</v>
      </c>
      <c r="Y47" s="118">
        <f>CEILING('Столы Al 2'!Y47*'Дополнительная комплектация'!$AS$1,'Дополнительная комплектация'!$AS$3)</f>
        <v>980</v>
      </c>
    </row>
    <row r="48" spans="1:25" ht="24" customHeight="1">
      <c r="A48" s="523"/>
      <c r="B48" s="525"/>
      <c r="C48" s="113" t="s">
        <v>860</v>
      </c>
      <c r="D48" s="57">
        <f>CEILING('Столы Al 2'!D48*'Дополнительная комплектация'!$AS$1,'Дополнительная комплектация'!$AS$3)</f>
        <v>3442</v>
      </c>
      <c r="E48" s="57">
        <f>CEILING('Столы Al 2'!E48*'Дополнительная комплектация'!$AS$1,'Дополнительная комплектация'!$AS$3)</f>
        <v>3442</v>
      </c>
      <c r="F48" s="57">
        <f>CEILING('Столы Al 2'!F48*'Дополнительная комплектация'!$AS$1,'Дополнительная комплектация'!$AS$3)</f>
        <v>3442</v>
      </c>
      <c r="G48" s="57">
        <f>CEILING('Столы Al 2'!G48*'Дополнительная комплектация'!$AS$1,'Дополнительная комплектация'!$AS$3)</f>
        <v>3442</v>
      </c>
      <c r="H48" s="57">
        <f>CEILING('Столы Al 2'!H48*'Дополнительная комплектация'!$AS$1,'Дополнительная комплектация'!$AS$3)</f>
        <v>3442</v>
      </c>
      <c r="I48" s="56">
        <f>CEILING('Столы Al 2'!I48*'Дополнительная комплектация'!$AS$1,'Дополнительная комплектация'!$AS$3)</f>
        <v>440</v>
      </c>
      <c r="J48" s="106"/>
      <c r="K48" s="106"/>
      <c r="L48" s="106"/>
      <c r="M48" s="106"/>
      <c r="N48" s="106"/>
      <c r="O48" s="106"/>
      <c r="P48" s="106"/>
      <c r="Q48" s="106"/>
      <c r="R48" s="106"/>
      <c r="S48" s="118">
        <f>CEILING('Столы Al 2'!S48*'Дополнительная комплектация'!$AS$1,'Дополнительная комплектация'!$AS$3)</f>
        <v>40</v>
      </c>
      <c r="T48" s="118">
        <f>CEILING('Столы Al 2'!T48*'Дополнительная комплектация'!$AS$1,'Дополнительная комплектация'!$AS$3)</f>
        <v>124</v>
      </c>
      <c r="U48" s="118">
        <f>CEILING('Столы Al 2'!U48*'Дополнительная комплектация'!$AS$1,'Дополнительная комплектация'!$AS$3)</f>
        <v>154</v>
      </c>
      <c r="V48" s="118">
        <f>CEILING('Столы Al 2'!V48*'Дополнительная комплектация'!$AS$1,'Дополнительная комплектация'!$AS$3)</f>
        <v>216</v>
      </c>
      <c r="W48" s="118">
        <f>CEILING('Столы Al 2'!W48*'Дополнительная комплектация'!$AS$1,'Дополнительная комплектация'!$AS$3)</f>
        <v>678</v>
      </c>
      <c r="X48" s="118">
        <f>CEILING('Столы Al 2'!X48*'Дополнительная комплектация'!$AS$1,'Дополнительная комплектация'!$AS$3)</f>
        <v>752</v>
      </c>
      <c r="Y48" s="118">
        <f>CEILING('Столы Al 2'!Y48*'Дополнительная комплектация'!$AS$1,'Дополнительная комплектация'!$AS$3)</f>
        <v>1212</v>
      </c>
    </row>
    <row r="49" spans="1:25" ht="24" customHeight="1">
      <c r="A49" s="523"/>
      <c r="B49" s="525"/>
      <c r="C49" s="113" t="s">
        <v>866</v>
      </c>
      <c r="D49" s="57">
        <f>CEILING('Столы Al 2'!D49*'Дополнительная комплектация'!$AS$1,'Дополнительная комплектация'!$AS$3)</f>
        <v>3150</v>
      </c>
      <c r="E49" s="57">
        <f>CEILING('Столы Al 2'!E49*'Дополнительная комплектация'!$AS$1,'Дополнительная комплектация'!$AS$3)</f>
        <v>3150</v>
      </c>
      <c r="F49" s="57">
        <f>CEILING('Столы Al 2'!F49*'Дополнительная комплектация'!$AS$1,'Дополнительная комплектация'!$AS$3)</f>
        <v>3150</v>
      </c>
      <c r="G49" s="57">
        <f>CEILING('Столы Al 2'!G49*'Дополнительная комплектация'!$AS$1,'Дополнительная комплектация'!$AS$3)</f>
        <v>3150</v>
      </c>
      <c r="H49" s="57">
        <f>CEILING('Столы Al 2'!H49*'Дополнительная комплектация'!$AS$1,'Дополнительная комплектация'!$AS$3)</f>
        <v>3150</v>
      </c>
      <c r="I49" s="56">
        <f>CEILING('Столы Al 2'!I49*'Дополнительная комплектация'!$AS$1,'Дополнительная комплектация'!$AS$3)</f>
        <v>440</v>
      </c>
      <c r="J49" s="106"/>
      <c r="K49" s="106"/>
      <c r="L49" s="106"/>
      <c r="M49" s="106"/>
      <c r="N49" s="106"/>
      <c r="O49" s="106"/>
      <c r="P49" s="106"/>
      <c r="Q49" s="106"/>
      <c r="R49" s="106"/>
      <c r="S49" s="118">
        <f>CEILING('Столы Al 2'!S49*'Дополнительная комплектация'!$AS$1,'Дополнительная комплектация'!$AS$3)</f>
        <v>26</v>
      </c>
      <c r="T49" s="118">
        <f>CEILING('Столы Al 2'!T49*'Дополнительная комплектация'!$AS$1,'Дополнительная комплектация'!$AS$3)</f>
        <v>78</v>
      </c>
      <c r="U49" s="118">
        <f>CEILING('Столы Al 2'!U49*'Дополнительная комплектация'!$AS$1,'Дополнительная комплектация'!$AS$3)</f>
        <v>96</v>
      </c>
      <c r="V49" s="118">
        <f>CEILING('Столы Al 2'!V49*'Дополнительная комплектация'!$AS$1,'Дополнительная комплектация'!$AS$3)</f>
        <v>136</v>
      </c>
      <c r="W49" s="118">
        <f>CEILING('Столы Al 2'!W49*'Дополнительная комплектация'!$AS$1,'Дополнительная комплектация'!$AS$3)</f>
        <v>426</v>
      </c>
      <c r="X49" s="118">
        <f>CEILING('Столы Al 2'!X49*'Дополнительная комплектация'!$AS$1,'Дополнительная комплектация'!$AS$3)</f>
        <v>474</v>
      </c>
      <c r="Y49" s="118">
        <f>CEILING('Столы Al 2'!Y49*'Дополнительная комплектация'!$AS$1,'Дополнительная комплектация'!$AS$3)</f>
        <v>710</v>
      </c>
    </row>
    <row r="50" spans="1:25" ht="24" customHeight="1">
      <c r="A50" s="523"/>
      <c r="B50" s="525"/>
      <c r="C50" s="113" t="s">
        <v>865</v>
      </c>
      <c r="D50" s="57">
        <f>CEILING('Столы Al 2'!D50*'Дополнительная комплектация'!$AS$1,'Дополнительная комплектация'!$AS$3)</f>
        <v>3444</v>
      </c>
      <c r="E50" s="57">
        <f>CEILING('Столы Al 2'!E50*'Дополнительная комплектация'!$AS$1,'Дополнительная комплектация'!$AS$3)</f>
        <v>3444</v>
      </c>
      <c r="F50" s="57">
        <f>CEILING('Столы Al 2'!F50*'Дополнительная комплектация'!$AS$1,'Дополнительная комплектация'!$AS$3)</f>
        <v>3444</v>
      </c>
      <c r="G50" s="57">
        <f>CEILING('Столы Al 2'!G50*'Дополнительная комплектация'!$AS$1,'Дополнительная комплектация'!$AS$3)</f>
        <v>3444</v>
      </c>
      <c r="H50" s="57">
        <f>CEILING('Столы Al 2'!H50*'Дополнительная комплектация'!$AS$1,'Дополнительная комплектация'!$AS$3)</f>
        <v>3444</v>
      </c>
      <c r="I50" s="56">
        <f>CEILING('Столы Al 2'!I50*'Дополнительная комплектация'!$AS$1,'Дополнительная комплектация'!$AS$3)</f>
        <v>440</v>
      </c>
      <c r="J50" s="106"/>
      <c r="K50" s="106"/>
      <c r="L50" s="106"/>
      <c r="M50" s="106"/>
      <c r="N50" s="106"/>
      <c r="O50" s="106"/>
      <c r="P50" s="106"/>
      <c r="Q50" s="106"/>
      <c r="R50" s="106"/>
      <c r="S50" s="118">
        <f>CEILING('Столы Al 2'!S50*'Дополнительная комплектация'!$AS$1,'Дополнительная комплектация'!$AS$3)</f>
        <v>34</v>
      </c>
      <c r="T50" s="118">
        <f>CEILING('Столы Al 2'!T50*'Дополнительная комплектация'!$AS$1,'Дополнительная комплектация'!$AS$3)</f>
        <v>106</v>
      </c>
      <c r="U50" s="118">
        <f>CEILING('Столы Al 2'!U50*'Дополнительная комплектация'!$AS$1,'Дополнительная комплектация'!$AS$3)</f>
        <v>130</v>
      </c>
      <c r="V50" s="118">
        <f>CEILING('Столы Al 2'!V50*'Дополнительная комплектация'!$AS$1,'Дополнительная комплектация'!$AS$3)</f>
        <v>184</v>
      </c>
      <c r="W50" s="118">
        <f>CEILING('Столы Al 2'!W50*'Дополнительная комплектация'!$AS$1,'Дополнительная комплектация'!$AS$3)</f>
        <v>574</v>
      </c>
      <c r="X50" s="118">
        <f>CEILING('Столы Al 2'!X50*'Дополнительная комплектация'!$AS$1,'Дополнительная комплектация'!$AS$3)</f>
        <v>638</v>
      </c>
      <c r="Y50" s="118">
        <f>CEILING('Столы Al 2'!Y50*'Дополнительная комплектация'!$AS$1,'Дополнительная комплектация'!$AS$3)</f>
        <v>1006</v>
      </c>
    </row>
    <row r="51" spans="1:25" ht="24" customHeight="1">
      <c r="A51" s="523"/>
      <c r="B51" s="525"/>
      <c r="C51" s="113" t="s">
        <v>864</v>
      </c>
      <c r="D51" s="57">
        <f>CEILING('Столы Al 2'!D51*'Дополнительная комплектация'!$AS$1,'Дополнительная комплектация'!$AS$3)</f>
        <v>3723</v>
      </c>
      <c r="E51" s="57">
        <f>CEILING('Столы Al 2'!E51*'Дополнительная комплектация'!$AS$1,'Дополнительная комплектация'!$AS$3)</f>
        <v>3723</v>
      </c>
      <c r="F51" s="57">
        <f>CEILING('Столы Al 2'!F51*'Дополнительная комплектация'!$AS$1,'Дополнительная комплектация'!$AS$3)</f>
        <v>3723</v>
      </c>
      <c r="G51" s="57">
        <f>CEILING('Столы Al 2'!G51*'Дополнительная комплектация'!$AS$1,'Дополнительная комплектация'!$AS$3)</f>
        <v>3723</v>
      </c>
      <c r="H51" s="57">
        <f>CEILING('Столы Al 2'!H51*'Дополнительная комплектация'!$AS$1,'Дополнительная комплектация'!$AS$3)</f>
        <v>3723</v>
      </c>
      <c r="I51" s="56">
        <f>CEILING('Столы Al 2'!I51*'Дополнительная комплектация'!$AS$1,'Дополнительная комплектация'!$AS$3)</f>
        <v>440</v>
      </c>
      <c r="J51" s="106"/>
      <c r="K51" s="106"/>
      <c r="L51" s="106"/>
      <c r="M51" s="106"/>
      <c r="N51" s="106"/>
      <c r="O51" s="106"/>
      <c r="P51" s="106"/>
      <c r="Q51" s="106"/>
      <c r="R51" s="106"/>
      <c r="S51" s="118">
        <f>CEILING('Столы Al 2'!S51*'Дополнительная комплектация'!$AS$1,'Дополнительная комплектация'!$AS$3)</f>
        <v>42</v>
      </c>
      <c r="T51" s="118">
        <f>CEILING('Столы Al 2'!T51*'Дополнительная комплектация'!$AS$1,'Дополнительная комплектация'!$AS$3)</f>
        <v>132</v>
      </c>
      <c r="U51" s="118">
        <f>CEILING('Столы Al 2'!U51*'Дополнительная комплектация'!$AS$1,'Дополнительная комплектация'!$AS$3)</f>
        <v>162</v>
      </c>
      <c r="V51" s="118">
        <f>CEILING('Столы Al 2'!V51*'Дополнительная комплектация'!$AS$1,'Дополнительная комплектация'!$AS$3)</f>
        <v>230</v>
      </c>
      <c r="W51" s="118">
        <f>CEILING('Столы Al 2'!W51*'Дополнительная комплектация'!$AS$1,'Дополнительная комплектация'!$AS$3)</f>
        <v>720</v>
      </c>
      <c r="X51" s="118">
        <f>CEILING('Столы Al 2'!X51*'Дополнительная комплектация'!$AS$1,'Дополнительная комплектация'!$AS$3)</f>
        <v>800</v>
      </c>
      <c r="Y51" s="118">
        <f>CEILING('Столы Al 2'!Y51*'Дополнительная комплектация'!$AS$1,'Дополнительная комплектация'!$AS$3)</f>
        <v>1298</v>
      </c>
    </row>
    <row r="52" spans="1:25" ht="24" customHeight="1">
      <c r="A52" s="523"/>
      <c r="B52" s="525"/>
      <c r="C52" s="113" t="s">
        <v>848</v>
      </c>
      <c r="D52" s="57">
        <f>CEILING('Столы Al 2'!D52*'Дополнительная комплектация'!$AS$1,'Дополнительная комплектация'!$AS$3)</f>
        <v>3989</v>
      </c>
      <c r="E52" s="57">
        <f>CEILING('Столы Al 2'!E52*'Дополнительная комплектация'!$AS$1,'Дополнительная комплектация'!$AS$3)</f>
        <v>3989</v>
      </c>
      <c r="F52" s="57">
        <f>CEILING('Столы Al 2'!F52*'Дополнительная комплектация'!$AS$1,'Дополнительная комплектация'!$AS$3)</f>
        <v>3989</v>
      </c>
      <c r="G52" s="57">
        <f>CEILING('Столы Al 2'!G52*'Дополнительная комплектация'!$AS$1,'Дополнительная комплектация'!$AS$3)</f>
        <v>3989</v>
      </c>
      <c r="H52" s="57">
        <f>CEILING('Столы Al 2'!H52*'Дополнительная комплектация'!$AS$1,'Дополнительная комплектация'!$AS$3)</f>
        <v>3989</v>
      </c>
      <c r="I52" s="56">
        <f>CEILING('Столы Al 2'!I52*'Дополнительная комплектация'!$AS$1,'Дополнительная комплектация'!$AS$3)</f>
        <v>440</v>
      </c>
      <c r="J52" s="120"/>
      <c r="K52" s="120"/>
      <c r="L52" s="120"/>
      <c r="M52" s="120"/>
      <c r="N52" s="120"/>
      <c r="O52" s="120"/>
      <c r="P52" s="120"/>
      <c r="Q52" s="120"/>
      <c r="R52" s="120"/>
      <c r="S52" s="118">
        <f>CEILING('Столы Al 2'!S52*'Дополнительная комплектация'!$AS$1,'Дополнительная комплектация'!$AS$3)</f>
        <v>52</v>
      </c>
      <c r="T52" s="118">
        <f>CEILING('Столы Al 2'!T52*'Дополнительная комплектация'!$AS$1,'Дополнительная комплектация'!$AS$3)</f>
        <v>158</v>
      </c>
      <c r="U52" s="118">
        <f>CEILING('Столы Al 2'!U52*'Дополнительная комплектация'!$AS$1,'Дополнительная комплектация'!$AS$3)</f>
        <v>196</v>
      </c>
      <c r="V52" s="118">
        <f>CEILING('Столы Al 2'!V52*'Дополнительная комплектация'!$AS$1,'Дополнительная комплектация'!$AS$3)</f>
        <v>278</v>
      </c>
      <c r="W52" s="118">
        <f>CEILING('Столы Al 2'!W52*'Дополнительная комплектация'!$AS$1,'Дополнительная комплектация'!$AS$3)</f>
        <v>868</v>
      </c>
      <c r="X52" s="118">
        <f>CEILING('Столы Al 2'!X52*'Дополнительная комплектация'!$AS$1,'Дополнительная комплектация'!$AS$3)</f>
        <v>964</v>
      </c>
      <c r="Y52" s="118">
        <f>CEILING('Столы Al 2'!Y52*'Дополнительная комплектация'!$AS$1,'Дополнительная комплектация'!$AS$3)</f>
        <v>1594</v>
      </c>
    </row>
    <row r="53" spans="1:25" ht="27" customHeight="1">
      <c r="A53" s="523"/>
      <c r="B53" s="527" t="s">
        <v>861</v>
      </c>
      <c r="C53" s="113" t="s">
        <v>860</v>
      </c>
      <c r="D53" s="57">
        <f>CEILING('Столы Al 2'!D53*'Дополнительная комплектация'!$AS$1,'Дополнительная комплектация'!$AS$3)</f>
        <v>4793</v>
      </c>
      <c r="E53" s="57">
        <f>CEILING('Столы Al 2'!E53*'Дополнительная комплектация'!$AS$1,'Дополнительная комплектация'!$AS$3)</f>
        <v>4793</v>
      </c>
      <c r="F53" s="57">
        <f>CEILING('Столы Al 2'!F53*'Дополнительная комплектация'!$AS$1,'Дополнительная комплектация'!$AS$3)</f>
        <v>4793</v>
      </c>
      <c r="G53" s="57">
        <f>CEILING('Столы Al 2'!G53*'Дополнительная комплектация'!$AS$1,'Дополнительная комплектация'!$AS$3)</f>
        <v>4793</v>
      </c>
      <c r="H53" s="57">
        <f>CEILING('Столы Al 2'!H53*'Дополнительная комплектация'!$AS$1,'Дополнительная комплектация'!$AS$3)</f>
        <v>4793</v>
      </c>
      <c r="I53" s="56">
        <f>CEILING('Столы Al 2'!I53*'Дополнительная комплектация'!$AS$1,'Дополнительная комплектация'!$AS$3)</f>
        <v>880</v>
      </c>
      <c r="J53" s="120"/>
      <c r="K53" s="120"/>
      <c r="L53" s="120"/>
      <c r="M53" s="120"/>
      <c r="N53" s="120"/>
      <c r="O53" s="120"/>
      <c r="P53" s="120"/>
      <c r="Q53" s="120"/>
      <c r="R53" s="120"/>
      <c r="S53" s="118">
        <f>CEILING('Столы Al 2'!S53*'Дополнительная комплектация'!$AS$1,'Дополнительная комплектация'!$AS$3)</f>
        <v>36</v>
      </c>
      <c r="T53" s="118">
        <f>CEILING('Столы Al 2'!T53*'Дополнительная комплектация'!$AS$1,'Дополнительная комплектация'!$AS$3)</f>
        <v>120</v>
      </c>
      <c r="U53" s="118">
        <f>CEILING('Столы Al 2'!U53*'Дополнительная комплектация'!$AS$1,'Дополнительная комплектация'!$AS$3)</f>
        <v>148</v>
      </c>
      <c r="V53" s="118">
        <f>CEILING('Столы Al 2'!V53*'Дополнительная комплектация'!$AS$1,'Дополнительная комплектация'!$AS$3)</f>
        <v>212</v>
      </c>
      <c r="W53" s="118">
        <f>CEILING('Столы Al 2'!W53*'Дополнительная комплектация'!$AS$1,'Дополнительная комплектация'!$AS$3)</f>
        <v>664</v>
      </c>
      <c r="X53" s="118">
        <f>CEILING('Столы Al 2'!X53*'Дополнительная комплектация'!$AS$1,'Дополнительная комплектация'!$AS$3)</f>
        <v>736</v>
      </c>
      <c r="Y53" s="118">
        <f>CEILING('Столы Al 2'!Y53*'Дополнительная комплектация'!$AS$1,'Дополнительная комплектация'!$AS$3)</f>
        <v>1044</v>
      </c>
    </row>
    <row r="54" spans="1:25" ht="27" customHeight="1">
      <c r="A54" s="523"/>
      <c r="B54" s="527"/>
      <c r="C54" s="113" t="s">
        <v>848</v>
      </c>
      <c r="D54" s="57">
        <f>CEILING('Столы Al 2'!D54*'Дополнительная комплектация'!$AS$1,'Дополнительная комплектация'!$AS$3)</f>
        <v>5602</v>
      </c>
      <c r="E54" s="57">
        <f>CEILING('Столы Al 2'!E54*'Дополнительная комплектация'!$AS$1,'Дополнительная комплектация'!$AS$3)</f>
        <v>5602</v>
      </c>
      <c r="F54" s="57">
        <f>CEILING('Столы Al 2'!F54*'Дополнительная комплектация'!$AS$1,'Дополнительная комплектация'!$AS$3)</f>
        <v>5602</v>
      </c>
      <c r="G54" s="57">
        <f>CEILING('Столы Al 2'!G54*'Дополнительная комплектация'!$AS$1,'Дополнительная комплектация'!$AS$3)</f>
        <v>5602</v>
      </c>
      <c r="H54" s="57">
        <f>CEILING('Столы Al 2'!H54*'Дополнительная комплектация'!$AS$1,'Дополнительная комплектация'!$AS$3)</f>
        <v>5602</v>
      </c>
      <c r="I54" s="56">
        <f>CEILING('Столы Al 2'!I54*'Дополнительная комплектация'!$AS$1,'Дополнительная комплектация'!$AS$3)</f>
        <v>880</v>
      </c>
      <c r="J54" s="120"/>
      <c r="K54" s="120"/>
      <c r="L54" s="120"/>
      <c r="M54" s="120"/>
      <c r="N54" s="120"/>
      <c r="O54" s="120"/>
      <c r="P54" s="120"/>
      <c r="Q54" s="120"/>
      <c r="R54" s="120"/>
      <c r="S54" s="118">
        <f>CEILING('Столы Al 2'!S54*'Дополнительная комплектация'!$AS$1,'Дополнительная комплектация'!$AS$3)</f>
        <v>52</v>
      </c>
      <c r="T54" s="118">
        <f>CEILING('Столы Al 2'!T54*'Дополнительная комплектация'!$AS$1,'Дополнительная комплектация'!$AS$3)</f>
        <v>156</v>
      </c>
      <c r="U54" s="118">
        <f>CEILING('Столы Al 2'!U54*'Дополнительная комплектация'!$AS$1,'Дополнительная комплектация'!$AS$3)</f>
        <v>192</v>
      </c>
      <c r="V54" s="118">
        <f>CEILING('Столы Al 2'!V54*'Дополнительная комплектация'!$AS$1,'Дополнительная комплектация'!$AS$3)</f>
        <v>272</v>
      </c>
      <c r="W54" s="118">
        <f>CEILING('Столы Al 2'!W54*'Дополнительная комплектация'!$AS$1,'Дополнительная комплектация'!$AS$3)</f>
        <v>852</v>
      </c>
      <c r="X54" s="118">
        <f>CEILING('Столы Al 2'!X54*'Дополнительная комплектация'!$AS$1,'Дополнительная комплектация'!$AS$3)</f>
        <v>948</v>
      </c>
      <c r="Y54" s="118">
        <f>CEILING('Столы Al 2'!Y54*'Дополнительная комплектация'!$AS$1,'Дополнительная комплектация'!$AS$3)</f>
        <v>1420</v>
      </c>
    </row>
    <row r="55" spans="1:25" ht="24" customHeight="1">
      <c r="A55" s="523"/>
      <c r="B55" s="525" t="s">
        <v>858</v>
      </c>
      <c r="C55" s="113" t="s">
        <v>647</v>
      </c>
      <c r="D55" s="57">
        <f>CEILING('Столы Al 2'!D55*'Дополнительная комплектация'!$AS$1,'Дополнительная комплектация'!$AS$3)</f>
        <v>3688</v>
      </c>
      <c r="E55" s="57">
        <f>CEILING('Столы Al 2'!E55*'Дополнительная комплектация'!$AS$1,'Дополнительная комплектация'!$AS$3)</f>
        <v>3868</v>
      </c>
      <c r="F55" s="57">
        <f>CEILING('Столы Al 2'!F55*'Дополнительная комплектация'!$AS$1,'Дополнительная комплектация'!$AS$3)</f>
        <v>4108</v>
      </c>
      <c r="G55" s="57">
        <f>CEILING('Столы Al 2'!G55*'Дополнительная комплектация'!$AS$1,'Дополнительная комплектация'!$AS$3)</f>
        <v>4278</v>
      </c>
      <c r="H55" s="57">
        <f>CEILING('Столы Al 2'!H55*'Дополнительная комплектация'!$AS$1,'Дополнительная комплектация'!$AS$3)</f>
        <v>4588</v>
      </c>
      <c r="I55" s="57"/>
      <c r="J55" s="120"/>
      <c r="K55" s="120"/>
      <c r="L55" s="120"/>
      <c r="M55" s="120"/>
      <c r="N55" s="120"/>
      <c r="O55" s="120"/>
      <c r="P55" s="120"/>
      <c r="Q55" s="120"/>
      <c r="R55" s="120"/>
      <c r="S55" s="118">
        <f>CEILING('Столы Al 2'!S55*'Дополнительная комплектация'!$AS$1,'Дополнительная комплектация'!$AS$3)</f>
        <v>8</v>
      </c>
      <c r="T55" s="118">
        <f>CEILING('Столы Al 2'!T55*'Дополнительная комплектация'!$AS$1,'Дополнительная комплектация'!$AS$3)</f>
        <v>25</v>
      </c>
      <c r="U55" s="118">
        <f>CEILING('Столы Al 2'!U55*'Дополнительная комплектация'!$AS$1,'Дополнительная комплектация'!$AS$3)</f>
        <v>31</v>
      </c>
      <c r="V55" s="118">
        <f>CEILING('Столы Al 2'!V55*'Дополнительная комплектация'!$AS$1,'Дополнительная комплектация'!$AS$3)</f>
        <v>44</v>
      </c>
      <c r="W55" s="118">
        <f>CEILING('Столы Al 2'!W55*'Дополнительная комплектация'!$AS$1,'Дополнительная комплектация'!$AS$3)</f>
        <v>139</v>
      </c>
      <c r="X55" s="118">
        <f>CEILING('Столы Al 2'!X55*'Дополнительная комплектация'!$AS$1,'Дополнительная комплектация'!$AS$3)</f>
        <v>154</v>
      </c>
      <c r="Y55" s="118">
        <f>CEILING('Столы Al 2'!Y55*'Дополнительная комплектация'!$AS$1,'Дополнительная комплектация'!$AS$3)</f>
        <v>205</v>
      </c>
    </row>
    <row r="56" spans="1:25" ht="24" customHeight="1">
      <c r="A56" s="523"/>
      <c r="B56" s="525"/>
      <c r="C56" s="113" t="s">
        <v>645</v>
      </c>
      <c r="D56" s="57">
        <f>CEILING('Столы Al 2'!D56*'Дополнительная комплектация'!$AS$1,'Дополнительная комплектация'!$AS$3)</f>
        <v>4019</v>
      </c>
      <c r="E56" s="57">
        <f>CEILING('Столы Al 2'!E56*'Дополнительная комплектация'!$AS$1,'Дополнительная комплектация'!$AS$3)</f>
        <v>4239</v>
      </c>
      <c r="F56" s="57">
        <f>CEILING('Столы Al 2'!F56*'Дополнительная комплектация'!$AS$1,'Дополнительная комплектация'!$AS$3)</f>
        <v>4519</v>
      </c>
      <c r="G56" s="57">
        <f>CEILING('Столы Al 2'!G56*'Дополнительная комплектация'!$AS$1,'Дополнительная комплектация'!$AS$3)</f>
        <v>4689</v>
      </c>
      <c r="H56" s="57">
        <f>CEILING('Столы Al 2'!H56*'Дополнительная комплектация'!$AS$1,'Дополнительная комплектация'!$AS$3)</f>
        <v>5039</v>
      </c>
      <c r="I56" s="57"/>
      <c r="J56" s="120"/>
      <c r="K56" s="120"/>
      <c r="L56" s="120"/>
      <c r="M56" s="120"/>
      <c r="N56" s="120"/>
      <c r="O56" s="120"/>
      <c r="P56" s="120"/>
      <c r="Q56" s="120"/>
      <c r="R56" s="120"/>
      <c r="S56" s="118">
        <f>CEILING('Столы Al 2'!S56*'Дополнительная комплектация'!$AS$1,'Дополнительная комплектация'!$AS$3)</f>
        <v>10</v>
      </c>
      <c r="T56" s="118">
        <f>CEILING('Столы Al 2'!T56*'Дополнительная комплектация'!$AS$1,'Дополнительная комплектация'!$AS$3)</f>
        <v>30</v>
      </c>
      <c r="U56" s="118">
        <f>CEILING('Столы Al 2'!U56*'Дополнительная комплектация'!$AS$1,'Дополнительная комплектация'!$AS$3)</f>
        <v>38</v>
      </c>
      <c r="V56" s="118">
        <f>CEILING('Столы Al 2'!V56*'Дополнительная комплектация'!$AS$1,'Дополнительная комплектация'!$AS$3)</f>
        <v>53</v>
      </c>
      <c r="W56" s="118">
        <f>CEILING('Столы Al 2'!W56*'Дополнительная комплектация'!$AS$1,'Дополнительная комплектация'!$AS$3)</f>
        <v>167</v>
      </c>
      <c r="X56" s="118">
        <f>CEILING('Столы Al 2'!X56*'Дополнительная комплектация'!$AS$1,'Дополнительная комплектация'!$AS$3)</f>
        <v>185</v>
      </c>
      <c r="Y56" s="118">
        <f>CEILING('Столы Al 2'!Y56*'Дополнительная комплектация'!$AS$1,'Дополнительная комплектация'!$AS$3)</f>
        <v>262</v>
      </c>
    </row>
    <row r="57" spans="1:25" ht="12.75" customHeight="1"/>
    <row r="58" spans="1:25" ht="12.75" customHeight="1"/>
    <row r="59" spans="1:25" ht="12.75" customHeight="1"/>
    <row r="60" spans="1:25" ht="12.75" customHeight="1"/>
    <row r="61" spans="1:25" ht="12.75" customHeight="1"/>
    <row r="62" spans="1:25" ht="12.75" customHeight="1"/>
    <row r="63" spans="1:25" ht="12.75" customHeight="1"/>
    <row r="64" spans="1:25">
      <c r="A64" s="64"/>
      <c r="B64" s="64"/>
    </row>
    <row r="65" spans="1:2">
      <c r="A65" s="64"/>
      <c r="B65" s="64"/>
    </row>
  </sheetData>
  <mergeCells count="42">
    <mergeCell ref="S3:Y4"/>
    <mergeCell ref="G40:G42"/>
    <mergeCell ref="H40:H42"/>
    <mergeCell ref="S40:Y41"/>
    <mergeCell ref="J41:M41"/>
    <mergeCell ref="N41:R41"/>
    <mergeCell ref="I40:I42"/>
    <mergeCell ref="J40:R40"/>
    <mergeCell ref="F3:F5"/>
    <mergeCell ref="I3:I5"/>
    <mergeCell ref="J4:M4"/>
    <mergeCell ref="N4:R4"/>
    <mergeCell ref="J3:R3"/>
    <mergeCell ref="G3:G5"/>
    <mergeCell ref="H3:H5"/>
    <mergeCell ref="B26:B35"/>
    <mergeCell ref="A40:A42"/>
    <mergeCell ref="B40:B42"/>
    <mergeCell ref="B36:B37"/>
    <mergeCell ref="E3:E5"/>
    <mergeCell ref="C3:C5"/>
    <mergeCell ref="D3:D5"/>
    <mergeCell ref="E40:E42"/>
    <mergeCell ref="A6:A15"/>
    <mergeCell ref="A3:A5"/>
    <mergeCell ref="B3:B5"/>
    <mergeCell ref="B6:B15"/>
    <mergeCell ref="A16:A25"/>
    <mergeCell ref="B16:B25"/>
    <mergeCell ref="A26:A35"/>
    <mergeCell ref="F40:F42"/>
    <mergeCell ref="A53:A54"/>
    <mergeCell ref="B53:B54"/>
    <mergeCell ref="C40:C42"/>
    <mergeCell ref="D40:D42"/>
    <mergeCell ref="A43:A44"/>
    <mergeCell ref="A55:A56"/>
    <mergeCell ref="B55:B56"/>
    <mergeCell ref="A45:A52"/>
    <mergeCell ref="B45:B52"/>
    <mergeCell ref="A36:A37"/>
    <mergeCell ref="B43:B44"/>
  </mergeCells>
  <pageMargins left="0.15748031496062992" right="0.15748031496062992" top="0.19685039370078741" bottom="0.15748031496062992" header="0.19685039370078741" footer="0.15748031496062992"/>
  <pageSetup paperSize="9" scale="107" orientation="landscape" r:id="rId1"/>
  <rowBreaks count="1" manualBreakCount="1">
    <brk id="38" max="24" man="1"/>
  </rowBreaks>
  <drawing r:id="rId2"/>
</worksheet>
</file>

<file path=xl/worksheets/sheet14.xml><?xml version="1.0" encoding="utf-8"?>
<worksheet xmlns="http://schemas.openxmlformats.org/spreadsheetml/2006/main" xmlns:r="http://schemas.openxmlformats.org/officeDocument/2006/relationships">
  <sheetPr>
    <tabColor rgb="FF00B0F0"/>
  </sheetPr>
  <dimension ref="A1:Y65"/>
  <sheetViews>
    <sheetView view="pageBreakPreview" zoomScaleSheetLayoutView="100" workbookViewId="0">
      <selection activeCell="Y72" sqref="Y72"/>
    </sheetView>
  </sheetViews>
  <sheetFormatPr defaultRowHeight="15"/>
  <cols>
    <col min="1" max="1" width="9.140625" style="54"/>
    <col min="2" max="2" width="10.28515625" style="54" customWidth="1"/>
    <col min="3" max="3" width="7" style="54" customWidth="1"/>
    <col min="4" max="9" width="5.7109375" style="54" customWidth="1"/>
    <col min="10" max="11" width="4.28515625" style="54" customWidth="1"/>
    <col min="12" max="13" width="5.28515625" style="54" customWidth="1"/>
    <col min="14" max="18" width="5.5703125" style="54" customWidth="1"/>
    <col min="19" max="24" width="3.85546875" style="101" customWidth="1"/>
    <col min="25" max="25" width="3.7109375" style="223" customWidth="1"/>
    <col min="26" max="16384" width="9.140625" style="54"/>
  </cols>
  <sheetData>
    <row r="1" spans="1:25">
      <c r="A1" s="54" t="s">
        <v>935</v>
      </c>
    </row>
    <row r="2" spans="1:25" ht="12.75" customHeight="1">
      <c r="A2" s="65" t="s">
        <v>674</v>
      </c>
      <c r="B2" s="65"/>
      <c r="C2" s="65"/>
      <c r="D2" s="65"/>
      <c r="E2" s="65"/>
      <c r="F2" s="65"/>
      <c r="G2" s="65"/>
      <c r="H2" s="65"/>
      <c r="I2" s="65"/>
      <c r="J2" s="65"/>
      <c r="K2" s="65"/>
      <c r="L2" s="65"/>
      <c r="M2" s="65"/>
      <c r="N2" s="65"/>
      <c r="O2" s="65"/>
      <c r="P2" s="65"/>
      <c r="Q2" s="65"/>
      <c r="R2" s="65"/>
      <c r="S2" s="109"/>
      <c r="T2" s="109" t="s">
        <v>1094</v>
      </c>
      <c r="U2" s="109"/>
      <c r="V2" s="109"/>
      <c r="W2" s="109"/>
      <c r="X2" s="109"/>
    </row>
    <row r="3" spans="1:25" ht="14.25" customHeight="1">
      <c r="A3" s="523" t="s">
        <v>70</v>
      </c>
      <c r="B3" s="526" t="s">
        <v>71</v>
      </c>
      <c r="C3" s="523" t="s">
        <v>72</v>
      </c>
      <c r="D3" s="522" t="s">
        <v>73</v>
      </c>
      <c r="E3" s="487" t="s">
        <v>74</v>
      </c>
      <c r="F3" s="487" t="s">
        <v>75</v>
      </c>
      <c r="G3" s="495" t="s">
        <v>1139</v>
      </c>
      <c r="H3" s="495" t="s">
        <v>1140</v>
      </c>
      <c r="I3" s="487" t="s">
        <v>76</v>
      </c>
      <c r="J3" s="535" t="s">
        <v>77</v>
      </c>
      <c r="K3" s="536"/>
      <c r="L3" s="536"/>
      <c r="M3" s="536"/>
      <c r="N3" s="536"/>
      <c r="O3" s="536"/>
      <c r="P3" s="536"/>
      <c r="Q3" s="536"/>
      <c r="R3" s="537"/>
      <c r="S3" s="511" t="s">
        <v>78</v>
      </c>
      <c r="T3" s="511"/>
      <c r="U3" s="511"/>
      <c r="V3" s="511"/>
      <c r="W3" s="511"/>
      <c r="X3" s="511"/>
      <c r="Y3" s="511"/>
    </row>
    <row r="4" spans="1:25" ht="12.75" customHeight="1">
      <c r="A4" s="523"/>
      <c r="B4" s="526"/>
      <c r="C4" s="523"/>
      <c r="D4" s="522"/>
      <c r="E4" s="487"/>
      <c r="F4" s="487"/>
      <c r="G4" s="510"/>
      <c r="H4" s="510"/>
      <c r="I4" s="487"/>
      <c r="J4" s="535" t="s">
        <v>1088</v>
      </c>
      <c r="K4" s="536"/>
      <c r="L4" s="536"/>
      <c r="M4" s="537"/>
      <c r="N4" s="535" t="s">
        <v>1090</v>
      </c>
      <c r="O4" s="536"/>
      <c r="P4" s="536"/>
      <c r="Q4" s="536"/>
      <c r="R4" s="537"/>
      <c r="S4" s="511"/>
      <c r="T4" s="511"/>
      <c r="U4" s="511"/>
      <c r="V4" s="511"/>
      <c r="W4" s="511"/>
      <c r="X4" s="511"/>
      <c r="Y4" s="511"/>
    </row>
    <row r="5" spans="1:25" ht="12.75" customHeight="1">
      <c r="A5" s="523"/>
      <c r="B5" s="526"/>
      <c r="C5" s="523"/>
      <c r="D5" s="522"/>
      <c r="E5" s="487"/>
      <c r="F5" s="487"/>
      <c r="G5" s="496"/>
      <c r="H5" s="496"/>
      <c r="I5" s="487"/>
      <c r="J5" s="106" t="s">
        <v>79</v>
      </c>
      <c r="K5" s="106" t="s">
        <v>80</v>
      </c>
      <c r="L5" s="106" t="s">
        <v>81</v>
      </c>
      <c r="M5" s="106" t="s">
        <v>82</v>
      </c>
      <c r="N5" s="106" t="s">
        <v>1089</v>
      </c>
      <c r="O5" s="106" t="s">
        <v>79</v>
      </c>
      <c r="P5" s="106" t="s">
        <v>80</v>
      </c>
      <c r="Q5" s="106" t="s">
        <v>81</v>
      </c>
      <c r="R5" s="106" t="s">
        <v>82</v>
      </c>
      <c r="S5" s="105" t="s">
        <v>79</v>
      </c>
      <c r="T5" s="105" t="s">
        <v>80</v>
      </c>
      <c r="U5" s="105" t="s">
        <v>81</v>
      </c>
      <c r="V5" s="105" t="s">
        <v>82</v>
      </c>
      <c r="W5" s="105" t="s">
        <v>83</v>
      </c>
      <c r="X5" s="105" t="s">
        <v>84</v>
      </c>
      <c r="Y5" s="118" t="s">
        <v>1142</v>
      </c>
    </row>
    <row r="6" spans="1:25" ht="12.75" customHeight="1">
      <c r="A6" s="490"/>
      <c r="B6" s="521" t="s">
        <v>904</v>
      </c>
      <c r="C6" s="63" t="s">
        <v>762</v>
      </c>
      <c r="D6" s="57">
        <v>2995</v>
      </c>
      <c r="E6" s="99">
        <v>3025</v>
      </c>
      <c r="F6" s="57">
        <v>3075</v>
      </c>
      <c r="G6" s="57">
        <v>3155</v>
      </c>
      <c r="H6" s="57">
        <v>3245</v>
      </c>
      <c r="I6" s="56"/>
      <c r="J6" s="56">
        <v>20</v>
      </c>
      <c r="K6" s="56">
        <v>40</v>
      </c>
      <c r="L6" s="56">
        <v>140</v>
      </c>
      <c r="M6" s="56">
        <v>270</v>
      </c>
      <c r="N6" s="56">
        <v>150</v>
      </c>
      <c r="O6" s="56">
        <v>170</v>
      </c>
      <c r="P6" s="56">
        <v>190</v>
      </c>
      <c r="Q6" s="56">
        <v>280</v>
      </c>
      <c r="R6" s="56">
        <v>430</v>
      </c>
      <c r="S6" s="118">
        <v>5</v>
      </c>
      <c r="T6" s="118">
        <v>15</v>
      </c>
      <c r="U6" s="118">
        <v>19</v>
      </c>
      <c r="V6" s="118">
        <v>26</v>
      </c>
      <c r="W6" s="118">
        <v>82</v>
      </c>
      <c r="X6" s="118">
        <v>91</v>
      </c>
      <c r="Y6" s="224">
        <v>92</v>
      </c>
    </row>
    <row r="7" spans="1:25" ht="12.75" customHeight="1">
      <c r="A7" s="490"/>
      <c r="B7" s="521"/>
      <c r="C7" s="63" t="s">
        <v>770</v>
      </c>
      <c r="D7" s="57">
        <v>3154</v>
      </c>
      <c r="E7" s="99">
        <v>3194</v>
      </c>
      <c r="F7" s="57">
        <v>3254</v>
      </c>
      <c r="G7" s="57">
        <v>3324</v>
      </c>
      <c r="H7" s="57">
        <v>3434</v>
      </c>
      <c r="I7" s="56"/>
      <c r="J7" s="56">
        <v>30</v>
      </c>
      <c r="K7" s="56">
        <v>50</v>
      </c>
      <c r="L7" s="56">
        <v>160</v>
      </c>
      <c r="M7" s="56">
        <v>310</v>
      </c>
      <c r="N7" s="56">
        <v>180</v>
      </c>
      <c r="O7" s="56">
        <v>200</v>
      </c>
      <c r="P7" s="56">
        <v>230</v>
      </c>
      <c r="Q7" s="56">
        <v>320</v>
      </c>
      <c r="R7" s="56">
        <v>500</v>
      </c>
      <c r="S7" s="118">
        <v>6</v>
      </c>
      <c r="T7" s="118">
        <v>18</v>
      </c>
      <c r="U7" s="118">
        <v>22</v>
      </c>
      <c r="V7" s="118">
        <v>31</v>
      </c>
      <c r="W7" s="118">
        <v>97</v>
      </c>
      <c r="X7" s="118">
        <v>107</v>
      </c>
      <c r="Y7" s="224">
        <v>121</v>
      </c>
    </row>
    <row r="8" spans="1:25" ht="12.75" customHeight="1">
      <c r="A8" s="490"/>
      <c r="B8" s="521"/>
      <c r="C8" s="63" t="s">
        <v>683</v>
      </c>
      <c r="D8" s="57">
        <v>3309</v>
      </c>
      <c r="E8" s="99">
        <v>3359</v>
      </c>
      <c r="F8" s="57">
        <v>3419</v>
      </c>
      <c r="G8" s="57">
        <v>3499</v>
      </c>
      <c r="H8" s="57">
        <v>3619</v>
      </c>
      <c r="I8" s="56"/>
      <c r="J8" s="56">
        <v>30</v>
      </c>
      <c r="K8" s="56">
        <v>60</v>
      </c>
      <c r="L8" s="56">
        <v>180</v>
      </c>
      <c r="M8" s="56">
        <v>360</v>
      </c>
      <c r="N8" s="56">
        <v>210</v>
      </c>
      <c r="O8" s="56">
        <v>230</v>
      </c>
      <c r="P8" s="56">
        <v>260</v>
      </c>
      <c r="Q8" s="56">
        <v>370</v>
      </c>
      <c r="R8" s="56">
        <v>570</v>
      </c>
      <c r="S8" s="118">
        <v>7</v>
      </c>
      <c r="T8" s="118">
        <v>20</v>
      </c>
      <c r="U8" s="118">
        <v>25</v>
      </c>
      <c r="V8" s="118">
        <v>35</v>
      </c>
      <c r="W8" s="118">
        <v>110</v>
      </c>
      <c r="X8" s="118">
        <v>123</v>
      </c>
      <c r="Y8" s="224">
        <v>149</v>
      </c>
    </row>
    <row r="9" spans="1:25" ht="12.75" customHeight="1">
      <c r="A9" s="490"/>
      <c r="B9" s="521"/>
      <c r="C9" s="63" t="s">
        <v>769</v>
      </c>
      <c r="D9" s="57">
        <v>3478</v>
      </c>
      <c r="E9" s="99">
        <v>3528</v>
      </c>
      <c r="F9" s="57">
        <v>3598</v>
      </c>
      <c r="G9" s="57">
        <v>3678</v>
      </c>
      <c r="H9" s="57">
        <v>3798</v>
      </c>
      <c r="I9" s="56"/>
      <c r="J9" s="56">
        <v>40</v>
      </c>
      <c r="K9" s="56">
        <v>70</v>
      </c>
      <c r="L9" s="56">
        <v>200</v>
      </c>
      <c r="M9" s="56">
        <v>400</v>
      </c>
      <c r="N9" s="56">
        <v>230</v>
      </c>
      <c r="O9" s="56">
        <v>260</v>
      </c>
      <c r="P9" s="56">
        <v>290</v>
      </c>
      <c r="Q9" s="56">
        <v>410</v>
      </c>
      <c r="R9" s="56">
        <v>640</v>
      </c>
      <c r="S9" s="118">
        <v>8</v>
      </c>
      <c r="T9" s="118">
        <v>23</v>
      </c>
      <c r="U9" s="118">
        <v>29</v>
      </c>
      <c r="V9" s="118">
        <v>40</v>
      </c>
      <c r="W9" s="118">
        <v>125</v>
      </c>
      <c r="X9" s="118">
        <v>139</v>
      </c>
      <c r="Y9" s="224">
        <v>178</v>
      </c>
    </row>
    <row r="10" spans="1:25" ht="12.75" customHeight="1">
      <c r="A10" s="490"/>
      <c r="B10" s="521"/>
      <c r="C10" s="63" t="s">
        <v>647</v>
      </c>
      <c r="D10" s="57">
        <v>3653</v>
      </c>
      <c r="E10" s="99">
        <v>3713</v>
      </c>
      <c r="F10" s="57">
        <v>3793</v>
      </c>
      <c r="G10" s="57">
        <v>3873</v>
      </c>
      <c r="H10" s="57">
        <v>4003</v>
      </c>
      <c r="I10" s="56"/>
      <c r="J10" s="56">
        <v>30</v>
      </c>
      <c r="K10" s="56">
        <v>60</v>
      </c>
      <c r="L10" s="56">
        <v>220</v>
      </c>
      <c r="M10" s="56">
        <v>440</v>
      </c>
      <c r="N10" s="56">
        <v>250</v>
      </c>
      <c r="O10" s="56">
        <v>280</v>
      </c>
      <c r="P10" s="56">
        <v>310</v>
      </c>
      <c r="Q10" s="56">
        <v>450</v>
      </c>
      <c r="R10" s="56">
        <v>700</v>
      </c>
      <c r="S10" s="118">
        <v>8</v>
      </c>
      <c r="T10" s="118">
        <v>25</v>
      </c>
      <c r="U10" s="118">
        <v>31</v>
      </c>
      <c r="V10" s="118">
        <v>44</v>
      </c>
      <c r="W10" s="118">
        <v>139</v>
      </c>
      <c r="X10" s="118">
        <v>154</v>
      </c>
      <c r="Y10" s="224">
        <v>205</v>
      </c>
    </row>
    <row r="11" spans="1:25" ht="12.75" customHeight="1">
      <c r="A11" s="490"/>
      <c r="B11" s="521"/>
      <c r="C11" s="63" t="s">
        <v>645</v>
      </c>
      <c r="D11" s="57">
        <v>3992</v>
      </c>
      <c r="E11" s="99">
        <v>4062</v>
      </c>
      <c r="F11" s="57">
        <v>4152</v>
      </c>
      <c r="G11" s="57">
        <v>4242</v>
      </c>
      <c r="H11" s="57">
        <v>4392</v>
      </c>
      <c r="I11" s="56"/>
      <c r="J11" s="56">
        <v>40</v>
      </c>
      <c r="K11" s="56">
        <v>80</v>
      </c>
      <c r="L11" s="56">
        <v>260</v>
      </c>
      <c r="M11" s="56">
        <v>530</v>
      </c>
      <c r="N11" s="56">
        <v>300</v>
      </c>
      <c r="O11" s="56">
        <v>340</v>
      </c>
      <c r="P11" s="56">
        <v>380</v>
      </c>
      <c r="Q11" s="56">
        <v>540</v>
      </c>
      <c r="R11" s="56">
        <v>840</v>
      </c>
      <c r="S11" s="118">
        <v>10</v>
      </c>
      <c r="T11" s="118">
        <v>30</v>
      </c>
      <c r="U11" s="118">
        <v>38</v>
      </c>
      <c r="V11" s="118">
        <v>53</v>
      </c>
      <c r="W11" s="118">
        <v>167</v>
      </c>
      <c r="X11" s="118">
        <v>185</v>
      </c>
      <c r="Y11" s="224">
        <v>262</v>
      </c>
    </row>
    <row r="12" spans="1:25" ht="12.75" customHeight="1">
      <c r="A12" s="490"/>
      <c r="B12" s="521"/>
      <c r="C12" s="63" t="s">
        <v>656</v>
      </c>
      <c r="D12" s="57">
        <v>4306</v>
      </c>
      <c r="E12" s="99">
        <v>4386</v>
      </c>
      <c r="F12" s="57">
        <v>4506</v>
      </c>
      <c r="G12" s="57">
        <v>4596</v>
      </c>
      <c r="H12" s="57">
        <v>4756</v>
      </c>
      <c r="I12" s="56"/>
      <c r="J12" s="56">
        <v>50</v>
      </c>
      <c r="K12" s="56">
        <v>90</v>
      </c>
      <c r="L12" s="56">
        <v>310</v>
      </c>
      <c r="M12" s="56">
        <v>610</v>
      </c>
      <c r="N12" s="56">
        <v>350</v>
      </c>
      <c r="O12" s="56">
        <v>400</v>
      </c>
      <c r="P12" s="56">
        <v>440</v>
      </c>
      <c r="Q12" s="56">
        <v>640</v>
      </c>
      <c r="R12" s="56">
        <v>980</v>
      </c>
      <c r="S12" s="118">
        <v>11</v>
      </c>
      <c r="T12" s="118">
        <v>36</v>
      </c>
      <c r="U12" s="118">
        <v>44</v>
      </c>
      <c r="V12" s="118">
        <v>62</v>
      </c>
      <c r="W12" s="118">
        <v>195</v>
      </c>
      <c r="X12" s="118">
        <v>217</v>
      </c>
      <c r="Y12" s="224">
        <v>319</v>
      </c>
    </row>
    <row r="13" spans="1:25" ht="12.75" customHeight="1">
      <c r="A13" s="490"/>
      <c r="B13" s="521"/>
      <c r="C13" s="63" t="s">
        <v>655</v>
      </c>
      <c r="D13" s="57">
        <v>4635</v>
      </c>
      <c r="E13" s="99">
        <v>4725</v>
      </c>
      <c r="F13" s="57">
        <v>4855</v>
      </c>
      <c r="G13" s="57">
        <v>4955</v>
      </c>
      <c r="H13" s="57">
        <v>5125</v>
      </c>
      <c r="I13" s="56"/>
      <c r="J13" s="56">
        <v>60</v>
      </c>
      <c r="K13" s="232">
        <v>110</v>
      </c>
      <c r="L13" s="56">
        <v>350</v>
      </c>
      <c r="M13" s="56">
        <v>700</v>
      </c>
      <c r="N13" s="56">
        <v>400</v>
      </c>
      <c r="O13" s="56">
        <v>450</v>
      </c>
      <c r="P13" s="56">
        <v>510</v>
      </c>
      <c r="Q13" s="56">
        <v>730</v>
      </c>
      <c r="R13" s="56">
        <v>1130</v>
      </c>
      <c r="S13" s="118">
        <v>13</v>
      </c>
      <c r="T13" s="118">
        <v>41</v>
      </c>
      <c r="U13" s="118">
        <v>50</v>
      </c>
      <c r="V13" s="118">
        <v>71</v>
      </c>
      <c r="W13" s="118">
        <v>223</v>
      </c>
      <c r="X13" s="118">
        <v>248</v>
      </c>
      <c r="Y13" s="224">
        <v>375</v>
      </c>
    </row>
    <row r="14" spans="1:25" ht="12.75" customHeight="1">
      <c r="A14" s="490"/>
      <c r="B14" s="521"/>
      <c r="C14" s="63" t="s">
        <v>654</v>
      </c>
      <c r="D14" s="57">
        <v>4949</v>
      </c>
      <c r="E14" s="99">
        <v>5059</v>
      </c>
      <c r="F14" s="57">
        <v>5199</v>
      </c>
      <c r="G14" s="57">
        <v>5309</v>
      </c>
      <c r="H14" s="57">
        <v>5499</v>
      </c>
      <c r="I14" s="56"/>
      <c r="J14" s="56">
        <v>60</v>
      </c>
      <c r="K14" s="232">
        <v>120</v>
      </c>
      <c r="L14" s="56">
        <v>400</v>
      </c>
      <c r="M14" s="56">
        <v>790</v>
      </c>
      <c r="N14" s="56">
        <v>450</v>
      </c>
      <c r="O14" s="56">
        <v>510</v>
      </c>
      <c r="P14" s="56">
        <v>570</v>
      </c>
      <c r="Q14" s="56">
        <v>820</v>
      </c>
      <c r="R14" s="56">
        <v>1270</v>
      </c>
      <c r="S14" s="118">
        <v>15</v>
      </c>
      <c r="T14" s="118">
        <v>46</v>
      </c>
      <c r="U14" s="118">
        <v>57</v>
      </c>
      <c r="V14" s="118">
        <v>80</v>
      </c>
      <c r="W14" s="118">
        <v>252</v>
      </c>
      <c r="X14" s="118">
        <v>280</v>
      </c>
      <c r="Y14" s="224">
        <v>432</v>
      </c>
    </row>
    <row r="15" spans="1:25" ht="12.75" customHeight="1">
      <c r="A15" s="490"/>
      <c r="B15" s="521"/>
      <c r="C15" s="63" t="s">
        <v>653</v>
      </c>
      <c r="D15" s="57">
        <v>5283</v>
      </c>
      <c r="E15" s="99">
        <v>5403</v>
      </c>
      <c r="F15" s="57">
        <v>5563</v>
      </c>
      <c r="G15" s="57">
        <v>5673</v>
      </c>
      <c r="H15" s="57">
        <v>5873</v>
      </c>
      <c r="I15" s="56"/>
      <c r="J15" s="56">
        <v>70</v>
      </c>
      <c r="K15" s="232">
        <v>140</v>
      </c>
      <c r="L15" s="56">
        <v>440</v>
      </c>
      <c r="M15" s="56">
        <v>880</v>
      </c>
      <c r="N15" s="56">
        <v>500</v>
      </c>
      <c r="O15" s="56">
        <v>570</v>
      </c>
      <c r="P15" s="56">
        <v>640</v>
      </c>
      <c r="Q15" s="56">
        <v>910</v>
      </c>
      <c r="R15" s="56">
        <v>1410</v>
      </c>
      <c r="S15" s="118">
        <v>16</v>
      </c>
      <c r="T15" s="118">
        <v>51</v>
      </c>
      <c r="U15" s="118">
        <v>63</v>
      </c>
      <c r="V15" s="118">
        <v>89</v>
      </c>
      <c r="W15" s="118">
        <v>280</v>
      </c>
      <c r="X15" s="118">
        <v>311</v>
      </c>
      <c r="Y15" s="224">
        <v>488</v>
      </c>
    </row>
    <row r="16" spans="1:25" ht="12.75" customHeight="1">
      <c r="A16" s="490"/>
      <c r="B16" s="521" t="s">
        <v>903</v>
      </c>
      <c r="C16" s="63" t="s">
        <v>762</v>
      </c>
      <c r="D16" s="57">
        <v>3397</v>
      </c>
      <c r="E16" s="57">
        <v>3397</v>
      </c>
      <c r="F16" s="57">
        <v>3397</v>
      </c>
      <c r="G16" s="57">
        <v>3397</v>
      </c>
      <c r="H16" s="57">
        <v>3397</v>
      </c>
      <c r="I16" s="56"/>
      <c r="J16" s="56">
        <v>20</v>
      </c>
      <c r="K16" s="56">
        <v>40</v>
      </c>
      <c r="L16" s="56">
        <v>140</v>
      </c>
      <c r="M16" s="56">
        <v>270</v>
      </c>
      <c r="N16" s="56">
        <v>150</v>
      </c>
      <c r="O16" s="56">
        <v>170</v>
      </c>
      <c r="P16" s="56">
        <v>190</v>
      </c>
      <c r="Q16" s="56">
        <v>280</v>
      </c>
      <c r="R16" s="56">
        <v>430</v>
      </c>
      <c r="S16" s="118">
        <v>10</v>
      </c>
      <c r="T16" s="118">
        <v>30</v>
      </c>
      <c r="U16" s="118">
        <v>38</v>
      </c>
      <c r="V16" s="118">
        <v>52</v>
      </c>
      <c r="W16" s="118">
        <v>164</v>
      </c>
      <c r="X16" s="118">
        <v>182</v>
      </c>
      <c r="Y16" s="224">
        <v>184</v>
      </c>
    </row>
    <row r="17" spans="1:25" ht="12.75" customHeight="1">
      <c r="A17" s="490"/>
      <c r="B17" s="521"/>
      <c r="C17" s="63" t="s">
        <v>770</v>
      </c>
      <c r="D17" s="57">
        <v>3565</v>
      </c>
      <c r="E17" s="57">
        <v>3565</v>
      </c>
      <c r="F17" s="57">
        <v>3565</v>
      </c>
      <c r="G17" s="57">
        <v>3565</v>
      </c>
      <c r="H17" s="57">
        <v>3565</v>
      </c>
      <c r="I17" s="56"/>
      <c r="J17" s="56">
        <v>30</v>
      </c>
      <c r="K17" s="56">
        <v>50</v>
      </c>
      <c r="L17" s="56">
        <v>160</v>
      </c>
      <c r="M17" s="56">
        <v>310</v>
      </c>
      <c r="N17" s="56">
        <v>180</v>
      </c>
      <c r="O17" s="56">
        <v>200</v>
      </c>
      <c r="P17" s="56">
        <v>230</v>
      </c>
      <c r="Q17" s="56">
        <v>320</v>
      </c>
      <c r="R17" s="56">
        <v>500</v>
      </c>
      <c r="S17" s="118">
        <v>12</v>
      </c>
      <c r="T17" s="118">
        <v>36</v>
      </c>
      <c r="U17" s="118">
        <v>44</v>
      </c>
      <c r="V17" s="118">
        <v>62</v>
      </c>
      <c r="W17" s="118">
        <v>194</v>
      </c>
      <c r="X17" s="118">
        <v>214</v>
      </c>
      <c r="Y17" s="224">
        <v>242</v>
      </c>
    </row>
    <row r="18" spans="1:25" ht="12.75" customHeight="1">
      <c r="A18" s="490"/>
      <c r="B18" s="521"/>
      <c r="C18" s="63" t="s">
        <v>683</v>
      </c>
      <c r="D18" s="57">
        <v>3730</v>
      </c>
      <c r="E18" s="57">
        <v>3730</v>
      </c>
      <c r="F18" s="57">
        <v>3730</v>
      </c>
      <c r="G18" s="57">
        <v>3730</v>
      </c>
      <c r="H18" s="57">
        <v>3730</v>
      </c>
      <c r="I18" s="56"/>
      <c r="J18" s="56">
        <v>30</v>
      </c>
      <c r="K18" s="56">
        <v>60</v>
      </c>
      <c r="L18" s="56">
        <v>180</v>
      </c>
      <c r="M18" s="56">
        <v>360</v>
      </c>
      <c r="N18" s="56">
        <v>210</v>
      </c>
      <c r="O18" s="56">
        <v>230</v>
      </c>
      <c r="P18" s="56">
        <v>260</v>
      </c>
      <c r="Q18" s="56">
        <v>370</v>
      </c>
      <c r="R18" s="56">
        <v>570</v>
      </c>
      <c r="S18" s="118">
        <v>14</v>
      </c>
      <c r="T18" s="118">
        <v>40</v>
      </c>
      <c r="U18" s="118">
        <v>50</v>
      </c>
      <c r="V18" s="118">
        <v>70</v>
      </c>
      <c r="W18" s="118">
        <v>220</v>
      </c>
      <c r="X18" s="118">
        <v>246</v>
      </c>
      <c r="Y18" s="224">
        <v>298</v>
      </c>
    </row>
    <row r="19" spans="1:25" ht="12.75" customHeight="1">
      <c r="A19" s="490"/>
      <c r="B19" s="521"/>
      <c r="C19" s="63" t="s">
        <v>769</v>
      </c>
      <c r="D19" s="57">
        <v>3898</v>
      </c>
      <c r="E19" s="57">
        <v>3898</v>
      </c>
      <c r="F19" s="57">
        <v>3898</v>
      </c>
      <c r="G19" s="57">
        <v>3898</v>
      </c>
      <c r="H19" s="57">
        <v>3898</v>
      </c>
      <c r="I19" s="56"/>
      <c r="J19" s="56">
        <v>40</v>
      </c>
      <c r="K19" s="56">
        <v>70</v>
      </c>
      <c r="L19" s="56">
        <v>200</v>
      </c>
      <c r="M19" s="56">
        <v>400</v>
      </c>
      <c r="N19" s="56">
        <v>230</v>
      </c>
      <c r="O19" s="56">
        <v>260</v>
      </c>
      <c r="P19" s="56">
        <v>290</v>
      </c>
      <c r="Q19" s="56">
        <v>410</v>
      </c>
      <c r="R19" s="56">
        <v>640</v>
      </c>
      <c r="S19" s="118">
        <v>16</v>
      </c>
      <c r="T19" s="118">
        <v>46</v>
      </c>
      <c r="U19" s="118">
        <v>58</v>
      </c>
      <c r="V19" s="118">
        <v>80</v>
      </c>
      <c r="W19" s="118">
        <v>250</v>
      </c>
      <c r="X19" s="118">
        <v>278</v>
      </c>
      <c r="Y19" s="224">
        <v>356</v>
      </c>
    </row>
    <row r="20" spans="1:25" ht="12.75" customHeight="1">
      <c r="A20" s="490"/>
      <c r="B20" s="521"/>
      <c r="C20" s="63" t="s">
        <v>647</v>
      </c>
      <c r="D20" s="57">
        <v>4098</v>
      </c>
      <c r="E20" s="57">
        <v>4098</v>
      </c>
      <c r="F20" s="57">
        <v>4098</v>
      </c>
      <c r="G20" s="57">
        <v>4098</v>
      </c>
      <c r="H20" s="57">
        <v>4098</v>
      </c>
      <c r="I20" s="56"/>
      <c r="J20" s="56">
        <v>30</v>
      </c>
      <c r="K20" s="56">
        <v>60</v>
      </c>
      <c r="L20" s="56">
        <v>220</v>
      </c>
      <c r="M20" s="56">
        <v>440</v>
      </c>
      <c r="N20" s="56">
        <v>250</v>
      </c>
      <c r="O20" s="56">
        <v>280</v>
      </c>
      <c r="P20" s="56">
        <v>310</v>
      </c>
      <c r="Q20" s="56">
        <v>450</v>
      </c>
      <c r="R20" s="56">
        <v>700</v>
      </c>
      <c r="S20" s="118">
        <v>16</v>
      </c>
      <c r="T20" s="118">
        <v>50</v>
      </c>
      <c r="U20" s="118">
        <v>62</v>
      </c>
      <c r="V20" s="118">
        <v>88</v>
      </c>
      <c r="W20" s="118">
        <v>278</v>
      </c>
      <c r="X20" s="118">
        <v>308</v>
      </c>
      <c r="Y20" s="224">
        <v>410</v>
      </c>
    </row>
    <row r="21" spans="1:25" ht="12.75" customHeight="1">
      <c r="A21" s="490"/>
      <c r="B21" s="521"/>
      <c r="C21" s="63" t="s">
        <v>645</v>
      </c>
      <c r="D21" s="57">
        <v>4441</v>
      </c>
      <c r="E21" s="57">
        <v>4441</v>
      </c>
      <c r="F21" s="57">
        <v>4441</v>
      </c>
      <c r="G21" s="57">
        <v>4441</v>
      </c>
      <c r="H21" s="57">
        <v>4441</v>
      </c>
      <c r="I21" s="56"/>
      <c r="J21" s="56">
        <v>40</v>
      </c>
      <c r="K21" s="56">
        <v>80</v>
      </c>
      <c r="L21" s="56">
        <v>260</v>
      </c>
      <c r="M21" s="56">
        <v>530</v>
      </c>
      <c r="N21" s="56">
        <v>300</v>
      </c>
      <c r="O21" s="56">
        <v>340</v>
      </c>
      <c r="P21" s="56">
        <v>380</v>
      </c>
      <c r="Q21" s="56">
        <v>540</v>
      </c>
      <c r="R21" s="56">
        <v>840</v>
      </c>
      <c r="S21" s="118">
        <v>20</v>
      </c>
      <c r="T21" s="118">
        <v>60</v>
      </c>
      <c r="U21" s="118">
        <v>76</v>
      </c>
      <c r="V21" s="118">
        <v>106</v>
      </c>
      <c r="W21" s="118">
        <v>334</v>
      </c>
      <c r="X21" s="118">
        <v>370</v>
      </c>
      <c r="Y21" s="224">
        <v>524</v>
      </c>
    </row>
    <row r="22" spans="1:25" ht="12.75" customHeight="1">
      <c r="A22" s="490"/>
      <c r="B22" s="521"/>
      <c r="C22" s="63" t="s">
        <v>656</v>
      </c>
      <c r="D22" s="57">
        <v>4774</v>
      </c>
      <c r="E22" s="57">
        <v>4774</v>
      </c>
      <c r="F22" s="57">
        <v>4774</v>
      </c>
      <c r="G22" s="57">
        <v>4774</v>
      </c>
      <c r="H22" s="57">
        <v>4774</v>
      </c>
      <c r="I22" s="56"/>
      <c r="J22" s="56">
        <v>50</v>
      </c>
      <c r="K22" s="56">
        <v>90</v>
      </c>
      <c r="L22" s="56">
        <v>310</v>
      </c>
      <c r="M22" s="56">
        <v>610</v>
      </c>
      <c r="N22" s="56">
        <v>350</v>
      </c>
      <c r="O22" s="56">
        <v>400</v>
      </c>
      <c r="P22" s="56">
        <v>440</v>
      </c>
      <c r="Q22" s="56">
        <v>640</v>
      </c>
      <c r="R22" s="56">
        <v>980</v>
      </c>
      <c r="S22" s="118">
        <v>22</v>
      </c>
      <c r="T22" s="118">
        <v>72</v>
      </c>
      <c r="U22" s="118">
        <v>88</v>
      </c>
      <c r="V22" s="118">
        <v>124</v>
      </c>
      <c r="W22" s="118">
        <v>390</v>
      </c>
      <c r="X22" s="118">
        <v>434</v>
      </c>
      <c r="Y22" s="224">
        <v>638</v>
      </c>
    </row>
    <row r="23" spans="1:25" ht="12.75" customHeight="1">
      <c r="A23" s="490"/>
      <c r="B23" s="521"/>
      <c r="C23" s="63" t="s">
        <v>655</v>
      </c>
      <c r="D23" s="57">
        <v>5112</v>
      </c>
      <c r="E23" s="57">
        <v>5112</v>
      </c>
      <c r="F23" s="57">
        <v>5112</v>
      </c>
      <c r="G23" s="57">
        <v>5112</v>
      </c>
      <c r="H23" s="57">
        <v>5112</v>
      </c>
      <c r="I23" s="56"/>
      <c r="J23" s="56">
        <v>60</v>
      </c>
      <c r="K23" s="232">
        <v>110</v>
      </c>
      <c r="L23" s="56">
        <v>350</v>
      </c>
      <c r="M23" s="56">
        <v>700</v>
      </c>
      <c r="N23" s="56">
        <v>400</v>
      </c>
      <c r="O23" s="56">
        <v>450</v>
      </c>
      <c r="P23" s="56">
        <v>510</v>
      </c>
      <c r="Q23" s="56">
        <v>730</v>
      </c>
      <c r="R23" s="56">
        <v>1130</v>
      </c>
      <c r="S23" s="118">
        <v>26</v>
      </c>
      <c r="T23" s="118">
        <v>82</v>
      </c>
      <c r="U23" s="118">
        <v>100</v>
      </c>
      <c r="V23" s="118">
        <v>142</v>
      </c>
      <c r="W23" s="118">
        <v>446</v>
      </c>
      <c r="X23" s="118">
        <v>496</v>
      </c>
      <c r="Y23" s="224">
        <v>750</v>
      </c>
    </row>
    <row r="24" spans="1:25" ht="12.75" customHeight="1">
      <c r="A24" s="490"/>
      <c r="B24" s="521"/>
      <c r="C24" s="63" t="s">
        <v>654</v>
      </c>
      <c r="D24" s="57">
        <v>5445</v>
      </c>
      <c r="E24" s="57">
        <v>5445</v>
      </c>
      <c r="F24" s="57">
        <v>5445</v>
      </c>
      <c r="G24" s="57">
        <v>5445</v>
      </c>
      <c r="H24" s="57">
        <v>5445</v>
      </c>
      <c r="I24" s="56"/>
      <c r="J24" s="56">
        <v>60</v>
      </c>
      <c r="K24" s="232">
        <v>120</v>
      </c>
      <c r="L24" s="56">
        <v>400</v>
      </c>
      <c r="M24" s="56">
        <v>790</v>
      </c>
      <c r="N24" s="56">
        <v>450</v>
      </c>
      <c r="O24" s="56">
        <v>510</v>
      </c>
      <c r="P24" s="56">
        <v>570</v>
      </c>
      <c r="Q24" s="56">
        <v>820</v>
      </c>
      <c r="R24" s="56">
        <v>1270</v>
      </c>
      <c r="S24" s="118">
        <v>30</v>
      </c>
      <c r="T24" s="118">
        <v>92</v>
      </c>
      <c r="U24" s="118">
        <v>114</v>
      </c>
      <c r="V24" s="118">
        <v>160</v>
      </c>
      <c r="W24" s="118">
        <v>504</v>
      </c>
      <c r="X24" s="118">
        <v>560</v>
      </c>
      <c r="Y24" s="224">
        <v>864</v>
      </c>
    </row>
    <row r="25" spans="1:25" ht="12.75" customHeight="1">
      <c r="A25" s="490"/>
      <c r="B25" s="521"/>
      <c r="C25" s="63" t="s">
        <v>653</v>
      </c>
      <c r="D25" s="57">
        <v>5809</v>
      </c>
      <c r="E25" s="57">
        <v>5809</v>
      </c>
      <c r="F25" s="57">
        <v>5809</v>
      </c>
      <c r="G25" s="57">
        <v>5809</v>
      </c>
      <c r="H25" s="57">
        <v>5809</v>
      </c>
      <c r="I25" s="56"/>
      <c r="J25" s="56">
        <v>70</v>
      </c>
      <c r="K25" s="232">
        <v>140</v>
      </c>
      <c r="L25" s="56">
        <v>440</v>
      </c>
      <c r="M25" s="56">
        <v>880</v>
      </c>
      <c r="N25" s="56">
        <v>500</v>
      </c>
      <c r="O25" s="56">
        <v>570</v>
      </c>
      <c r="P25" s="56">
        <v>640</v>
      </c>
      <c r="Q25" s="56">
        <v>910</v>
      </c>
      <c r="R25" s="56">
        <v>1410</v>
      </c>
      <c r="S25" s="118">
        <v>32</v>
      </c>
      <c r="T25" s="118">
        <v>102</v>
      </c>
      <c r="U25" s="118">
        <v>126</v>
      </c>
      <c r="V25" s="118">
        <v>178</v>
      </c>
      <c r="W25" s="118">
        <v>560</v>
      </c>
      <c r="X25" s="118">
        <v>622</v>
      </c>
      <c r="Y25" s="224">
        <v>976</v>
      </c>
    </row>
    <row r="26" spans="1:25" ht="12.75" customHeight="1">
      <c r="A26" s="490"/>
      <c r="B26" s="521" t="s">
        <v>900</v>
      </c>
      <c r="C26" s="63" t="s">
        <v>762</v>
      </c>
      <c r="D26" s="57">
        <v>3373</v>
      </c>
      <c r="E26" s="99">
        <v>3393</v>
      </c>
      <c r="F26" s="99">
        <v>3453</v>
      </c>
      <c r="G26" s="99">
        <v>3573</v>
      </c>
      <c r="H26" s="99">
        <v>3713</v>
      </c>
      <c r="I26" s="56"/>
      <c r="J26" s="56">
        <v>20</v>
      </c>
      <c r="K26" s="56">
        <v>40</v>
      </c>
      <c r="L26" s="56">
        <v>140</v>
      </c>
      <c r="M26" s="56">
        <v>270</v>
      </c>
      <c r="N26" s="56">
        <v>150</v>
      </c>
      <c r="O26" s="56">
        <v>170</v>
      </c>
      <c r="P26" s="56">
        <v>190</v>
      </c>
      <c r="Q26" s="56">
        <v>280</v>
      </c>
      <c r="R26" s="56">
        <v>430</v>
      </c>
      <c r="S26" s="118">
        <v>5</v>
      </c>
      <c r="T26" s="118">
        <v>15</v>
      </c>
      <c r="U26" s="118">
        <v>19</v>
      </c>
      <c r="V26" s="118">
        <v>26</v>
      </c>
      <c r="W26" s="118">
        <v>82</v>
      </c>
      <c r="X26" s="118">
        <v>91</v>
      </c>
      <c r="Y26" s="224">
        <v>92</v>
      </c>
    </row>
    <row r="27" spans="1:25" ht="12.75" customHeight="1">
      <c r="A27" s="490"/>
      <c r="B27" s="521"/>
      <c r="C27" s="63" t="s">
        <v>770</v>
      </c>
      <c r="D27" s="57">
        <v>3542</v>
      </c>
      <c r="E27" s="99">
        <v>3582</v>
      </c>
      <c r="F27" s="99">
        <v>3642</v>
      </c>
      <c r="G27" s="99">
        <v>3782</v>
      </c>
      <c r="H27" s="99">
        <v>3922</v>
      </c>
      <c r="I27" s="56"/>
      <c r="J27" s="56">
        <v>30</v>
      </c>
      <c r="K27" s="56">
        <v>50</v>
      </c>
      <c r="L27" s="56">
        <v>160</v>
      </c>
      <c r="M27" s="56">
        <v>310</v>
      </c>
      <c r="N27" s="56">
        <v>180</v>
      </c>
      <c r="O27" s="56">
        <v>200</v>
      </c>
      <c r="P27" s="56">
        <v>230</v>
      </c>
      <c r="Q27" s="56">
        <v>320</v>
      </c>
      <c r="R27" s="56">
        <v>500</v>
      </c>
      <c r="S27" s="118">
        <v>6</v>
      </c>
      <c r="T27" s="118">
        <v>18</v>
      </c>
      <c r="U27" s="118">
        <v>22</v>
      </c>
      <c r="V27" s="118">
        <v>31</v>
      </c>
      <c r="W27" s="118">
        <v>97</v>
      </c>
      <c r="X27" s="118">
        <v>107</v>
      </c>
      <c r="Y27" s="224">
        <v>121</v>
      </c>
    </row>
    <row r="28" spans="1:25" ht="12.75" customHeight="1">
      <c r="A28" s="490"/>
      <c r="B28" s="521"/>
      <c r="C28" s="63" t="s">
        <v>683</v>
      </c>
      <c r="D28" s="57">
        <v>3712</v>
      </c>
      <c r="E28" s="99">
        <v>3752</v>
      </c>
      <c r="F28" s="99">
        <v>3812</v>
      </c>
      <c r="G28" s="99">
        <v>3972</v>
      </c>
      <c r="H28" s="99">
        <v>4152</v>
      </c>
      <c r="I28" s="56"/>
      <c r="J28" s="56">
        <v>30</v>
      </c>
      <c r="K28" s="56">
        <v>60</v>
      </c>
      <c r="L28" s="56">
        <v>180</v>
      </c>
      <c r="M28" s="56">
        <v>360</v>
      </c>
      <c r="N28" s="56">
        <v>210</v>
      </c>
      <c r="O28" s="56">
        <v>230</v>
      </c>
      <c r="P28" s="56">
        <v>260</v>
      </c>
      <c r="Q28" s="56">
        <v>370</v>
      </c>
      <c r="R28" s="56">
        <v>570</v>
      </c>
      <c r="S28" s="118">
        <v>7</v>
      </c>
      <c r="T28" s="118">
        <v>20</v>
      </c>
      <c r="U28" s="118">
        <v>25</v>
      </c>
      <c r="V28" s="118">
        <v>35</v>
      </c>
      <c r="W28" s="118">
        <v>110</v>
      </c>
      <c r="X28" s="118">
        <v>123</v>
      </c>
      <c r="Y28" s="224">
        <v>149</v>
      </c>
    </row>
    <row r="29" spans="1:25" ht="12.75" customHeight="1">
      <c r="A29" s="490"/>
      <c r="B29" s="521"/>
      <c r="C29" s="63" t="s">
        <v>769</v>
      </c>
      <c r="D29" s="57">
        <v>3881</v>
      </c>
      <c r="E29" s="99">
        <v>3941</v>
      </c>
      <c r="F29" s="99">
        <v>4001</v>
      </c>
      <c r="G29" s="99">
        <v>4161</v>
      </c>
      <c r="H29" s="99">
        <v>4361</v>
      </c>
      <c r="I29" s="56"/>
      <c r="J29" s="56">
        <v>40</v>
      </c>
      <c r="K29" s="56">
        <v>70</v>
      </c>
      <c r="L29" s="56">
        <v>200</v>
      </c>
      <c r="M29" s="56">
        <v>400</v>
      </c>
      <c r="N29" s="56">
        <v>230</v>
      </c>
      <c r="O29" s="56">
        <v>260</v>
      </c>
      <c r="P29" s="56">
        <v>290</v>
      </c>
      <c r="Q29" s="56">
        <v>410</v>
      </c>
      <c r="R29" s="56">
        <v>640</v>
      </c>
      <c r="S29" s="118">
        <v>8</v>
      </c>
      <c r="T29" s="118">
        <v>23</v>
      </c>
      <c r="U29" s="118">
        <v>29</v>
      </c>
      <c r="V29" s="118">
        <v>40</v>
      </c>
      <c r="W29" s="118">
        <v>125</v>
      </c>
      <c r="X29" s="118">
        <v>139</v>
      </c>
      <c r="Y29" s="224">
        <v>178</v>
      </c>
    </row>
    <row r="30" spans="1:25" ht="12.75" customHeight="1">
      <c r="A30" s="490"/>
      <c r="B30" s="521"/>
      <c r="C30" s="63" t="s">
        <v>647</v>
      </c>
      <c r="D30" s="57">
        <v>4071</v>
      </c>
      <c r="E30" s="99">
        <v>4131</v>
      </c>
      <c r="F30" s="99">
        <v>4211</v>
      </c>
      <c r="G30" s="99">
        <v>4391</v>
      </c>
      <c r="H30" s="99">
        <v>4591</v>
      </c>
      <c r="I30" s="56"/>
      <c r="J30" s="56">
        <v>30</v>
      </c>
      <c r="K30" s="56">
        <v>60</v>
      </c>
      <c r="L30" s="56">
        <v>220</v>
      </c>
      <c r="M30" s="56">
        <v>440</v>
      </c>
      <c r="N30" s="56">
        <v>250</v>
      </c>
      <c r="O30" s="56">
        <v>280</v>
      </c>
      <c r="P30" s="56">
        <v>310</v>
      </c>
      <c r="Q30" s="56">
        <v>450</v>
      </c>
      <c r="R30" s="56">
        <v>700</v>
      </c>
      <c r="S30" s="118">
        <v>8</v>
      </c>
      <c r="T30" s="118">
        <v>25</v>
      </c>
      <c r="U30" s="118">
        <v>31</v>
      </c>
      <c r="V30" s="118">
        <v>44</v>
      </c>
      <c r="W30" s="118">
        <v>139</v>
      </c>
      <c r="X30" s="118">
        <v>154</v>
      </c>
      <c r="Y30" s="224">
        <v>205</v>
      </c>
    </row>
    <row r="31" spans="1:25" ht="12.75" customHeight="1">
      <c r="A31" s="490"/>
      <c r="B31" s="521"/>
      <c r="C31" s="63" t="s">
        <v>645</v>
      </c>
      <c r="D31" s="57">
        <v>4445</v>
      </c>
      <c r="E31" s="99">
        <v>4505</v>
      </c>
      <c r="F31" s="99">
        <v>4605</v>
      </c>
      <c r="G31" s="99">
        <v>4785</v>
      </c>
      <c r="H31" s="99">
        <v>5025</v>
      </c>
      <c r="I31" s="56"/>
      <c r="J31" s="56">
        <v>40</v>
      </c>
      <c r="K31" s="56">
        <v>80</v>
      </c>
      <c r="L31" s="56">
        <v>260</v>
      </c>
      <c r="M31" s="56">
        <v>530</v>
      </c>
      <c r="N31" s="56">
        <v>300</v>
      </c>
      <c r="O31" s="56">
        <v>340</v>
      </c>
      <c r="P31" s="56">
        <v>380</v>
      </c>
      <c r="Q31" s="56">
        <v>540</v>
      </c>
      <c r="R31" s="56">
        <v>840</v>
      </c>
      <c r="S31" s="118">
        <v>10</v>
      </c>
      <c r="T31" s="118">
        <v>30</v>
      </c>
      <c r="U31" s="118">
        <v>38</v>
      </c>
      <c r="V31" s="118">
        <v>53</v>
      </c>
      <c r="W31" s="118">
        <v>167</v>
      </c>
      <c r="X31" s="118">
        <v>185</v>
      </c>
      <c r="Y31" s="224">
        <v>262</v>
      </c>
    </row>
    <row r="32" spans="1:25" ht="12.75" customHeight="1">
      <c r="A32" s="490"/>
      <c r="B32" s="521"/>
      <c r="C32" s="63" t="s">
        <v>656</v>
      </c>
      <c r="D32" s="57">
        <v>4784</v>
      </c>
      <c r="E32" s="99">
        <v>4864</v>
      </c>
      <c r="F32" s="99">
        <v>4964</v>
      </c>
      <c r="G32" s="99">
        <v>5184</v>
      </c>
      <c r="H32" s="99">
        <v>5444</v>
      </c>
      <c r="I32" s="56"/>
      <c r="J32" s="56">
        <v>50</v>
      </c>
      <c r="K32" s="56">
        <v>90</v>
      </c>
      <c r="L32" s="56">
        <v>310</v>
      </c>
      <c r="M32" s="56">
        <v>610</v>
      </c>
      <c r="N32" s="56">
        <v>350</v>
      </c>
      <c r="O32" s="56">
        <v>400</v>
      </c>
      <c r="P32" s="56">
        <v>440</v>
      </c>
      <c r="Q32" s="56">
        <v>640</v>
      </c>
      <c r="R32" s="56">
        <v>980</v>
      </c>
      <c r="S32" s="118">
        <v>11</v>
      </c>
      <c r="T32" s="118">
        <v>36</v>
      </c>
      <c r="U32" s="118">
        <v>44</v>
      </c>
      <c r="V32" s="118">
        <v>62</v>
      </c>
      <c r="W32" s="118">
        <v>195</v>
      </c>
      <c r="X32" s="118">
        <v>217</v>
      </c>
      <c r="Y32" s="224">
        <v>319</v>
      </c>
    </row>
    <row r="33" spans="1:25" ht="12.75" customHeight="1">
      <c r="A33" s="490"/>
      <c r="B33" s="521"/>
      <c r="C33" s="63" t="s">
        <v>655</v>
      </c>
      <c r="D33" s="57">
        <v>5123</v>
      </c>
      <c r="E33" s="99">
        <v>5223</v>
      </c>
      <c r="F33" s="99">
        <v>5343</v>
      </c>
      <c r="G33" s="99">
        <v>5583</v>
      </c>
      <c r="H33" s="99">
        <v>5883</v>
      </c>
      <c r="I33" s="56"/>
      <c r="J33" s="56">
        <v>60</v>
      </c>
      <c r="K33" s="232">
        <v>110</v>
      </c>
      <c r="L33" s="56">
        <v>350</v>
      </c>
      <c r="M33" s="56">
        <v>700</v>
      </c>
      <c r="N33" s="56">
        <v>400</v>
      </c>
      <c r="O33" s="56">
        <v>450</v>
      </c>
      <c r="P33" s="56">
        <v>510</v>
      </c>
      <c r="Q33" s="56">
        <v>730</v>
      </c>
      <c r="R33" s="56">
        <v>1130</v>
      </c>
      <c r="S33" s="118">
        <v>13</v>
      </c>
      <c r="T33" s="118">
        <v>41</v>
      </c>
      <c r="U33" s="118">
        <v>50</v>
      </c>
      <c r="V33" s="118">
        <v>71</v>
      </c>
      <c r="W33" s="118">
        <v>223</v>
      </c>
      <c r="X33" s="118">
        <v>248</v>
      </c>
      <c r="Y33" s="224">
        <v>375</v>
      </c>
    </row>
    <row r="34" spans="1:25" ht="12.75" customHeight="1">
      <c r="A34" s="490"/>
      <c r="B34" s="521"/>
      <c r="C34" s="63" t="s">
        <v>654</v>
      </c>
      <c r="D34" s="57">
        <v>5482</v>
      </c>
      <c r="E34" s="99">
        <v>5582</v>
      </c>
      <c r="F34" s="99">
        <v>5722</v>
      </c>
      <c r="G34" s="99">
        <v>5982</v>
      </c>
      <c r="H34" s="99">
        <v>6302</v>
      </c>
      <c r="I34" s="56"/>
      <c r="J34" s="56">
        <v>60</v>
      </c>
      <c r="K34" s="232">
        <v>120</v>
      </c>
      <c r="L34" s="56">
        <v>400</v>
      </c>
      <c r="M34" s="56">
        <v>790</v>
      </c>
      <c r="N34" s="56">
        <v>450</v>
      </c>
      <c r="O34" s="56">
        <v>510</v>
      </c>
      <c r="P34" s="56">
        <v>570</v>
      </c>
      <c r="Q34" s="56">
        <v>820</v>
      </c>
      <c r="R34" s="56">
        <v>1270</v>
      </c>
      <c r="S34" s="118">
        <v>15</v>
      </c>
      <c r="T34" s="118">
        <v>46</v>
      </c>
      <c r="U34" s="118">
        <v>57</v>
      </c>
      <c r="V34" s="118">
        <v>80</v>
      </c>
      <c r="W34" s="118">
        <v>252</v>
      </c>
      <c r="X34" s="118">
        <v>280</v>
      </c>
      <c r="Y34" s="224">
        <v>432</v>
      </c>
    </row>
    <row r="35" spans="1:25" ht="12.75" customHeight="1">
      <c r="A35" s="490"/>
      <c r="B35" s="521"/>
      <c r="C35" s="63" t="s">
        <v>653</v>
      </c>
      <c r="D35" s="57">
        <v>5831</v>
      </c>
      <c r="E35" s="99">
        <v>5951</v>
      </c>
      <c r="F35" s="99">
        <v>6091</v>
      </c>
      <c r="G35" s="99">
        <v>6391</v>
      </c>
      <c r="H35" s="99">
        <v>6731</v>
      </c>
      <c r="I35" s="56"/>
      <c r="J35" s="56">
        <v>70</v>
      </c>
      <c r="K35" s="232">
        <v>140</v>
      </c>
      <c r="L35" s="56">
        <v>440</v>
      </c>
      <c r="M35" s="56">
        <v>880</v>
      </c>
      <c r="N35" s="56">
        <v>500</v>
      </c>
      <c r="O35" s="56">
        <v>570</v>
      </c>
      <c r="P35" s="56">
        <v>640</v>
      </c>
      <c r="Q35" s="56">
        <v>910</v>
      </c>
      <c r="R35" s="56">
        <v>1410</v>
      </c>
      <c r="S35" s="118">
        <v>16</v>
      </c>
      <c r="T35" s="118">
        <v>51</v>
      </c>
      <c r="U35" s="118">
        <v>63</v>
      </c>
      <c r="V35" s="118">
        <v>89</v>
      </c>
      <c r="W35" s="118">
        <v>280</v>
      </c>
      <c r="X35" s="118">
        <v>311</v>
      </c>
      <c r="Y35" s="224">
        <v>488</v>
      </c>
    </row>
    <row r="36" spans="1:25" ht="25.5" customHeight="1">
      <c r="A36" s="473"/>
      <c r="B36" s="527" t="s">
        <v>877</v>
      </c>
      <c r="C36" s="113" t="s">
        <v>874</v>
      </c>
      <c r="D36" s="57">
        <v>2436</v>
      </c>
      <c r="E36" s="57">
        <v>2466</v>
      </c>
      <c r="F36" s="57">
        <v>2506</v>
      </c>
      <c r="G36" s="57">
        <v>2616</v>
      </c>
      <c r="H36" s="57">
        <v>2746</v>
      </c>
      <c r="I36" s="56">
        <v>220</v>
      </c>
      <c r="J36" s="120"/>
      <c r="K36" s="120"/>
      <c r="L36" s="120"/>
      <c r="M36" s="120"/>
      <c r="N36" s="120"/>
      <c r="O36" s="120"/>
      <c r="P36" s="120"/>
      <c r="Q36" s="120"/>
      <c r="R36" s="120"/>
      <c r="S36" s="118">
        <v>20</v>
      </c>
      <c r="T36" s="118">
        <v>62</v>
      </c>
      <c r="U36" s="118">
        <v>77</v>
      </c>
      <c r="V36" s="118">
        <v>108</v>
      </c>
      <c r="W36" s="118">
        <v>339</v>
      </c>
      <c r="X36" s="118">
        <v>376</v>
      </c>
      <c r="Y36" s="224">
        <v>606</v>
      </c>
    </row>
    <row r="37" spans="1:25" ht="25.5" customHeight="1">
      <c r="A37" s="473"/>
      <c r="B37" s="527"/>
      <c r="C37" s="113" t="s">
        <v>848</v>
      </c>
      <c r="D37" s="57">
        <v>2883</v>
      </c>
      <c r="E37" s="57">
        <v>2913</v>
      </c>
      <c r="F37" s="57">
        <v>2953</v>
      </c>
      <c r="G37" s="57">
        <v>3063</v>
      </c>
      <c r="H37" s="57">
        <v>3193</v>
      </c>
      <c r="I37" s="56">
        <v>220</v>
      </c>
      <c r="J37" s="120"/>
      <c r="K37" s="120"/>
      <c r="L37" s="120"/>
      <c r="M37" s="120"/>
      <c r="N37" s="120"/>
      <c r="O37" s="120"/>
      <c r="P37" s="120"/>
      <c r="Q37" s="120"/>
      <c r="R37" s="120"/>
      <c r="S37" s="118">
        <v>26</v>
      </c>
      <c r="T37" s="118">
        <v>79</v>
      </c>
      <c r="U37" s="118">
        <v>98</v>
      </c>
      <c r="V37" s="118">
        <v>139</v>
      </c>
      <c r="W37" s="118">
        <v>434</v>
      </c>
      <c r="X37" s="118">
        <v>482</v>
      </c>
      <c r="Y37" s="224">
        <v>797</v>
      </c>
    </row>
    <row r="38" spans="1:25" ht="12.75" customHeight="1">
      <c r="A38" s="128"/>
      <c r="B38" s="127"/>
      <c r="C38" s="126"/>
      <c r="D38" s="84"/>
      <c r="E38" s="84"/>
      <c r="F38" s="84"/>
      <c r="G38" s="84"/>
      <c r="H38" s="84"/>
      <c r="I38" s="72"/>
      <c r="J38" s="98"/>
      <c r="K38" s="98"/>
      <c r="L38" s="98"/>
      <c r="M38" s="98"/>
      <c r="N38" s="98"/>
      <c r="O38" s="98"/>
      <c r="P38" s="98"/>
      <c r="Q38" s="98"/>
      <c r="R38" s="98"/>
      <c r="S38" s="123"/>
      <c r="T38" s="123"/>
      <c r="U38" s="123"/>
      <c r="V38" s="123"/>
      <c r="W38" s="123"/>
      <c r="X38" s="123"/>
    </row>
    <row r="39" spans="1:25" ht="12.75" customHeight="1">
      <c r="A39" s="65" t="s">
        <v>674</v>
      </c>
      <c r="B39" s="65"/>
      <c r="C39" s="65"/>
      <c r="D39" s="65"/>
      <c r="E39" s="65"/>
      <c r="F39" s="65"/>
      <c r="G39" s="65"/>
      <c r="H39" s="65"/>
      <c r="I39" s="65"/>
      <c r="J39" s="65"/>
      <c r="K39" s="65"/>
      <c r="L39" s="65"/>
      <c r="M39" s="65"/>
      <c r="N39" s="65"/>
      <c r="O39" s="65"/>
      <c r="P39" s="65"/>
      <c r="Q39" s="65"/>
      <c r="R39" s="65"/>
      <c r="S39" s="109"/>
      <c r="T39" s="109" t="s">
        <v>1095</v>
      </c>
      <c r="U39" s="109"/>
      <c r="V39" s="108"/>
      <c r="W39" s="108"/>
      <c r="X39" s="108"/>
    </row>
    <row r="40" spans="1:25" ht="14.25" customHeight="1">
      <c r="A40" s="523" t="s">
        <v>70</v>
      </c>
      <c r="B40" s="526" t="s">
        <v>71</v>
      </c>
      <c r="C40" s="523" t="s">
        <v>72</v>
      </c>
      <c r="D40" s="522" t="s">
        <v>73</v>
      </c>
      <c r="E40" s="487" t="s">
        <v>74</v>
      </c>
      <c r="F40" s="487" t="s">
        <v>75</v>
      </c>
      <c r="G40" s="495" t="s">
        <v>1139</v>
      </c>
      <c r="H40" s="495" t="s">
        <v>1140</v>
      </c>
      <c r="I40" s="487" t="s">
        <v>76</v>
      </c>
      <c r="J40" s="535" t="s">
        <v>77</v>
      </c>
      <c r="K40" s="536"/>
      <c r="L40" s="536"/>
      <c r="M40" s="536"/>
      <c r="N40" s="536"/>
      <c r="O40" s="536"/>
      <c r="P40" s="536"/>
      <c r="Q40" s="536"/>
      <c r="R40" s="537"/>
      <c r="S40" s="511" t="s">
        <v>78</v>
      </c>
      <c r="T40" s="511"/>
      <c r="U40" s="511"/>
      <c r="V40" s="511"/>
      <c r="W40" s="511"/>
      <c r="X40" s="511"/>
      <c r="Y40" s="511"/>
    </row>
    <row r="41" spans="1:25" ht="12.75" customHeight="1">
      <c r="A41" s="523"/>
      <c r="B41" s="526"/>
      <c r="C41" s="523"/>
      <c r="D41" s="522"/>
      <c r="E41" s="487"/>
      <c r="F41" s="487"/>
      <c r="G41" s="510"/>
      <c r="H41" s="510"/>
      <c r="I41" s="487"/>
      <c r="J41" s="535" t="s">
        <v>1088</v>
      </c>
      <c r="K41" s="536"/>
      <c r="L41" s="536"/>
      <c r="M41" s="537"/>
      <c r="N41" s="535" t="s">
        <v>1090</v>
      </c>
      <c r="O41" s="536"/>
      <c r="P41" s="536"/>
      <c r="Q41" s="536"/>
      <c r="R41" s="537"/>
      <c r="S41" s="511"/>
      <c r="T41" s="511"/>
      <c r="U41" s="511"/>
      <c r="V41" s="511"/>
      <c r="W41" s="511"/>
      <c r="X41" s="511"/>
      <c r="Y41" s="511"/>
    </row>
    <row r="42" spans="1:25" ht="12.75" customHeight="1">
      <c r="A42" s="523"/>
      <c r="B42" s="526"/>
      <c r="C42" s="523"/>
      <c r="D42" s="522"/>
      <c r="E42" s="487"/>
      <c r="F42" s="487"/>
      <c r="G42" s="496"/>
      <c r="H42" s="496"/>
      <c r="I42" s="487"/>
      <c r="J42" s="106" t="s">
        <v>79</v>
      </c>
      <c r="K42" s="106" t="s">
        <v>80</v>
      </c>
      <c r="L42" s="106" t="s">
        <v>81</v>
      </c>
      <c r="M42" s="106" t="s">
        <v>82</v>
      </c>
      <c r="N42" s="106" t="s">
        <v>1089</v>
      </c>
      <c r="O42" s="106" t="s">
        <v>79</v>
      </c>
      <c r="P42" s="106" t="s">
        <v>80</v>
      </c>
      <c r="Q42" s="106" t="s">
        <v>81</v>
      </c>
      <c r="R42" s="106" t="s">
        <v>82</v>
      </c>
      <c r="S42" s="105" t="s">
        <v>79</v>
      </c>
      <c r="T42" s="105" t="s">
        <v>80</v>
      </c>
      <c r="U42" s="105" t="s">
        <v>81</v>
      </c>
      <c r="V42" s="105" t="s">
        <v>82</v>
      </c>
      <c r="W42" s="105" t="s">
        <v>83</v>
      </c>
      <c r="X42" s="105" t="s">
        <v>84</v>
      </c>
      <c r="Y42" s="118" t="s">
        <v>1142</v>
      </c>
    </row>
    <row r="43" spans="1:25" ht="25.5" customHeight="1">
      <c r="A43" s="473"/>
      <c r="B43" s="527" t="s">
        <v>875</v>
      </c>
      <c r="C43" s="113" t="s">
        <v>874</v>
      </c>
      <c r="D43" s="57">
        <v>3145</v>
      </c>
      <c r="E43" s="57">
        <v>3175</v>
      </c>
      <c r="F43" s="57">
        <v>3215</v>
      </c>
      <c r="G43" s="57">
        <v>3325</v>
      </c>
      <c r="H43" s="57">
        <v>3455</v>
      </c>
      <c r="I43" s="56">
        <v>440</v>
      </c>
      <c r="J43" s="120"/>
      <c r="K43" s="120"/>
      <c r="L43" s="120"/>
      <c r="M43" s="120"/>
      <c r="N43" s="120"/>
      <c r="O43" s="120"/>
      <c r="P43" s="120"/>
      <c r="Q43" s="120"/>
      <c r="R43" s="120"/>
      <c r="S43" s="118">
        <v>18</v>
      </c>
      <c r="T43" s="118">
        <v>60</v>
      </c>
      <c r="U43" s="118">
        <v>74</v>
      </c>
      <c r="V43" s="118">
        <v>106</v>
      </c>
      <c r="W43" s="118">
        <v>332</v>
      </c>
      <c r="X43" s="118">
        <v>368</v>
      </c>
      <c r="Y43" s="224">
        <v>522</v>
      </c>
    </row>
    <row r="44" spans="1:25" ht="25.5" customHeight="1">
      <c r="A44" s="473"/>
      <c r="B44" s="527"/>
      <c r="C44" s="113" t="s">
        <v>848</v>
      </c>
      <c r="D44" s="57">
        <v>3689</v>
      </c>
      <c r="E44" s="57">
        <v>3719</v>
      </c>
      <c r="F44" s="57">
        <v>3759</v>
      </c>
      <c r="G44" s="57">
        <v>3869</v>
      </c>
      <c r="H44" s="57">
        <v>3999</v>
      </c>
      <c r="I44" s="56">
        <v>440</v>
      </c>
      <c r="J44" s="120"/>
      <c r="K44" s="120"/>
      <c r="L44" s="120"/>
      <c r="M44" s="120"/>
      <c r="N44" s="120"/>
      <c r="O44" s="120"/>
      <c r="P44" s="120"/>
      <c r="Q44" s="120"/>
      <c r="R44" s="120"/>
      <c r="S44" s="118">
        <v>26</v>
      </c>
      <c r="T44" s="118">
        <v>78</v>
      </c>
      <c r="U44" s="118">
        <v>96</v>
      </c>
      <c r="V44" s="118">
        <v>136</v>
      </c>
      <c r="W44" s="118">
        <v>426</v>
      </c>
      <c r="X44" s="118">
        <v>474</v>
      </c>
      <c r="Y44" s="224">
        <v>710</v>
      </c>
    </row>
    <row r="45" spans="1:25" ht="24" customHeight="1">
      <c r="A45" s="523"/>
      <c r="B45" s="525" t="s">
        <v>870</v>
      </c>
      <c r="C45" s="113" t="s">
        <v>869</v>
      </c>
      <c r="D45" s="57">
        <v>2688</v>
      </c>
      <c r="E45" s="57">
        <v>2688</v>
      </c>
      <c r="F45" s="57">
        <v>2688</v>
      </c>
      <c r="G45" s="57">
        <v>2688</v>
      </c>
      <c r="H45" s="57">
        <v>2688</v>
      </c>
      <c r="I45" s="56">
        <v>440</v>
      </c>
      <c r="J45" s="106"/>
      <c r="K45" s="106"/>
      <c r="L45" s="106"/>
      <c r="M45" s="106"/>
      <c r="N45" s="106"/>
      <c r="O45" s="106"/>
      <c r="P45" s="106"/>
      <c r="Q45" s="106"/>
      <c r="R45" s="106"/>
      <c r="S45" s="118">
        <v>18</v>
      </c>
      <c r="T45" s="118">
        <v>60</v>
      </c>
      <c r="U45" s="118">
        <v>74</v>
      </c>
      <c r="V45" s="118">
        <v>106</v>
      </c>
      <c r="W45" s="118">
        <v>332</v>
      </c>
      <c r="X45" s="118">
        <v>368</v>
      </c>
      <c r="Y45" s="224">
        <v>522</v>
      </c>
    </row>
    <row r="46" spans="1:25" ht="24" customHeight="1">
      <c r="A46" s="523"/>
      <c r="B46" s="525"/>
      <c r="C46" s="113" t="s">
        <v>868</v>
      </c>
      <c r="D46" s="57">
        <v>2969</v>
      </c>
      <c r="E46" s="57">
        <v>2969</v>
      </c>
      <c r="F46" s="57">
        <v>2969</v>
      </c>
      <c r="G46" s="57">
        <v>2969</v>
      </c>
      <c r="H46" s="57">
        <v>2969</v>
      </c>
      <c r="I46" s="56">
        <v>440</v>
      </c>
      <c r="J46" s="106"/>
      <c r="K46" s="106"/>
      <c r="L46" s="106"/>
      <c r="M46" s="106"/>
      <c r="N46" s="106"/>
      <c r="O46" s="106"/>
      <c r="P46" s="106"/>
      <c r="Q46" s="106"/>
      <c r="R46" s="106"/>
      <c r="S46" s="118">
        <v>26</v>
      </c>
      <c r="T46" s="118">
        <v>82</v>
      </c>
      <c r="U46" s="118">
        <v>102</v>
      </c>
      <c r="V46" s="118">
        <v>144</v>
      </c>
      <c r="W46" s="118">
        <v>448</v>
      </c>
      <c r="X46" s="118">
        <v>498</v>
      </c>
      <c r="Y46" s="224">
        <v>752</v>
      </c>
    </row>
    <row r="47" spans="1:25" ht="24" customHeight="1">
      <c r="A47" s="523"/>
      <c r="B47" s="525"/>
      <c r="C47" s="113" t="s">
        <v>867</v>
      </c>
      <c r="D47" s="57">
        <v>3215</v>
      </c>
      <c r="E47" s="57">
        <v>3215</v>
      </c>
      <c r="F47" s="57">
        <v>3215</v>
      </c>
      <c r="G47" s="57">
        <v>3215</v>
      </c>
      <c r="H47" s="57">
        <v>3215</v>
      </c>
      <c r="I47" s="56">
        <v>440</v>
      </c>
      <c r="J47" s="106"/>
      <c r="K47" s="106"/>
      <c r="L47" s="106"/>
      <c r="M47" s="106"/>
      <c r="N47" s="106"/>
      <c r="O47" s="106"/>
      <c r="P47" s="106"/>
      <c r="Q47" s="106"/>
      <c r="R47" s="106"/>
      <c r="S47" s="118">
        <v>32</v>
      </c>
      <c r="T47" s="118">
        <v>102</v>
      </c>
      <c r="U47" s="118">
        <v>126</v>
      </c>
      <c r="V47" s="118">
        <v>178</v>
      </c>
      <c r="W47" s="118">
        <v>562</v>
      </c>
      <c r="X47" s="118">
        <v>624</v>
      </c>
      <c r="Y47" s="224">
        <v>980</v>
      </c>
    </row>
    <row r="48" spans="1:25" ht="24" customHeight="1">
      <c r="A48" s="523"/>
      <c r="B48" s="525"/>
      <c r="C48" s="113" t="s">
        <v>860</v>
      </c>
      <c r="D48" s="57">
        <v>3442</v>
      </c>
      <c r="E48" s="57">
        <v>3442</v>
      </c>
      <c r="F48" s="57">
        <v>3442</v>
      </c>
      <c r="G48" s="57">
        <v>3442</v>
      </c>
      <c r="H48" s="57">
        <v>3442</v>
      </c>
      <c r="I48" s="56">
        <v>440</v>
      </c>
      <c r="J48" s="106"/>
      <c r="K48" s="106"/>
      <c r="L48" s="106"/>
      <c r="M48" s="106"/>
      <c r="N48" s="106"/>
      <c r="O48" s="106"/>
      <c r="P48" s="106"/>
      <c r="Q48" s="106"/>
      <c r="R48" s="106"/>
      <c r="S48" s="118">
        <v>40</v>
      </c>
      <c r="T48" s="118">
        <v>124</v>
      </c>
      <c r="U48" s="118">
        <v>154</v>
      </c>
      <c r="V48" s="118">
        <v>216</v>
      </c>
      <c r="W48" s="118">
        <v>678</v>
      </c>
      <c r="X48" s="118">
        <v>752</v>
      </c>
      <c r="Y48" s="231">
        <v>1212</v>
      </c>
    </row>
    <row r="49" spans="1:25" ht="24" customHeight="1">
      <c r="A49" s="523"/>
      <c r="B49" s="525"/>
      <c r="C49" s="113" t="s">
        <v>866</v>
      </c>
      <c r="D49" s="57">
        <v>3150</v>
      </c>
      <c r="E49" s="57">
        <v>3150</v>
      </c>
      <c r="F49" s="57">
        <v>3150</v>
      </c>
      <c r="G49" s="57">
        <v>3150</v>
      </c>
      <c r="H49" s="57">
        <v>3150</v>
      </c>
      <c r="I49" s="56">
        <v>440</v>
      </c>
      <c r="J49" s="106"/>
      <c r="K49" s="106"/>
      <c r="L49" s="106"/>
      <c r="M49" s="106"/>
      <c r="N49" s="106"/>
      <c r="O49" s="106"/>
      <c r="P49" s="106"/>
      <c r="Q49" s="106"/>
      <c r="R49" s="106"/>
      <c r="S49" s="118">
        <v>26</v>
      </c>
      <c r="T49" s="118">
        <v>78</v>
      </c>
      <c r="U49" s="118">
        <v>96</v>
      </c>
      <c r="V49" s="118">
        <v>136</v>
      </c>
      <c r="W49" s="118">
        <v>426</v>
      </c>
      <c r="X49" s="118">
        <v>474</v>
      </c>
      <c r="Y49" s="224">
        <v>710</v>
      </c>
    </row>
    <row r="50" spans="1:25" ht="24" customHeight="1">
      <c r="A50" s="523"/>
      <c r="B50" s="525"/>
      <c r="C50" s="113" t="s">
        <v>865</v>
      </c>
      <c r="D50" s="57">
        <v>3444</v>
      </c>
      <c r="E50" s="57">
        <v>3444</v>
      </c>
      <c r="F50" s="57">
        <v>3444</v>
      </c>
      <c r="G50" s="57">
        <v>3444</v>
      </c>
      <c r="H50" s="57">
        <v>3444</v>
      </c>
      <c r="I50" s="56">
        <v>440</v>
      </c>
      <c r="J50" s="106"/>
      <c r="K50" s="106"/>
      <c r="L50" s="106"/>
      <c r="M50" s="106"/>
      <c r="N50" s="106"/>
      <c r="O50" s="106"/>
      <c r="P50" s="106"/>
      <c r="Q50" s="106"/>
      <c r="R50" s="106"/>
      <c r="S50" s="118">
        <v>34</v>
      </c>
      <c r="T50" s="118">
        <v>106</v>
      </c>
      <c r="U50" s="118">
        <v>130</v>
      </c>
      <c r="V50" s="118">
        <v>184</v>
      </c>
      <c r="W50" s="118">
        <v>574</v>
      </c>
      <c r="X50" s="118">
        <v>638</v>
      </c>
      <c r="Y50" s="231">
        <v>1006</v>
      </c>
    </row>
    <row r="51" spans="1:25" ht="24" customHeight="1">
      <c r="A51" s="523"/>
      <c r="B51" s="525"/>
      <c r="C51" s="113" t="s">
        <v>864</v>
      </c>
      <c r="D51" s="57">
        <v>3723</v>
      </c>
      <c r="E51" s="57">
        <v>3723</v>
      </c>
      <c r="F51" s="57">
        <v>3723</v>
      </c>
      <c r="G51" s="57">
        <v>3723</v>
      </c>
      <c r="H51" s="57">
        <v>3723</v>
      </c>
      <c r="I51" s="56">
        <v>440</v>
      </c>
      <c r="J51" s="106"/>
      <c r="K51" s="106"/>
      <c r="L51" s="106"/>
      <c r="M51" s="106"/>
      <c r="N51" s="106"/>
      <c r="O51" s="106"/>
      <c r="P51" s="106"/>
      <c r="Q51" s="106"/>
      <c r="R51" s="106"/>
      <c r="S51" s="118">
        <v>42</v>
      </c>
      <c r="T51" s="118">
        <v>132</v>
      </c>
      <c r="U51" s="118">
        <v>162</v>
      </c>
      <c r="V51" s="118">
        <v>230</v>
      </c>
      <c r="W51" s="118">
        <v>720</v>
      </c>
      <c r="X51" s="118">
        <v>800</v>
      </c>
      <c r="Y51" s="231">
        <v>1298</v>
      </c>
    </row>
    <row r="52" spans="1:25" ht="24" customHeight="1">
      <c r="A52" s="523"/>
      <c r="B52" s="525"/>
      <c r="C52" s="113" t="s">
        <v>848</v>
      </c>
      <c r="D52" s="57">
        <v>3989</v>
      </c>
      <c r="E52" s="57">
        <v>3989</v>
      </c>
      <c r="F52" s="57">
        <v>3989</v>
      </c>
      <c r="G52" s="57">
        <v>3989</v>
      </c>
      <c r="H52" s="57">
        <v>3989</v>
      </c>
      <c r="I52" s="56">
        <v>440</v>
      </c>
      <c r="J52" s="120"/>
      <c r="K52" s="120"/>
      <c r="L52" s="120"/>
      <c r="M52" s="120"/>
      <c r="N52" s="120"/>
      <c r="O52" s="120"/>
      <c r="P52" s="120"/>
      <c r="Q52" s="120"/>
      <c r="R52" s="120"/>
      <c r="S52" s="118">
        <v>52</v>
      </c>
      <c r="T52" s="118">
        <v>158</v>
      </c>
      <c r="U52" s="118">
        <v>196</v>
      </c>
      <c r="V52" s="118">
        <v>278</v>
      </c>
      <c r="W52" s="118">
        <v>868</v>
      </c>
      <c r="X52" s="118">
        <v>964</v>
      </c>
      <c r="Y52" s="231">
        <v>1594</v>
      </c>
    </row>
    <row r="53" spans="1:25" ht="27" customHeight="1">
      <c r="A53" s="523"/>
      <c r="B53" s="527" t="s">
        <v>861</v>
      </c>
      <c r="C53" s="113" t="s">
        <v>860</v>
      </c>
      <c r="D53" s="57">
        <v>4793</v>
      </c>
      <c r="E53" s="57">
        <v>4793</v>
      </c>
      <c r="F53" s="57">
        <v>4793</v>
      </c>
      <c r="G53" s="57">
        <v>4793</v>
      </c>
      <c r="H53" s="57">
        <v>4793</v>
      </c>
      <c r="I53" s="56">
        <v>880</v>
      </c>
      <c r="J53" s="120"/>
      <c r="K53" s="120"/>
      <c r="L53" s="120"/>
      <c r="M53" s="120"/>
      <c r="N53" s="120"/>
      <c r="O53" s="120"/>
      <c r="P53" s="120"/>
      <c r="Q53" s="120"/>
      <c r="R53" s="120"/>
      <c r="S53" s="118">
        <v>36</v>
      </c>
      <c r="T53" s="118">
        <v>120</v>
      </c>
      <c r="U53" s="118">
        <v>148</v>
      </c>
      <c r="V53" s="118">
        <v>212</v>
      </c>
      <c r="W53" s="118">
        <v>664</v>
      </c>
      <c r="X53" s="118">
        <v>736</v>
      </c>
      <c r="Y53" s="231">
        <v>1044</v>
      </c>
    </row>
    <row r="54" spans="1:25" ht="27" customHeight="1">
      <c r="A54" s="523"/>
      <c r="B54" s="527"/>
      <c r="C54" s="113" t="s">
        <v>848</v>
      </c>
      <c r="D54" s="57">
        <v>5602</v>
      </c>
      <c r="E54" s="57">
        <v>5602</v>
      </c>
      <c r="F54" s="57">
        <v>5602</v>
      </c>
      <c r="G54" s="57">
        <v>5602</v>
      </c>
      <c r="H54" s="57">
        <v>5602</v>
      </c>
      <c r="I54" s="56">
        <v>880</v>
      </c>
      <c r="J54" s="120"/>
      <c r="K54" s="120"/>
      <c r="L54" s="120"/>
      <c r="M54" s="120"/>
      <c r="N54" s="120"/>
      <c r="O54" s="120"/>
      <c r="P54" s="120"/>
      <c r="Q54" s="120"/>
      <c r="R54" s="120"/>
      <c r="S54" s="118">
        <v>52</v>
      </c>
      <c r="T54" s="118">
        <v>156</v>
      </c>
      <c r="U54" s="118">
        <v>192</v>
      </c>
      <c r="V54" s="118">
        <v>272</v>
      </c>
      <c r="W54" s="118">
        <v>852</v>
      </c>
      <c r="X54" s="118">
        <v>948</v>
      </c>
      <c r="Y54" s="231">
        <v>1420</v>
      </c>
    </row>
    <row r="55" spans="1:25" ht="24" customHeight="1">
      <c r="A55" s="523"/>
      <c r="B55" s="525" t="s">
        <v>858</v>
      </c>
      <c r="C55" s="113" t="s">
        <v>647</v>
      </c>
      <c r="D55" s="57">
        <v>3688</v>
      </c>
      <c r="E55" s="57">
        <v>3868</v>
      </c>
      <c r="F55" s="57">
        <v>4108</v>
      </c>
      <c r="G55" s="57">
        <v>4278</v>
      </c>
      <c r="H55" s="57">
        <v>4588</v>
      </c>
      <c r="I55" s="57"/>
      <c r="J55" s="120"/>
      <c r="K55" s="120"/>
      <c r="L55" s="120"/>
      <c r="M55" s="120"/>
      <c r="N55" s="120"/>
      <c r="O55" s="120"/>
      <c r="P55" s="120"/>
      <c r="Q55" s="120"/>
      <c r="R55" s="120"/>
      <c r="S55" s="118">
        <v>8</v>
      </c>
      <c r="T55" s="118">
        <v>25</v>
      </c>
      <c r="U55" s="118">
        <v>31</v>
      </c>
      <c r="V55" s="118">
        <v>44</v>
      </c>
      <c r="W55" s="118">
        <v>139</v>
      </c>
      <c r="X55" s="118">
        <v>154</v>
      </c>
      <c r="Y55" s="224">
        <v>205</v>
      </c>
    </row>
    <row r="56" spans="1:25" ht="24" customHeight="1">
      <c r="A56" s="523"/>
      <c r="B56" s="525"/>
      <c r="C56" s="113" t="s">
        <v>645</v>
      </c>
      <c r="D56" s="57">
        <v>4019</v>
      </c>
      <c r="E56" s="57">
        <v>4239</v>
      </c>
      <c r="F56" s="57">
        <v>4519</v>
      </c>
      <c r="G56" s="57">
        <v>4689</v>
      </c>
      <c r="H56" s="57">
        <v>5039</v>
      </c>
      <c r="I56" s="57"/>
      <c r="J56" s="120"/>
      <c r="K56" s="120"/>
      <c r="L56" s="120"/>
      <c r="M56" s="120"/>
      <c r="N56" s="120"/>
      <c r="O56" s="120"/>
      <c r="P56" s="120"/>
      <c r="Q56" s="120"/>
      <c r="R56" s="120"/>
      <c r="S56" s="118">
        <v>10</v>
      </c>
      <c r="T56" s="118">
        <v>30</v>
      </c>
      <c r="U56" s="118">
        <v>38</v>
      </c>
      <c r="V56" s="118">
        <v>53</v>
      </c>
      <c r="W56" s="118">
        <v>167</v>
      </c>
      <c r="X56" s="118">
        <v>185</v>
      </c>
      <c r="Y56" s="224">
        <v>262</v>
      </c>
    </row>
    <row r="57" spans="1:25" ht="12.75" customHeight="1"/>
    <row r="58" spans="1:25" ht="12.75" customHeight="1"/>
    <row r="59" spans="1:25" ht="12.75" customHeight="1"/>
    <row r="60" spans="1:25" ht="12.75" customHeight="1"/>
    <row r="61" spans="1:25" ht="12.75" customHeight="1"/>
    <row r="62" spans="1:25" ht="12.75" customHeight="1"/>
    <row r="63" spans="1:25" ht="12.75" customHeight="1"/>
    <row r="64" spans="1:25">
      <c r="A64" s="64"/>
      <c r="B64" s="64"/>
    </row>
    <row r="65" spans="1:2">
      <c r="A65" s="64"/>
      <c r="B65" s="64"/>
    </row>
  </sheetData>
  <mergeCells count="42">
    <mergeCell ref="S3:Y4"/>
    <mergeCell ref="J4:M4"/>
    <mergeCell ref="N4:R4"/>
    <mergeCell ref="A6:A15"/>
    <mergeCell ref="B6:B15"/>
    <mergeCell ref="F3:F5"/>
    <mergeCell ref="G3:G5"/>
    <mergeCell ref="H3:H5"/>
    <mergeCell ref="I3:I5"/>
    <mergeCell ref="J3:R3"/>
    <mergeCell ref="A3:A5"/>
    <mergeCell ref="B3:B5"/>
    <mergeCell ref="C3:C5"/>
    <mergeCell ref="D3:D5"/>
    <mergeCell ref="E3:E5"/>
    <mergeCell ref="A16:A25"/>
    <mergeCell ref="B16:B25"/>
    <mergeCell ref="A26:A35"/>
    <mergeCell ref="B26:B35"/>
    <mergeCell ref="J40:R40"/>
    <mergeCell ref="A36:A37"/>
    <mergeCell ref="B36:B37"/>
    <mergeCell ref="A40:A42"/>
    <mergeCell ref="B40:B42"/>
    <mergeCell ref="C40:C42"/>
    <mergeCell ref="D40:D42"/>
    <mergeCell ref="I40:I42"/>
    <mergeCell ref="A53:A54"/>
    <mergeCell ref="B53:B54"/>
    <mergeCell ref="A55:A56"/>
    <mergeCell ref="B55:B56"/>
    <mergeCell ref="S40:Y41"/>
    <mergeCell ref="J41:M41"/>
    <mergeCell ref="N41:R41"/>
    <mergeCell ref="A43:A44"/>
    <mergeCell ref="B43:B44"/>
    <mergeCell ref="A45:A52"/>
    <mergeCell ref="B45:B52"/>
    <mergeCell ref="E40:E42"/>
    <mergeCell ref="F40:F42"/>
    <mergeCell ref="G40:G42"/>
    <mergeCell ref="H40:H42"/>
  </mergeCells>
  <pageMargins left="0.15748031496062992" right="0.15748031496062992" top="0.19685039370078741" bottom="0.15748031496062992" header="0.19685039370078741" footer="0.15748031496062992"/>
  <pageSetup paperSize="9" scale="107" orientation="landscape" r:id="rId1"/>
  <rowBreaks count="1" manualBreakCount="1">
    <brk id="38" max="24" man="1"/>
  </rowBreaks>
</worksheet>
</file>

<file path=xl/worksheets/sheet15.xml><?xml version="1.0" encoding="utf-8"?>
<worksheet xmlns="http://schemas.openxmlformats.org/spreadsheetml/2006/main" xmlns:r="http://schemas.openxmlformats.org/officeDocument/2006/relationships">
  <dimension ref="A1:Y513"/>
  <sheetViews>
    <sheetView view="pageBreakPreview" topLeftCell="A367" zoomScaleSheetLayoutView="100" workbookViewId="0">
      <selection activeCell="N397" sqref="N397"/>
    </sheetView>
  </sheetViews>
  <sheetFormatPr defaultRowHeight="15"/>
  <cols>
    <col min="1" max="1" width="37" style="54" customWidth="1"/>
    <col min="2" max="2" width="3.140625" style="132" customWidth="1"/>
    <col min="3" max="3" width="18.7109375" style="131" customWidth="1"/>
    <col min="4" max="4" width="5.7109375" style="131" customWidth="1"/>
    <col min="5" max="7" width="5.7109375" style="54" customWidth="1"/>
    <col min="8" max="9" width="6.28515625" style="130" customWidth="1"/>
    <col min="10" max="10" width="4.28515625" style="129" customWidth="1"/>
    <col min="11" max="19" width="5.140625" style="129" customWidth="1"/>
    <col min="20" max="25" width="4.5703125" style="129" customWidth="1"/>
    <col min="26" max="16384" width="9.140625" style="54"/>
  </cols>
  <sheetData>
    <row r="1" spans="1:25" ht="13.5" customHeight="1"/>
    <row r="2" spans="1:25" ht="13.5" customHeight="1">
      <c r="A2" s="547" t="s">
        <v>70</v>
      </c>
      <c r="B2" s="550" t="s">
        <v>72</v>
      </c>
      <c r="C2" s="560" t="s">
        <v>128</v>
      </c>
      <c r="D2" s="522" t="s">
        <v>1215</v>
      </c>
      <c r="E2" s="563" t="s">
        <v>73</v>
      </c>
      <c r="F2" s="495" t="s">
        <v>74</v>
      </c>
      <c r="G2" s="495" t="s">
        <v>75</v>
      </c>
      <c r="H2" s="557" t="s">
        <v>76</v>
      </c>
      <c r="I2" s="512" t="s">
        <v>77</v>
      </c>
      <c r="J2" s="513"/>
      <c r="K2" s="513"/>
      <c r="L2" s="513"/>
      <c r="M2" s="513"/>
      <c r="N2" s="513"/>
      <c r="O2" s="513"/>
      <c r="P2" s="513"/>
      <c r="Q2" s="513"/>
      <c r="R2" s="513"/>
      <c r="S2" s="514"/>
      <c r="T2" s="568" t="s">
        <v>78</v>
      </c>
      <c r="U2" s="569"/>
      <c r="V2" s="569"/>
      <c r="W2" s="569"/>
      <c r="X2" s="569"/>
      <c r="Y2" s="570"/>
    </row>
    <row r="3" spans="1:25" ht="13.5" customHeight="1">
      <c r="A3" s="548"/>
      <c r="B3" s="551"/>
      <c r="C3" s="561"/>
      <c r="D3" s="522"/>
      <c r="E3" s="564"/>
      <c r="F3" s="510"/>
      <c r="G3" s="510"/>
      <c r="H3" s="558"/>
      <c r="I3" s="515" t="s">
        <v>1088</v>
      </c>
      <c r="J3" s="516"/>
      <c r="K3" s="516"/>
      <c r="L3" s="516"/>
      <c r="M3" s="517"/>
      <c r="N3" s="518" t="s">
        <v>1090</v>
      </c>
      <c r="O3" s="519"/>
      <c r="P3" s="519"/>
      <c r="Q3" s="519"/>
      <c r="R3" s="519"/>
      <c r="S3" s="520"/>
      <c r="T3" s="198"/>
      <c r="U3" s="199"/>
      <c r="V3" s="199"/>
      <c r="W3" s="199"/>
      <c r="X3" s="199"/>
      <c r="Y3" s="200"/>
    </row>
    <row r="4" spans="1:25" ht="13.5" customHeight="1">
      <c r="A4" s="549"/>
      <c r="B4" s="552"/>
      <c r="C4" s="562"/>
      <c r="D4" s="522"/>
      <c r="E4" s="565"/>
      <c r="F4" s="496"/>
      <c r="G4" s="496"/>
      <c r="H4" s="559"/>
      <c r="I4" s="106" t="s">
        <v>1089</v>
      </c>
      <c r="J4" s="106" t="s">
        <v>79</v>
      </c>
      <c r="K4" s="106" t="s">
        <v>80</v>
      </c>
      <c r="L4" s="106" t="s">
        <v>81</v>
      </c>
      <c r="M4" s="106" t="s">
        <v>82</v>
      </c>
      <c r="N4" s="106" t="s">
        <v>1216</v>
      </c>
      <c r="O4" s="106" t="s">
        <v>1089</v>
      </c>
      <c r="P4" s="106" t="s">
        <v>79</v>
      </c>
      <c r="Q4" s="106" t="s">
        <v>80</v>
      </c>
      <c r="R4" s="106" t="s">
        <v>81</v>
      </c>
      <c r="S4" s="106" t="s">
        <v>82</v>
      </c>
      <c r="T4" s="181" t="s">
        <v>79</v>
      </c>
      <c r="U4" s="180" t="s">
        <v>80</v>
      </c>
      <c r="V4" s="181" t="s">
        <v>81</v>
      </c>
      <c r="W4" s="180" t="s">
        <v>82</v>
      </c>
      <c r="X4" s="181" t="s">
        <v>83</v>
      </c>
      <c r="Y4" s="180" t="s">
        <v>84</v>
      </c>
    </row>
    <row r="5" spans="1:25" ht="39" customHeight="1">
      <c r="A5" s="76"/>
      <c r="B5" s="553" t="s">
        <v>129</v>
      </c>
      <c r="C5" s="179" t="s">
        <v>130</v>
      </c>
      <c r="D5" s="57" t="e">
        <f>Столы!#REF!</f>
        <v>#REF!</v>
      </c>
      <c r="E5" s="57" t="e">
        <f>Столы!#REF!</f>
        <v>#REF!</v>
      </c>
      <c r="F5" s="57" t="e">
        <f>Столы!#REF!</f>
        <v>#REF!</v>
      </c>
      <c r="G5" s="57" t="e">
        <f>Столы!#REF!</f>
        <v>#REF!</v>
      </c>
      <c r="H5" s="133" t="e">
        <f>Столы!#REF!</f>
        <v>#REF!</v>
      </c>
      <c r="I5" s="133"/>
      <c r="J5" s="133"/>
      <c r="K5" s="133"/>
      <c r="L5" s="133"/>
      <c r="M5" s="133"/>
      <c r="N5" s="133"/>
      <c r="O5" s="133"/>
      <c r="P5" s="133"/>
      <c r="Q5" s="133"/>
      <c r="R5" s="133"/>
      <c r="S5" s="133"/>
      <c r="T5" s="133"/>
      <c r="U5" s="133"/>
      <c r="V5" s="133"/>
      <c r="W5" s="133"/>
      <c r="X5" s="133"/>
      <c r="Y5" s="133"/>
    </row>
    <row r="6" spans="1:25" ht="39" customHeight="1">
      <c r="A6" s="160"/>
      <c r="B6" s="553"/>
      <c r="C6" s="169" t="s">
        <v>131</v>
      </c>
      <c r="D6" s="57" t="e">
        <f>Столы!#REF!</f>
        <v>#REF!</v>
      </c>
      <c r="E6" s="57" t="e">
        <f>Столы!#REF!</f>
        <v>#REF!</v>
      </c>
      <c r="F6" s="57" t="e">
        <f>Столы!#REF!</f>
        <v>#REF!</v>
      </c>
      <c r="G6" s="57" t="e">
        <f>Столы!#REF!</f>
        <v>#REF!</v>
      </c>
      <c r="H6" s="133" t="e">
        <f>Столы!#REF!</f>
        <v>#REF!</v>
      </c>
      <c r="I6" s="133" t="e">
        <f>Столы!#REF!</f>
        <v>#REF!</v>
      </c>
      <c r="J6" s="133" t="e">
        <f>Столы!#REF!</f>
        <v>#REF!</v>
      </c>
      <c r="K6" s="133" t="e">
        <f>Столы!#REF!</f>
        <v>#REF!</v>
      </c>
      <c r="L6" s="133" t="e">
        <f>Столы!#REF!</f>
        <v>#REF!</v>
      </c>
      <c r="M6" s="133" t="e">
        <f>Столы!#REF!</f>
        <v>#REF!</v>
      </c>
      <c r="N6" s="133" t="e">
        <f>Столы!#REF!</f>
        <v>#REF!</v>
      </c>
      <c r="O6" s="133" t="e">
        <f>Столы!#REF!</f>
        <v>#REF!</v>
      </c>
      <c r="P6" s="133" t="e">
        <f>Столы!#REF!</f>
        <v>#REF!</v>
      </c>
      <c r="Q6" s="133" t="e">
        <f>Столы!#REF!</f>
        <v>#REF!</v>
      </c>
      <c r="R6" s="133" t="e">
        <f>Столы!#REF!</f>
        <v>#REF!</v>
      </c>
      <c r="S6" s="133" t="e">
        <f>Столы!#REF!</f>
        <v>#REF!</v>
      </c>
      <c r="T6" s="133"/>
      <c r="U6" s="133"/>
      <c r="V6" s="133"/>
      <c r="W6" s="133"/>
      <c r="X6" s="133"/>
      <c r="Y6" s="133"/>
    </row>
    <row r="7" spans="1:25" ht="39" customHeight="1">
      <c r="A7" s="160"/>
      <c r="B7" s="553"/>
      <c r="C7" s="169" t="s">
        <v>132</v>
      </c>
      <c r="D7" s="57" t="e">
        <f>Шкафы!#REF!</f>
        <v>#REF!</v>
      </c>
      <c r="E7" s="57" t="e">
        <f>Шкафы!#REF!</f>
        <v>#REF!</v>
      </c>
      <c r="F7" s="57" t="e">
        <f>Шкафы!#REF!</f>
        <v>#REF!</v>
      </c>
      <c r="G7" s="57" t="e">
        <f>Шкафы!#REF!</f>
        <v>#REF!</v>
      </c>
      <c r="H7" s="133" t="e">
        <f>Шкафы!#REF!</f>
        <v>#REF!</v>
      </c>
      <c r="I7" s="133"/>
      <c r="J7" s="133"/>
      <c r="K7" s="133"/>
      <c r="L7" s="133"/>
      <c r="M7" s="133"/>
      <c r="N7" s="133"/>
      <c r="O7" s="133"/>
      <c r="P7" s="133"/>
      <c r="Q7" s="133"/>
      <c r="R7" s="133"/>
      <c r="S7" s="133"/>
      <c r="T7" s="133"/>
      <c r="U7" s="133"/>
      <c r="V7" s="133"/>
      <c r="W7" s="133"/>
      <c r="X7" s="133"/>
      <c r="Y7" s="133"/>
    </row>
    <row r="8" spans="1:25" ht="39" customHeight="1">
      <c r="A8" s="160"/>
      <c r="B8" s="553"/>
      <c r="C8" s="169" t="s">
        <v>133</v>
      </c>
      <c r="D8" s="57" t="e">
        <f>Шкафы!#REF!</f>
        <v>#REF!</v>
      </c>
      <c r="E8" s="57" t="e">
        <f>Шкафы!#REF!</f>
        <v>#REF!</v>
      </c>
      <c r="F8" s="57" t="e">
        <f>Шкафы!#REF!</f>
        <v>#REF!</v>
      </c>
      <c r="G8" s="57" t="e">
        <f>Шкафы!#REF!</f>
        <v>#REF!</v>
      </c>
      <c r="H8" s="133" t="e">
        <f>Шкафы!#REF!</f>
        <v>#REF!</v>
      </c>
      <c r="I8" s="133"/>
      <c r="J8" s="133"/>
      <c r="K8" s="133"/>
      <c r="L8" s="133"/>
      <c r="M8" s="133"/>
      <c r="N8" s="133"/>
      <c r="O8" s="133"/>
      <c r="P8" s="133"/>
      <c r="Q8" s="133"/>
      <c r="R8" s="133"/>
      <c r="S8" s="133"/>
      <c r="T8" s="133" t="e">
        <f>Шкафы!#REF!</f>
        <v>#REF!</v>
      </c>
      <c r="U8" s="133" t="e">
        <f>Шкафы!#REF!</f>
        <v>#REF!</v>
      </c>
      <c r="V8" s="133" t="e">
        <f>Шкафы!#REF!</f>
        <v>#REF!</v>
      </c>
      <c r="W8" s="133" t="e">
        <f>Шкафы!#REF!</f>
        <v>#REF!</v>
      </c>
      <c r="X8" s="133" t="e">
        <f>Шкафы!#REF!</f>
        <v>#REF!</v>
      </c>
      <c r="Y8" s="133" t="e">
        <f>Шкафы!#REF!</f>
        <v>#REF!</v>
      </c>
    </row>
    <row r="9" spans="1:25" ht="39" customHeight="1">
      <c r="A9" s="160"/>
      <c r="B9" s="553"/>
      <c r="C9" s="169" t="s">
        <v>134</v>
      </c>
      <c r="D9" s="184">
        <f>'Дополнительная комплектация'!$AK$339</f>
        <v>174</v>
      </c>
      <c r="E9" s="184">
        <f>'Дополнительная комплектация'!$AK$339</f>
        <v>174</v>
      </c>
      <c r="F9" s="184">
        <f>'Дополнительная комплектация'!$AK$339</f>
        <v>174</v>
      </c>
      <c r="G9" s="184">
        <f>'Дополнительная комплектация'!$AK$339</f>
        <v>174</v>
      </c>
      <c r="H9" s="133"/>
      <c r="I9" s="133"/>
      <c r="J9" s="133"/>
      <c r="K9" s="133"/>
      <c r="L9" s="133"/>
      <c r="M9" s="133"/>
      <c r="N9" s="133"/>
      <c r="O9" s="133"/>
      <c r="P9" s="133"/>
      <c r="Q9" s="133"/>
      <c r="R9" s="133"/>
      <c r="S9" s="133"/>
      <c r="T9" s="133"/>
      <c r="U9" s="133"/>
      <c r="V9" s="133"/>
      <c r="W9" s="133"/>
      <c r="X9" s="133"/>
      <c r="Y9" s="133"/>
    </row>
    <row r="10" spans="1:25" ht="66" customHeight="1">
      <c r="A10" s="176" t="s">
        <v>135</v>
      </c>
      <c r="B10" s="553"/>
      <c r="C10" s="178" t="s">
        <v>136</v>
      </c>
      <c r="D10" s="168" t="e">
        <f>SUM(D5:D9)</f>
        <v>#REF!</v>
      </c>
      <c r="E10" s="168" t="e">
        <f>SUM(E5:E9)</f>
        <v>#REF!</v>
      </c>
      <c r="F10" s="168" t="e">
        <f>SUM(F5:F9)</f>
        <v>#REF!</v>
      </c>
      <c r="G10" s="168" t="e">
        <f>SUM(G5:G9)</f>
        <v>#REF!</v>
      </c>
      <c r="H10" s="133" t="e">
        <f>SUM(H5:H8)</f>
        <v>#REF!</v>
      </c>
      <c r="I10" s="133" t="e">
        <f>SUM(I5:I8)</f>
        <v>#REF!</v>
      </c>
      <c r="J10" s="133" t="e">
        <f>SUM(J5:J9)</f>
        <v>#REF!</v>
      </c>
      <c r="K10" s="133" t="e">
        <f t="shared" ref="K10:Y10" si="0">SUM(K5:K8)</f>
        <v>#REF!</v>
      </c>
      <c r="L10" s="133" t="e">
        <f t="shared" si="0"/>
        <v>#REF!</v>
      </c>
      <c r="M10" s="133" t="e">
        <f t="shared" si="0"/>
        <v>#REF!</v>
      </c>
      <c r="N10" s="133" t="e">
        <f t="shared" si="0"/>
        <v>#REF!</v>
      </c>
      <c r="O10" s="133" t="e">
        <f t="shared" si="0"/>
        <v>#REF!</v>
      </c>
      <c r="P10" s="133" t="e">
        <f t="shared" si="0"/>
        <v>#REF!</v>
      </c>
      <c r="Q10" s="133" t="e">
        <f t="shared" si="0"/>
        <v>#REF!</v>
      </c>
      <c r="R10" s="133" t="e">
        <f t="shared" si="0"/>
        <v>#REF!</v>
      </c>
      <c r="S10" s="133" t="e">
        <f t="shared" si="0"/>
        <v>#REF!</v>
      </c>
      <c r="T10" s="133" t="e">
        <f t="shared" si="0"/>
        <v>#REF!</v>
      </c>
      <c r="U10" s="133" t="e">
        <f t="shared" si="0"/>
        <v>#REF!</v>
      </c>
      <c r="V10" s="133" t="e">
        <f t="shared" si="0"/>
        <v>#REF!</v>
      </c>
      <c r="W10" s="133" t="e">
        <f t="shared" si="0"/>
        <v>#REF!</v>
      </c>
      <c r="X10" s="133" t="e">
        <f t="shared" si="0"/>
        <v>#REF!</v>
      </c>
      <c r="Y10" s="133" t="e">
        <f t="shared" si="0"/>
        <v>#REF!</v>
      </c>
    </row>
    <row r="11" spans="1:25" ht="26.25" customHeight="1">
      <c r="A11" s="76"/>
      <c r="B11" s="553" t="s">
        <v>137</v>
      </c>
      <c r="C11" s="170" t="s">
        <v>138</v>
      </c>
      <c r="D11" s="57" t="e">
        <f>Столы!#REF!</f>
        <v>#REF!</v>
      </c>
      <c r="E11" s="57" t="e">
        <f>Столы!#REF!</f>
        <v>#REF!</v>
      </c>
      <c r="F11" s="57" t="e">
        <f>Столы!#REF!</f>
        <v>#REF!</v>
      </c>
      <c r="G11" s="57" t="e">
        <f>Столы!#REF!</f>
        <v>#REF!</v>
      </c>
      <c r="H11" s="133" t="e">
        <f>Столы!#REF!</f>
        <v>#REF!</v>
      </c>
      <c r="I11" s="133"/>
      <c r="J11" s="133"/>
      <c r="K11" s="133"/>
      <c r="L11" s="133"/>
      <c r="M11" s="133"/>
      <c r="N11" s="133"/>
      <c r="O11" s="133"/>
      <c r="P11" s="133"/>
      <c r="Q11" s="133"/>
      <c r="R11" s="133"/>
      <c r="S11" s="133"/>
      <c r="T11" s="133"/>
      <c r="U11" s="133"/>
      <c r="V11" s="133"/>
      <c r="W11" s="133"/>
      <c r="X11" s="133"/>
      <c r="Y11" s="133"/>
    </row>
    <row r="12" spans="1:25" ht="27" customHeight="1">
      <c r="A12" s="160"/>
      <c r="B12" s="553"/>
      <c r="C12" s="170" t="s">
        <v>131</v>
      </c>
      <c r="D12" s="57" t="e">
        <f>Столы!#REF!</f>
        <v>#REF!</v>
      </c>
      <c r="E12" s="57" t="e">
        <f>Столы!#REF!</f>
        <v>#REF!</v>
      </c>
      <c r="F12" s="57" t="e">
        <f>Столы!#REF!</f>
        <v>#REF!</v>
      </c>
      <c r="G12" s="57" t="e">
        <f>Столы!#REF!</f>
        <v>#REF!</v>
      </c>
      <c r="H12" s="133" t="e">
        <f>Столы!#REF!</f>
        <v>#REF!</v>
      </c>
      <c r="I12" s="133" t="e">
        <f>Столы!#REF!</f>
        <v>#REF!</v>
      </c>
      <c r="J12" s="133" t="e">
        <f>Столы!#REF!</f>
        <v>#REF!</v>
      </c>
      <c r="K12" s="133" t="e">
        <f>Столы!#REF!</f>
        <v>#REF!</v>
      </c>
      <c r="L12" s="133" t="e">
        <f>Столы!#REF!</f>
        <v>#REF!</v>
      </c>
      <c r="M12" s="133" t="e">
        <f>Столы!#REF!</f>
        <v>#REF!</v>
      </c>
      <c r="N12" s="133" t="e">
        <f>Столы!#REF!</f>
        <v>#REF!</v>
      </c>
      <c r="O12" s="133" t="e">
        <f>Столы!#REF!</f>
        <v>#REF!</v>
      </c>
      <c r="P12" s="133" t="e">
        <f>Столы!#REF!</f>
        <v>#REF!</v>
      </c>
      <c r="Q12" s="133" t="e">
        <f>Столы!#REF!</f>
        <v>#REF!</v>
      </c>
      <c r="R12" s="133" t="e">
        <f>Столы!#REF!</f>
        <v>#REF!</v>
      </c>
      <c r="S12" s="133" t="e">
        <f>Столы!#REF!</f>
        <v>#REF!</v>
      </c>
      <c r="T12" s="133"/>
      <c r="U12" s="133"/>
      <c r="V12" s="133"/>
      <c r="W12" s="133"/>
      <c r="X12" s="133"/>
      <c r="Y12" s="133"/>
    </row>
    <row r="13" spans="1:25" ht="30.75" customHeight="1">
      <c r="A13" s="160"/>
      <c r="B13" s="553"/>
      <c r="C13" s="170" t="s">
        <v>139</v>
      </c>
      <c r="D13" s="57" t="e">
        <f>Столы!#REF!</f>
        <v>#REF!</v>
      </c>
      <c r="E13" s="57" t="e">
        <f>Столы!#REF!</f>
        <v>#REF!</v>
      </c>
      <c r="F13" s="57" t="e">
        <f>Столы!#REF!</f>
        <v>#REF!</v>
      </c>
      <c r="G13" s="57" t="e">
        <f>Столы!#REF!</f>
        <v>#REF!</v>
      </c>
      <c r="H13" s="133" t="e">
        <f>Столы!#REF!</f>
        <v>#REF!</v>
      </c>
      <c r="I13" s="133" t="e">
        <f>Столы!#REF!</f>
        <v>#REF!</v>
      </c>
      <c r="J13" s="133" t="e">
        <f>Столы!#REF!</f>
        <v>#REF!</v>
      </c>
      <c r="K13" s="133" t="e">
        <f>Столы!#REF!</f>
        <v>#REF!</v>
      </c>
      <c r="L13" s="133" t="e">
        <f>Столы!#REF!</f>
        <v>#REF!</v>
      </c>
      <c r="M13" s="133" t="e">
        <f>Столы!#REF!</f>
        <v>#REF!</v>
      </c>
      <c r="N13" s="133" t="e">
        <f>Столы!#REF!</f>
        <v>#REF!</v>
      </c>
      <c r="O13" s="133" t="e">
        <f>Столы!#REF!</f>
        <v>#REF!</v>
      </c>
      <c r="P13" s="133" t="e">
        <f>Столы!#REF!</f>
        <v>#REF!</v>
      </c>
      <c r="Q13" s="133" t="e">
        <f>Столы!#REF!</f>
        <v>#REF!</v>
      </c>
      <c r="R13" s="133" t="e">
        <f>Столы!#REF!</f>
        <v>#REF!</v>
      </c>
      <c r="S13" s="133" t="e">
        <f>Столы!#REF!</f>
        <v>#REF!</v>
      </c>
      <c r="T13" s="133"/>
      <c r="U13" s="133"/>
      <c r="V13" s="133"/>
      <c r="W13" s="133"/>
      <c r="X13" s="133"/>
      <c r="Y13" s="133"/>
    </row>
    <row r="14" spans="1:25" ht="39" customHeight="1">
      <c r="A14" s="160"/>
      <c r="B14" s="553"/>
      <c r="C14" s="170" t="s">
        <v>140</v>
      </c>
      <c r="D14" s="57" t="e">
        <f>Шкафы!#REF!</f>
        <v>#REF!</v>
      </c>
      <c r="E14" s="57" t="e">
        <f>Шкафы!#REF!</f>
        <v>#REF!</v>
      </c>
      <c r="F14" s="57" t="e">
        <f>Шкафы!#REF!</f>
        <v>#REF!</v>
      </c>
      <c r="G14" s="57" t="e">
        <f>Шкафы!#REF!</f>
        <v>#REF!</v>
      </c>
      <c r="H14" s="133" t="e">
        <f>Шкафы!#REF!</f>
        <v>#REF!</v>
      </c>
      <c r="I14" s="133"/>
      <c r="J14" s="133"/>
      <c r="K14" s="133"/>
      <c r="L14" s="133"/>
      <c r="M14" s="133"/>
      <c r="N14" s="133"/>
      <c r="O14" s="133"/>
      <c r="P14" s="133"/>
      <c r="Q14" s="133"/>
      <c r="R14" s="133"/>
      <c r="S14" s="133"/>
      <c r="T14" s="133"/>
      <c r="U14" s="133"/>
      <c r="V14" s="133"/>
      <c r="W14" s="133"/>
      <c r="X14" s="133"/>
      <c r="Y14" s="133"/>
    </row>
    <row r="15" spans="1:25" ht="39" customHeight="1">
      <c r="A15" s="160"/>
      <c r="B15" s="553"/>
      <c r="C15" s="170" t="s">
        <v>133</v>
      </c>
      <c r="D15" s="57" t="e">
        <f>Шкафы!#REF!</f>
        <v>#REF!</v>
      </c>
      <c r="E15" s="57" t="e">
        <f>Шкафы!#REF!</f>
        <v>#REF!</v>
      </c>
      <c r="F15" s="57" t="e">
        <f>Шкафы!#REF!</f>
        <v>#REF!</v>
      </c>
      <c r="G15" s="57" t="e">
        <f>Шкафы!#REF!</f>
        <v>#REF!</v>
      </c>
      <c r="H15" s="133" t="e">
        <f>Шкафы!#REF!</f>
        <v>#REF!</v>
      </c>
      <c r="I15" s="133"/>
      <c r="J15" s="133"/>
      <c r="K15" s="133"/>
      <c r="L15" s="133"/>
      <c r="M15" s="133"/>
      <c r="N15" s="133"/>
      <c r="O15" s="133"/>
      <c r="P15" s="133"/>
      <c r="Q15" s="133"/>
      <c r="R15" s="133"/>
      <c r="S15" s="133"/>
      <c r="T15" s="133" t="e">
        <f>Шкафы!#REF!</f>
        <v>#REF!</v>
      </c>
      <c r="U15" s="133" t="e">
        <f>Шкафы!#REF!</f>
        <v>#REF!</v>
      </c>
      <c r="V15" s="133" t="e">
        <f>Шкафы!#REF!</f>
        <v>#REF!</v>
      </c>
      <c r="W15" s="133" t="e">
        <f>Шкафы!#REF!</f>
        <v>#REF!</v>
      </c>
      <c r="X15" s="133" t="e">
        <f>Шкафы!#REF!</f>
        <v>#REF!</v>
      </c>
      <c r="Y15" s="133" t="e">
        <f>Шкафы!#REF!</f>
        <v>#REF!</v>
      </c>
    </row>
    <row r="16" spans="1:25" ht="39" customHeight="1">
      <c r="A16" s="160"/>
      <c r="B16" s="553"/>
      <c r="C16" s="170" t="s">
        <v>141</v>
      </c>
      <c r="D16" s="57" t="e">
        <f>Шкафы!#REF!</f>
        <v>#REF!</v>
      </c>
      <c r="E16" s="57" t="e">
        <f>Шкафы!#REF!</f>
        <v>#REF!</v>
      </c>
      <c r="F16" s="57" t="e">
        <f>Шкафы!#REF!</f>
        <v>#REF!</v>
      </c>
      <c r="G16" s="57" t="e">
        <f>Шкафы!#REF!</f>
        <v>#REF!</v>
      </c>
      <c r="H16" s="133" t="e">
        <f>Шкафы!#REF!</f>
        <v>#REF!</v>
      </c>
      <c r="I16" s="133"/>
      <c r="J16" s="133"/>
      <c r="K16" s="133"/>
      <c r="L16" s="133"/>
      <c r="M16" s="133"/>
      <c r="N16" s="133"/>
      <c r="O16" s="133"/>
      <c r="P16" s="133"/>
      <c r="Q16" s="133"/>
      <c r="R16" s="133"/>
      <c r="S16" s="133"/>
      <c r="T16" s="133" t="e">
        <f>Шкафы!#REF!</f>
        <v>#REF!</v>
      </c>
      <c r="U16" s="133" t="e">
        <f>Шкафы!#REF!</f>
        <v>#REF!</v>
      </c>
      <c r="V16" s="133" t="e">
        <f>Шкафы!#REF!</f>
        <v>#REF!</v>
      </c>
      <c r="W16" s="133" t="e">
        <f>Шкафы!#REF!</f>
        <v>#REF!</v>
      </c>
      <c r="X16" s="133" t="e">
        <f>Шкафы!#REF!</f>
        <v>#REF!</v>
      </c>
      <c r="Y16" s="133" t="e">
        <f>Шкафы!#REF!</f>
        <v>#REF!</v>
      </c>
    </row>
    <row r="17" spans="1:25" ht="39" customHeight="1">
      <c r="A17" s="160"/>
      <c r="B17" s="553"/>
      <c r="C17" s="169" t="s">
        <v>142</v>
      </c>
      <c r="D17" s="184">
        <f>'Дополнительная комплектация'!$AK$340</f>
        <v>185</v>
      </c>
      <c r="E17" s="184">
        <f>'Дополнительная комплектация'!$AK$340</f>
        <v>185</v>
      </c>
      <c r="F17" s="184">
        <f>'Дополнительная комплектация'!$AK$340</f>
        <v>185</v>
      </c>
      <c r="G17" s="184">
        <f>'Дополнительная комплектация'!$AK$340</f>
        <v>185</v>
      </c>
      <c r="H17" s="133"/>
      <c r="I17" s="133"/>
      <c r="J17" s="133"/>
      <c r="K17" s="133"/>
      <c r="L17" s="133"/>
      <c r="M17" s="133"/>
      <c r="N17" s="133"/>
      <c r="O17" s="133"/>
      <c r="P17" s="133"/>
      <c r="Q17" s="133"/>
      <c r="R17" s="133"/>
      <c r="S17" s="133"/>
      <c r="T17" s="133"/>
      <c r="U17" s="133"/>
      <c r="V17" s="133"/>
      <c r="W17" s="133"/>
      <c r="X17" s="133"/>
      <c r="Y17" s="133"/>
    </row>
    <row r="18" spans="1:25" ht="39" customHeight="1">
      <c r="A18" s="176" t="s">
        <v>143</v>
      </c>
      <c r="B18" s="553"/>
      <c r="C18" s="134" t="s">
        <v>136</v>
      </c>
      <c r="D18" s="168" t="e">
        <f>SUM(D11:D17)</f>
        <v>#REF!</v>
      </c>
      <c r="E18" s="168" t="e">
        <f>SUM(E11:E17)</f>
        <v>#REF!</v>
      </c>
      <c r="F18" s="168" t="e">
        <f>SUM(F11:F17)</f>
        <v>#REF!</v>
      </c>
      <c r="G18" s="168" t="e">
        <f>SUM(G11:G17)</f>
        <v>#REF!</v>
      </c>
      <c r="H18" s="133" t="e">
        <f t="shared" ref="H18:Y18" si="1">SUM(H11:H16)</f>
        <v>#REF!</v>
      </c>
      <c r="I18" s="133" t="e">
        <f t="shared" si="1"/>
        <v>#REF!</v>
      </c>
      <c r="J18" s="133" t="e">
        <f t="shared" si="1"/>
        <v>#REF!</v>
      </c>
      <c r="K18" s="133" t="e">
        <f t="shared" si="1"/>
        <v>#REF!</v>
      </c>
      <c r="L18" s="133" t="e">
        <f t="shared" si="1"/>
        <v>#REF!</v>
      </c>
      <c r="M18" s="133" t="e">
        <f t="shared" si="1"/>
        <v>#REF!</v>
      </c>
      <c r="N18" s="133" t="e">
        <f t="shared" si="1"/>
        <v>#REF!</v>
      </c>
      <c r="O18" s="133" t="e">
        <f t="shared" si="1"/>
        <v>#REF!</v>
      </c>
      <c r="P18" s="133" t="e">
        <f t="shared" si="1"/>
        <v>#REF!</v>
      </c>
      <c r="Q18" s="133" t="e">
        <f t="shared" si="1"/>
        <v>#REF!</v>
      </c>
      <c r="R18" s="133" t="e">
        <f t="shared" si="1"/>
        <v>#REF!</v>
      </c>
      <c r="S18" s="133" t="e">
        <f t="shared" si="1"/>
        <v>#REF!</v>
      </c>
      <c r="T18" s="133" t="e">
        <f t="shared" si="1"/>
        <v>#REF!</v>
      </c>
      <c r="U18" s="133" t="e">
        <f t="shared" si="1"/>
        <v>#REF!</v>
      </c>
      <c r="V18" s="133" t="e">
        <f t="shared" si="1"/>
        <v>#REF!</v>
      </c>
      <c r="W18" s="133" t="e">
        <f t="shared" si="1"/>
        <v>#REF!</v>
      </c>
      <c r="X18" s="133" t="e">
        <f t="shared" si="1"/>
        <v>#REF!</v>
      </c>
      <c r="Y18" s="133" t="e">
        <f t="shared" si="1"/>
        <v>#REF!</v>
      </c>
    </row>
    <row r="19" spans="1:25" ht="39" customHeight="1">
      <c r="A19" s="76"/>
      <c r="B19" s="553" t="s">
        <v>144</v>
      </c>
      <c r="C19" s="140" t="s">
        <v>145</v>
      </c>
      <c r="D19" s="57" t="e">
        <f>Столы!#REF!</f>
        <v>#REF!</v>
      </c>
      <c r="E19" s="57" t="e">
        <f>Столы!#REF!</f>
        <v>#REF!</v>
      </c>
      <c r="F19" s="57" t="e">
        <f>Столы!#REF!</f>
        <v>#REF!</v>
      </c>
      <c r="G19" s="57" t="e">
        <f>Столы!#REF!</f>
        <v>#REF!</v>
      </c>
      <c r="H19" s="133" t="e">
        <f>Столы!#REF!</f>
        <v>#REF!</v>
      </c>
      <c r="I19" s="133"/>
      <c r="J19" s="133"/>
      <c r="K19" s="133"/>
      <c r="L19" s="133"/>
      <c r="M19" s="133"/>
      <c r="N19" s="133"/>
      <c r="O19" s="133"/>
      <c r="P19" s="133"/>
      <c r="Q19" s="133"/>
      <c r="R19" s="133"/>
      <c r="S19" s="133"/>
      <c r="T19" s="133"/>
      <c r="U19" s="133"/>
      <c r="V19" s="133"/>
      <c r="W19" s="133"/>
      <c r="X19" s="133"/>
      <c r="Y19" s="133"/>
    </row>
    <row r="20" spans="1:25" ht="39" customHeight="1">
      <c r="A20" s="160"/>
      <c r="B20" s="553"/>
      <c r="C20" s="140" t="s">
        <v>146</v>
      </c>
      <c r="D20" s="57" t="e">
        <f>Столы!#REF!</f>
        <v>#REF!</v>
      </c>
      <c r="E20" s="57" t="e">
        <f>Столы!#REF!</f>
        <v>#REF!</v>
      </c>
      <c r="F20" s="57" t="e">
        <f>Столы!#REF!</f>
        <v>#REF!</v>
      </c>
      <c r="G20" s="57" t="e">
        <f>Столы!#REF!</f>
        <v>#REF!</v>
      </c>
      <c r="H20" s="133" t="e">
        <f>Столы!#REF!</f>
        <v>#REF!</v>
      </c>
      <c r="I20" s="133" t="e">
        <f>Столы!#REF!</f>
        <v>#REF!</v>
      </c>
      <c r="J20" s="133" t="e">
        <f>Столы!#REF!</f>
        <v>#REF!</v>
      </c>
      <c r="K20" s="133" t="e">
        <f>Столы!#REF!</f>
        <v>#REF!</v>
      </c>
      <c r="L20" s="133" t="e">
        <f>Столы!#REF!</f>
        <v>#REF!</v>
      </c>
      <c r="M20" s="133" t="e">
        <f>Столы!#REF!</f>
        <v>#REF!</v>
      </c>
      <c r="N20" s="133" t="e">
        <f>Столы!#REF!</f>
        <v>#REF!</v>
      </c>
      <c r="O20" s="133" t="e">
        <f>Столы!#REF!</f>
        <v>#REF!</v>
      </c>
      <c r="P20" s="133" t="e">
        <f>Столы!#REF!</f>
        <v>#REF!</v>
      </c>
      <c r="Q20" s="133" t="e">
        <f>Столы!#REF!</f>
        <v>#REF!</v>
      </c>
      <c r="R20" s="133" t="e">
        <f>Столы!#REF!</f>
        <v>#REF!</v>
      </c>
      <c r="S20" s="133" t="e">
        <f>Столы!#REF!</f>
        <v>#REF!</v>
      </c>
      <c r="T20" s="133"/>
      <c r="U20" s="133"/>
      <c r="V20" s="133"/>
      <c r="W20" s="133"/>
      <c r="X20" s="133"/>
      <c r="Y20" s="133"/>
    </row>
    <row r="21" spans="1:25" ht="39" customHeight="1">
      <c r="A21" s="160"/>
      <c r="B21" s="553"/>
      <c r="C21" s="140" t="s">
        <v>139</v>
      </c>
      <c r="D21" s="57" t="e">
        <f>Столы!#REF!</f>
        <v>#REF!</v>
      </c>
      <c r="E21" s="57" t="e">
        <f>Столы!#REF!</f>
        <v>#REF!</v>
      </c>
      <c r="F21" s="57" t="e">
        <f>Столы!#REF!</f>
        <v>#REF!</v>
      </c>
      <c r="G21" s="57" t="e">
        <f>Столы!#REF!</f>
        <v>#REF!</v>
      </c>
      <c r="H21" s="133" t="e">
        <f>Столы!#REF!</f>
        <v>#REF!</v>
      </c>
      <c r="I21" s="133" t="e">
        <f>Столы!#REF!</f>
        <v>#REF!</v>
      </c>
      <c r="J21" s="133" t="e">
        <f>Столы!#REF!</f>
        <v>#REF!</v>
      </c>
      <c r="K21" s="133" t="e">
        <f>Столы!#REF!</f>
        <v>#REF!</v>
      </c>
      <c r="L21" s="133" t="e">
        <f>Столы!#REF!</f>
        <v>#REF!</v>
      </c>
      <c r="M21" s="133" t="e">
        <f>Столы!#REF!</f>
        <v>#REF!</v>
      </c>
      <c r="N21" s="133" t="e">
        <f>Столы!#REF!</f>
        <v>#REF!</v>
      </c>
      <c r="O21" s="133" t="e">
        <f>Столы!#REF!</f>
        <v>#REF!</v>
      </c>
      <c r="P21" s="133" t="e">
        <f>Столы!#REF!</f>
        <v>#REF!</v>
      </c>
      <c r="Q21" s="133" t="e">
        <f>Столы!#REF!</f>
        <v>#REF!</v>
      </c>
      <c r="R21" s="133" t="e">
        <f>Столы!#REF!</f>
        <v>#REF!</v>
      </c>
      <c r="S21" s="133" t="e">
        <f>Столы!#REF!</f>
        <v>#REF!</v>
      </c>
      <c r="T21" s="133"/>
      <c r="U21" s="133"/>
      <c r="V21" s="133"/>
      <c r="W21" s="133"/>
      <c r="X21" s="133"/>
      <c r="Y21" s="133"/>
    </row>
    <row r="22" spans="1:25" ht="39" customHeight="1">
      <c r="A22" s="160"/>
      <c r="B22" s="553"/>
      <c r="C22" s="140" t="s">
        <v>147</v>
      </c>
      <c r="D22" s="57" t="e">
        <f>Шкафы!#REF!</f>
        <v>#REF!</v>
      </c>
      <c r="E22" s="57" t="e">
        <f>Шкафы!#REF!</f>
        <v>#REF!</v>
      </c>
      <c r="F22" s="57" t="e">
        <f>Шкафы!#REF!</f>
        <v>#REF!</v>
      </c>
      <c r="G22" s="57" t="e">
        <f>Шкафы!#REF!</f>
        <v>#REF!</v>
      </c>
      <c r="H22" s="133" t="e">
        <f>Шкафы!#REF!</f>
        <v>#REF!</v>
      </c>
      <c r="I22" s="133"/>
      <c r="J22" s="133"/>
      <c r="K22" s="133"/>
      <c r="L22" s="133"/>
      <c r="M22" s="133"/>
      <c r="N22" s="133"/>
      <c r="O22" s="133"/>
      <c r="P22" s="133"/>
      <c r="Q22" s="133"/>
      <c r="R22" s="133"/>
      <c r="S22" s="133"/>
      <c r="T22" s="133"/>
      <c r="U22" s="133"/>
      <c r="V22" s="133"/>
      <c r="W22" s="133"/>
      <c r="X22" s="133"/>
      <c r="Y22" s="133"/>
    </row>
    <row r="23" spans="1:25" ht="39" customHeight="1">
      <c r="A23" s="160"/>
      <c r="B23" s="553"/>
      <c r="C23" s="140" t="s">
        <v>148</v>
      </c>
      <c r="D23" s="57" t="e">
        <f>Шкафы!#REF!</f>
        <v>#REF!</v>
      </c>
      <c r="E23" s="57" t="e">
        <f>Шкафы!#REF!</f>
        <v>#REF!</v>
      </c>
      <c r="F23" s="57" t="e">
        <f>Шкафы!#REF!</f>
        <v>#REF!</v>
      </c>
      <c r="G23" s="57" t="e">
        <f>Шкафы!#REF!</f>
        <v>#REF!</v>
      </c>
      <c r="H23" s="133" t="e">
        <f>Шкафы!#REF!</f>
        <v>#REF!</v>
      </c>
      <c r="I23" s="133"/>
      <c r="J23" s="133"/>
      <c r="K23" s="133"/>
      <c r="L23" s="133"/>
      <c r="M23" s="133"/>
      <c r="N23" s="133"/>
      <c r="O23" s="133"/>
      <c r="P23" s="133"/>
      <c r="Q23" s="133"/>
      <c r="R23" s="133"/>
      <c r="S23" s="133"/>
      <c r="T23" s="133" t="e">
        <f>Шкафы!#REF!</f>
        <v>#REF!</v>
      </c>
      <c r="U23" s="133" t="e">
        <f>Шкафы!#REF!</f>
        <v>#REF!</v>
      </c>
      <c r="V23" s="133" t="e">
        <f>Шкафы!#REF!</f>
        <v>#REF!</v>
      </c>
      <c r="W23" s="133" t="e">
        <f>Шкафы!#REF!</f>
        <v>#REF!</v>
      </c>
      <c r="X23" s="133" t="e">
        <f>Шкафы!#REF!</f>
        <v>#REF!</v>
      </c>
      <c r="Y23" s="133" t="e">
        <f>Шкафы!#REF!</f>
        <v>#REF!</v>
      </c>
    </row>
    <row r="24" spans="1:25" ht="28.5" customHeight="1">
      <c r="A24" s="160"/>
      <c r="B24" s="553"/>
      <c r="C24" s="140" t="s">
        <v>149</v>
      </c>
      <c r="D24" s="57" t="e">
        <f>Шкафы!#REF!</f>
        <v>#REF!</v>
      </c>
      <c r="E24" s="57" t="e">
        <f>Шкафы!#REF!</f>
        <v>#REF!</v>
      </c>
      <c r="F24" s="57" t="e">
        <f>Шкафы!#REF!</f>
        <v>#REF!</v>
      </c>
      <c r="G24" s="57" t="e">
        <f>Шкафы!#REF!</f>
        <v>#REF!</v>
      </c>
      <c r="H24" s="133" t="e">
        <f>Шкафы!#REF!</f>
        <v>#REF!</v>
      </c>
      <c r="I24" s="133"/>
      <c r="J24" s="133"/>
      <c r="K24" s="133"/>
      <c r="L24" s="133"/>
      <c r="M24" s="133"/>
      <c r="N24" s="133"/>
      <c r="O24" s="133"/>
      <c r="P24" s="133"/>
      <c r="Q24" s="133"/>
      <c r="R24" s="133"/>
      <c r="S24" s="133"/>
      <c r="T24" s="133" t="e">
        <f>Шкафы!#REF!</f>
        <v>#REF!</v>
      </c>
      <c r="U24" s="133" t="e">
        <f>Шкафы!#REF!</f>
        <v>#REF!</v>
      </c>
      <c r="V24" s="133" t="e">
        <f>Шкафы!#REF!</f>
        <v>#REF!</v>
      </c>
      <c r="W24" s="133" t="e">
        <f>Шкафы!#REF!</f>
        <v>#REF!</v>
      </c>
      <c r="X24" s="133" t="e">
        <f>Шкафы!#REF!</f>
        <v>#REF!</v>
      </c>
      <c r="Y24" s="133" t="e">
        <f>Шкафы!#REF!</f>
        <v>#REF!</v>
      </c>
    </row>
    <row r="25" spans="1:25" ht="29.25" customHeight="1">
      <c r="A25" s="160"/>
      <c r="B25" s="553"/>
      <c r="C25" s="169" t="s">
        <v>150</v>
      </c>
      <c r="D25" s="184">
        <f>'Дополнительная комплектация'!$AK$338</f>
        <v>152</v>
      </c>
      <c r="E25" s="184">
        <f>'Дополнительная комплектация'!$AK$338</f>
        <v>152</v>
      </c>
      <c r="F25" s="184">
        <f>'Дополнительная комплектация'!$AK$338</f>
        <v>152</v>
      </c>
      <c r="G25" s="184">
        <f>'Дополнительная комплектация'!$AK$338</f>
        <v>152</v>
      </c>
      <c r="H25" s="133"/>
      <c r="I25" s="133"/>
      <c r="J25" s="133"/>
      <c r="K25" s="133"/>
      <c r="L25" s="133"/>
      <c r="M25" s="133"/>
      <c r="N25" s="133"/>
      <c r="O25" s="133"/>
      <c r="P25" s="133"/>
      <c r="Q25" s="133"/>
      <c r="R25" s="133"/>
      <c r="S25" s="133"/>
      <c r="T25" s="133"/>
      <c r="U25" s="133"/>
      <c r="V25" s="133"/>
      <c r="W25" s="133"/>
      <c r="X25" s="133"/>
      <c r="Y25" s="133"/>
    </row>
    <row r="26" spans="1:25" ht="39" customHeight="1">
      <c r="A26" s="139" t="s">
        <v>151</v>
      </c>
      <c r="B26" s="553"/>
      <c r="C26" s="134" t="s">
        <v>136</v>
      </c>
      <c r="D26" s="168" t="e">
        <f>SUM(D19:D25)</f>
        <v>#REF!</v>
      </c>
      <c r="E26" s="168" t="e">
        <f>SUM(E19:E25)</f>
        <v>#REF!</v>
      </c>
      <c r="F26" s="168" t="e">
        <f>SUM(F19:F25)</f>
        <v>#REF!</v>
      </c>
      <c r="G26" s="168" t="e">
        <f>SUM(G19:G25)</f>
        <v>#REF!</v>
      </c>
      <c r="H26" s="133" t="e">
        <f>SUM(H19:H24)</f>
        <v>#REF!</v>
      </c>
      <c r="I26" s="133" t="e">
        <f>SUM(I19:I24)</f>
        <v>#REF!</v>
      </c>
      <c r="J26" s="133" t="e">
        <f t="shared" ref="J26:Y26" si="2">SUM(J20:J24)</f>
        <v>#REF!</v>
      </c>
      <c r="K26" s="133" t="e">
        <f t="shared" si="2"/>
        <v>#REF!</v>
      </c>
      <c r="L26" s="133" t="e">
        <f t="shared" si="2"/>
        <v>#REF!</v>
      </c>
      <c r="M26" s="133" t="e">
        <f t="shared" si="2"/>
        <v>#REF!</v>
      </c>
      <c r="N26" s="133" t="e">
        <f t="shared" si="2"/>
        <v>#REF!</v>
      </c>
      <c r="O26" s="133" t="e">
        <f t="shared" si="2"/>
        <v>#REF!</v>
      </c>
      <c r="P26" s="133" t="e">
        <f t="shared" si="2"/>
        <v>#REF!</v>
      </c>
      <c r="Q26" s="133" t="e">
        <f t="shared" si="2"/>
        <v>#REF!</v>
      </c>
      <c r="R26" s="133" t="e">
        <f t="shared" si="2"/>
        <v>#REF!</v>
      </c>
      <c r="S26" s="133" t="e">
        <f t="shared" si="2"/>
        <v>#REF!</v>
      </c>
      <c r="T26" s="133" t="e">
        <f t="shared" si="2"/>
        <v>#REF!</v>
      </c>
      <c r="U26" s="133" t="e">
        <f t="shared" si="2"/>
        <v>#REF!</v>
      </c>
      <c r="V26" s="133" t="e">
        <f t="shared" si="2"/>
        <v>#REF!</v>
      </c>
      <c r="W26" s="133" t="e">
        <f t="shared" si="2"/>
        <v>#REF!</v>
      </c>
      <c r="X26" s="133" t="e">
        <f t="shared" si="2"/>
        <v>#REF!</v>
      </c>
      <c r="Y26" s="133" t="e">
        <f t="shared" si="2"/>
        <v>#REF!</v>
      </c>
    </row>
    <row r="27" spans="1:25" ht="39" customHeight="1">
      <c r="A27" s="76"/>
      <c r="B27" s="553" t="s">
        <v>152</v>
      </c>
      <c r="C27" s="140" t="s">
        <v>130</v>
      </c>
      <c r="D27" s="57" t="e">
        <f>Столы!#REF!</f>
        <v>#REF!</v>
      </c>
      <c r="E27" s="57" t="e">
        <f>Столы!#REF!</f>
        <v>#REF!</v>
      </c>
      <c r="F27" s="57" t="e">
        <f>Столы!#REF!</f>
        <v>#REF!</v>
      </c>
      <c r="G27" s="57" t="e">
        <f>Столы!#REF!</f>
        <v>#REF!</v>
      </c>
      <c r="H27" s="133" t="e">
        <f>Столы!#REF!</f>
        <v>#REF!</v>
      </c>
      <c r="I27" s="133"/>
      <c r="J27" s="141"/>
      <c r="K27" s="141"/>
      <c r="L27" s="141"/>
      <c r="M27" s="141"/>
      <c r="N27" s="141"/>
      <c r="O27" s="141"/>
      <c r="P27" s="141"/>
      <c r="Q27" s="141"/>
      <c r="R27" s="141"/>
      <c r="S27" s="141"/>
      <c r="T27" s="141"/>
      <c r="U27" s="141"/>
      <c r="V27" s="141"/>
      <c r="W27" s="141"/>
      <c r="X27" s="141"/>
      <c r="Y27" s="141"/>
    </row>
    <row r="28" spans="1:25" ht="39" customHeight="1">
      <c r="A28" s="160"/>
      <c r="B28" s="553"/>
      <c r="C28" s="140" t="s">
        <v>146</v>
      </c>
      <c r="D28" s="57" t="e">
        <f>Столы!#REF!</f>
        <v>#REF!</v>
      </c>
      <c r="E28" s="57" t="e">
        <f>Столы!#REF!</f>
        <v>#REF!</v>
      </c>
      <c r="F28" s="57" t="e">
        <f>Столы!#REF!</f>
        <v>#REF!</v>
      </c>
      <c r="G28" s="57" t="e">
        <f>Столы!#REF!</f>
        <v>#REF!</v>
      </c>
      <c r="H28" s="133" t="e">
        <f>Столы!#REF!</f>
        <v>#REF!</v>
      </c>
      <c r="I28" s="133" t="e">
        <f>Столы!#REF!</f>
        <v>#REF!</v>
      </c>
      <c r="J28" s="133" t="e">
        <f>Столы!#REF!</f>
        <v>#REF!</v>
      </c>
      <c r="K28" s="133" t="e">
        <f>Столы!#REF!</f>
        <v>#REF!</v>
      </c>
      <c r="L28" s="133" t="e">
        <f>Столы!#REF!</f>
        <v>#REF!</v>
      </c>
      <c r="M28" s="133" t="e">
        <f>Столы!#REF!</f>
        <v>#REF!</v>
      </c>
      <c r="N28" s="133" t="e">
        <f>Столы!#REF!</f>
        <v>#REF!</v>
      </c>
      <c r="O28" s="133" t="e">
        <f>Столы!#REF!</f>
        <v>#REF!</v>
      </c>
      <c r="P28" s="133" t="e">
        <f>Столы!#REF!</f>
        <v>#REF!</v>
      </c>
      <c r="Q28" s="133" t="e">
        <f>Столы!#REF!</f>
        <v>#REF!</v>
      </c>
      <c r="R28" s="133" t="e">
        <f>Столы!#REF!</f>
        <v>#REF!</v>
      </c>
      <c r="S28" s="133" t="e">
        <f>Столы!#REF!</f>
        <v>#REF!</v>
      </c>
      <c r="T28" s="141"/>
      <c r="U28" s="141"/>
      <c r="V28" s="141"/>
      <c r="W28" s="141"/>
      <c r="X28" s="141"/>
      <c r="Y28" s="141"/>
    </row>
    <row r="29" spans="1:25" ht="39" customHeight="1">
      <c r="A29" s="160"/>
      <c r="B29" s="553"/>
      <c r="C29" s="140" t="s">
        <v>153</v>
      </c>
      <c r="D29" s="57" t="e">
        <f>Столы!#REF!</f>
        <v>#REF!</v>
      </c>
      <c r="E29" s="57" t="e">
        <f>Столы!#REF!</f>
        <v>#REF!</v>
      </c>
      <c r="F29" s="57" t="e">
        <f>Столы!#REF!</f>
        <v>#REF!</v>
      </c>
      <c r="G29" s="57" t="e">
        <f>Столы!#REF!</f>
        <v>#REF!</v>
      </c>
      <c r="H29" s="133"/>
      <c r="I29" s="133" t="e">
        <f>Столы!#REF!</f>
        <v>#REF!</v>
      </c>
      <c r="J29" s="133" t="e">
        <f>Столы!#REF!</f>
        <v>#REF!</v>
      </c>
      <c r="K29" s="133" t="e">
        <f>Столы!#REF!</f>
        <v>#REF!</v>
      </c>
      <c r="L29" s="133" t="e">
        <f>Столы!#REF!</f>
        <v>#REF!</v>
      </c>
      <c r="M29" s="133" t="e">
        <f>Столы!#REF!</f>
        <v>#REF!</v>
      </c>
      <c r="N29" s="133" t="e">
        <f>Столы!#REF!</f>
        <v>#REF!</v>
      </c>
      <c r="O29" s="133" t="e">
        <f>Столы!#REF!</f>
        <v>#REF!</v>
      </c>
      <c r="P29" s="133" t="e">
        <f>Столы!#REF!</f>
        <v>#REF!</v>
      </c>
      <c r="Q29" s="133" t="e">
        <f>Столы!#REF!</f>
        <v>#REF!</v>
      </c>
      <c r="R29" s="133" t="e">
        <f>Столы!#REF!</f>
        <v>#REF!</v>
      </c>
      <c r="S29" s="133" t="e">
        <f>Столы!#REF!</f>
        <v>#REF!</v>
      </c>
      <c r="T29" s="141"/>
      <c r="U29" s="141"/>
      <c r="V29" s="141"/>
      <c r="W29" s="141"/>
      <c r="X29" s="141"/>
      <c r="Y29" s="141"/>
    </row>
    <row r="30" spans="1:25" ht="39" customHeight="1">
      <c r="A30" s="160"/>
      <c r="B30" s="553"/>
      <c r="C30" s="140" t="s">
        <v>132</v>
      </c>
      <c r="D30" s="57" t="e">
        <f>Шкафы!#REF!</f>
        <v>#REF!</v>
      </c>
      <c r="E30" s="57" t="e">
        <f>Шкафы!#REF!</f>
        <v>#REF!</v>
      </c>
      <c r="F30" s="57" t="e">
        <f>Шкафы!#REF!</f>
        <v>#REF!</v>
      </c>
      <c r="G30" s="57" t="e">
        <f>Шкафы!#REF!</f>
        <v>#REF!</v>
      </c>
      <c r="H30" s="133" t="e">
        <f>Шкафы!#REF!</f>
        <v>#REF!</v>
      </c>
      <c r="I30" s="133"/>
      <c r="J30" s="141"/>
      <c r="K30" s="141"/>
      <c r="L30" s="141"/>
      <c r="M30" s="141"/>
      <c r="N30" s="141"/>
      <c r="O30" s="141"/>
      <c r="P30" s="141"/>
      <c r="Q30" s="141"/>
      <c r="R30" s="141"/>
      <c r="S30" s="141"/>
      <c r="T30" s="141"/>
      <c r="U30" s="141"/>
      <c r="V30" s="141"/>
      <c r="W30" s="141"/>
      <c r="X30" s="141"/>
      <c r="Y30" s="141"/>
    </row>
    <row r="31" spans="1:25" ht="39" customHeight="1">
      <c r="A31" s="160"/>
      <c r="B31" s="553"/>
      <c r="C31" s="140" t="s">
        <v>148</v>
      </c>
      <c r="D31" s="57" t="e">
        <f>Шкафы!#REF!</f>
        <v>#REF!</v>
      </c>
      <c r="E31" s="57" t="e">
        <f>Шкафы!#REF!</f>
        <v>#REF!</v>
      </c>
      <c r="F31" s="57" t="e">
        <f>Шкафы!#REF!</f>
        <v>#REF!</v>
      </c>
      <c r="G31" s="57" t="e">
        <f>Шкафы!#REF!</f>
        <v>#REF!</v>
      </c>
      <c r="H31" s="133" t="e">
        <f>Шкафы!#REF!</f>
        <v>#REF!</v>
      </c>
      <c r="I31" s="133"/>
      <c r="J31" s="141"/>
      <c r="K31" s="141"/>
      <c r="L31" s="141"/>
      <c r="M31" s="141"/>
      <c r="N31" s="141"/>
      <c r="O31" s="133"/>
      <c r="P31" s="133"/>
      <c r="Q31" s="133"/>
      <c r="R31" s="133"/>
      <c r="S31" s="133"/>
      <c r="T31" s="133" t="e">
        <f>Шкафы!#REF!</f>
        <v>#REF!</v>
      </c>
      <c r="U31" s="133" t="e">
        <f>Шкафы!#REF!</f>
        <v>#REF!</v>
      </c>
      <c r="V31" s="133" t="e">
        <f>Шкафы!#REF!</f>
        <v>#REF!</v>
      </c>
      <c r="W31" s="133" t="e">
        <f>Шкафы!#REF!</f>
        <v>#REF!</v>
      </c>
      <c r="X31" s="133" t="e">
        <f>Шкафы!#REF!</f>
        <v>#REF!</v>
      </c>
      <c r="Y31" s="133" t="e">
        <f>Шкафы!#REF!</f>
        <v>#REF!</v>
      </c>
    </row>
    <row r="32" spans="1:25" ht="39" customHeight="1">
      <c r="A32" s="160"/>
      <c r="B32" s="553"/>
      <c r="C32" s="140" t="s">
        <v>154</v>
      </c>
      <c r="D32" s="57" t="e">
        <f>Шкафы!#REF!</f>
        <v>#REF!</v>
      </c>
      <c r="E32" s="57" t="e">
        <f>Шкафы!#REF!</f>
        <v>#REF!</v>
      </c>
      <c r="F32" s="57" t="e">
        <f>Шкафы!#REF!</f>
        <v>#REF!</v>
      </c>
      <c r="G32" s="57" t="e">
        <f>Шкафы!#REF!</f>
        <v>#REF!</v>
      </c>
      <c r="H32" s="133" t="e">
        <f>Шкафы!#REF!</f>
        <v>#REF!</v>
      </c>
      <c r="I32" s="133"/>
      <c r="J32" s="141"/>
      <c r="K32" s="141"/>
      <c r="L32" s="141"/>
      <c r="M32" s="141"/>
      <c r="N32" s="141"/>
      <c r="O32" s="141"/>
      <c r="P32" s="141"/>
      <c r="Q32" s="141"/>
      <c r="R32" s="141"/>
      <c r="S32" s="141"/>
      <c r="T32" s="141"/>
      <c r="U32" s="141"/>
      <c r="V32" s="141"/>
      <c r="W32" s="141"/>
      <c r="X32" s="141"/>
      <c r="Y32" s="141"/>
    </row>
    <row r="33" spans="1:25" ht="39" customHeight="1">
      <c r="A33" s="160"/>
      <c r="B33" s="553"/>
      <c r="C33" s="169" t="s">
        <v>134</v>
      </c>
      <c r="D33" s="184">
        <f>'Дополнительная комплектация'!$AK$339</f>
        <v>174</v>
      </c>
      <c r="E33" s="184">
        <f>'Дополнительная комплектация'!$AK$339</f>
        <v>174</v>
      </c>
      <c r="F33" s="184">
        <f>'Дополнительная комплектация'!$AK$339</f>
        <v>174</v>
      </c>
      <c r="G33" s="184">
        <f>'Дополнительная комплектация'!$AK$339</f>
        <v>174</v>
      </c>
      <c r="H33" s="133"/>
      <c r="I33" s="133"/>
      <c r="J33" s="141"/>
      <c r="K33" s="141"/>
      <c r="L33" s="141"/>
      <c r="M33" s="141"/>
      <c r="N33" s="141"/>
      <c r="O33" s="141"/>
      <c r="P33" s="141"/>
      <c r="Q33" s="141"/>
      <c r="R33" s="141"/>
      <c r="S33" s="141"/>
      <c r="T33" s="141"/>
      <c r="U33" s="141"/>
      <c r="V33" s="141"/>
      <c r="W33" s="141"/>
      <c r="X33" s="141"/>
      <c r="Y33" s="141"/>
    </row>
    <row r="34" spans="1:25" ht="39" customHeight="1">
      <c r="A34" s="139" t="s">
        <v>155</v>
      </c>
      <c r="B34" s="553"/>
      <c r="C34" s="134" t="s">
        <v>136</v>
      </c>
      <c r="D34" s="168" t="e">
        <f>SUM(D27:D33)</f>
        <v>#REF!</v>
      </c>
      <c r="E34" s="168" t="e">
        <f>SUM(E27:E33)</f>
        <v>#REF!</v>
      </c>
      <c r="F34" s="168" t="e">
        <f>SUM(F27:F33)</f>
        <v>#REF!</v>
      </c>
      <c r="G34" s="168" t="e">
        <f>SUM(G27:G33)</f>
        <v>#REF!</v>
      </c>
      <c r="H34" s="133" t="e">
        <f t="shared" ref="H34:Y34" si="3">SUM(H27:H32)</f>
        <v>#REF!</v>
      </c>
      <c r="I34" s="133" t="e">
        <f t="shared" si="3"/>
        <v>#REF!</v>
      </c>
      <c r="J34" s="133" t="e">
        <f t="shared" si="3"/>
        <v>#REF!</v>
      </c>
      <c r="K34" s="133" t="e">
        <f t="shared" si="3"/>
        <v>#REF!</v>
      </c>
      <c r="L34" s="133" t="e">
        <f t="shared" si="3"/>
        <v>#REF!</v>
      </c>
      <c r="M34" s="133" t="e">
        <f t="shared" si="3"/>
        <v>#REF!</v>
      </c>
      <c r="N34" s="133" t="e">
        <f t="shared" si="3"/>
        <v>#REF!</v>
      </c>
      <c r="O34" s="133" t="e">
        <f t="shared" si="3"/>
        <v>#REF!</v>
      </c>
      <c r="P34" s="133" t="e">
        <f t="shared" si="3"/>
        <v>#REF!</v>
      </c>
      <c r="Q34" s="133" t="e">
        <f t="shared" si="3"/>
        <v>#REF!</v>
      </c>
      <c r="R34" s="133" t="e">
        <f t="shared" si="3"/>
        <v>#REF!</v>
      </c>
      <c r="S34" s="133" t="e">
        <f t="shared" si="3"/>
        <v>#REF!</v>
      </c>
      <c r="T34" s="133" t="e">
        <f t="shared" si="3"/>
        <v>#REF!</v>
      </c>
      <c r="U34" s="133" t="e">
        <f t="shared" si="3"/>
        <v>#REF!</v>
      </c>
      <c r="V34" s="133" t="e">
        <f t="shared" si="3"/>
        <v>#REF!</v>
      </c>
      <c r="W34" s="133" t="e">
        <f t="shared" si="3"/>
        <v>#REF!</v>
      </c>
      <c r="X34" s="133" t="e">
        <f t="shared" si="3"/>
        <v>#REF!</v>
      </c>
      <c r="Y34" s="133" t="e">
        <f t="shared" si="3"/>
        <v>#REF!</v>
      </c>
    </row>
    <row r="35" spans="1:25" ht="39" customHeight="1">
      <c r="A35" s="76"/>
      <c r="B35" s="553" t="s">
        <v>137</v>
      </c>
      <c r="C35" s="140" t="s">
        <v>138</v>
      </c>
      <c r="D35" s="57" t="e">
        <f>Столы!#REF!</f>
        <v>#REF!</v>
      </c>
      <c r="E35" s="57" t="e">
        <f>Столы!#REF!</f>
        <v>#REF!</v>
      </c>
      <c r="F35" s="57" t="e">
        <f>Столы!#REF!</f>
        <v>#REF!</v>
      </c>
      <c r="G35" s="57" t="e">
        <f>Столы!#REF!</f>
        <v>#REF!</v>
      </c>
      <c r="H35" s="133" t="e">
        <f>Столы!#REF!</f>
        <v>#REF!</v>
      </c>
      <c r="I35" s="133"/>
      <c r="J35" s="141"/>
      <c r="K35" s="141"/>
      <c r="L35" s="141"/>
      <c r="M35" s="141"/>
      <c r="N35" s="141"/>
      <c r="O35" s="141"/>
      <c r="P35" s="141"/>
      <c r="Q35" s="141"/>
      <c r="R35" s="141"/>
      <c r="S35" s="141"/>
      <c r="T35" s="141"/>
      <c r="U35" s="141"/>
      <c r="V35" s="141"/>
      <c r="W35" s="141"/>
      <c r="X35" s="141"/>
      <c r="Y35" s="141"/>
    </row>
    <row r="36" spans="1:25" ht="39" customHeight="1">
      <c r="A36" s="160"/>
      <c r="B36" s="553"/>
      <c r="C36" s="140" t="s">
        <v>156</v>
      </c>
      <c r="D36" s="57" t="e">
        <f>Столы!#REF!</f>
        <v>#REF!</v>
      </c>
      <c r="E36" s="57" t="e">
        <f>Столы!#REF!</f>
        <v>#REF!</v>
      </c>
      <c r="F36" s="57" t="e">
        <f>Столы!#REF!</f>
        <v>#REF!</v>
      </c>
      <c r="G36" s="57" t="e">
        <f>Столы!#REF!</f>
        <v>#REF!</v>
      </c>
      <c r="H36" s="133" t="e">
        <f>Столы!#REF!</f>
        <v>#REF!</v>
      </c>
      <c r="I36" s="133" t="e">
        <f>Столы!#REF!</f>
        <v>#REF!</v>
      </c>
      <c r="J36" s="133" t="e">
        <f>Столы!#REF!</f>
        <v>#REF!</v>
      </c>
      <c r="K36" s="133" t="e">
        <f>Столы!#REF!</f>
        <v>#REF!</v>
      </c>
      <c r="L36" s="133" t="e">
        <f>Столы!#REF!</f>
        <v>#REF!</v>
      </c>
      <c r="M36" s="133" t="e">
        <f>Столы!#REF!</f>
        <v>#REF!</v>
      </c>
      <c r="N36" s="133" t="e">
        <f>Столы!#REF!</f>
        <v>#REF!</v>
      </c>
      <c r="O36" s="133" t="e">
        <f>Столы!#REF!</f>
        <v>#REF!</v>
      </c>
      <c r="P36" s="133" t="e">
        <f>Столы!#REF!</f>
        <v>#REF!</v>
      </c>
      <c r="Q36" s="133" t="e">
        <f>Столы!#REF!</f>
        <v>#REF!</v>
      </c>
      <c r="R36" s="133" t="e">
        <f>Столы!#REF!</f>
        <v>#REF!</v>
      </c>
      <c r="S36" s="133" t="e">
        <f>Столы!#REF!</f>
        <v>#REF!</v>
      </c>
      <c r="T36" s="141"/>
      <c r="U36" s="141"/>
      <c r="V36" s="141"/>
      <c r="W36" s="141"/>
      <c r="X36" s="141"/>
      <c r="Y36" s="141"/>
    </row>
    <row r="37" spans="1:25" ht="39" customHeight="1">
      <c r="A37" s="160"/>
      <c r="B37" s="553"/>
      <c r="C37" s="140" t="s">
        <v>139</v>
      </c>
      <c r="D37" s="57" t="e">
        <f>Столы!#REF!</f>
        <v>#REF!</v>
      </c>
      <c r="E37" s="57" t="e">
        <f>Столы!#REF!</f>
        <v>#REF!</v>
      </c>
      <c r="F37" s="57" t="e">
        <f>Столы!#REF!</f>
        <v>#REF!</v>
      </c>
      <c r="G37" s="57" t="e">
        <f>Столы!#REF!</f>
        <v>#REF!</v>
      </c>
      <c r="H37" s="133" t="e">
        <f>Столы!#REF!</f>
        <v>#REF!</v>
      </c>
      <c r="I37" s="133" t="e">
        <f>Столы!#REF!</f>
        <v>#REF!</v>
      </c>
      <c r="J37" s="133" t="e">
        <f>Столы!#REF!</f>
        <v>#REF!</v>
      </c>
      <c r="K37" s="133" t="e">
        <f>Столы!#REF!</f>
        <v>#REF!</v>
      </c>
      <c r="L37" s="133" t="e">
        <f>Столы!#REF!</f>
        <v>#REF!</v>
      </c>
      <c r="M37" s="133" t="e">
        <f>Столы!#REF!</f>
        <v>#REF!</v>
      </c>
      <c r="N37" s="133" t="e">
        <f>Столы!#REF!</f>
        <v>#REF!</v>
      </c>
      <c r="O37" s="133" t="e">
        <f>Столы!#REF!</f>
        <v>#REF!</v>
      </c>
      <c r="P37" s="133" t="e">
        <f>Столы!#REF!</f>
        <v>#REF!</v>
      </c>
      <c r="Q37" s="133" t="e">
        <f>Столы!#REF!</f>
        <v>#REF!</v>
      </c>
      <c r="R37" s="133" t="e">
        <f>Столы!#REF!</f>
        <v>#REF!</v>
      </c>
      <c r="S37" s="133" t="e">
        <f>Столы!#REF!</f>
        <v>#REF!</v>
      </c>
      <c r="T37" s="141"/>
      <c r="U37" s="141"/>
      <c r="V37" s="141"/>
      <c r="W37" s="141"/>
      <c r="X37" s="141"/>
      <c r="Y37" s="141"/>
    </row>
    <row r="38" spans="1:25" ht="39" customHeight="1">
      <c r="A38" s="160"/>
      <c r="B38" s="553"/>
      <c r="C38" s="140" t="s">
        <v>140</v>
      </c>
      <c r="D38" s="57" t="e">
        <f>Шкафы!#REF!</f>
        <v>#REF!</v>
      </c>
      <c r="E38" s="57" t="e">
        <f>Шкафы!#REF!</f>
        <v>#REF!</v>
      </c>
      <c r="F38" s="57" t="e">
        <f>Шкафы!#REF!</f>
        <v>#REF!</v>
      </c>
      <c r="G38" s="57" t="e">
        <f>Шкафы!#REF!</f>
        <v>#REF!</v>
      </c>
      <c r="H38" s="133" t="e">
        <f>Шкафы!#REF!</f>
        <v>#REF!</v>
      </c>
      <c r="I38" s="133"/>
      <c r="J38" s="141"/>
      <c r="K38" s="141"/>
      <c r="L38" s="141"/>
      <c r="M38" s="141"/>
      <c r="N38" s="141"/>
      <c r="O38" s="141"/>
      <c r="P38" s="141"/>
      <c r="Q38" s="141"/>
      <c r="R38" s="141"/>
      <c r="S38" s="141"/>
      <c r="T38" s="141"/>
      <c r="U38" s="141"/>
      <c r="V38" s="141"/>
      <c r="W38" s="141"/>
      <c r="X38" s="141"/>
      <c r="Y38" s="141"/>
    </row>
    <row r="39" spans="1:25" ht="39" customHeight="1">
      <c r="A39" s="160"/>
      <c r="B39" s="553"/>
      <c r="C39" s="140" t="s">
        <v>157</v>
      </c>
      <c r="D39" s="57" t="e">
        <f>Шкафы!#REF!</f>
        <v>#REF!</v>
      </c>
      <c r="E39" s="57" t="e">
        <f>Шкафы!#REF!</f>
        <v>#REF!</v>
      </c>
      <c r="F39" s="57" t="e">
        <f>Шкафы!#REF!</f>
        <v>#REF!</v>
      </c>
      <c r="G39" s="57" t="e">
        <f>Шкафы!#REF!</f>
        <v>#REF!</v>
      </c>
      <c r="H39" s="133" t="e">
        <f>Шкафы!#REF!</f>
        <v>#REF!</v>
      </c>
      <c r="I39" s="133"/>
      <c r="J39" s="141"/>
      <c r="K39" s="141"/>
      <c r="L39" s="141"/>
      <c r="M39" s="141"/>
      <c r="N39" s="141"/>
      <c r="O39" s="133"/>
      <c r="P39" s="133"/>
      <c r="Q39" s="133"/>
      <c r="R39" s="133"/>
      <c r="S39" s="133"/>
      <c r="T39" s="133" t="e">
        <f>Шкафы!#REF!</f>
        <v>#REF!</v>
      </c>
      <c r="U39" s="133" t="e">
        <f>Шкафы!#REF!</f>
        <v>#REF!</v>
      </c>
      <c r="V39" s="133" t="e">
        <f>Шкафы!#REF!</f>
        <v>#REF!</v>
      </c>
      <c r="W39" s="133" t="e">
        <f>Шкафы!#REF!</f>
        <v>#REF!</v>
      </c>
      <c r="X39" s="133" t="e">
        <f>Шкафы!#REF!</f>
        <v>#REF!</v>
      </c>
      <c r="Y39" s="133" t="e">
        <f>Шкафы!#REF!</f>
        <v>#REF!</v>
      </c>
    </row>
    <row r="40" spans="1:25" ht="39" customHeight="1">
      <c r="A40" s="160"/>
      <c r="B40" s="553"/>
      <c r="C40" s="140" t="s">
        <v>141</v>
      </c>
      <c r="D40" s="57" t="e">
        <f>Шкафы!#REF!</f>
        <v>#REF!</v>
      </c>
      <c r="E40" s="57" t="e">
        <f>Шкафы!#REF!</f>
        <v>#REF!</v>
      </c>
      <c r="F40" s="57" t="e">
        <f>Шкафы!#REF!</f>
        <v>#REF!</v>
      </c>
      <c r="G40" s="57" t="e">
        <f>Шкафы!#REF!</f>
        <v>#REF!</v>
      </c>
      <c r="H40" s="133" t="e">
        <f>Шкафы!#REF!</f>
        <v>#REF!</v>
      </c>
      <c r="I40" s="133"/>
      <c r="J40" s="141"/>
      <c r="K40" s="141"/>
      <c r="L40" s="141"/>
      <c r="M40" s="141"/>
      <c r="N40" s="141"/>
      <c r="O40" s="133"/>
      <c r="P40" s="133"/>
      <c r="Q40" s="133"/>
      <c r="R40" s="133"/>
      <c r="S40" s="133"/>
      <c r="T40" s="133" t="e">
        <f>Шкафы!#REF!</f>
        <v>#REF!</v>
      </c>
      <c r="U40" s="133" t="e">
        <f>Шкафы!#REF!</f>
        <v>#REF!</v>
      </c>
      <c r="V40" s="133" t="e">
        <f>Шкафы!#REF!</f>
        <v>#REF!</v>
      </c>
      <c r="W40" s="133" t="e">
        <f>Шкафы!#REF!</f>
        <v>#REF!</v>
      </c>
      <c r="X40" s="133" t="e">
        <f>Шкафы!#REF!</f>
        <v>#REF!</v>
      </c>
      <c r="Y40" s="133" t="e">
        <f>Шкафы!#REF!</f>
        <v>#REF!</v>
      </c>
    </row>
    <row r="41" spans="1:25" ht="27" customHeight="1">
      <c r="A41" s="160"/>
      <c r="B41" s="553"/>
      <c r="C41" s="169" t="s">
        <v>142</v>
      </c>
      <c r="D41" s="184">
        <f>'Дополнительная комплектация'!$AK$340</f>
        <v>185</v>
      </c>
      <c r="E41" s="184">
        <f>'Дополнительная комплектация'!$AK$340</f>
        <v>185</v>
      </c>
      <c r="F41" s="184">
        <f>'Дополнительная комплектация'!$AK$340</f>
        <v>185</v>
      </c>
      <c r="G41" s="184">
        <f>'Дополнительная комплектация'!$AK$340</f>
        <v>185</v>
      </c>
      <c r="H41" s="133"/>
      <c r="I41" s="133"/>
      <c r="J41" s="141"/>
      <c r="K41" s="141"/>
      <c r="L41" s="141"/>
      <c r="M41" s="141"/>
      <c r="N41" s="141"/>
      <c r="O41" s="141"/>
      <c r="P41" s="141"/>
      <c r="Q41" s="141"/>
      <c r="R41" s="141"/>
      <c r="S41" s="141"/>
      <c r="T41" s="141"/>
      <c r="U41" s="141"/>
      <c r="V41" s="141"/>
      <c r="W41" s="141"/>
      <c r="X41" s="141"/>
      <c r="Y41" s="141"/>
    </row>
    <row r="42" spans="1:25" ht="39" customHeight="1">
      <c r="A42" s="139" t="s">
        <v>158</v>
      </c>
      <c r="B42" s="553"/>
      <c r="C42" s="134" t="s">
        <v>136</v>
      </c>
      <c r="D42" s="168" t="e">
        <f>SUM(D35:D41)</f>
        <v>#REF!</v>
      </c>
      <c r="E42" s="168" t="e">
        <f>SUM(E35:E41)</f>
        <v>#REF!</v>
      </c>
      <c r="F42" s="168" t="e">
        <f>SUM(F35:F41)</f>
        <v>#REF!</v>
      </c>
      <c r="G42" s="168" t="e">
        <f>SUM(G35:G41)</f>
        <v>#REF!</v>
      </c>
      <c r="H42" s="133" t="e">
        <f t="shared" ref="H42:Y42" si="4">SUM(H35:H40)</f>
        <v>#REF!</v>
      </c>
      <c r="I42" s="133" t="e">
        <f t="shared" si="4"/>
        <v>#REF!</v>
      </c>
      <c r="J42" s="167" t="e">
        <f t="shared" si="4"/>
        <v>#REF!</v>
      </c>
      <c r="K42" s="167" t="e">
        <f t="shared" si="4"/>
        <v>#REF!</v>
      </c>
      <c r="L42" s="167" t="e">
        <f t="shared" si="4"/>
        <v>#REF!</v>
      </c>
      <c r="M42" s="167" t="e">
        <f t="shared" si="4"/>
        <v>#REF!</v>
      </c>
      <c r="N42" s="167" t="e">
        <f t="shared" si="4"/>
        <v>#REF!</v>
      </c>
      <c r="O42" s="167" t="e">
        <f t="shared" si="4"/>
        <v>#REF!</v>
      </c>
      <c r="P42" s="167" t="e">
        <f t="shared" si="4"/>
        <v>#REF!</v>
      </c>
      <c r="Q42" s="167" t="e">
        <f t="shared" si="4"/>
        <v>#REF!</v>
      </c>
      <c r="R42" s="167" t="e">
        <f t="shared" si="4"/>
        <v>#REF!</v>
      </c>
      <c r="S42" s="167" t="e">
        <f t="shared" si="4"/>
        <v>#REF!</v>
      </c>
      <c r="T42" s="167" t="e">
        <f t="shared" si="4"/>
        <v>#REF!</v>
      </c>
      <c r="U42" s="167" t="e">
        <f t="shared" si="4"/>
        <v>#REF!</v>
      </c>
      <c r="V42" s="167" t="e">
        <f t="shared" si="4"/>
        <v>#REF!</v>
      </c>
      <c r="W42" s="167" t="e">
        <f t="shared" si="4"/>
        <v>#REF!</v>
      </c>
      <c r="X42" s="167" t="e">
        <f t="shared" si="4"/>
        <v>#REF!</v>
      </c>
      <c r="Y42" s="167" t="e">
        <f t="shared" si="4"/>
        <v>#REF!</v>
      </c>
    </row>
    <row r="43" spans="1:25" ht="39" customHeight="1">
      <c r="A43" s="76"/>
      <c r="B43" s="553" t="s">
        <v>159</v>
      </c>
      <c r="C43" s="140" t="s">
        <v>145</v>
      </c>
      <c r="D43" s="57" t="e">
        <f>Столы!#REF!</f>
        <v>#REF!</v>
      </c>
      <c r="E43" s="57" t="e">
        <f>Столы!#REF!</f>
        <v>#REF!</v>
      </c>
      <c r="F43" s="57" t="e">
        <f>Столы!#REF!</f>
        <v>#REF!</v>
      </c>
      <c r="G43" s="57" t="e">
        <f>Столы!#REF!</f>
        <v>#REF!</v>
      </c>
      <c r="H43" s="133" t="e">
        <f>Столы!#REF!</f>
        <v>#REF!</v>
      </c>
      <c r="I43" s="133"/>
      <c r="J43" s="141"/>
      <c r="K43" s="141"/>
      <c r="L43" s="141"/>
      <c r="M43" s="141"/>
      <c r="N43" s="141"/>
      <c r="O43" s="141"/>
      <c r="P43" s="141"/>
      <c r="Q43" s="141"/>
      <c r="R43" s="141"/>
      <c r="S43" s="141"/>
      <c r="T43" s="141"/>
      <c r="U43" s="141"/>
      <c r="V43" s="141"/>
      <c r="W43" s="141"/>
      <c r="X43" s="141"/>
      <c r="Y43" s="141"/>
    </row>
    <row r="44" spans="1:25" ht="39" customHeight="1">
      <c r="A44" s="160"/>
      <c r="B44" s="553"/>
      <c r="C44" s="140" t="s">
        <v>156</v>
      </c>
      <c r="D44" s="57" t="e">
        <f>Столы!#REF!</f>
        <v>#REF!</v>
      </c>
      <c r="E44" s="57" t="e">
        <f>Столы!#REF!</f>
        <v>#REF!</v>
      </c>
      <c r="F44" s="57" t="e">
        <f>Столы!#REF!</f>
        <v>#REF!</v>
      </c>
      <c r="G44" s="57" t="e">
        <f>Столы!#REF!</f>
        <v>#REF!</v>
      </c>
      <c r="H44" s="133" t="e">
        <f>Столы!#REF!</f>
        <v>#REF!</v>
      </c>
      <c r="I44" s="133" t="e">
        <f>Столы!#REF!</f>
        <v>#REF!</v>
      </c>
      <c r="J44" s="133" t="e">
        <f>Столы!#REF!</f>
        <v>#REF!</v>
      </c>
      <c r="K44" s="133" t="e">
        <f>Столы!#REF!</f>
        <v>#REF!</v>
      </c>
      <c r="L44" s="133" t="e">
        <f>Столы!#REF!</f>
        <v>#REF!</v>
      </c>
      <c r="M44" s="133" t="e">
        <f>Столы!#REF!</f>
        <v>#REF!</v>
      </c>
      <c r="N44" s="133" t="e">
        <f>Столы!#REF!</f>
        <v>#REF!</v>
      </c>
      <c r="O44" s="133" t="e">
        <f>Столы!#REF!</f>
        <v>#REF!</v>
      </c>
      <c r="P44" s="133" t="e">
        <f>Столы!#REF!</f>
        <v>#REF!</v>
      </c>
      <c r="Q44" s="133" t="e">
        <f>Столы!#REF!</f>
        <v>#REF!</v>
      </c>
      <c r="R44" s="133" t="e">
        <f>Столы!#REF!</f>
        <v>#REF!</v>
      </c>
      <c r="S44" s="133" t="e">
        <f>Столы!#REF!</f>
        <v>#REF!</v>
      </c>
      <c r="T44" s="141"/>
      <c r="U44" s="141"/>
      <c r="V44" s="141"/>
      <c r="W44" s="141"/>
      <c r="X44" s="141"/>
      <c r="Y44" s="141"/>
    </row>
    <row r="45" spans="1:25" ht="39" customHeight="1">
      <c r="A45" s="160"/>
      <c r="B45" s="553"/>
      <c r="C45" s="140" t="s">
        <v>160</v>
      </c>
      <c r="D45" s="57" t="e">
        <f>Столы!#REF!</f>
        <v>#REF!</v>
      </c>
      <c r="E45" s="57" t="e">
        <f>Столы!#REF!</f>
        <v>#REF!</v>
      </c>
      <c r="F45" s="57" t="e">
        <f>Столы!#REF!</f>
        <v>#REF!</v>
      </c>
      <c r="G45" s="57" t="e">
        <f>Столы!#REF!</f>
        <v>#REF!</v>
      </c>
      <c r="H45" s="133" t="e">
        <f>Столы!#REF!</f>
        <v>#REF!</v>
      </c>
      <c r="I45" s="133" t="e">
        <f>Столы!#REF!</f>
        <v>#REF!</v>
      </c>
      <c r="J45" s="133" t="e">
        <f>Столы!#REF!</f>
        <v>#REF!</v>
      </c>
      <c r="K45" s="133" t="e">
        <f>Столы!#REF!</f>
        <v>#REF!</v>
      </c>
      <c r="L45" s="133" t="e">
        <f>Столы!#REF!</f>
        <v>#REF!</v>
      </c>
      <c r="M45" s="133" t="e">
        <f>Столы!#REF!</f>
        <v>#REF!</v>
      </c>
      <c r="N45" s="133" t="e">
        <f>Столы!#REF!</f>
        <v>#REF!</v>
      </c>
      <c r="O45" s="133" t="e">
        <f>Столы!#REF!</f>
        <v>#REF!</v>
      </c>
      <c r="P45" s="133" t="e">
        <f>Столы!#REF!</f>
        <v>#REF!</v>
      </c>
      <c r="Q45" s="133" t="e">
        <f>Столы!#REF!</f>
        <v>#REF!</v>
      </c>
      <c r="R45" s="133" t="e">
        <f>Столы!#REF!</f>
        <v>#REF!</v>
      </c>
      <c r="S45" s="133" t="e">
        <f>Столы!#REF!</f>
        <v>#REF!</v>
      </c>
      <c r="T45" s="141"/>
      <c r="U45" s="141"/>
      <c r="V45" s="141"/>
      <c r="W45" s="141"/>
      <c r="X45" s="141"/>
      <c r="Y45" s="141"/>
    </row>
    <row r="46" spans="1:25" ht="39" customHeight="1">
      <c r="A46" s="160"/>
      <c r="B46" s="553"/>
      <c r="C46" s="140" t="s">
        <v>147</v>
      </c>
      <c r="D46" s="57" t="e">
        <f>Шкафы!#REF!</f>
        <v>#REF!</v>
      </c>
      <c r="E46" s="57" t="e">
        <f>Шкафы!#REF!</f>
        <v>#REF!</v>
      </c>
      <c r="F46" s="57" t="e">
        <f>Шкафы!#REF!</f>
        <v>#REF!</v>
      </c>
      <c r="G46" s="57" t="e">
        <f>Шкафы!#REF!</f>
        <v>#REF!</v>
      </c>
      <c r="H46" s="133" t="e">
        <f>Шкафы!#REF!</f>
        <v>#REF!</v>
      </c>
      <c r="I46" s="133"/>
      <c r="J46" s="141"/>
      <c r="K46" s="141"/>
      <c r="L46" s="141"/>
      <c r="M46" s="141"/>
      <c r="N46" s="141"/>
      <c r="O46" s="141"/>
      <c r="P46" s="141"/>
      <c r="Q46" s="141"/>
      <c r="R46" s="141"/>
      <c r="S46" s="141"/>
      <c r="T46" s="141"/>
      <c r="U46" s="141"/>
      <c r="V46" s="141"/>
      <c r="W46" s="141"/>
      <c r="X46" s="141"/>
      <c r="Y46" s="141"/>
    </row>
    <row r="47" spans="1:25" ht="39" customHeight="1">
      <c r="A47" s="160"/>
      <c r="B47" s="553"/>
      <c r="C47" s="140" t="s">
        <v>157</v>
      </c>
      <c r="D47" s="57" t="e">
        <f>Шкафы!#REF!</f>
        <v>#REF!</v>
      </c>
      <c r="E47" s="57" t="e">
        <f>Шкафы!#REF!</f>
        <v>#REF!</v>
      </c>
      <c r="F47" s="57" t="e">
        <f>Шкафы!#REF!</f>
        <v>#REF!</v>
      </c>
      <c r="G47" s="57" t="e">
        <f>Шкафы!#REF!</f>
        <v>#REF!</v>
      </c>
      <c r="H47" s="57" t="e">
        <f>Шкафы!#REF!</f>
        <v>#REF!</v>
      </c>
      <c r="I47" s="57"/>
      <c r="J47" s="141"/>
      <c r="K47" s="141"/>
      <c r="L47" s="141"/>
      <c r="M47" s="141"/>
      <c r="N47" s="141"/>
      <c r="O47" s="133"/>
      <c r="P47" s="133"/>
      <c r="Q47" s="133"/>
      <c r="R47" s="133"/>
      <c r="S47" s="133"/>
      <c r="T47" s="133" t="e">
        <f>Шкафы!#REF!</f>
        <v>#REF!</v>
      </c>
      <c r="U47" s="133" t="e">
        <f>Шкафы!#REF!</f>
        <v>#REF!</v>
      </c>
      <c r="V47" s="133" t="e">
        <f>Шкафы!#REF!</f>
        <v>#REF!</v>
      </c>
      <c r="W47" s="133" t="e">
        <f>Шкафы!#REF!</f>
        <v>#REF!</v>
      </c>
      <c r="X47" s="133" t="e">
        <f>Шкафы!#REF!</f>
        <v>#REF!</v>
      </c>
      <c r="Y47" s="133" t="e">
        <f>Шкафы!#REF!</f>
        <v>#REF!</v>
      </c>
    </row>
    <row r="48" spans="1:25" ht="24" customHeight="1">
      <c r="A48" s="160"/>
      <c r="B48" s="553"/>
      <c r="C48" s="140" t="s">
        <v>147</v>
      </c>
      <c r="D48" s="57" t="e">
        <f>Шкафы!#REF!</f>
        <v>#REF!</v>
      </c>
      <c r="E48" s="57" t="e">
        <f>Шкафы!#REF!</f>
        <v>#REF!</v>
      </c>
      <c r="F48" s="57" t="e">
        <f>Шкафы!#REF!</f>
        <v>#REF!</v>
      </c>
      <c r="G48" s="57" t="e">
        <f>Шкафы!#REF!</f>
        <v>#REF!</v>
      </c>
      <c r="H48" s="133" t="e">
        <f>Шкафы!#REF!</f>
        <v>#REF!</v>
      </c>
      <c r="I48" s="133"/>
      <c r="J48" s="141"/>
      <c r="K48" s="141"/>
      <c r="L48" s="141"/>
      <c r="M48" s="141"/>
      <c r="N48" s="141"/>
      <c r="O48" s="141"/>
      <c r="P48" s="141"/>
      <c r="Q48" s="141"/>
      <c r="R48" s="141"/>
      <c r="S48" s="141"/>
      <c r="T48" s="141"/>
      <c r="U48" s="141"/>
      <c r="V48" s="141"/>
      <c r="W48" s="141"/>
      <c r="X48" s="141"/>
      <c r="Y48" s="141"/>
    </row>
    <row r="49" spans="1:25" ht="24" customHeight="1">
      <c r="A49" s="160"/>
      <c r="B49" s="553"/>
      <c r="C49" s="169" t="s">
        <v>150</v>
      </c>
      <c r="D49" s="184">
        <f>'Дополнительная комплектация'!$AK$338</f>
        <v>152</v>
      </c>
      <c r="E49" s="184">
        <f>'Дополнительная комплектация'!$AK$338</f>
        <v>152</v>
      </c>
      <c r="F49" s="184">
        <f>'Дополнительная комплектация'!$AK$338</f>
        <v>152</v>
      </c>
      <c r="G49" s="184">
        <f>'Дополнительная комплектация'!$AK$338</f>
        <v>152</v>
      </c>
      <c r="H49" s="133"/>
      <c r="I49" s="133"/>
      <c r="J49" s="141"/>
      <c r="K49" s="141"/>
      <c r="L49" s="141"/>
      <c r="M49" s="141"/>
      <c r="N49" s="141"/>
      <c r="O49" s="141"/>
      <c r="P49" s="141"/>
      <c r="Q49" s="141"/>
      <c r="R49" s="141"/>
      <c r="S49" s="141"/>
      <c r="T49" s="141"/>
      <c r="U49" s="141"/>
      <c r="V49" s="141"/>
      <c r="W49" s="141"/>
      <c r="X49" s="141"/>
      <c r="Y49" s="141"/>
    </row>
    <row r="50" spans="1:25" ht="39" customHeight="1">
      <c r="A50" s="139" t="s">
        <v>161</v>
      </c>
      <c r="B50" s="553"/>
      <c r="C50" s="134" t="s">
        <v>136</v>
      </c>
      <c r="D50" s="168" t="e">
        <f>SUM(D43:D49)</f>
        <v>#REF!</v>
      </c>
      <c r="E50" s="168" t="e">
        <f>SUM(E43:E49)</f>
        <v>#REF!</v>
      </c>
      <c r="F50" s="168" t="e">
        <f>SUM(F43:F49)</f>
        <v>#REF!</v>
      </c>
      <c r="G50" s="168" t="e">
        <f>SUM(G43:G49)</f>
        <v>#REF!</v>
      </c>
      <c r="H50" s="133" t="e">
        <f t="shared" ref="H50:Y50" si="5">SUM(H43:H48)</f>
        <v>#REF!</v>
      </c>
      <c r="I50" s="133" t="e">
        <f t="shared" si="5"/>
        <v>#REF!</v>
      </c>
      <c r="J50" s="141" t="e">
        <f t="shared" si="5"/>
        <v>#REF!</v>
      </c>
      <c r="K50" s="141" t="e">
        <f t="shared" si="5"/>
        <v>#REF!</v>
      </c>
      <c r="L50" s="141" t="e">
        <f t="shared" si="5"/>
        <v>#REF!</v>
      </c>
      <c r="M50" s="141" t="e">
        <f t="shared" si="5"/>
        <v>#REF!</v>
      </c>
      <c r="N50" s="141" t="e">
        <f t="shared" si="5"/>
        <v>#REF!</v>
      </c>
      <c r="O50" s="141" t="e">
        <f t="shared" si="5"/>
        <v>#REF!</v>
      </c>
      <c r="P50" s="141" t="e">
        <f t="shared" si="5"/>
        <v>#REF!</v>
      </c>
      <c r="Q50" s="141" t="e">
        <f t="shared" si="5"/>
        <v>#REF!</v>
      </c>
      <c r="R50" s="141" t="e">
        <f t="shared" si="5"/>
        <v>#REF!</v>
      </c>
      <c r="S50" s="141" t="e">
        <f t="shared" si="5"/>
        <v>#REF!</v>
      </c>
      <c r="T50" s="141" t="e">
        <f t="shared" si="5"/>
        <v>#REF!</v>
      </c>
      <c r="U50" s="141" t="e">
        <f t="shared" si="5"/>
        <v>#REF!</v>
      </c>
      <c r="V50" s="141" t="e">
        <f t="shared" si="5"/>
        <v>#REF!</v>
      </c>
      <c r="W50" s="141" t="e">
        <f t="shared" si="5"/>
        <v>#REF!</v>
      </c>
      <c r="X50" s="141" t="e">
        <f t="shared" si="5"/>
        <v>#REF!</v>
      </c>
      <c r="Y50" s="141" t="e">
        <f t="shared" si="5"/>
        <v>#REF!</v>
      </c>
    </row>
    <row r="51" spans="1:25" ht="21.75" customHeight="1">
      <c r="A51" s="76"/>
      <c r="B51" s="553" t="s">
        <v>159</v>
      </c>
      <c r="C51" s="140" t="s">
        <v>145</v>
      </c>
      <c r="D51" s="57" t="e">
        <f>Столы!#REF!</f>
        <v>#REF!</v>
      </c>
      <c r="E51" s="57" t="e">
        <f>Столы!#REF!</f>
        <v>#REF!</v>
      </c>
      <c r="F51" s="57" t="e">
        <f>Столы!#REF!</f>
        <v>#REF!</v>
      </c>
      <c r="G51" s="57" t="e">
        <f>Столы!#REF!</f>
        <v>#REF!</v>
      </c>
      <c r="H51" s="133" t="e">
        <f>Столы!#REF!</f>
        <v>#REF!</v>
      </c>
      <c r="I51" s="133"/>
      <c r="J51" s="141"/>
      <c r="K51" s="141"/>
      <c r="L51" s="141"/>
      <c r="M51" s="141"/>
      <c r="N51" s="141"/>
      <c r="O51" s="141"/>
      <c r="P51" s="141"/>
      <c r="Q51" s="141"/>
      <c r="R51" s="141"/>
      <c r="S51" s="141"/>
      <c r="T51" s="141"/>
      <c r="U51" s="141"/>
      <c r="V51" s="141"/>
      <c r="W51" s="141"/>
      <c r="X51" s="141"/>
      <c r="Y51" s="141"/>
    </row>
    <row r="52" spans="1:25" ht="39.75" customHeight="1">
      <c r="A52" s="160"/>
      <c r="B52" s="553"/>
      <c r="C52" s="140" t="s">
        <v>131</v>
      </c>
      <c r="D52" s="57" t="e">
        <f>Столы!#REF!</f>
        <v>#REF!</v>
      </c>
      <c r="E52" s="57" t="e">
        <f>Столы!#REF!</f>
        <v>#REF!</v>
      </c>
      <c r="F52" s="57" t="e">
        <f>Столы!#REF!</f>
        <v>#REF!</v>
      </c>
      <c r="G52" s="57" t="e">
        <f>Столы!#REF!</f>
        <v>#REF!</v>
      </c>
      <c r="H52" s="133" t="e">
        <f>Столы!#REF!</f>
        <v>#REF!</v>
      </c>
      <c r="I52" s="133" t="e">
        <f>Столы!#REF!</f>
        <v>#REF!</v>
      </c>
      <c r="J52" s="133" t="e">
        <f>Столы!#REF!</f>
        <v>#REF!</v>
      </c>
      <c r="K52" s="133" t="e">
        <f>Столы!#REF!</f>
        <v>#REF!</v>
      </c>
      <c r="L52" s="133" t="e">
        <f>Столы!#REF!</f>
        <v>#REF!</v>
      </c>
      <c r="M52" s="133" t="e">
        <f>Столы!#REF!</f>
        <v>#REF!</v>
      </c>
      <c r="N52" s="133" t="e">
        <f>Столы!#REF!</f>
        <v>#REF!</v>
      </c>
      <c r="O52" s="133" t="e">
        <f>Столы!#REF!</f>
        <v>#REF!</v>
      </c>
      <c r="P52" s="133" t="e">
        <f>Столы!#REF!</f>
        <v>#REF!</v>
      </c>
      <c r="Q52" s="133" t="e">
        <f>Столы!#REF!</f>
        <v>#REF!</v>
      </c>
      <c r="R52" s="133" t="e">
        <f>Столы!#REF!</f>
        <v>#REF!</v>
      </c>
      <c r="S52" s="133" t="e">
        <f>Столы!#REF!</f>
        <v>#REF!</v>
      </c>
      <c r="T52" s="141"/>
      <c r="U52" s="141"/>
      <c r="V52" s="141"/>
      <c r="W52" s="141"/>
      <c r="X52" s="141"/>
      <c r="Y52" s="141"/>
    </row>
    <row r="53" spans="1:25" ht="36.75" customHeight="1">
      <c r="A53" s="160"/>
      <c r="B53" s="553"/>
      <c r="C53" s="140" t="s">
        <v>160</v>
      </c>
      <c r="D53" s="57" t="e">
        <f>Столы!#REF!</f>
        <v>#REF!</v>
      </c>
      <c r="E53" s="57" t="e">
        <f>Столы!#REF!</f>
        <v>#REF!</v>
      </c>
      <c r="F53" s="57" t="e">
        <f>Столы!#REF!</f>
        <v>#REF!</v>
      </c>
      <c r="G53" s="57" t="e">
        <f>Столы!#REF!</f>
        <v>#REF!</v>
      </c>
      <c r="H53" s="133" t="e">
        <f>Столы!#REF!</f>
        <v>#REF!</v>
      </c>
      <c r="I53" s="133" t="e">
        <f>Столы!#REF!</f>
        <v>#REF!</v>
      </c>
      <c r="J53" s="133" t="e">
        <f>Столы!#REF!</f>
        <v>#REF!</v>
      </c>
      <c r="K53" s="133" t="e">
        <f>Столы!#REF!</f>
        <v>#REF!</v>
      </c>
      <c r="L53" s="133" t="e">
        <f>Столы!#REF!</f>
        <v>#REF!</v>
      </c>
      <c r="M53" s="133" t="e">
        <f>Столы!#REF!</f>
        <v>#REF!</v>
      </c>
      <c r="N53" s="133" t="e">
        <f>Столы!#REF!</f>
        <v>#REF!</v>
      </c>
      <c r="O53" s="133" t="e">
        <f>Столы!#REF!</f>
        <v>#REF!</v>
      </c>
      <c r="P53" s="133" t="e">
        <f>Столы!#REF!</f>
        <v>#REF!</v>
      </c>
      <c r="Q53" s="133" t="e">
        <f>Столы!#REF!</f>
        <v>#REF!</v>
      </c>
      <c r="R53" s="133" t="e">
        <f>Столы!#REF!</f>
        <v>#REF!</v>
      </c>
      <c r="S53" s="133" t="e">
        <f>Столы!#REF!</f>
        <v>#REF!</v>
      </c>
      <c r="T53" s="141"/>
      <c r="U53" s="141"/>
      <c r="V53" s="141"/>
      <c r="W53" s="141"/>
      <c r="X53" s="141"/>
      <c r="Y53" s="141"/>
    </row>
    <row r="54" spans="1:25" ht="39.75" customHeight="1">
      <c r="A54" s="160"/>
      <c r="B54" s="553"/>
      <c r="C54" s="140" t="s">
        <v>147</v>
      </c>
      <c r="D54" s="57" t="e">
        <f>Шкафы!#REF!</f>
        <v>#REF!</v>
      </c>
      <c r="E54" s="57" t="e">
        <f>Шкафы!#REF!</f>
        <v>#REF!</v>
      </c>
      <c r="F54" s="57" t="e">
        <f>Шкафы!#REF!</f>
        <v>#REF!</v>
      </c>
      <c r="G54" s="57" t="e">
        <f>Шкафы!#REF!</f>
        <v>#REF!</v>
      </c>
      <c r="H54" s="133" t="e">
        <f>Шкафы!#REF!</f>
        <v>#REF!</v>
      </c>
      <c r="I54" s="133"/>
      <c r="J54" s="141"/>
      <c r="K54" s="141"/>
      <c r="L54" s="141"/>
      <c r="M54" s="141"/>
      <c r="N54" s="141"/>
      <c r="O54" s="141"/>
      <c r="P54" s="141"/>
      <c r="Q54" s="141"/>
      <c r="R54" s="141"/>
      <c r="S54" s="141"/>
      <c r="T54" s="141"/>
      <c r="U54" s="141"/>
      <c r="V54" s="141"/>
      <c r="W54" s="141"/>
      <c r="X54" s="141"/>
      <c r="Y54" s="141"/>
    </row>
    <row r="55" spans="1:25" ht="39.75" customHeight="1">
      <c r="A55" s="160"/>
      <c r="B55" s="553"/>
      <c r="C55" s="140" t="s">
        <v>162</v>
      </c>
      <c r="D55" s="57" t="e">
        <f>Шкафы!#REF!</f>
        <v>#REF!</v>
      </c>
      <c r="E55" s="57" t="e">
        <f>Шкафы!#REF!</f>
        <v>#REF!</v>
      </c>
      <c r="F55" s="57" t="e">
        <f>Шкафы!#REF!</f>
        <v>#REF!</v>
      </c>
      <c r="G55" s="57" t="e">
        <f>Шкафы!#REF!</f>
        <v>#REF!</v>
      </c>
      <c r="H55" s="133" t="e">
        <f>Шкафы!#REF!</f>
        <v>#REF!</v>
      </c>
      <c r="I55" s="133"/>
      <c r="J55" s="141"/>
      <c r="K55" s="141"/>
      <c r="L55" s="141"/>
      <c r="M55" s="141"/>
      <c r="N55" s="141"/>
      <c r="O55" s="133"/>
      <c r="P55" s="133"/>
      <c r="Q55" s="133"/>
      <c r="R55" s="133"/>
      <c r="S55" s="133"/>
      <c r="T55" s="133" t="e">
        <f>Шкафы!#REF!</f>
        <v>#REF!</v>
      </c>
      <c r="U55" s="133" t="e">
        <f>Шкафы!#REF!</f>
        <v>#REF!</v>
      </c>
      <c r="V55" s="133" t="e">
        <f>Шкафы!#REF!</f>
        <v>#REF!</v>
      </c>
      <c r="W55" s="133" t="e">
        <f>Шкафы!#REF!</f>
        <v>#REF!</v>
      </c>
      <c r="X55" s="133" t="e">
        <f>Шкафы!#REF!</f>
        <v>#REF!</v>
      </c>
      <c r="Y55" s="133" t="e">
        <f>Шкафы!#REF!</f>
        <v>#REF!</v>
      </c>
    </row>
    <row r="56" spans="1:25" ht="18" customHeight="1">
      <c r="A56" s="160"/>
      <c r="B56" s="553"/>
      <c r="C56" s="140" t="s">
        <v>147</v>
      </c>
      <c r="D56" s="57" t="e">
        <f>Шкафы!#REF!</f>
        <v>#REF!</v>
      </c>
      <c r="E56" s="57" t="e">
        <f>Шкафы!#REF!</f>
        <v>#REF!</v>
      </c>
      <c r="F56" s="57" t="e">
        <f>Шкафы!#REF!</f>
        <v>#REF!</v>
      </c>
      <c r="G56" s="57" t="e">
        <f>Шкафы!#REF!</f>
        <v>#REF!</v>
      </c>
      <c r="H56" s="133" t="e">
        <f>Шкафы!#REF!</f>
        <v>#REF!</v>
      </c>
      <c r="I56" s="133"/>
      <c r="J56" s="141"/>
      <c r="K56" s="141"/>
      <c r="L56" s="141"/>
      <c r="M56" s="141"/>
      <c r="N56" s="141"/>
      <c r="O56" s="141"/>
      <c r="P56" s="141"/>
      <c r="Q56" s="141"/>
      <c r="R56" s="141"/>
      <c r="S56" s="141"/>
      <c r="T56" s="141"/>
      <c r="U56" s="141"/>
      <c r="V56" s="141"/>
      <c r="W56" s="141"/>
      <c r="X56" s="141"/>
      <c r="Y56" s="141"/>
    </row>
    <row r="57" spans="1:25" ht="24" customHeight="1">
      <c r="A57" s="160"/>
      <c r="B57" s="553"/>
      <c r="C57" s="169" t="s">
        <v>150</v>
      </c>
      <c r="D57" s="184">
        <f>'Дополнительная комплектация'!$AK$338</f>
        <v>152</v>
      </c>
      <c r="E57" s="184">
        <f>'Дополнительная комплектация'!$AK$338</f>
        <v>152</v>
      </c>
      <c r="F57" s="184">
        <f>'Дополнительная комплектация'!$AK$338</f>
        <v>152</v>
      </c>
      <c r="G57" s="184">
        <f>'Дополнительная комплектация'!$AK$338</f>
        <v>152</v>
      </c>
      <c r="H57" s="133"/>
      <c r="I57" s="133"/>
      <c r="J57" s="141"/>
      <c r="K57" s="141"/>
      <c r="L57" s="141"/>
      <c r="M57" s="141"/>
      <c r="N57" s="141"/>
      <c r="O57" s="141"/>
      <c r="P57" s="141"/>
      <c r="Q57" s="141"/>
      <c r="R57" s="141"/>
      <c r="S57" s="141"/>
      <c r="T57" s="141"/>
      <c r="U57" s="141"/>
      <c r="V57" s="141"/>
      <c r="W57" s="141"/>
      <c r="X57" s="141"/>
      <c r="Y57" s="141"/>
    </row>
    <row r="58" spans="1:25" ht="45" customHeight="1">
      <c r="A58" s="139" t="s">
        <v>163</v>
      </c>
      <c r="B58" s="553"/>
      <c r="C58" s="134" t="s">
        <v>136</v>
      </c>
      <c r="D58" s="168" t="e">
        <f>SUM(D51:D57)</f>
        <v>#REF!</v>
      </c>
      <c r="E58" s="168" t="e">
        <f>SUM(E51:E57)</f>
        <v>#REF!</v>
      </c>
      <c r="F58" s="168" t="e">
        <f>SUM(F51:F57)</f>
        <v>#REF!</v>
      </c>
      <c r="G58" s="168" t="e">
        <f>SUM(G51:G57)</f>
        <v>#REF!</v>
      </c>
      <c r="H58" s="133" t="e">
        <f t="shared" ref="H58:Y58" si="6">SUM(H51:H56)</f>
        <v>#REF!</v>
      </c>
      <c r="I58" s="133" t="e">
        <f t="shared" si="6"/>
        <v>#REF!</v>
      </c>
      <c r="J58" s="141" t="e">
        <f t="shared" si="6"/>
        <v>#REF!</v>
      </c>
      <c r="K58" s="141" t="e">
        <f t="shared" si="6"/>
        <v>#REF!</v>
      </c>
      <c r="L58" s="141" t="e">
        <f t="shared" si="6"/>
        <v>#REF!</v>
      </c>
      <c r="M58" s="141" t="e">
        <f t="shared" si="6"/>
        <v>#REF!</v>
      </c>
      <c r="N58" s="141" t="e">
        <f t="shared" si="6"/>
        <v>#REF!</v>
      </c>
      <c r="O58" s="141" t="e">
        <f t="shared" si="6"/>
        <v>#REF!</v>
      </c>
      <c r="P58" s="141" t="e">
        <f t="shared" si="6"/>
        <v>#REF!</v>
      </c>
      <c r="Q58" s="141" t="e">
        <f t="shared" si="6"/>
        <v>#REF!</v>
      </c>
      <c r="R58" s="141" t="e">
        <f t="shared" si="6"/>
        <v>#REF!</v>
      </c>
      <c r="S58" s="141" t="e">
        <f t="shared" si="6"/>
        <v>#REF!</v>
      </c>
      <c r="T58" s="141" t="e">
        <f t="shared" si="6"/>
        <v>#REF!</v>
      </c>
      <c r="U58" s="141" t="e">
        <f t="shared" si="6"/>
        <v>#REF!</v>
      </c>
      <c r="V58" s="141" t="e">
        <f t="shared" si="6"/>
        <v>#REF!</v>
      </c>
      <c r="W58" s="141" t="e">
        <f t="shared" si="6"/>
        <v>#REF!</v>
      </c>
      <c r="X58" s="141" t="e">
        <f t="shared" si="6"/>
        <v>#REF!</v>
      </c>
      <c r="Y58" s="141" t="e">
        <f t="shared" si="6"/>
        <v>#REF!</v>
      </c>
    </row>
    <row r="59" spans="1:25" ht="25.5" customHeight="1">
      <c r="A59" s="76"/>
      <c r="B59" s="553" t="s">
        <v>164</v>
      </c>
      <c r="C59" s="140" t="s">
        <v>138</v>
      </c>
      <c r="D59" s="57" t="e">
        <f>Столы!#REF!</f>
        <v>#REF!</v>
      </c>
      <c r="E59" s="57" t="e">
        <f>Столы!#REF!</f>
        <v>#REF!</v>
      </c>
      <c r="F59" s="57" t="e">
        <f>Столы!#REF!</f>
        <v>#REF!</v>
      </c>
      <c r="G59" s="57" t="e">
        <f>Столы!#REF!</f>
        <v>#REF!</v>
      </c>
      <c r="H59" s="133" t="e">
        <f>Столы!#REF!</f>
        <v>#REF!</v>
      </c>
      <c r="I59" s="133"/>
      <c r="J59" s="141"/>
      <c r="K59" s="141"/>
      <c r="L59" s="141"/>
      <c r="M59" s="141"/>
      <c r="N59" s="141"/>
      <c r="O59" s="141"/>
      <c r="P59" s="141"/>
      <c r="Q59" s="141"/>
      <c r="R59" s="141"/>
      <c r="S59" s="141"/>
      <c r="T59" s="141"/>
      <c r="U59" s="141"/>
      <c r="V59" s="141"/>
      <c r="W59" s="141"/>
      <c r="X59" s="141"/>
      <c r="Y59" s="141"/>
    </row>
    <row r="60" spans="1:25" ht="23.25" customHeight="1">
      <c r="A60" s="160"/>
      <c r="B60" s="553"/>
      <c r="C60" s="140" t="s">
        <v>165</v>
      </c>
      <c r="D60" s="57" t="e">
        <f>Столы!#REF!</f>
        <v>#REF!</v>
      </c>
      <c r="E60" s="57" t="e">
        <f>Столы!#REF!</f>
        <v>#REF!</v>
      </c>
      <c r="F60" s="57" t="e">
        <f>Столы!#REF!</f>
        <v>#REF!</v>
      </c>
      <c r="G60" s="57" t="e">
        <f>Столы!#REF!</f>
        <v>#REF!</v>
      </c>
      <c r="H60" s="133" t="e">
        <f>Столы!#REF!</f>
        <v>#REF!</v>
      </c>
      <c r="I60" s="133" t="e">
        <f>Столы!#REF!</f>
        <v>#REF!</v>
      </c>
      <c r="J60" s="133" t="e">
        <f>Столы!#REF!</f>
        <v>#REF!</v>
      </c>
      <c r="K60" s="133" t="e">
        <f>Столы!#REF!</f>
        <v>#REF!</v>
      </c>
      <c r="L60" s="133" t="e">
        <f>Столы!#REF!</f>
        <v>#REF!</v>
      </c>
      <c r="M60" s="133" t="e">
        <f>Столы!#REF!</f>
        <v>#REF!</v>
      </c>
      <c r="N60" s="133" t="e">
        <f>Столы!#REF!</f>
        <v>#REF!</v>
      </c>
      <c r="O60" s="133" t="e">
        <f>Столы!#REF!</f>
        <v>#REF!</v>
      </c>
      <c r="P60" s="133" t="e">
        <f>Столы!#REF!</f>
        <v>#REF!</v>
      </c>
      <c r="Q60" s="133" t="e">
        <f>Столы!#REF!</f>
        <v>#REF!</v>
      </c>
      <c r="R60" s="133" t="e">
        <f>Столы!#REF!</f>
        <v>#REF!</v>
      </c>
      <c r="S60" s="133" t="e">
        <f>Столы!#REF!</f>
        <v>#REF!</v>
      </c>
      <c r="T60" s="141"/>
      <c r="U60" s="141"/>
      <c r="V60" s="141"/>
      <c r="W60" s="141"/>
      <c r="X60" s="141"/>
      <c r="Y60" s="141"/>
    </row>
    <row r="61" spans="1:25" ht="39" customHeight="1">
      <c r="A61" s="160"/>
      <c r="B61" s="553"/>
      <c r="C61" s="140" t="s">
        <v>166</v>
      </c>
      <c r="D61" s="57" t="e">
        <f>Столы!#REF!</f>
        <v>#REF!</v>
      </c>
      <c r="E61" s="57" t="e">
        <f>Столы!#REF!</f>
        <v>#REF!</v>
      </c>
      <c r="F61" s="57" t="e">
        <f>Столы!#REF!</f>
        <v>#REF!</v>
      </c>
      <c r="G61" s="57" t="e">
        <f>Столы!#REF!</f>
        <v>#REF!</v>
      </c>
      <c r="H61" s="133"/>
      <c r="I61" s="133" t="e">
        <f>Столы!#REF!</f>
        <v>#REF!</v>
      </c>
      <c r="J61" s="133" t="e">
        <f>Столы!#REF!</f>
        <v>#REF!</v>
      </c>
      <c r="K61" s="133" t="e">
        <f>Столы!#REF!</f>
        <v>#REF!</v>
      </c>
      <c r="L61" s="133" t="e">
        <f>Столы!#REF!</f>
        <v>#REF!</v>
      </c>
      <c r="M61" s="133" t="e">
        <f>Столы!#REF!</f>
        <v>#REF!</v>
      </c>
      <c r="N61" s="133" t="e">
        <f>Столы!#REF!</f>
        <v>#REF!</v>
      </c>
      <c r="O61" s="133" t="e">
        <f>Столы!#REF!</f>
        <v>#REF!</v>
      </c>
      <c r="P61" s="133" t="e">
        <f>Столы!#REF!</f>
        <v>#REF!</v>
      </c>
      <c r="Q61" s="133" t="e">
        <f>Столы!#REF!</f>
        <v>#REF!</v>
      </c>
      <c r="R61" s="133" t="e">
        <f>Столы!#REF!</f>
        <v>#REF!</v>
      </c>
      <c r="S61" s="133" t="e">
        <f>Столы!#REF!</f>
        <v>#REF!</v>
      </c>
      <c r="T61" s="141"/>
      <c r="U61" s="141"/>
      <c r="V61" s="141"/>
      <c r="W61" s="141"/>
      <c r="X61" s="141"/>
      <c r="Y61" s="141"/>
    </row>
    <row r="62" spans="1:25" ht="39" customHeight="1">
      <c r="A62" s="160"/>
      <c r="B62" s="553"/>
      <c r="C62" s="140" t="s">
        <v>167</v>
      </c>
      <c r="D62" s="57" t="e">
        <f>Шкафы!#REF!</f>
        <v>#REF!</v>
      </c>
      <c r="E62" s="57" t="e">
        <f>Шкафы!#REF!</f>
        <v>#REF!</v>
      </c>
      <c r="F62" s="57" t="e">
        <f>Шкафы!#REF!</f>
        <v>#REF!</v>
      </c>
      <c r="G62" s="57" t="e">
        <f>Шкафы!#REF!</f>
        <v>#REF!</v>
      </c>
      <c r="H62" s="133" t="e">
        <f>Шкафы!#REF!</f>
        <v>#REF!</v>
      </c>
      <c r="I62" s="133"/>
      <c r="J62" s="141"/>
      <c r="K62" s="141"/>
      <c r="L62" s="141"/>
      <c r="M62" s="141"/>
      <c r="N62" s="141"/>
      <c r="O62" s="141"/>
      <c r="P62" s="141"/>
      <c r="Q62" s="141"/>
      <c r="R62" s="141"/>
      <c r="S62" s="141"/>
      <c r="T62" s="141"/>
      <c r="U62" s="141"/>
      <c r="V62" s="141"/>
      <c r="W62" s="141"/>
      <c r="X62" s="141"/>
      <c r="Y62" s="141"/>
    </row>
    <row r="63" spans="1:25" ht="39" customHeight="1">
      <c r="A63" s="160"/>
      <c r="B63" s="553"/>
      <c r="C63" s="140" t="s">
        <v>140</v>
      </c>
      <c r="D63" s="57" t="e">
        <f>Шкафы!#REF!</f>
        <v>#REF!</v>
      </c>
      <c r="E63" s="57" t="e">
        <f>Шкафы!#REF!</f>
        <v>#REF!</v>
      </c>
      <c r="F63" s="57" t="e">
        <f>Шкафы!#REF!</f>
        <v>#REF!</v>
      </c>
      <c r="G63" s="57" t="e">
        <f>Шкафы!#REF!</f>
        <v>#REF!</v>
      </c>
      <c r="H63" s="133" t="e">
        <f>Шкафы!#REF!</f>
        <v>#REF!</v>
      </c>
      <c r="I63" s="133"/>
      <c r="J63" s="141"/>
      <c r="K63" s="141"/>
      <c r="L63" s="141"/>
      <c r="M63" s="141"/>
      <c r="N63" s="141"/>
      <c r="O63" s="141"/>
      <c r="P63" s="141"/>
      <c r="Q63" s="141"/>
      <c r="R63" s="141"/>
      <c r="S63" s="141"/>
      <c r="T63" s="141"/>
      <c r="U63" s="141"/>
      <c r="V63" s="141"/>
      <c r="W63" s="141"/>
      <c r="X63" s="141"/>
      <c r="Y63" s="141"/>
    </row>
    <row r="64" spans="1:25" ht="39" customHeight="1">
      <c r="A64" s="160"/>
      <c r="B64" s="553"/>
      <c r="C64" s="140" t="s">
        <v>133</v>
      </c>
      <c r="D64" s="57" t="e">
        <f>Шкафы!#REF!</f>
        <v>#REF!</v>
      </c>
      <c r="E64" s="57" t="e">
        <f>Шкафы!#REF!</f>
        <v>#REF!</v>
      </c>
      <c r="F64" s="57" t="e">
        <f>Шкафы!#REF!</f>
        <v>#REF!</v>
      </c>
      <c r="G64" s="57" t="e">
        <f>Шкафы!#REF!</f>
        <v>#REF!</v>
      </c>
      <c r="H64" s="133" t="e">
        <f>Шкафы!#REF!</f>
        <v>#REF!</v>
      </c>
      <c r="I64" s="133"/>
      <c r="J64" s="141"/>
      <c r="K64" s="141"/>
      <c r="L64" s="141"/>
      <c r="M64" s="141"/>
      <c r="N64" s="141"/>
      <c r="O64" s="133"/>
      <c r="P64" s="133"/>
      <c r="Q64" s="133"/>
      <c r="R64" s="133"/>
      <c r="S64" s="133"/>
      <c r="T64" s="133" t="e">
        <f>Шкафы!#REF!</f>
        <v>#REF!</v>
      </c>
      <c r="U64" s="133" t="e">
        <f>Шкафы!#REF!</f>
        <v>#REF!</v>
      </c>
      <c r="V64" s="133" t="e">
        <f>Шкафы!#REF!</f>
        <v>#REF!</v>
      </c>
      <c r="W64" s="133" t="e">
        <f>Шкафы!#REF!</f>
        <v>#REF!</v>
      </c>
      <c r="X64" s="133" t="e">
        <f>Шкафы!#REF!</f>
        <v>#REF!</v>
      </c>
      <c r="Y64" s="133" t="e">
        <f>Шкафы!#REF!</f>
        <v>#REF!</v>
      </c>
    </row>
    <row r="65" spans="1:25" ht="39" customHeight="1">
      <c r="A65" s="160"/>
      <c r="B65" s="553"/>
      <c r="C65" s="140" t="s">
        <v>154</v>
      </c>
      <c r="D65" s="57" t="e">
        <f>Шкафы!#REF!</f>
        <v>#REF!</v>
      </c>
      <c r="E65" s="57" t="e">
        <f>Шкафы!#REF!</f>
        <v>#REF!</v>
      </c>
      <c r="F65" s="57" t="e">
        <f>Шкафы!#REF!</f>
        <v>#REF!</v>
      </c>
      <c r="G65" s="57" t="e">
        <f>Шкафы!#REF!</f>
        <v>#REF!</v>
      </c>
      <c r="H65" s="133" t="e">
        <f>Шкафы!#REF!</f>
        <v>#REF!</v>
      </c>
      <c r="I65" s="133"/>
      <c r="J65" s="141"/>
      <c r="K65" s="141"/>
      <c r="L65" s="141"/>
      <c r="M65" s="141"/>
      <c r="N65" s="141"/>
      <c r="O65" s="141"/>
      <c r="P65" s="141"/>
      <c r="Q65" s="141"/>
      <c r="R65" s="141"/>
      <c r="S65" s="141"/>
      <c r="T65" s="141"/>
      <c r="U65" s="141"/>
      <c r="V65" s="141"/>
      <c r="W65" s="141"/>
      <c r="X65" s="141"/>
      <c r="Y65" s="141"/>
    </row>
    <row r="66" spans="1:25" ht="39" customHeight="1">
      <c r="A66" s="160"/>
      <c r="B66" s="553"/>
      <c r="C66" s="169" t="s">
        <v>142</v>
      </c>
      <c r="D66" s="184">
        <f>'Дополнительная комплектация'!$AK$340</f>
        <v>185</v>
      </c>
      <c r="E66" s="184">
        <f>'Дополнительная комплектация'!$AK$340</f>
        <v>185</v>
      </c>
      <c r="F66" s="184">
        <f>'Дополнительная комплектация'!$AK$340</f>
        <v>185</v>
      </c>
      <c r="G66" s="184">
        <f>'Дополнительная комплектация'!$AK$340</f>
        <v>185</v>
      </c>
      <c r="H66" s="133"/>
      <c r="I66" s="133"/>
      <c r="J66" s="141"/>
      <c r="K66" s="141"/>
      <c r="L66" s="141"/>
      <c r="M66" s="141"/>
      <c r="N66" s="141"/>
      <c r="O66" s="141"/>
      <c r="P66" s="141"/>
      <c r="Q66" s="141"/>
      <c r="R66" s="141"/>
      <c r="S66" s="141"/>
      <c r="T66" s="141"/>
      <c r="U66" s="141"/>
      <c r="V66" s="141"/>
      <c r="W66" s="141"/>
      <c r="X66" s="141"/>
      <c r="Y66" s="141"/>
    </row>
    <row r="67" spans="1:25" ht="39" customHeight="1">
      <c r="A67" s="139" t="s">
        <v>168</v>
      </c>
      <c r="B67" s="553"/>
      <c r="C67" s="134" t="s">
        <v>136</v>
      </c>
      <c r="D67" s="168" t="e">
        <f t="shared" ref="D67:I67" si="7">SUM(D59:D66)</f>
        <v>#REF!</v>
      </c>
      <c r="E67" s="168" t="e">
        <f t="shared" si="7"/>
        <v>#REF!</v>
      </c>
      <c r="F67" s="168" t="e">
        <f t="shared" si="7"/>
        <v>#REF!</v>
      </c>
      <c r="G67" s="168" t="e">
        <f t="shared" si="7"/>
        <v>#REF!</v>
      </c>
      <c r="H67" s="133" t="e">
        <f t="shared" si="7"/>
        <v>#REF!</v>
      </c>
      <c r="I67" s="133" t="e">
        <f t="shared" si="7"/>
        <v>#REF!</v>
      </c>
      <c r="J67" s="141" t="e">
        <f t="shared" ref="J67:Y67" si="8">SUM(J59:J65)</f>
        <v>#REF!</v>
      </c>
      <c r="K67" s="141" t="e">
        <f t="shared" si="8"/>
        <v>#REF!</v>
      </c>
      <c r="L67" s="141" t="e">
        <f t="shared" si="8"/>
        <v>#REF!</v>
      </c>
      <c r="M67" s="141" t="e">
        <f t="shared" si="8"/>
        <v>#REF!</v>
      </c>
      <c r="N67" s="141" t="e">
        <f t="shared" si="8"/>
        <v>#REF!</v>
      </c>
      <c r="O67" s="141" t="e">
        <f t="shared" si="8"/>
        <v>#REF!</v>
      </c>
      <c r="P67" s="141" t="e">
        <f t="shared" si="8"/>
        <v>#REF!</v>
      </c>
      <c r="Q67" s="141" t="e">
        <f t="shared" si="8"/>
        <v>#REF!</v>
      </c>
      <c r="R67" s="141" t="e">
        <f t="shared" si="8"/>
        <v>#REF!</v>
      </c>
      <c r="S67" s="141" t="e">
        <f t="shared" si="8"/>
        <v>#REF!</v>
      </c>
      <c r="T67" s="141" t="e">
        <f t="shared" si="8"/>
        <v>#REF!</v>
      </c>
      <c r="U67" s="141" t="e">
        <f t="shared" si="8"/>
        <v>#REF!</v>
      </c>
      <c r="V67" s="141" t="e">
        <f t="shared" si="8"/>
        <v>#REF!</v>
      </c>
      <c r="W67" s="141" t="e">
        <f t="shared" si="8"/>
        <v>#REF!</v>
      </c>
      <c r="X67" s="141" t="e">
        <f t="shared" si="8"/>
        <v>#REF!</v>
      </c>
      <c r="Y67" s="141" t="e">
        <f t="shared" si="8"/>
        <v>#REF!</v>
      </c>
    </row>
    <row r="68" spans="1:25" ht="27" customHeight="1">
      <c r="A68" s="76"/>
      <c r="B68" s="553" t="s">
        <v>164</v>
      </c>
      <c r="C68" s="140" t="s">
        <v>138</v>
      </c>
      <c r="D68" s="57" t="e">
        <f>Столы!#REF!</f>
        <v>#REF!</v>
      </c>
      <c r="E68" s="57" t="e">
        <f>Столы!#REF!</f>
        <v>#REF!</v>
      </c>
      <c r="F68" s="57" t="e">
        <f>Столы!#REF!</f>
        <v>#REF!</v>
      </c>
      <c r="G68" s="57" t="e">
        <f>Столы!#REF!</f>
        <v>#REF!</v>
      </c>
      <c r="H68" s="133" t="e">
        <f>Столы!#REF!</f>
        <v>#REF!</v>
      </c>
      <c r="I68" s="133"/>
      <c r="J68" s="141"/>
      <c r="K68" s="141"/>
      <c r="L68" s="141"/>
      <c r="M68" s="141"/>
      <c r="N68" s="141"/>
      <c r="O68" s="141"/>
      <c r="P68" s="141"/>
      <c r="Q68" s="141"/>
      <c r="R68" s="141"/>
      <c r="S68" s="141"/>
      <c r="T68" s="141"/>
      <c r="U68" s="141"/>
      <c r="V68" s="141"/>
      <c r="W68" s="141"/>
      <c r="X68" s="141"/>
      <c r="Y68" s="141"/>
    </row>
    <row r="69" spans="1:25" ht="27" customHeight="1">
      <c r="A69" s="160"/>
      <c r="B69" s="553"/>
      <c r="C69" s="140" t="s">
        <v>169</v>
      </c>
      <c r="D69" s="57" t="e">
        <f>Столы!#REF!</f>
        <v>#REF!</v>
      </c>
      <c r="E69" s="57" t="e">
        <f>Столы!#REF!</f>
        <v>#REF!</v>
      </c>
      <c r="F69" s="57" t="e">
        <f>Столы!#REF!</f>
        <v>#REF!</v>
      </c>
      <c r="G69" s="57" t="e">
        <f>Столы!#REF!</f>
        <v>#REF!</v>
      </c>
      <c r="H69" s="133" t="e">
        <f>Столы!#REF!</f>
        <v>#REF!</v>
      </c>
      <c r="I69" s="133" t="e">
        <f>Столы!#REF!</f>
        <v>#REF!</v>
      </c>
      <c r="J69" s="133" t="e">
        <f>Столы!#REF!</f>
        <v>#REF!</v>
      </c>
      <c r="K69" s="133" t="e">
        <f>Столы!#REF!</f>
        <v>#REF!</v>
      </c>
      <c r="L69" s="133" t="e">
        <f>Столы!#REF!</f>
        <v>#REF!</v>
      </c>
      <c r="M69" s="133" t="e">
        <f>Столы!#REF!</f>
        <v>#REF!</v>
      </c>
      <c r="N69" s="133" t="e">
        <f>Столы!#REF!</f>
        <v>#REF!</v>
      </c>
      <c r="O69" s="133" t="e">
        <f>Столы!#REF!</f>
        <v>#REF!</v>
      </c>
      <c r="P69" s="133" t="e">
        <f>Столы!#REF!</f>
        <v>#REF!</v>
      </c>
      <c r="Q69" s="133" t="e">
        <f>Столы!#REF!</f>
        <v>#REF!</v>
      </c>
      <c r="R69" s="133" t="e">
        <f>Столы!#REF!</f>
        <v>#REF!</v>
      </c>
      <c r="S69" s="133" t="e">
        <f>Столы!#REF!</f>
        <v>#REF!</v>
      </c>
      <c r="T69" s="141"/>
      <c r="U69" s="141"/>
      <c r="V69" s="141"/>
      <c r="W69" s="141"/>
      <c r="X69" s="141"/>
      <c r="Y69" s="141"/>
    </row>
    <row r="70" spans="1:25" ht="27" customHeight="1">
      <c r="A70" s="160"/>
      <c r="B70" s="553"/>
      <c r="C70" s="140" t="s">
        <v>170</v>
      </c>
      <c r="D70" s="57" t="e">
        <f>Столы!#REF!</f>
        <v>#REF!</v>
      </c>
      <c r="E70" s="57" t="e">
        <f>Столы!#REF!</f>
        <v>#REF!</v>
      </c>
      <c r="F70" s="57" t="e">
        <f>Столы!#REF!</f>
        <v>#REF!</v>
      </c>
      <c r="G70" s="57" t="e">
        <f>Столы!#REF!</f>
        <v>#REF!</v>
      </c>
      <c r="H70" s="133" t="e">
        <f>Столы!#REF!</f>
        <v>#REF!</v>
      </c>
      <c r="I70" s="133" t="e">
        <f>Столы!#REF!</f>
        <v>#REF!</v>
      </c>
      <c r="J70" s="133" t="e">
        <f>Столы!#REF!</f>
        <v>#REF!</v>
      </c>
      <c r="K70" s="133" t="e">
        <f>Столы!#REF!</f>
        <v>#REF!</v>
      </c>
      <c r="L70" s="133" t="e">
        <f>Столы!#REF!</f>
        <v>#REF!</v>
      </c>
      <c r="M70" s="133" t="e">
        <f>Столы!#REF!</f>
        <v>#REF!</v>
      </c>
      <c r="N70" s="133" t="e">
        <f>Столы!#REF!</f>
        <v>#REF!</v>
      </c>
      <c r="O70" s="133" t="e">
        <f>Столы!#REF!</f>
        <v>#REF!</v>
      </c>
      <c r="P70" s="133" t="e">
        <f>Столы!#REF!</f>
        <v>#REF!</v>
      </c>
      <c r="Q70" s="133" t="e">
        <f>Столы!#REF!</f>
        <v>#REF!</v>
      </c>
      <c r="R70" s="133" t="e">
        <f>Столы!#REF!</f>
        <v>#REF!</v>
      </c>
      <c r="S70" s="133" t="e">
        <f>Столы!#REF!</f>
        <v>#REF!</v>
      </c>
      <c r="T70" s="141"/>
      <c r="U70" s="141"/>
      <c r="V70" s="141"/>
      <c r="W70" s="141"/>
      <c r="X70" s="141"/>
      <c r="Y70" s="141"/>
    </row>
    <row r="71" spans="1:25" ht="27" customHeight="1">
      <c r="A71" s="160"/>
      <c r="B71" s="553"/>
      <c r="C71" s="140" t="s">
        <v>139</v>
      </c>
      <c r="D71" s="57" t="e">
        <f>Столы!#REF!</f>
        <v>#REF!</v>
      </c>
      <c r="E71" s="57" t="e">
        <f>Столы!#REF!</f>
        <v>#REF!</v>
      </c>
      <c r="F71" s="57" t="e">
        <f>Столы!#REF!</f>
        <v>#REF!</v>
      </c>
      <c r="G71" s="57" t="e">
        <f>Столы!#REF!</f>
        <v>#REF!</v>
      </c>
      <c r="H71" s="133" t="e">
        <f>Столы!#REF!</f>
        <v>#REF!</v>
      </c>
      <c r="I71" s="133" t="e">
        <f>Столы!#REF!</f>
        <v>#REF!</v>
      </c>
      <c r="J71" s="133" t="e">
        <f>Столы!#REF!</f>
        <v>#REF!</v>
      </c>
      <c r="K71" s="133" t="e">
        <f>Столы!#REF!</f>
        <v>#REF!</v>
      </c>
      <c r="L71" s="133" t="e">
        <f>Столы!#REF!</f>
        <v>#REF!</v>
      </c>
      <c r="M71" s="133" t="e">
        <f>Столы!#REF!</f>
        <v>#REF!</v>
      </c>
      <c r="N71" s="133" t="e">
        <f>Столы!#REF!</f>
        <v>#REF!</v>
      </c>
      <c r="O71" s="133" t="e">
        <f>Столы!#REF!</f>
        <v>#REF!</v>
      </c>
      <c r="P71" s="133" t="e">
        <f>Столы!#REF!</f>
        <v>#REF!</v>
      </c>
      <c r="Q71" s="133" t="e">
        <f>Столы!#REF!</f>
        <v>#REF!</v>
      </c>
      <c r="R71" s="133" t="e">
        <f>Столы!#REF!</f>
        <v>#REF!</v>
      </c>
      <c r="S71" s="133" t="e">
        <f>Столы!#REF!</f>
        <v>#REF!</v>
      </c>
      <c r="T71" s="141"/>
      <c r="U71" s="141"/>
      <c r="V71" s="141"/>
      <c r="W71" s="141"/>
      <c r="X71" s="141"/>
      <c r="Y71" s="141"/>
    </row>
    <row r="72" spans="1:25" ht="27" customHeight="1">
      <c r="A72" s="160"/>
      <c r="B72" s="553"/>
      <c r="C72" s="140" t="s">
        <v>140</v>
      </c>
      <c r="D72" s="57" t="e">
        <f>Шкафы!#REF!</f>
        <v>#REF!</v>
      </c>
      <c r="E72" s="57" t="e">
        <f>Шкафы!#REF!</f>
        <v>#REF!</v>
      </c>
      <c r="F72" s="57" t="e">
        <f>Шкафы!#REF!</f>
        <v>#REF!</v>
      </c>
      <c r="G72" s="57" t="e">
        <f>Шкафы!#REF!</f>
        <v>#REF!</v>
      </c>
      <c r="H72" s="133" t="e">
        <f>Шкафы!#REF!</f>
        <v>#REF!</v>
      </c>
      <c r="I72" s="133"/>
      <c r="J72" s="141"/>
      <c r="K72" s="141"/>
      <c r="L72" s="141"/>
      <c r="M72" s="141"/>
      <c r="N72" s="141"/>
      <c r="O72" s="141"/>
      <c r="P72" s="141"/>
      <c r="Q72" s="141"/>
      <c r="R72" s="141"/>
      <c r="S72" s="141"/>
      <c r="T72" s="141"/>
      <c r="U72" s="141"/>
      <c r="V72" s="141"/>
      <c r="W72" s="141"/>
      <c r="X72" s="141"/>
      <c r="Y72" s="141"/>
    </row>
    <row r="73" spans="1:25" ht="27" customHeight="1">
      <c r="A73" s="160"/>
      <c r="B73" s="553"/>
      <c r="C73" s="140" t="s">
        <v>162</v>
      </c>
      <c r="D73" s="57" t="e">
        <f>Шкафы!#REF!</f>
        <v>#REF!</v>
      </c>
      <c r="E73" s="57" t="e">
        <f>Шкафы!#REF!</f>
        <v>#REF!</v>
      </c>
      <c r="F73" s="57" t="e">
        <f>Шкафы!#REF!</f>
        <v>#REF!</v>
      </c>
      <c r="G73" s="57" t="e">
        <f>Шкафы!#REF!</f>
        <v>#REF!</v>
      </c>
      <c r="H73" s="133" t="e">
        <f>Шкафы!#REF!</f>
        <v>#REF!</v>
      </c>
      <c r="I73" s="133"/>
      <c r="J73" s="141"/>
      <c r="K73" s="141"/>
      <c r="L73" s="141"/>
      <c r="M73" s="141"/>
      <c r="N73" s="141"/>
      <c r="O73" s="133"/>
      <c r="P73" s="133"/>
      <c r="Q73" s="133"/>
      <c r="R73" s="133"/>
      <c r="S73" s="133"/>
      <c r="T73" s="133" t="e">
        <f>Шкафы!#REF!</f>
        <v>#REF!</v>
      </c>
      <c r="U73" s="133" t="e">
        <f>Шкафы!#REF!</f>
        <v>#REF!</v>
      </c>
      <c r="V73" s="133" t="e">
        <f>Шкафы!#REF!</f>
        <v>#REF!</v>
      </c>
      <c r="W73" s="133" t="e">
        <f>Шкафы!#REF!</f>
        <v>#REF!</v>
      </c>
      <c r="X73" s="133" t="e">
        <f>Шкафы!#REF!</f>
        <v>#REF!</v>
      </c>
      <c r="Y73" s="133" t="e">
        <f>Шкафы!#REF!</f>
        <v>#REF!</v>
      </c>
    </row>
    <row r="74" spans="1:25" ht="27" customHeight="1">
      <c r="A74" s="160"/>
      <c r="B74" s="553"/>
      <c r="C74" s="140" t="s">
        <v>171</v>
      </c>
      <c r="D74" s="57" t="e">
        <f>Шкафы!#REF!</f>
        <v>#REF!</v>
      </c>
      <c r="E74" s="57" t="e">
        <f>Шкафы!#REF!</f>
        <v>#REF!</v>
      </c>
      <c r="F74" s="57" t="e">
        <f>Шкафы!#REF!</f>
        <v>#REF!</v>
      </c>
      <c r="G74" s="57" t="e">
        <f>Шкафы!#REF!</f>
        <v>#REF!</v>
      </c>
      <c r="H74" s="133" t="e">
        <f>Шкафы!#REF!</f>
        <v>#REF!</v>
      </c>
      <c r="I74" s="133"/>
      <c r="J74" s="141"/>
      <c r="K74" s="141"/>
      <c r="L74" s="141"/>
      <c r="M74" s="141"/>
      <c r="N74" s="141"/>
      <c r="O74" s="141"/>
      <c r="P74" s="141"/>
      <c r="Q74" s="141"/>
      <c r="R74" s="141"/>
      <c r="S74" s="141"/>
      <c r="T74" s="141"/>
      <c r="U74" s="141"/>
      <c r="V74" s="141"/>
      <c r="W74" s="141"/>
      <c r="X74" s="141"/>
      <c r="Y74" s="141"/>
    </row>
    <row r="75" spans="1:25" ht="27" customHeight="1">
      <c r="A75" s="160"/>
      <c r="B75" s="553"/>
      <c r="C75" s="140" t="s">
        <v>141</v>
      </c>
      <c r="D75" s="57" t="e">
        <f>Шкафы!#REF!</f>
        <v>#REF!</v>
      </c>
      <c r="E75" s="57" t="e">
        <f>Шкафы!#REF!</f>
        <v>#REF!</v>
      </c>
      <c r="F75" s="57" t="e">
        <f>Шкафы!#REF!</f>
        <v>#REF!</v>
      </c>
      <c r="G75" s="57" t="e">
        <f>Шкафы!#REF!</f>
        <v>#REF!</v>
      </c>
      <c r="H75" s="133" t="e">
        <f>Шкафы!#REF!</f>
        <v>#REF!</v>
      </c>
      <c r="I75" s="133"/>
      <c r="J75" s="141"/>
      <c r="K75" s="141"/>
      <c r="L75" s="141"/>
      <c r="M75" s="141"/>
      <c r="N75" s="141"/>
      <c r="O75" s="133"/>
      <c r="P75" s="133"/>
      <c r="Q75" s="133"/>
      <c r="R75" s="133"/>
      <c r="S75" s="133"/>
      <c r="T75" s="133" t="e">
        <f>Шкафы!#REF!</f>
        <v>#REF!</v>
      </c>
      <c r="U75" s="133" t="e">
        <f>Шкафы!#REF!</f>
        <v>#REF!</v>
      </c>
      <c r="V75" s="133" t="e">
        <f>Шкафы!#REF!</f>
        <v>#REF!</v>
      </c>
      <c r="W75" s="133" t="e">
        <f>Шкафы!#REF!</f>
        <v>#REF!</v>
      </c>
      <c r="X75" s="133" t="e">
        <f>Шкафы!#REF!</f>
        <v>#REF!</v>
      </c>
      <c r="Y75" s="133" t="e">
        <f>Шкафы!#REF!</f>
        <v>#REF!</v>
      </c>
    </row>
    <row r="76" spans="1:25" ht="27" customHeight="1">
      <c r="A76" s="160"/>
      <c r="B76" s="553"/>
      <c r="C76" s="169" t="s">
        <v>142</v>
      </c>
      <c r="D76" s="184">
        <f>'Дополнительная комплектация'!$AK$340</f>
        <v>185</v>
      </c>
      <c r="E76" s="184">
        <f>'Дополнительная комплектация'!$AK$340</f>
        <v>185</v>
      </c>
      <c r="F76" s="184">
        <f>'Дополнительная комплектация'!$AK$340</f>
        <v>185</v>
      </c>
      <c r="G76" s="184">
        <f>'Дополнительная комплектация'!$AK$340</f>
        <v>185</v>
      </c>
      <c r="H76" s="133"/>
      <c r="I76" s="133"/>
      <c r="J76" s="141"/>
      <c r="K76" s="141"/>
      <c r="L76" s="141"/>
      <c r="M76" s="141"/>
      <c r="N76" s="141"/>
      <c r="O76" s="141"/>
      <c r="P76" s="141"/>
      <c r="Q76" s="141"/>
      <c r="R76" s="141"/>
      <c r="S76" s="141"/>
      <c r="T76" s="141"/>
      <c r="U76" s="141"/>
      <c r="V76" s="141"/>
      <c r="W76" s="141"/>
      <c r="X76" s="141"/>
      <c r="Y76" s="141"/>
    </row>
    <row r="77" spans="1:25" ht="41.25" customHeight="1">
      <c r="A77" s="139" t="s">
        <v>172</v>
      </c>
      <c r="B77" s="553"/>
      <c r="C77" s="134" t="s">
        <v>136</v>
      </c>
      <c r="D77" s="168" t="e">
        <f>SUM(D68:D76)</f>
        <v>#REF!</v>
      </c>
      <c r="E77" s="168" t="e">
        <f>SUM(E68:E76)</f>
        <v>#REF!</v>
      </c>
      <c r="F77" s="168" t="e">
        <f>SUM(F68:F76)</f>
        <v>#REF!</v>
      </c>
      <c r="G77" s="168" t="e">
        <f>SUM(G68:G76)</f>
        <v>#REF!</v>
      </c>
      <c r="H77" s="133" t="e">
        <f t="shared" ref="H77:Y77" si="9">SUM(H68:H75)</f>
        <v>#REF!</v>
      </c>
      <c r="I77" s="133" t="e">
        <f t="shared" si="9"/>
        <v>#REF!</v>
      </c>
      <c r="J77" s="141" t="e">
        <f t="shared" si="9"/>
        <v>#REF!</v>
      </c>
      <c r="K77" s="141" t="e">
        <f t="shared" si="9"/>
        <v>#REF!</v>
      </c>
      <c r="L77" s="141" t="e">
        <f t="shared" si="9"/>
        <v>#REF!</v>
      </c>
      <c r="M77" s="141" t="e">
        <f t="shared" si="9"/>
        <v>#REF!</v>
      </c>
      <c r="N77" s="141" t="e">
        <f t="shared" si="9"/>
        <v>#REF!</v>
      </c>
      <c r="O77" s="141" t="e">
        <f t="shared" si="9"/>
        <v>#REF!</v>
      </c>
      <c r="P77" s="141" t="e">
        <f t="shared" si="9"/>
        <v>#REF!</v>
      </c>
      <c r="Q77" s="141" t="e">
        <f t="shared" si="9"/>
        <v>#REF!</v>
      </c>
      <c r="R77" s="141" t="e">
        <f t="shared" si="9"/>
        <v>#REF!</v>
      </c>
      <c r="S77" s="141" t="e">
        <f t="shared" si="9"/>
        <v>#REF!</v>
      </c>
      <c r="T77" s="141" t="e">
        <f t="shared" si="9"/>
        <v>#REF!</v>
      </c>
      <c r="U77" s="141" t="e">
        <f t="shared" si="9"/>
        <v>#REF!</v>
      </c>
      <c r="V77" s="141" t="e">
        <f t="shared" si="9"/>
        <v>#REF!</v>
      </c>
      <c r="W77" s="141" t="e">
        <f t="shared" si="9"/>
        <v>#REF!</v>
      </c>
      <c r="X77" s="141" t="e">
        <f t="shared" si="9"/>
        <v>#REF!</v>
      </c>
      <c r="Y77" s="141" t="e">
        <f t="shared" si="9"/>
        <v>#REF!</v>
      </c>
    </row>
    <row r="78" spans="1:25" ht="22.5" customHeight="1">
      <c r="A78" s="76"/>
      <c r="B78" s="553" t="s">
        <v>164</v>
      </c>
      <c r="C78" s="170" t="s">
        <v>145</v>
      </c>
      <c r="D78" s="57" t="e">
        <f>Столы!#REF!</f>
        <v>#REF!</v>
      </c>
      <c r="E78" s="57" t="e">
        <f>Столы!#REF!</f>
        <v>#REF!</v>
      </c>
      <c r="F78" s="57" t="e">
        <f>Столы!#REF!</f>
        <v>#REF!</v>
      </c>
      <c r="G78" s="57" t="e">
        <f>Столы!#REF!</f>
        <v>#REF!</v>
      </c>
      <c r="H78" s="133" t="e">
        <f>Столы!#REF!</f>
        <v>#REF!</v>
      </c>
      <c r="I78" s="133"/>
      <c r="J78" s="141"/>
      <c r="K78" s="141"/>
      <c r="L78" s="141"/>
      <c r="M78" s="141"/>
      <c r="N78" s="141"/>
      <c r="O78" s="141"/>
      <c r="P78" s="141"/>
      <c r="Q78" s="141"/>
      <c r="R78" s="141"/>
      <c r="S78" s="141"/>
      <c r="T78" s="141"/>
      <c r="U78" s="141"/>
      <c r="V78" s="141"/>
      <c r="W78" s="141"/>
      <c r="X78" s="141"/>
      <c r="Y78" s="141"/>
    </row>
    <row r="79" spans="1:25" ht="21.75" customHeight="1">
      <c r="A79" s="160"/>
      <c r="B79" s="553"/>
      <c r="C79" s="140" t="s">
        <v>173</v>
      </c>
      <c r="D79" s="57" t="e">
        <f>Столы!#REF!</f>
        <v>#REF!</v>
      </c>
      <c r="E79" s="57" t="e">
        <f>Столы!#REF!</f>
        <v>#REF!</v>
      </c>
      <c r="F79" s="57" t="e">
        <f>Столы!#REF!</f>
        <v>#REF!</v>
      </c>
      <c r="G79" s="57" t="e">
        <f>Столы!#REF!</f>
        <v>#REF!</v>
      </c>
      <c r="H79" s="133"/>
      <c r="I79" s="133" t="e">
        <f>Столы!#REF!</f>
        <v>#REF!</v>
      </c>
      <c r="J79" s="133" t="e">
        <f>Столы!#REF!</f>
        <v>#REF!</v>
      </c>
      <c r="K79" s="133" t="e">
        <f>Столы!#REF!</f>
        <v>#REF!</v>
      </c>
      <c r="L79" s="133" t="e">
        <f>Столы!#REF!</f>
        <v>#REF!</v>
      </c>
      <c r="M79" s="133" t="e">
        <f>Столы!#REF!</f>
        <v>#REF!</v>
      </c>
      <c r="N79" s="133" t="e">
        <f>Столы!#REF!</f>
        <v>#REF!</v>
      </c>
      <c r="O79" s="133" t="e">
        <f>Столы!#REF!</f>
        <v>#REF!</v>
      </c>
      <c r="P79" s="133" t="e">
        <f>Столы!#REF!</f>
        <v>#REF!</v>
      </c>
      <c r="Q79" s="133" t="e">
        <f>Столы!#REF!</f>
        <v>#REF!</v>
      </c>
      <c r="R79" s="133" t="e">
        <f>Столы!#REF!</f>
        <v>#REF!</v>
      </c>
      <c r="S79" s="133" t="e">
        <f>Столы!#REF!</f>
        <v>#REF!</v>
      </c>
      <c r="T79" s="133" t="e">
        <f>Столы!#REF!</f>
        <v>#REF!</v>
      </c>
      <c r="U79" s="133" t="e">
        <f>Столы!#REF!</f>
        <v>#REF!</v>
      </c>
      <c r="V79" s="133" t="e">
        <f>Столы!#REF!</f>
        <v>#REF!</v>
      </c>
      <c r="W79" s="133" t="e">
        <f>Столы!#REF!</f>
        <v>#REF!</v>
      </c>
      <c r="X79" s="133" t="e">
        <f>Столы!#REF!</f>
        <v>#REF!</v>
      </c>
      <c r="Y79" s="133" t="e">
        <f>Столы!#REF!</f>
        <v>#REF!</v>
      </c>
    </row>
    <row r="80" spans="1:25" ht="24.75" customHeight="1">
      <c r="A80" s="160"/>
      <c r="B80" s="553"/>
      <c r="C80" s="140" t="s">
        <v>173</v>
      </c>
      <c r="D80" s="57" t="e">
        <f>Столы!#REF!</f>
        <v>#REF!</v>
      </c>
      <c r="E80" s="57" t="e">
        <f>Столы!#REF!</f>
        <v>#REF!</v>
      </c>
      <c r="F80" s="57" t="e">
        <f>Столы!#REF!</f>
        <v>#REF!</v>
      </c>
      <c r="G80" s="57" t="e">
        <f>Столы!#REF!</f>
        <v>#REF!</v>
      </c>
      <c r="H80" s="133"/>
      <c r="I80" s="133" t="e">
        <f>Столы!#REF!</f>
        <v>#REF!</v>
      </c>
      <c r="J80" s="133" t="e">
        <f>Столы!#REF!</f>
        <v>#REF!</v>
      </c>
      <c r="K80" s="133" t="e">
        <f>Столы!#REF!</f>
        <v>#REF!</v>
      </c>
      <c r="L80" s="133" t="e">
        <f>Столы!#REF!</f>
        <v>#REF!</v>
      </c>
      <c r="M80" s="133" t="e">
        <f>Столы!#REF!</f>
        <v>#REF!</v>
      </c>
      <c r="N80" s="133" t="e">
        <f>Столы!#REF!</f>
        <v>#REF!</v>
      </c>
      <c r="O80" s="133" t="e">
        <f>Столы!#REF!</f>
        <v>#REF!</v>
      </c>
      <c r="P80" s="133" t="e">
        <f>Столы!#REF!</f>
        <v>#REF!</v>
      </c>
      <c r="Q80" s="133" t="e">
        <f>Столы!#REF!</f>
        <v>#REF!</v>
      </c>
      <c r="R80" s="133" t="e">
        <f>Столы!#REF!</f>
        <v>#REF!</v>
      </c>
      <c r="S80" s="133" t="e">
        <f>Столы!#REF!</f>
        <v>#REF!</v>
      </c>
      <c r="T80" s="133" t="e">
        <f>Столы!#REF!</f>
        <v>#REF!</v>
      </c>
      <c r="U80" s="133" t="e">
        <f>Столы!#REF!</f>
        <v>#REF!</v>
      </c>
      <c r="V80" s="133" t="e">
        <f>Столы!#REF!</f>
        <v>#REF!</v>
      </c>
      <c r="W80" s="133" t="e">
        <f>Столы!#REF!</f>
        <v>#REF!</v>
      </c>
      <c r="X80" s="133" t="e">
        <f>Столы!#REF!</f>
        <v>#REF!</v>
      </c>
      <c r="Y80" s="133" t="e">
        <f>Столы!#REF!</f>
        <v>#REF!</v>
      </c>
    </row>
    <row r="81" spans="1:25" ht="15.75" customHeight="1">
      <c r="A81" s="160"/>
      <c r="B81" s="553"/>
      <c r="C81" s="140" t="s">
        <v>160</v>
      </c>
      <c r="D81" s="57" t="e">
        <f>Столы!#REF!</f>
        <v>#REF!</v>
      </c>
      <c r="E81" s="57" t="e">
        <f>Столы!#REF!</f>
        <v>#REF!</v>
      </c>
      <c r="F81" s="57" t="e">
        <f>Столы!#REF!</f>
        <v>#REF!</v>
      </c>
      <c r="G81" s="57" t="e">
        <f>Столы!#REF!</f>
        <v>#REF!</v>
      </c>
      <c r="H81" s="133" t="e">
        <f>Столы!#REF!</f>
        <v>#REF!</v>
      </c>
      <c r="I81" s="133" t="e">
        <f>Столы!#REF!</f>
        <v>#REF!</v>
      </c>
      <c r="J81" s="133" t="e">
        <f>Столы!#REF!</f>
        <v>#REF!</v>
      </c>
      <c r="K81" s="133" t="e">
        <f>Столы!#REF!</f>
        <v>#REF!</v>
      </c>
      <c r="L81" s="133" t="e">
        <f>Столы!#REF!</f>
        <v>#REF!</v>
      </c>
      <c r="M81" s="133" t="e">
        <f>Столы!#REF!</f>
        <v>#REF!</v>
      </c>
      <c r="N81" s="133" t="e">
        <f>Столы!#REF!</f>
        <v>#REF!</v>
      </c>
      <c r="O81" s="133" t="e">
        <f>Столы!#REF!</f>
        <v>#REF!</v>
      </c>
      <c r="P81" s="133" t="e">
        <f>Столы!#REF!</f>
        <v>#REF!</v>
      </c>
      <c r="Q81" s="133" t="e">
        <f>Столы!#REF!</f>
        <v>#REF!</v>
      </c>
      <c r="R81" s="133" t="e">
        <f>Столы!#REF!</f>
        <v>#REF!</v>
      </c>
      <c r="S81" s="133" t="e">
        <f>Столы!#REF!</f>
        <v>#REF!</v>
      </c>
      <c r="T81" s="141"/>
      <c r="U81" s="141"/>
      <c r="V81" s="141"/>
      <c r="W81" s="141"/>
      <c r="X81" s="141"/>
      <c r="Y81" s="141"/>
    </row>
    <row r="82" spans="1:25" ht="27" customHeight="1">
      <c r="A82" s="160"/>
      <c r="B82" s="553"/>
      <c r="C82" s="140" t="s">
        <v>147</v>
      </c>
      <c r="D82" s="57" t="e">
        <f>Шкафы!#REF!</f>
        <v>#REF!</v>
      </c>
      <c r="E82" s="57" t="e">
        <f>Шкафы!#REF!</f>
        <v>#REF!</v>
      </c>
      <c r="F82" s="57" t="e">
        <f>Шкафы!#REF!</f>
        <v>#REF!</v>
      </c>
      <c r="G82" s="57" t="e">
        <f>Шкафы!#REF!</f>
        <v>#REF!</v>
      </c>
      <c r="H82" s="133" t="e">
        <f>Шкафы!#REF!</f>
        <v>#REF!</v>
      </c>
      <c r="I82" s="133"/>
      <c r="J82" s="141"/>
      <c r="K82" s="141"/>
      <c r="L82" s="141"/>
      <c r="M82" s="141"/>
      <c r="N82" s="141"/>
      <c r="O82" s="141"/>
      <c r="P82" s="141"/>
      <c r="Q82" s="141"/>
      <c r="R82" s="141"/>
      <c r="S82" s="141"/>
      <c r="T82" s="141"/>
      <c r="U82" s="141"/>
      <c r="V82" s="141"/>
      <c r="W82" s="141"/>
      <c r="X82" s="141"/>
      <c r="Y82" s="141"/>
    </row>
    <row r="83" spans="1:25" ht="30.75" customHeight="1">
      <c r="A83" s="160"/>
      <c r="B83" s="553"/>
      <c r="C83" s="140" t="s">
        <v>174</v>
      </c>
      <c r="D83" s="57" t="e">
        <f>Шкафы!#REF!</f>
        <v>#REF!</v>
      </c>
      <c r="E83" s="57" t="e">
        <f>Шкафы!#REF!</f>
        <v>#REF!</v>
      </c>
      <c r="F83" s="57" t="e">
        <f>Шкафы!#REF!</f>
        <v>#REF!</v>
      </c>
      <c r="G83" s="57" t="e">
        <f>Шкафы!#REF!</f>
        <v>#REF!</v>
      </c>
      <c r="H83" s="133" t="e">
        <f>Шкафы!#REF!</f>
        <v>#REF!</v>
      </c>
      <c r="I83" s="133"/>
      <c r="J83" s="141"/>
      <c r="K83" s="141"/>
      <c r="L83" s="141"/>
      <c r="M83" s="141"/>
      <c r="N83" s="141"/>
      <c r="O83" s="141"/>
      <c r="P83" s="141"/>
      <c r="Q83" s="141"/>
      <c r="R83" s="141"/>
      <c r="S83" s="141"/>
      <c r="T83" s="141"/>
      <c r="U83" s="141"/>
      <c r="V83" s="141"/>
      <c r="W83" s="141"/>
      <c r="X83" s="141"/>
      <c r="Y83" s="141"/>
    </row>
    <row r="84" spans="1:25" ht="30" customHeight="1">
      <c r="A84" s="160"/>
      <c r="B84" s="553"/>
      <c r="C84" s="140" t="s">
        <v>175</v>
      </c>
      <c r="D84" s="57" t="e">
        <f>Шкафы!#REF!</f>
        <v>#REF!</v>
      </c>
      <c r="E84" s="57" t="e">
        <f>Шкафы!#REF!</f>
        <v>#REF!</v>
      </c>
      <c r="F84" s="57" t="e">
        <f>Шкафы!#REF!</f>
        <v>#REF!</v>
      </c>
      <c r="G84" s="57" t="e">
        <f>Шкафы!#REF!</f>
        <v>#REF!</v>
      </c>
      <c r="H84" s="133" t="e">
        <f>Шкафы!#REF!</f>
        <v>#REF!</v>
      </c>
      <c r="I84" s="133"/>
      <c r="J84" s="141"/>
      <c r="K84" s="141"/>
      <c r="L84" s="141"/>
      <c r="M84" s="141"/>
      <c r="N84" s="141"/>
      <c r="O84" s="141"/>
      <c r="P84" s="141"/>
      <c r="Q84" s="141"/>
      <c r="R84" s="141"/>
      <c r="S84" s="141"/>
      <c r="T84" s="141"/>
      <c r="U84" s="141"/>
      <c r="V84" s="141"/>
      <c r="W84" s="141"/>
      <c r="X84" s="141"/>
      <c r="Y84" s="141"/>
    </row>
    <row r="85" spans="1:25" ht="30.75" customHeight="1">
      <c r="A85" s="160"/>
      <c r="B85" s="553"/>
      <c r="C85" s="140" t="s">
        <v>176</v>
      </c>
      <c r="D85" s="57" t="e">
        <f>Шкафы!#REF!</f>
        <v>#REF!</v>
      </c>
      <c r="E85" s="57" t="e">
        <f>Шкафы!#REF!</f>
        <v>#REF!</v>
      </c>
      <c r="F85" s="57" t="e">
        <f>Шкафы!#REF!</f>
        <v>#REF!</v>
      </c>
      <c r="G85" s="57" t="e">
        <f>Шкафы!#REF!</f>
        <v>#REF!</v>
      </c>
      <c r="H85" s="133" t="e">
        <f>Шкафы!#REF!</f>
        <v>#REF!</v>
      </c>
      <c r="I85" s="133"/>
      <c r="J85" s="141"/>
      <c r="K85" s="141"/>
      <c r="L85" s="141"/>
      <c r="M85" s="141"/>
      <c r="N85" s="141"/>
      <c r="O85" s="141"/>
      <c r="P85" s="141"/>
      <c r="Q85" s="141"/>
      <c r="R85" s="141"/>
      <c r="S85" s="141"/>
      <c r="T85" s="141"/>
      <c r="U85" s="141"/>
      <c r="V85" s="141"/>
      <c r="W85" s="141"/>
      <c r="X85" s="141"/>
      <c r="Y85" s="141"/>
    </row>
    <row r="86" spans="1:25" ht="24" customHeight="1">
      <c r="A86" s="160"/>
      <c r="B86" s="553"/>
      <c r="C86" s="140" t="s">
        <v>147</v>
      </c>
      <c r="D86" s="57" t="e">
        <f>Шкафы!#REF!</f>
        <v>#REF!</v>
      </c>
      <c r="E86" s="57" t="e">
        <f>Шкафы!#REF!</f>
        <v>#REF!</v>
      </c>
      <c r="F86" s="57" t="e">
        <f>Шкафы!#REF!</f>
        <v>#REF!</v>
      </c>
      <c r="G86" s="57" t="e">
        <f>Шкафы!#REF!</f>
        <v>#REF!</v>
      </c>
      <c r="H86" s="133" t="e">
        <f>Шкафы!#REF!</f>
        <v>#REF!</v>
      </c>
      <c r="I86" s="133"/>
      <c r="J86" s="141"/>
      <c r="K86" s="141"/>
      <c r="L86" s="141"/>
      <c r="M86" s="141"/>
      <c r="N86" s="141"/>
      <c r="O86" s="141"/>
      <c r="P86" s="141"/>
      <c r="Q86" s="141"/>
      <c r="R86" s="141"/>
      <c r="S86" s="141"/>
      <c r="T86" s="141"/>
      <c r="U86" s="141"/>
      <c r="V86" s="141"/>
      <c r="W86" s="141"/>
      <c r="X86" s="141"/>
      <c r="Y86" s="141"/>
    </row>
    <row r="87" spans="1:25" ht="24.75" customHeight="1">
      <c r="A87" s="160"/>
      <c r="B87" s="553"/>
      <c r="C87" s="169" t="s">
        <v>150</v>
      </c>
      <c r="D87" s="184">
        <f>'Дополнительная комплектация'!$AK$338</f>
        <v>152</v>
      </c>
      <c r="E87" s="184">
        <f>'Дополнительная комплектация'!$AK$338</f>
        <v>152</v>
      </c>
      <c r="F87" s="184">
        <f>'Дополнительная комплектация'!$AK$338</f>
        <v>152</v>
      </c>
      <c r="G87" s="184">
        <f>'Дополнительная комплектация'!$AK$338</f>
        <v>152</v>
      </c>
      <c r="H87" s="133"/>
      <c r="I87" s="133"/>
      <c r="J87" s="141"/>
      <c r="K87" s="141"/>
      <c r="L87" s="141"/>
      <c r="M87" s="141"/>
      <c r="N87" s="141"/>
      <c r="O87" s="141"/>
      <c r="P87" s="141"/>
      <c r="Q87" s="141"/>
      <c r="R87" s="141"/>
      <c r="S87" s="141"/>
      <c r="T87" s="141"/>
      <c r="U87" s="141"/>
      <c r="V87" s="141"/>
      <c r="W87" s="141"/>
      <c r="X87" s="141"/>
      <c r="Y87" s="141"/>
    </row>
    <row r="88" spans="1:25" ht="39" customHeight="1">
      <c r="A88" s="139" t="s">
        <v>177</v>
      </c>
      <c r="B88" s="553"/>
      <c r="C88" s="134" t="s">
        <v>136</v>
      </c>
      <c r="D88" s="168" t="e">
        <f>SUM(D78:D87)</f>
        <v>#REF!</v>
      </c>
      <c r="E88" s="168" t="e">
        <f>SUM(E78:E87)</f>
        <v>#REF!</v>
      </c>
      <c r="F88" s="168" t="e">
        <f>SUM(F78:F87)</f>
        <v>#REF!</v>
      </c>
      <c r="G88" s="168" t="e">
        <f>SUM(G78:G87)</f>
        <v>#REF!</v>
      </c>
      <c r="H88" s="133" t="e">
        <f t="shared" ref="H88:Y88" si="10">SUM(H78:H86)</f>
        <v>#REF!</v>
      </c>
      <c r="I88" s="133" t="e">
        <f t="shared" si="10"/>
        <v>#REF!</v>
      </c>
      <c r="J88" s="141" t="e">
        <f t="shared" si="10"/>
        <v>#REF!</v>
      </c>
      <c r="K88" s="141" t="e">
        <f t="shared" si="10"/>
        <v>#REF!</v>
      </c>
      <c r="L88" s="141" t="e">
        <f t="shared" si="10"/>
        <v>#REF!</v>
      </c>
      <c r="M88" s="141" t="e">
        <f t="shared" si="10"/>
        <v>#REF!</v>
      </c>
      <c r="N88" s="141" t="e">
        <f t="shared" si="10"/>
        <v>#REF!</v>
      </c>
      <c r="O88" s="141" t="e">
        <f t="shared" si="10"/>
        <v>#REF!</v>
      </c>
      <c r="P88" s="141" t="e">
        <f t="shared" si="10"/>
        <v>#REF!</v>
      </c>
      <c r="Q88" s="141" t="e">
        <f t="shared" si="10"/>
        <v>#REF!</v>
      </c>
      <c r="R88" s="141" t="e">
        <f t="shared" si="10"/>
        <v>#REF!</v>
      </c>
      <c r="S88" s="141" t="e">
        <f t="shared" si="10"/>
        <v>#REF!</v>
      </c>
      <c r="T88" s="141" t="e">
        <f t="shared" si="10"/>
        <v>#REF!</v>
      </c>
      <c r="U88" s="141" t="e">
        <f t="shared" si="10"/>
        <v>#REF!</v>
      </c>
      <c r="V88" s="141" t="e">
        <f t="shared" si="10"/>
        <v>#REF!</v>
      </c>
      <c r="W88" s="141" t="e">
        <f t="shared" si="10"/>
        <v>#REF!</v>
      </c>
      <c r="X88" s="141" t="e">
        <f t="shared" si="10"/>
        <v>#REF!</v>
      </c>
      <c r="Y88" s="141" t="e">
        <f t="shared" si="10"/>
        <v>#REF!</v>
      </c>
    </row>
    <row r="89" spans="1:25" ht="18.75" customHeight="1">
      <c r="A89" s="76"/>
      <c r="B89" s="553" t="s">
        <v>178</v>
      </c>
      <c r="C89" s="140" t="s">
        <v>138</v>
      </c>
      <c r="D89" s="57" t="e">
        <f>Столы!#REF!</f>
        <v>#REF!</v>
      </c>
      <c r="E89" s="57" t="e">
        <f>Столы!#REF!</f>
        <v>#REF!</v>
      </c>
      <c r="F89" s="57" t="e">
        <f>Столы!#REF!</f>
        <v>#REF!</v>
      </c>
      <c r="G89" s="57" t="e">
        <f>Столы!#REF!</f>
        <v>#REF!</v>
      </c>
      <c r="H89" s="133" t="e">
        <f>Столы!#REF!</f>
        <v>#REF!</v>
      </c>
      <c r="I89" s="133"/>
      <c r="J89" s="141"/>
      <c r="K89" s="141"/>
      <c r="L89" s="141"/>
      <c r="M89" s="141"/>
      <c r="N89" s="141"/>
      <c r="O89" s="141"/>
      <c r="P89" s="141"/>
      <c r="Q89" s="141"/>
      <c r="R89" s="141"/>
      <c r="S89" s="141"/>
      <c r="T89" s="141"/>
      <c r="U89" s="141"/>
      <c r="V89" s="141"/>
      <c r="W89" s="141"/>
      <c r="X89" s="141"/>
      <c r="Y89" s="141"/>
    </row>
    <row r="90" spans="1:25" ht="15" customHeight="1">
      <c r="A90" s="160"/>
      <c r="B90" s="553"/>
      <c r="C90" s="140" t="s">
        <v>179</v>
      </c>
      <c r="D90" s="57" t="e">
        <f>Столы!#REF!</f>
        <v>#REF!</v>
      </c>
      <c r="E90" s="57" t="e">
        <f>Столы!#REF!</f>
        <v>#REF!</v>
      </c>
      <c r="F90" s="57" t="e">
        <f>Столы!#REF!</f>
        <v>#REF!</v>
      </c>
      <c r="G90" s="57" t="e">
        <f>Столы!#REF!</f>
        <v>#REF!</v>
      </c>
      <c r="H90" s="133"/>
      <c r="I90" s="133" t="e">
        <f>Столы!#REF!</f>
        <v>#REF!</v>
      </c>
      <c r="J90" s="133" t="e">
        <f>Столы!#REF!</f>
        <v>#REF!</v>
      </c>
      <c r="K90" s="133" t="e">
        <f>Столы!#REF!</f>
        <v>#REF!</v>
      </c>
      <c r="L90" s="133" t="e">
        <f>Столы!#REF!</f>
        <v>#REF!</v>
      </c>
      <c r="M90" s="133" t="e">
        <f>Столы!#REF!</f>
        <v>#REF!</v>
      </c>
      <c r="N90" s="133" t="e">
        <f>Столы!#REF!</f>
        <v>#REF!</v>
      </c>
      <c r="O90" s="133" t="e">
        <f>Столы!#REF!</f>
        <v>#REF!</v>
      </c>
      <c r="P90" s="133" t="e">
        <f>Столы!#REF!</f>
        <v>#REF!</v>
      </c>
      <c r="Q90" s="133" t="e">
        <f>Столы!#REF!</f>
        <v>#REF!</v>
      </c>
      <c r="R90" s="133" t="e">
        <f>Столы!#REF!</f>
        <v>#REF!</v>
      </c>
      <c r="S90" s="133" t="e">
        <f>Столы!#REF!</f>
        <v>#REF!</v>
      </c>
      <c r="T90" s="133"/>
      <c r="U90" s="133"/>
      <c r="V90" s="133"/>
      <c r="W90" s="133"/>
      <c r="X90" s="133"/>
      <c r="Y90" s="133"/>
    </row>
    <row r="91" spans="1:25" ht="18.75" customHeight="1">
      <c r="A91" s="160"/>
      <c r="B91" s="553"/>
      <c r="C91" s="140" t="s">
        <v>170</v>
      </c>
      <c r="D91" s="57" t="e">
        <f>Столы!#REF!</f>
        <v>#REF!</v>
      </c>
      <c r="E91" s="57" t="e">
        <f>Столы!#REF!</f>
        <v>#REF!</v>
      </c>
      <c r="F91" s="57" t="e">
        <f>Столы!#REF!</f>
        <v>#REF!</v>
      </c>
      <c r="G91" s="57" t="e">
        <f>Столы!#REF!</f>
        <v>#REF!</v>
      </c>
      <c r="H91" s="133" t="e">
        <f>Столы!#REF!</f>
        <v>#REF!</v>
      </c>
      <c r="I91" s="133" t="e">
        <f>Столы!#REF!</f>
        <v>#REF!</v>
      </c>
      <c r="J91" s="133" t="e">
        <f>Столы!#REF!</f>
        <v>#REF!</v>
      </c>
      <c r="K91" s="133" t="e">
        <f>Столы!#REF!</f>
        <v>#REF!</v>
      </c>
      <c r="L91" s="133" t="e">
        <f>Столы!#REF!</f>
        <v>#REF!</v>
      </c>
      <c r="M91" s="133" t="e">
        <f>Столы!#REF!</f>
        <v>#REF!</v>
      </c>
      <c r="N91" s="133" t="e">
        <f>Столы!#REF!</f>
        <v>#REF!</v>
      </c>
      <c r="O91" s="133" t="e">
        <f>Столы!#REF!</f>
        <v>#REF!</v>
      </c>
      <c r="P91" s="133" t="e">
        <f>Столы!#REF!</f>
        <v>#REF!</v>
      </c>
      <c r="Q91" s="133" t="e">
        <f>Столы!#REF!</f>
        <v>#REF!</v>
      </c>
      <c r="R91" s="133" t="e">
        <f>Столы!#REF!</f>
        <v>#REF!</v>
      </c>
      <c r="S91" s="133" t="e">
        <f>Столы!#REF!</f>
        <v>#REF!</v>
      </c>
      <c r="T91" s="133"/>
      <c r="U91" s="133"/>
      <c r="V91" s="133"/>
      <c r="W91" s="133"/>
      <c r="X91" s="133"/>
      <c r="Y91" s="133"/>
    </row>
    <row r="92" spans="1:25" ht="18" customHeight="1">
      <c r="A92" s="160"/>
      <c r="B92" s="553"/>
      <c r="C92" s="140" t="s">
        <v>165</v>
      </c>
      <c r="D92" s="57" t="e">
        <f>Столы!#REF!</f>
        <v>#REF!</v>
      </c>
      <c r="E92" s="57" t="e">
        <f>Столы!#REF!</f>
        <v>#REF!</v>
      </c>
      <c r="F92" s="57" t="e">
        <f>Столы!#REF!</f>
        <v>#REF!</v>
      </c>
      <c r="G92" s="57" t="e">
        <f>Столы!#REF!</f>
        <v>#REF!</v>
      </c>
      <c r="H92" s="133" t="e">
        <f>Столы!#REF!</f>
        <v>#REF!</v>
      </c>
      <c r="I92" s="133" t="e">
        <f>Столы!#REF!</f>
        <v>#REF!</v>
      </c>
      <c r="J92" s="133" t="e">
        <f>Столы!#REF!</f>
        <v>#REF!</v>
      </c>
      <c r="K92" s="133" t="e">
        <f>Столы!#REF!</f>
        <v>#REF!</v>
      </c>
      <c r="L92" s="133" t="e">
        <f>Столы!#REF!</f>
        <v>#REF!</v>
      </c>
      <c r="M92" s="133" t="e">
        <f>Столы!#REF!</f>
        <v>#REF!</v>
      </c>
      <c r="N92" s="133" t="e">
        <f>Столы!#REF!</f>
        <v>#REF!</v>
      </c>
      <c r="O92" s="133" t="e">
        <f>Столы!#REF!</f>
        <v>#REF!</v>
      </c>
      <c r="P92" s="133" t="e">
        <f>Столы!#REF!</f>
        <v>#REF!</v>
      </c>
      <c r="Q92" s="133" t="e">
        <f>Столы!#REF!</f>
        <v>#REF!</v>
      </c>
      <c r="R92" s="133" t="e">
        <f>Столы!#REF!</f>
        <v>#REF!</v>
      </c>
      <c r="S92" s="133" t="e">
        <f>Столы!#REF!</f>
        <v>#REF!</v>
      </c>
      <c r="T92" s="133"/>
      <c r="U92" s="133"/>
      <c r="V92" s="133"/>
      <c r="W92" s="133"/>
      <c r="X92" s="133"/>
      <c r="Y92" s="133"/>
    </row>
    <row r="93" spans="1:25" ht="26.25" customHeight="1">
      <c r="A93" s="160"/>
      <c r="B93" s="553"/>
      <c r="C93" s="140" t="s">
        <v>180</v>
      </c>
      <c r="D93" s="57" t="e">
        <f>Шкафы!#REF!</f>
        <v>#REF!</v>
      </c>
      <c r="E93" s="57" t="e">
        <f>Шкафы!#REF!</f>
        <v>#REF!</v>
      </c>
      <c r="F93" s="57" t="e">
        <f>Шкафы!#REF!</f>
        <v>#REF!</v>
      </c>
      <c r="G93" s="57" t="e">
        <f>Шкафы!#REF!</f>
        <v>#REF!</v>
      </c>
      <c r="H93" s="133" t="e">
        <f>Шкафы!#REF!</f>
        <v>#REF!</v>
      </c>
      <c r="I93" s="133"/>
      <c r="J93" s="133"/>
      <c r="K93" s="133"/>
      <c r="L93" s="133"/>
      <c r="M93" s="133"/>
      <c r="N93" s="133"/>
      <c r="O93" s="133"/>
      <c r="P93" s="133"/>
      <c r="Q93" s="133"/>
      <c r="R93" s="133"/>
      <c r="S93" s="133"/>
      <c r="T93" s="133"/>
      <c r="U93" s="133"/>
      <c r="V93" s="133"/>
      <c r="W93" s="133"/>
      <c r="X93" s="133"/>
      <c r="Y93" s="133"/>
    </row>
    <row r="94" spans="1:25" ht="18" customHeight="1">
      <c r="A94" s="160"/>
      <c r="B94" s="553"/>
      <c r="C94" s="140" t="s">
        <v>181</v>
      </c>
      <c r="D94" s="57" t="e">
        <f>Шкафы!#REF!</f>
        <v>#REF!</v>
      </c>
      <c r="E94" s="57" t="e">
        <f>Шкафы!#REF!</f>
        <v>#REF!</v>
      </c>
      <c r="F94" s="57" t="e">
        <f>Шкафы!#REF!</f>
        <v>#REF!</v>
      </c>
      <c r="G94" s="57" t="e">
        <f>Шкафы!#REF!</f>
        <v>#REF!</v>
      </c>
      <c r="H94" s="133" t="e">
        <f>Шкафы!#REF!</f>
        <v>#REF!</v>
      </c>
      <c r="I94" s="133"/>
      <c r="J94" s="133"/>
      <c r="K94" s="133"/>
      <c r="L94" s="133"/>
      <c r="M94" s="133"/>
      <c r="N94" s="133"/>
      <c r="O94" s="133"/>
      <c r="P94" s="133"/>
      <c r="Q94" s="133"/>
      <c r="R94" s="133"/>
      <c r="S94" s="133"/>
      <c r="T94" s="133" t="e">
        <f>Шкафы!#REF!</f>
        <v>#REF!</v>
      </c>
      <c r="U94" s="133" t="e">
        <f>Шкафы!#REF!</f>
        <v>#REF!</v>
      </c>
      <c r="V94" s="133" t="e">
        <f>Шкафы!#REF!</f>
        <v>#REF!</v>
      </c>
      <c r="W94" s="133" t="e">
        <f>Шкафы!#REF!</f>
        <v>#REF!</v>
      </c>
      <c r="X94" s="133" t="e">
        <f>Шкафы!#REF!</f>
        <v>#REF!</v>
      </c>
      <c r="Y94" s="133" t="e">
        <f>Шкафы!#REF!</f>
        <v>#REF!</v>
      </c>
    </row>
    <row r="95" spans="1:25" ht="21.75" customHeight="1">
      <c r="A95" s="160"/>
      <c r="B95" s="553"/>
      <c r="C95" s="140" t="s">
        <v>181</v>
      </c>
      <c r="D95" s="57" t="e">
        <f>Шкафы!#REF!</f>
        <v>#REF!</v>
      </c>
      <c r="E95" s="57" t="e">
        <f>Шкафы!#REF!</f>
        <v>#REF!</v>
      </c>
      <c r="F95" s="57" t="e">
        <f>Шкафы!#REF!</f>
        <v>#REF!</v>
      </c>
      <c r="G95" s="57" t="e">
        <f>Шкафы!#REF!</f>
        <v>#REF!</v>
      </c>
      <c r="H95" s="133" t="e">
        <f>Шкафы!#REF!</f>
        <v>#REF!</v>
      </c>
      <c r="I95" s="133"/>
      <c r="J95" s="133"/>
      <c r="K95" s="133"/>
      <c r="L95" s="133"/>
      <c r="M95" s="133"/>
      <c r="N95" s="133"/>
      <c r="O95" s="133"/>
      <c r="P95" s="133"/>
      <c r="Q95" s="133"/>
      <c r="R95" s="133"/>
      <c r="S95" s="133"/>
      <c r="T95" s="133" t="e">
        <f>Шкафы!#REF!</f>
        <v>#REF!</v>
      </c>
      <c r="U95" s="133" t="e">
        <f>Шкафы!#REF!</f>
        <v>#REF!</v>
      </c>
      <c r="V95" s="133" t="e">
        <f>Шкафы!#REF!</f>
        <v>#REF!</v>
      </c>
      <c r="W95" s="133" t="e">
        <f>Шкафы!#REF!</f>
        <v>#REF!</v>
      </c>
      <c r="X95" s="133" t="e">
        <f>Шкафы!#REF!</f>
        <v>#REF!</v>
      </c>
      <c r="Y95" s="133" t="e">
        <f>Шкафы!#REF!</f>
        <v>#REF!</v>
      </c>
    </row>
    <row r="96" spans="1:25" ht="30" customHeight="1">
      <c r="A96" s="160"/>
      <c r="B96" s="553"/>
      <c r="C96" s="140" t="s">
        <v>182</v>
      </c>
      <c r="D96" s="57" t="e">
        <f>Шкафы!#REF!</f>
        <v>#REF!</v>
      </c>
      <c r="E96" s="57" t="e">
        <f>Шкафы!#REF!</f>
        <v>#REF!</v>
      </c>
      <c r="F96" s="57" t="e">
        <f>Шкафы!#REF!</f>
        <v>#REF!</v>
      </c>
      <c r="G96" s="57" t="e">
        <f>Шкафы!#REF!</f>
        <v>#REF!</v>
      </c>
      <c r="H96" s="133" t="e">
        <f>Шкафы!#REF!</f>
        <v>#REF!</v>
      </c>
      <c r="I96" s="133"/>
      <c r="J96" s="141"/>
      <c r="K96" s="141"/>
      <c r="L96" s="141"/>
      <c r="M96" s="141"/>
      <c r="N96" s="141"/>
      <c r="O96" s="141"/>
      <c r="P96" s="141"/>
      <c r="Q96" s="141"/>
      <c r="R96" s="141"/>
      <c r="S96" s="141"/>
      <c r="T96" s="141"/>
      <c r="U96" s="141"/>
      <c r="V96" s="141"/>
      <c r="W96" s="141"/>
      <c r="X96" s="141"/>
      <c r="Y96" s="141"/>
    </row>
    <row r="97" spans="1:25" ht="38.25" customHeight="1">
      <c r="A97" s="160"/>
      <c r="B97" s="553"/>
      <c r="C97" s="140" t="s">
        <v>183</v>
      </c>
      <c r="D97" s="57" t="e">
        <f>Шкафы!#REF!</f>
        <v>#REF!</v>
      </c>
      <c r="E97" s="57" t="e">
        <f>Шкафы!#REF!</f>
        <v>#REF!</v>
      </c>
      <c r="F97" s="57" t="e">
        <f>Шкафы!#REF!</f>
        <v>#REF!</v>
      </c>
      <c r="G97" s="57" t="e">
        <f>Шкафы!#REF!</f>
        <v>#REF!</v>
      </c>
      <c r="H97" s="133"/>
      <c r="I97" s="133"/>
      <c r="J97" s="141"/>
      <c r="K97" s="141"/>
      <c r="L97" s="141"/>
      <c r="M97" s="141"/>
      <c r="N97" s="141"/>
      <c r="O97" s="141"/>
      <c r="P97" s="141"/>
      <c r="Q97" s="141"/>
      <c r="R97" s="141"/>
      <c r="S97" s="141"/>
      <c r="T97" s="141"/>
      <c r="U97" s="141"/>
      <c r="V97" s="141"/>
      <c r="W97" s="141"/>
      <c r="X97" s="141"/>
      <c r="Y97" s="141"/>
    </row>
    <row r="98" spans="1:25" ht="21" customHeight="1">
      <c r="A98" s="160"/>
      <c r="B98" s="553"/>
      <c r="C98" s="140" t="s">
        <v>180</v>
      </c>
      <c r="D98" s="57" t="e">
        <f>Шкафы!#REF!</f>
        <v>#REF!</v>
      </c>
      <c r="E98" s="57" t="e">
        <f>Шкафы!#REF!</f>
        <v>#REF!</v>
      </c>
      <c r="F98" s="57" t="e">
        <f>Шкафы!#REF!</f>
        <v>#REF!</v>
      </c>
      <c r="G98" s="57" t="e">
        <f>Шкафы!#REF!</f>
        <v>#REF!</v>
      </c>
      <c r="H98" s="133" t="e">
        <f>Шкафы!#REF!</f>
        <v>#REF!</v>
      </c>
      <c r="I98" s="133"/>
      <c r="J98" s="141"/>
      <c r="K98" s="141"/>
      <c r="L98" s="141"/>
      <c r="M98" s="141"/>
      <c r="N98" s="141"/>
      <c r="O98" s="141"/>
      <c r="P98" s="141"/>
      <c r="Q98" s="141"/>
      <c r="R98" s="141"/>
      <c r="S98" s="141"/>
      <c r="T98" s="141"/>
      <c r="U98" s="141"/>
      <c r="V98" s="141"/>
      <c r="W98" s="141"/>
      <c r="X98" s="141"/>
      <c r="Y98" s="141"/>
    </row>
    <row r="99" spans="1:25" ht="24.75" customHeight="1">
      <c r="A99" s="160"/>
      <c r="B99" s="553"/>
      <c r="C99" s="169" t="s">
        <v>142</v>
      </c>
      <c r="D99" s="184">
        <f>'Дополнительная комплектация'!$AK$340</f>
        <v>185</v>
      </c>
      <c r="E99" s="184">
        <f>'Дополнительная комплектация'!$AK$340</f>
        <v>185</v>
      </c>
      <c r="F99" s="184">
        <f>'Дополнительная комплектация'!$AK$340</f>
        <v>185</v>
      </c>
      <c r="G99" s="184">
        <f>'Дополнительная комплектация'!$AK$340</f>
        <v>185</v>
      </c>
      <c r="H99" s="133"/>
      <c r="I99" s="133"/>
      <c r="J99" s="141"/>
      <c r="K99" s="141"/>
      <c r="L99" s="141"/>
      <c r="M99" s="141"/>
      <c r="N99" s="141"/>
      <c r="O99" s="141"/>
      <c r="P99" s="141"/>
      <c r="Q99" s="141"/>
      <c r="R99" s="141"/>
      <c r="S99" s="141"/>
      <c r="T99" s="141"/>
      <c r="U99" s="141"/>
      <c r="V99" s="141"/>
      <c r="W99" s="141"/>
      <c r="X99" s="141"/>
      <c r="Y99" s="141"/>
    </row>
    <row r="100" spans="1:25" ht="39" customHeight="1">
      <c r="A100" s="139" t="s">
        <v>184</v>
      </c>
      <c r="B100" s="553"/>
      <c r="C100" s="134" t="s">
        <v>136</v>
      </c>
      <c r="D100" s="168" t="e">
        <f>SUM(D89:D99)</f>
        <v>#REF!</v>
      </c>
      <c r="E100" s="168" t="e">
        <f>SUM(E89:E99)</f>
        <v>#REF!</v>
      </c>
      <c r="F100" s="168" t="e">
        <f>SUM(F89:F99)</f>
        <v>#REF!</v>
      </c>
      <c r="G100" s="168" t="e">
        <f>SUM(G89:G99)</f>
        <v>#REF!</v>
      </c>
      <c r="H100" s="133" t="e">
        <f t="shared" ref="H100:Y100" si="11">SUM(H89:H98)</f>
        <v>#REF!</v>
      </c>
      <c r="I100" s="133" t="e">
        <f t="shared" si="11"/>
        <v>#REF!</v>
      </c>
      <c r="J100" s="141" t="e">
        <f t="shared" si="11"/>
        <v>#REF!</v>
      </c>
      <c r="K100" s="141" t="e">
        <f t="shared" si="11"/>
        <v>#REF!</v>
      </c>
      <c r="L100" s="141" t="e">
        <f t="shared" si="11"/>
        <v>#REF!</v>
      </c>
      <c r="M100" s="141" t="e">
        <f t="shared" si="11"/>
        <v>#REF!</v>
      </c>
      <c r="N100" s="141" t="e">
        <f t="shared" si="11"/>
        <v>#REF!</v>
      </c>
      <c r="O100" s="141" t="e">
        <f t="shared" si="11"/>
        <v>#REF!</v>
      </c>
      <c r="P100" s="141" t="e">
        <f t="shared" si="11"/>
        <v>#REF!</v>
      </c>
      <c r="Q100" s="141" t="e">
        <f t="shared" si="11"/>
        <v>#REF!</v>
      </c>
      <c r="R100" s="141" t="e">
        <f t="shared" si="11"/>
        <v>#REF!</v>
      </c>
      <c r="S100" s="141" t="e">
        <f t="shared" si="11"/>
        <v>#REF!</v>
      </c>
      <c r="T100" s="141" t="e">
        <f t="shared" si="11"/>
        <v>#REF!</v>
      </c>
      <c r="U100" s="141" t="e">
        <f t="shared" si="11"/>
        <v>#REF!</v>
      </c>
      <c r="V100" s="141" t="e">
        <f t="shared" si="11"/>
        <v>#REF!</v>
      </c>
      <c r="W100" s="141" t="e">
        <f t="shared" si="11"/>
        <v>#REF!</v>
      </c>
      <c r="X100" s="141" t="e">
        <f t="shared" si="11"/>
        <v>#REF!</v>
      </c>
      <c r="Y100" s="141" t="e">
        <f t="shared" si="11"/>
        <v>#REF!</v>
      </c>
    </row>
    <row r="101" spans="1:25" ht="15" customHeight="1">
      <c r="A101" s="76"/>
      <c r="B101" s="553" t="s">
        <v>185</v>
      </c>
      <c r="C101" s="140" t="s">
        <v>186</v>
      </c>
      <c r="D101" s="57" t="e">
        <f>Столы!#REF!</f>
        <v>#REF!</v>
      </c>
      <c r="E101" s="57" t="e">
        <f>Столы!#REF!</f>
        <v>#REF!</v>
      </c>
      <c r="F101" s="57" t="e">
        <f>Столы!#REF!</f>
        <v>#REF!</v>
      </c>
      <c r="G101" s="57" t="e">
        <f>Столы!#REF!</f>
        <v>#REF!</v>
      </c>
      <c r="H101" s="133"/>
      <c r="I101" s="133" t="e">
        <f>Столы!#REF!</f>
        <v>#REF!</v>
      </c>
      <c r="J101" s="133" t="e">
        <f>Столы!#REF!</f>
        <v>#REF!</v>
      </c>
      <c r="K101" s="133" t="e">
        <f>Столы!#REF!</f>
        <v>#REF!</v>
      </c>
      <c r="L101" s="133" t="e">
        <f>Столы!#REF!</f>
        <v>#REF!</v>
      </c>
      <c r="M101" s="133" t="e">
        <f>Столы!#REF!</f>
        <v>#REF!</v>
      </c>
      <c r="N101" s="133" t="e">
        <f>Столы!#REF!</f>
        <v>#REF!</v>
      </c>
      <c r="O101" s="133" t="e">
        <f>Столы!#REF!</f>
        <v>#REF!</v>
      </c>
      <c r="P101" s="133" t="e">
        <f>Столы!#REF!</f>
        <v>#REF!</v>
      </c>
      <c r="Q101" s="133" t="e">
        <f>Столы!#REF!</f>
        <v>#REF!</v>
      </c>
      <c r="R101" s="133" t="e">
        <f>Столы!#REF!</f>
        <v>#REF!</v>
      </c>
      <c r="S101" s="133" t="e">
        <f>Столы!#REF!</f>
        <v>#REF!</v>
      </c>
      <c r="T101" s="133"/>
      <c r="U101" s="133"/>
      <c r="V101" s="133"/>
      <c r="W101" s="133"/>
      <c r="X101" s="133"/>
      <c r="Y101" s="133"/>
    </row>
    <row r="102" spans="1:25" ht="16.5" customHeight="1">
      <c r="A102" s="160"/>
      <c r="B102" s="553"/>
      <c r="C102" s="140" t="s">
        <v>187</v>
      </c>
      <c r="D102" s="57" t="e">
        <f>Столы!#REF!</f>
        <v>#REF!</v>
      </c>
      <c r="E102" s="57" t="e">
        <f>Столы!#REF!</f>
        <v>#REF!</v>
      </c>
      <c r="F102" s="57" t="e">
        <f>Столы!#REF!</f>
        <v>#REF!</v>
      </c>
      <c r="G102" s="57" t="e">
        <f>Столы!#REF!</f>
        <v>#REF!</v>
      </c>
      <c r="H102" s="133" t="e">
        <f>Столы!#REF!</f>
        <v>#REF!</v>
      </c>
      <c r="I102" s="133" t="e">
        <f>Столы!#REF!</f>
        <v>#REF!</v>
      </c>
      <c r="J102" s="133" t="e">
        <f>Столы!#REF!</f>
        <v>#REF!</v>
      </c>
      <c r="K102" s="133" t="e">
        <f>Столы!#REF!</f>
        <v>#REF!</v>
      </c>
      <c r="L102" s="133" t="e">
        <f>Столы!#REF!</f>
        <v>#REF!</v>
      </c>
      <c r="M102" s="133" t="e">
        <f>Столы!#REF!</f>
        <v>#REF!</v>
      </c>
      <c r="N102" s="133" t="e">
        <f>Столы!#REF!</f>
        <v>#REF!</v>
      </c>
      <c r="O102" s="133" t="e">
        <f>Столы!#REF!</f>
        <v>#REF!</v>
      </c>
      <c r="P102" s="133" t="e">
        <f>Столы!#REF!</f>
        <v>#REF!</v>
      </c>
      <c r="Q102" s="133" t="e">
        <f>Столы!#REF!</f>
        <v>#REF!</v>
      </c>
      <c r="R102" s="133" t="e">
        <f>Столы!#REF!</f>
        <v>#REF!</v>
      </c>
      <c r="S102" s="133" t="e">
        <f>Столы!#REF!</f>
        <v>#REF!</v>
      </c>
      <c r="T102" s="133"/>
      <c r="U102" s="133"/>
      <c r="V102" s="133"/>
      <c r="W102" s="133"/>
      <c r="X102" s="133"/>
      <c r="Y102" s="133"/>
    </row>
    <row r="103" spans="1:25" ht="42" customHeight="1">
      <c r="A103" s="160"/>
      <c r="B103" s="553"/>
      <c r="C103" s="140" t="s">
        <v>188</v>
      </c>
      <c r="D103" s="57" t="e">
        <f>Столы!#REF!</f>
        <v>#REF!</v>
      </c>
      <c r="E103" s="57" t="e">
        <f>Столы!#REF!</f>
        <v>#REF!</v>
      </c>
      <c r="F103" s="57" t="e">
        <f>Столы!#REF!</f>
        <v>#REF!</v>
      </c>
      <c r="G103" s="57" t="e">
        <f>Столы!#REF!</f>
        <v>#REF!</v>
      </c>
      <c r="H103" s="133"/>
      <c r="I103" s="133" t="e">
        <f>Столы!#REF!</f>
        <v>#REF!</v>
      </c>
      <c r="J103" s="133" t="e">
        <f>Столы!#REF!</f>
        <v>#REF!</v>
      </c>
      <c r="K103" s="133" t="e">
        <f>Столы!#REF!</f>
        <v>#REF!</v>
      </c>
      <c r="L103" s="133" t="e">
        <f>Столы!#REF!</f>
        <v>#REF!</v>
      </c>
      <c r="M103" s="133" t="e">
        <f>Столы!#REF!</f>
        <v>#REF!</v>
      </c>
      <c r="N103" s="165" t="e">
        <f>Столы!#REF!</f>
        <v>#REF!</v>
      </c>
      <c r="O103" s="165" t="e">
        <f>Столы!#REF!</f>
        <v>#REF!</v>
      </c>
      <c r="P103" s="165" t="e">
        <f>Столы!#REF!</f>
        <v>#REF!</v>
      </c>
      <c r="Q103" s="165" t="e">
        <f>Столы!#REF!</f>
        <v>#REF!</v>
      </c>
      <c r="R103" s="165" t="e">
        <f>Столы!#REF!</f>
        <v>#REF!</v>
      </c>
      <c r="S103" s="165" t="e">
        <f>Столы!#REF!</f>
        <v>#REF!</v>
      </c>
      <c r="T103" s="133"/>
      <c r="U103" s="133"/>
      <c r="V103" s="133"/>
      <c r="W103" s="133"/>
      <c r="X103" s="133"/>
      <c r="Y103" s="133"/>
    </row>
    <row r="104" spans="1:25" ht="31.5" customHeight="1">
      <c r="A104" s="160"/>
      <c r="B104" s="553"/>
      <c r="C104" s="140" t="s">
        <v>146</v>
      </c>
      <c r="D104" s="57" t="e">
        <f>Столы!#REF!</f>
        <v>#REF!</v>
      </c>
      <c r="E104" s="57" t="e">
        <f>Столы!#REF!</f>
        <v>#REF!</v>
      </c>
      <c r="F104" s="57" t="e">
        <f>Столы!#REF!</f>
        <v>#REF!</v>
      </c>
      <c r="G104" s="57" t="e">
        <f>Столы!#REF!</f>
        <v>#REF!</v>
      </c>
      <c r="H104" s="133" t="e">
        <f>Столы!#REF!</f>
        <v>#REF!</v>
      </c>
      <c r="I104" s="133" t="e">
        <f>Столы!#REF!</f>
        <v>#REF!</v>
      </c>
      <c r="J104" s="133" t="e">
        <f>Столы!#REF!</f>
        <v>#REF!</v>
      </c>
      <c r="K104" s="133" t="e">
        <f>Столы!#REF!</f>
        <v>#REF!</v>
      </c>
      <c r="L104" s="133" t="e">
        <f>Столы!#REF!</f>
        <v>#REF!</v>
      </c>
      <c r="M104" s="133" t="e">
        <f>Столы!#REF!</f>
        <v>#REF!</v>
      </c>
      <c r="N104" s="133" t="e">
        <f>Столы!#REF!</f>
        <v>#REF!</v>
      </c>
      <c r="O104" s="133" t="e">
        <f>Столы!#REF!</f>
        <v>#REF!</v>
      </c>
      <c r="P104" s="133" t="e">
        <f>Столы!#REF!</f>
        <v>#REF!</v>
      </c>
      <c r="Q104" s="133" t="e">
        <f>Столы!#REF!</f>
        <v>#REF!</v>
      </c>
      <c r="R104" s="133" t="e">
        <f>Столы!#REF!</f>
        <v>#REF!</v>
      </c>
      <c r="S104" s="133" t="e">
        <f>Столы!#REF!</f>
        <v>#REF!</v>
      </c>
      <c r="T104" s="133"/>
      <c r="U104" s="133"/>
      <c r="V104" s="133"/>
      <c r="W104" s="133"/>
      <c r="X104" s="133"/>
      <c r="Y104" s="133"/>
    </row>
    <row r="105" spans="1:25" ht="26.25" customHeight="1">
      <c r="A105" s="160"/>
      <c r="B105" s="553"/>
      <c r="C105" s="140" t="s">
        <v>189</v>
      </c>
      <c r="D105" s="57" t="e">
        <f>Столы!#REF!</f>
        <v>#REF!</v>
      </c>
      <c r="E105" s="57" t="e">
        <f>Столы!#REF!</f>
        <v>#REF!</v>
      </c>
      <c r="F105" s="57" t="e">
        <f>Столы!#REF!</f>
        <v>#REF!</v>
      </c>
      <c r="G105" s="57" t="e">
        <f>Столы!#REF!</f>
        <v>#REF!</v>
      </c>
      <c r="H105" s="133"/>
      <c r="I105" s="133" t="e">
        <f>Столы!#REF!</f>
        <v>#REF!</v>
      </c>
      <c r="J105" s="133" t="e">
        <f>Столы!#REF!</f>
        <v>#REF!</v>
      </c>
      <c r="K105" s="133" t="e">
        <f>Столы!#REF!</f>
        <v>#REF!</v>
      </c>
      <c r="L105" s="133" t="e">
        <f>Столы!#REF!</f>
        <v>#REF!</v>
      </c>
      <c r="M105" s="133" t="e">
        <f>Столы!#REF!</f>
        <v>#REF!</v>
      </c>
      <c r="N105" s="133" t="e">
        <f>Столы!#REF!</f>
        <v>#REF!</v>
      </c>
      <c r="O105" s="133" t="e">
        <f>Столы!#REF!</f>
        <v>#REF!</v>
      </c>
      <c r="P105" s="133" t="e">
        <f>Столы!#REF!</f>
        <v>#REF!</v>
      </c>
      <c r="Q105" s="133" t="e">
        <f>Столы!#REF!</f>
        <v>#REF!</v>
      </c>
      <c r="R105" s="133" t="e">
        <f>Столы!#REF!</f>
        <v>#REF!</v>
      </c>
      <c r="S105" s="133" t="e">
        <f>Столы!#REF!</f>
        <v>#REF!</v>
      </c>
      <c r="T105" s="133"/>
      <c r="U105" s="133"/>
      <c r="V105" s="133"/>
      <c r="W105" s="133"/>
      <c r="X105" s="133"/>
      <c r="Y105" s="133"/>
    </row>
    <row r="106" spans="1:25" ht="31.5" customHeight="1">
      <c r="A106" s="160"/>
      <c r="B106" s="553"/>
      <c r="C106" s="140" t="s">
        <v>190</v>
      </c>
      <c r="D106" s="57" t="e">
        <f>Столы!#REF!</f>
        <v>#REF!</v>
      </c>
      <c r="E106" s="57" t="e">
        <f>Столы!#REF!</f>
        <v>#REF!</v>
      </c>
      <c r="F106" s="57" t="e">
        <f>Столы!#REF!</f>
        <v>#REF!</v>
      </c>
      <c r="G106" s="57" t="e">
        <f>Столы!#REF!</f>
        <v>#REF!</v>
      </c>
      <c r="H106" s="133"/>
      <c r="I106" s="133" t="e">
        <f>Столы!#REF!</f>
        <v>#REF!</v>
      </c>
      <c r="J106" s="133" t="e">
        <f>Столы!#REF!</f>
        <v>#REF!</v>
      </c>
      <c r="K106" s="133" t="e">
        <f>Столы!#REF!</f>
        <v>#REF!</v>
      </c>
      <c r="L106" s="133" t="e">
        <f>Столы!#REF!</f>
        <v>#REF!</v>
      </c>
      <c r="M106" s="133" t="e">
        <f>Столы!#REF!</f>
        <v>#REF!</v>
      </c>
      <c r="N106" s="133" t="e">
        <f>Столы!#REF!</f>
        <v>#REF!</v>
      </c>
      <c r="O106" s="133" t="e">
        <f>Столы!#REF!</f>
        <v>#REF!</v>
      </c>
      <c r="P106" s="133" t="e">
        <f>Столы!#REF!</f>
        <v>#REF!</v>
      </c>
      <c r="Q106" s="133" t="e">
        <f>Столы!#REF!</f>
        <v>#REF!</v>
      </c>
      <c r="R106" s="133" t="e">
        <f>Столы!#REF!</f>
        <v>#REF!</v>
      </c>
      <c r="S106" s="133" t="e">
        <f>Столы!#REF!</f>
        <v>#REF!</v>
      </c>
      <c r="T106" s="133"/>
      <c r="U106" s="133"/>
      <c r="V106" s="133"/>
      <c r="W106" s="133"/>
      <c r="X106" s="133"/>
      <c r="Y106" s="133"/>
    </row>
    <row r="107" spans="1:25" ht="45.75" customHeight="1">
      <c r="A107" s="160"/>
      <c r="B107" s="553"/>
      <c r="C107" s="140" t="s">
        <v>191</v>
      </c>
      <c r="D107" s="57" t="e">
        <f>Шкафы!#REF!</f>
        <v>#REF!</v>
      </c>
      <c r="E107" s="57" t="e">
        <f>Шкафы!#REF!</f>
        <v>#REF!</v>
      </c>
      <c r="F107" s="57" t="e">
        <f>Шкафы!#REF!</f>
        <v>#REF!</v>
      </c>
      <c r="G107" s="57" t="e">
        <f>Шкафы!#REF!</f>
        <v>#REF!</v>
      </c>
      <c r="H107" s="133"/>
      <c r="I107" s="133"/>
      <c r="J107" s="133"/>
      <c r="K107" s="133"/>
      <c r="L107" s="133"/>
      <c r="M107" s="133"/>
      <c r="N107" s="133"/>
      <c r="O107" s="133"/>
      <c r="P107" s="133"/>
      <c r="Q107" s="133"/>
      <c r="R107" s="133"/>
      <c r="S107" s="133"/>
      <c r="T107" s="133"/>
      <c r="U107" s="133"/>
      <c r="V107" s="133"/>
      <c r="W107" s="133"/>
      <c r="X107" s="133"/>
      <c r="Y107" s="133"/>
    </row>
    <row r="108" spans="1:25" ht="39.75" customHeight="1">
      <c r="A108" s="160"/>
      <c r="B108" s="553"/>
      <c r="C108" s="140" t="s">
        <v>192</v>
      </c>
      <c r="D108" s="57" t="e">
        <f>Шкафы!#REF!</f>
        <v>#REF!</v>
      </c>
      <c r="E108" s="57" t="e">
        <f>Шкафы!#REF!</f>
        <v>#REF!</v>
      </c>
      <c r="F108" s="57" t="e">
        <f>Шкафы!#REF!</f>
        <v>#REF!</v>
      </c>
      <c r="G108" s="57" t="e">
        <f>Шкафы!#REF!</f>
        <v>#REF!</v>
      </c>
      <c r="H108" s="133" t="e">
        <f>Шкафы!#REF!</f>
        <v>#REF!</v>
      </c>
      <c r="I108" s="133"/>
      <c r="J108" s="133"/>
      <c r="K108" s="133"/>
      <c r="L108" s="133"/>
      <c r="M108" s="133"/>
      <c r="N108" s="133"/>
      <c r="O108" s="133"/>
      <c r="P108" s="133"/>
      <c r="Q108" s="133"/>
      <c r="R108" s="133"/>
      <c r="S108" s="133"/>
      <c r="T108" s="133"/>
      <c r="U108" s="133"/>
      <c r="V108" s="133"/>
      <c r="W108" s="133"/>
      <c r="X108" s="133"/>
      <c r="Y108" s="133"/>
    </row>
    <row r="109" spans="1:25" ht="38.25" customHeight="1">
      <c r="A109" s="160"/>
      <c r="B109" s="553"/>
      <c r="C109" s="140" t="s">
        <v>192</v>
      </c>
      <c r="D109" s="57" t="e">
        <f>Шкафы!#REF!</f>
        <v>#REF!</v>
      </c>
      <c r="E109" s="57" t="e">
        <f>Шкафы!#REF!</f>
        <v>#REF!</v>
      </c>
      <c r="F109" s="57" t="e">
        <f>Шкафы!#REF!</f>
        <v>#REF!</v>
      </c>
      <c r="G109" s="57" t="e">
        <f>Шкафы!#REF!</f>
        <v>#REF!</v>
      </c>
      <c r="H109" s="133" t="e">
        <f>Шкафы!#REF!</f>
        <v>#REF!</v>
      </c>
      <c r="I109" s="133"/>
      <c r="J109" s="133"/>
      <c r="K109" s="133"/>
      <c r="L109" s="133"/>
      <c r="M109" s="133"/>
      <c r="N109" s="133"/>
      <c r="O109" s="133"/>
      <c r="P109" s="133"/>
      <c r="Q109" s="133"/>
      <c r="R109" s="133"/>
      <c r="S109" s="133"/>
      <c r="T109" s="133"/>
      <c r="U109" s="133"/>
      <c r="V109" s="133"/>
      <c r="W109" s="133"/>
      <c r="X109" s="133"/>
      <c r="Y109" s="133"/>
    </row>
    <row r="110" spans="1:25" ht="39" customHeight="1">
      <c r="A110" s="160"/>
      <c r="B110" s="553"/>
      <c r="C110" s="140" t="s">
        <v>193</v>
      </c>
      <c r="D110" s="57" t="e">
        <f>Шкафы!#REF!</f>
        <v>#REF!</v>
      </c>
      <c r="E110" s="57" t="e">
        <f>Шкафы!#REF!</f>
        <v>#REF!</v>
      </c>
      <c r="F110" s="57" t="e">
        <f>Шкафы!#REF!</f>
        <v>#REF!</v>
      </c>
      <c r="G110" s="57" t="e">
        <f>Шкафы!#REF!</f>
        <v>#REF!</v>
      </c>
      <c r="H110" s="133" t="e">
        <f>Шкафы!#REF!</f>
        <v>#REF!</v>
      </c>
      <c r="I110" s="133"/>
      <c r="J110" s="133"/>
      <c r="K110" s="133"/>
      <c r="L110" s="133"/>
      <c r="M110" s="133"/>
      <c r="N110" s="133"/>
      <c r="O110" s="133"/>
      <c r="P110" s="133"/>
      <c r="Q110" s="133"/>
      <c r="R110" s="133"/>
      <c r="S110" s="133"/>
      <c r="T110" s="133" t="e">
        <f>Шкафы!#REF!</f>
        <v>#REF!</v>
      </c>
      <c r="U110" s="133" t="e">
        <f>Шкафы!#REF!</f>
        <v>#REF!</v>
      </c>
      <c r="V110" s="133" t="e">
        <f>Шкафы!#REF!</f>
        <v>#REF!</v>
      </c>
      <c r="W110" s="133" t="e">
        <f>Шкафы!#REF!</f>
        <v>#REF!</v>
      </c>
      <c r="X110" s="133" t="e">
        <f>Шкафы!#REF!</f>
        <v>#REF!</v>
      </c>
      <c r="Y110" s="133" t="e">
        <f>Шкафы!#REF!</f>
        <v>#REF!</v>
      </c>
    </row>
    <row r="111" spans="1:25" ht="39" customHeight="1">
      <c r="A111" s="160"/>
      <c r="B111" s="553"/>
      <c r="C111" s="140" t="s">
        <v>193</v>
      </c>
      <c r="D111" s="57" t="e">
        <f>Шкафы!#REF!</f>
        <v>#REF!</v>
      </c>
      <c r="E111" s="57" t="e">
        <f>Шкафы!#REF!</f>
        <v>#REF!</v>
      </c>
      <c r="F111" s="57" t="e">
        <f>Шкафы!#REF!</f>
        <v>#REF!</v>
      </c>
      <c r="G111" s="57" t="e">
        <f>Шкафы!#REF!</f>
        <v>#REF!</v>
      </c>
      <c r="H111" s="133" t="e">
        <f>Шкафы!#REF!</f>
        <v>#REF!</v>
      </c>
      <c r="I111" s="133"/>
      <c r="J111" s="133"/>
      <c r="K111" s="133"/>
      <c r="L111" s="133"/>
      <c r="M111" s="133"/>
      <c r="N111" s="133"/>
      <c r="O111" s="133"/>
      <c r="P111" s="133"/>
      <c r="Q111" s="133"/>
      <c r="R111" s="133"/>
      <c r="S111" s="133"/>
      <c r="T111" s="133" t="e">
        <f>Шкафы!#REF!</f>
        <v>#REF!</v>
      </c>
      <c r="U111" s="133" t="e">
        <f>Шкафы!#REF!</f>
        <v>#REF!</v>
      </c>
      <c r="V111" s="133" t="e">
        <f>Шкафы!#REF!</f>
        <v>#REF!</v>
      </c>
      <c r="W111" s="133" t="e">
        <f>Шкафы!#REF!</f>
        <v>#REF!</v>
      </c>
      <c r="X111" s="133" t="e">
        <f>Шкафы!#REF!</f>
        <v>#REF!</v>
      </c>
      <c r="Y111" s="133" t="e">
        <f>Шкафы!#REF!</f>
        <v>#REF!</v>
      </c>
    </row>
    <row r="112" spans="1:25" ht="39" customHeight="1">
      <c r="A112" s="160"/>
      <c r="B112" s="553"/>
      <c r="C112" s="140" t="s">
        <v>194</v>
      </c>
      <c r="D112" s="57" t="e">
        <f>Шкафы!#REF!</f>
        <v>#REF!</v>
      </c>
      <c r="E112" s="57" t="e">
        <f>Шкафы!#REF!</f>
        <v>#REF!</v>
      </c>
      <c r="F112" s="57" t="e">
        <f>Шкафы!#REF!</f>
        <v>#REF!</v>
      </c>
      <c r="G112" s="57" t="e">
        <f>Шкафы!#REF!</f>
        <v>#REF!</v>
      </c>
      <c r="H112" s="133"/>
      <c r="I112" s="133"/>
      <c r="J112" s="133"/>
      <c r="K112" s="133"/>
      <c r="L112" s="133"/>
      <c r="M112" s="133"/>
      <c r="N112" s="133"/>
      <c r="O112" s="133"/>
      <c r="P112" s="133"/>
      <c r="Q112" s="133"/>
      <c r="R112" s="133"/>
      <c r="S112" s="133"/>
      <c r="T112" s="133" t="e">
        <f>Шкафы!#REF!</f>
        <v>#REF!</v>
      </c>
      <c r="U112" s="133" t="e">
        <f>Шкафы!#REF!</f>
        <v>#REF!</v>
      </c>
      <c r="V112" s="133" t="e">
        <f>Шкафы!#REF!</f>
        <v>#REF!</v>
      </c>
      <c r="W112" s="133" t="e">
        <f>Шкафы!#REF!</f>
        <v>#REF!</v>
      </c>
      <c r="X112" s="133" t="e">
        <f>Шкафы!#REF!</f>
        <v>#REF!</v>
      </c>
      <c r="Y112" s="133" t="e">
        <f>Шкафы!#REF!</f>
        <v>#REF!</v>
      </c>
    </row>
    <row r="113" spans="1:25" ht="39.75" customHeight="1">
      <c r="A113" s="139" t="s">
        <v>195</v>
      </c>
      <c r="B113" s="553"/>
      <c r="C113" s="140" t="s">
        <v>132</v>
      </c>
      <c r="D113" s="57" t="e">
        <f>Шкафы!#REF!</f>
        <v>#REF!</v>
      </c>
      <c r="E113" s="57" t="e">
        <f>Шкафы!#REF!</f>
        <v>#REF!</v>
      </c>
      <c r="F113" s="57" t="e">
        <f>Шкафы!#REF!</f>
        <v>#REF!</v>
      </c>
      <c r="G113" s="57" t="e">
        <f>Шкафы!#REF!</f>
        <v>#REF!</v>
      </c>
      <c r="H113" s="133" t="e">
        <f>Шкафы!#REF!</f>
        <v>#REF!</v>
      </c>
      <c r="I113" s="133"/>
      <c r="J113" s="133"/>
      <c r="K113" s="133"/>
      <c r="L113" s="133"/>
      <c r="M113" s="133"/>
      <c r="N113" s="133"/>
      <c r="O113" s="133"/>
      <c r="P113" s="133"/>
      <c r="Q113" s="133"/>
      <c r="R113" s="133"/>
      <c r="S113" s="133"/>
      <c r="T113" s="133"/>
      <c r="U113" s="133"/>
      <c r="V113" s="133"/>
      <c r="W113" s="133"/>
      <c r="X113" s="133"/>
      <c r="Y113" s="133"/>
    </row>
    <row r="114" spans="1:25" ht="39.75" customHeight="1">
      <c r="A114" s="160"/>
      <c r="B114" s="553"/>
      <c r="C114" s="140" t="s">
        <v>176</v>
      </c>
      <c r="D114" s="57" t="e">
        <f>Шкафы!#REF!</f>
        <v>#REF!</v>
      </c>
      <c r="E114" s="57" t="e">
        <f>Шкафы!#REF!</f>
        <v>#REF!</v>
      </c>
      <c r="F114" s="57" t="e">
        <f>Шкафы!#REF!</f>
        <v>#REF!</v>
      </c>
      <c r="G114" s="57" t="e">
        <f>Шкафы!#REF!</f>
        <v>#REF!</v>
      </c>
      <c r="H114" s="133" t="e">
        <f>Шкафы!#REF!</f>
        <v>#REF!</v>
      </c>
      <c r="I114" s="133"/>
      <c r="J114" s="133"/>
      <c r="K114" s="133"/>
      <c r="L114" s="133"/>
      <c r="M114" s="133"/>
      <c r="N114" s="133"/>
      <c r="O114" s="133"/>
      <c r="P114" s="133"/>
      <c r="Q114" s="133"/>
      <c r="R114" s="133"/>
      <c r="S114" s="133"/>
      <c r="T114" s="133"/>
      <c r="U114" s="133"/>
      <c r="V114" s="133"/>
      <c r="W114" s="133"/>
      <c r="X114" s="133"/>
      <c r="Y114" s="133"/>
    </row>
    <row r="115" spans="1:25" ht="38.25" customHeight="1">
      <c r="A115" s="160"/>
      <c r="B115" s="553"/>
      <c r="C115" s="140" t="s">
        <v>196</v>
      </c>
      <c r="D115" s="57" t="e">
        <f>Шкафы!#REF!</f>
        <v>#REF!</v>
      </c>
      <c r="E115" s="57" t="e">
        <f>Шкафы!#REF!</f>
        <v>#REF!</v>
      </c>
      <c r="F115" s="57" t="e">
        <f>Шкафы!#REF!</f>
        <v>#REF!</v>
      </c>
      <c r="G115" s="57" t="e">
        <f>Шкафы!#REF!</f>
        <v>#REF!</v>
      </c>
      <c r="H115" s="133"/>
      <c r="I115" s="133"/>
      <c r="J115" s="133"/>
      <c r="K115" s="133"/>
      <c r="L115" s="133"/>
      <c r="M115" s="133"/>
      <c r="N115" s="133"/>
      <c r="O115" s="133"/>
      <c r="P115" s="133"/>
      <c r="Q115" s="133"/>
      <c r="R115" s="133"/>
      <c r="S115" s="133"/>
      <c r="T115" s="133"/>
      <c r="U115" s="133"/>
      <c r="V115" s="133"/>
      <c r="W115" s="133"/>
      <c r="X115" s="133"/>
      <c r="Y115" s="133"/>
    </row>
    <row r="116" spans="1:25" ht="38.25" customHeight="1">
      <c r="A116" s="160"/>
      <c r="B116" s="553"/>
      <c r="C116" s="169" t="s">
        <v>134</v>
      </c>
      <c r="D116" s="184">
        <f>'Дополнительная комплектация'!$AK$339</f>
        <v>174</v>
      </c>
      <c r="E116" s="184">
        <f>'Дополнительная комплектация'!$AK$339</f>
        <v>174</v>
      </c>
      <c r="F116" s="184">
        <f>'Дополнительная комплектация'!$AK$339</f>
        <v>174</v>
      </c>
      <c r="G116" s="184">
        <f>'Дополнительная комплектация'!$AK$339</f>
        <v>174</v>
      </c>
      <c r="H116" s="133"/>
      <c r="I116" s="133"/>
      <c r="J116" s="133"/>
      <c r="K116" s="133"/>
      <c r="L116" s="133"/>
      <c r="M116" s="133"/>
      <c r="N116" s="133"/>
      <c r="O116" s="133"/>
      <c r="P116" s="133"/>
      <c r="Q116" s="133"/>
      <c r="R116" s="133"/>
      <c r="S116" s="133"/>
      <c r="T116" s="133"/>
      <c r="U116" s="133"/>
      <c r="V116" s="133"/>
      <c r="W116" s="133"/>
      <c r="X116" s="133"/>
      <c r="Y116" s="133"/>
    </row>
    <row r="117" spans="1:25" ht="38.25" customHeight="1">
      <c r="A117" s="160"/>
      <c r="B117" s="553"/>
      <c r="C117" s="134" t="s">
        <v>136</v>
      </c>
      <c r="D117" s="168" t="e">
        <f>SUM(D101:D116)</f>
        <v>#REF!</v>
      </c>
      <c r="E117" s="168" t="e">
        <f>SUM(E101:E116)</f>
        <v>#REF!</v>
      </c>
      <c r="F117" s="168" t="e">
        <f>SUM(F101:F116)</f>
        <v>#REF!</v>
      </c>
      <c r="G117" s="168" t="e">
        <f>SUM(G101:G116)</f>
        <v>#REF!</v>
      </c>
      <c r="H117" s="133" t="e">
        <f>SUM(H101:H115)</f>
        <v>#REF!</v>
      </c>
      <c r="I117" s="133" t="e">
        <f>SUM(I101:I115)</f>
        <v>#REF!</v>
      </c>
      <c r="J117" s="141" t="e">
        <f t="shared" ref="J117:Y117" si="12">SUM(J101:J116)</f>
        <v>#REF!</v>
      </c>
      <c r="K117" s="141" t="e">
        <f t="shared" si="12"/>
        <v>#REF!</v>
      </c>
      <c r="L117" s="141" t="e">
        <f t="shared" si="12"/>
        <v>#REF!</v>
      </c>
      <c r="M117" s="141" t="e">
        <f t="shared" si="12"/>
        <v>#REF!</v>
      </c>
      <c r="N117" s="141" t="e">
        <f t="shared" si="12"/>
        <v>#REF!</v>
      </c>
      <c r="O117" s="163" t="e">
        <f t="shared" si="12"/>
        <v>#REF!</v>
      </c>
      <c r="P117" s="141" t="e">
        <f t="shared" si="12"/>
        <v>#REF!</v>
      </c>
      <c r="Q117" s="141" t="e">
        <f t="shared" si="12"/>
        <v>#REF!</v>
      </c>
      <c r="R117" s="141" t="e">
        <f t="shared" si="12"/>
        <v>#REF!</v>
      </c>
      <c r="S117" s="141" t="e">
        <f t="shared" si="12"/>
        <v>#REF!</v>
      </c>
      <c r="T117" s="141" t="e">
        <f t="shared" si="12"/>
        <v>#REF!</v>
      </c>
      <c r="U117" s="141" t="e">
        <f t="shared" si="12"/>
        <v>#REF!</v>
      </c>
      <c r="V117" s="141" t="e">
        <f t="shared" si="12"/>
        <v>#REF!</v>
      </c>
      <c r="W117" s="141" t="e">
        <f t="shared" si="12"/>
        <v>#REF!</v>
      </c>
      <c r="X117" s="141" t="e">
        <f t="shared" si="12"/>
        <v>#REF!</v>
      </c>
      <c r="Y117" s="141" t="e">
        <f t="shared" si="12"/>
        <v>#REF!</v>
      </c>
    </row>
    <row r="118" spans="1:25" ht="39" customHeight="1">
      <c r="A118" s="76"/>
      <c r="B118" s="553" t="s">
        <v>137</v>
      </c>
      <c r="C118" s="140" t="s">
        <v>138</v>
      </c>
      <c r="D118" s="57" t="e">
        <f>Столы!#REF!</f>
        <v>#REF!</v>
      </c>
      <c r="E118" s="57" t="e">
        <f>Столы!#REF!</f>
        <v>#REF!</v>
      </c>
      <c r="F118" s="57" t="e">
        <f>Столы!#REF!</f>
        <v>#REF!</v>
      </c>
      <c r="G118" s="57" t="e">
        <f>Столы!#REF!</f>
        <v>#REF!</v>
      </c>
      <c r="H118" s="133" t="e">
        <f>Столы!#REF!</f>
        <v>#REF!</v>
      </c>
      <c r="I118" s="133"/>
      <c r="J118" s="141"/>
      <c r="K118" s="141"/>
      <c r="L118" s="141"/>
      <c r="M118" s="141"/>
      <c r="N118" s="141"/>
      <c r="O118" s="141"/>
      <c r="P118" s="141"/>
      <c r="Q118" s="141"/>
      <c r="R118" s="141"/>
      <c r="S118" s="141"/>
      <c r="T118" s="141"/>
      <c r="U118" s="141"/>
      <c r="V118" s="141"/>
      <c r="W118" s="141"/>
      <c r="X118" s="141"/>
      <c r="Y118" s="141"/>
    </row>
    <row r="119" spans="1:25" ht="39" customHeight="1">
      <c r="A119" s="160"/>
      <c r="B119" s="553"/>
      <c r="C119" s="169" t="s">
        <v>131</v>
      </c>
      <c r="D119" s="57" t="e">
        <f>Столы!#REF!</f>
        <v>#REF!</v>
      </c>
      <c r="E119" s="57" t="e">
        <f>Столы!#REF!</f>
        <v>#REF!</v>
      </c>
      <c r="F119" s="57" t="e">
        <f>Столы!#REF!</f>
        <v>#REF!</v>
      </c>
      <c r="G119" s="57" t="e">
        <f>Столы!#REF!</f>
        <v>#REF!</v>
      </c>
      <c r="H119" s="133" t="e">
        <f>Столы!#REF!</f>
        <v>#REF!</v>
      </c>
      <c r="I119" s="133" t="e">
        <f>Столы!#REF!</f>
        <v>#REF!</v>
      </c>
      <c r="J119" s="133" t="e">
        <f>Столы!#REF!</f>
        <v>#REF!</v>
      </c>
      <c r="K119" s="133" t="e">
        <f>Столы!#REF!</f>
        <v>#REF!</v>
      </c>
      <c r="L119" s="133" t="e">
        <f>Столы!#REF!</f>
        <v>#REF!</v>
      </c>
      <c r="M119" s="133" t="e">
        <f>Столы!#REF!</f>
        <v>#REF!</v>
      </c>
      <c r="N119" s="133" t="e">
        <f>Столы!#REF!</f>
        <v>#REF!</v>
      </c>
      <c r="O119" s="133" t="e">
        <f>Столы!#REF!</f>
        <v>#REF!</v>
      </c>
      <c r="P119" s="133" t="e">
        <f>Столы!#REF!</f>
        <v>#REF!</v>
      </c>
      <c r="Q119" s="133" t="e">
        <f>Столы!#REF!</f>
        <v>#REF!</v>
      </c>
      <c r="R119" s="133" t="e">
        <f>Столы!#REF!</f>
        <v>#REF!</v>
      </c>
      <c r="S119" s="133" t="e">
        <f>Столы!#REF!</f>
        <v>#REF!</v>
      </c>
      <c r="T119" s="133"/>
      <c r="U119" s="133"/>
      <c r="V119" s="133"/>
      <c r="W119" s="133"/>
      <c r="X119" s="133"/>
      <c r="Y119" s="133"/>
    </row>
    <row r="120" spans="1:25" ht="39" customHeight="1">
      <c r="A120" s="160"/>
      <c r="B120" s="553"/>
      <c r="C120" s="140" t="s">
        <v>140</v>
      </c>
      <c r="D120" s="57" t="e">
        <f>Шкафы!#REF!</f>
        <v>#REF!</v>
      </c>
      <c r="E120" s="57" t="e">
        <f>Шкафы!#REF!</f>
        <v>#REF!</v>
      </c>
      <c r="F120" s="57" t="e">
        <f>Шкафы!#REF!</f>
        <v>#REF!</v>
      </c>
      <c r="G120" s="57" t="e">
        <f>Шкафы!#REF!</f>
        <v>#REF!</v>
      </c>
      <c r="H120" s="133" t="e">
        <f>Шкафы!#REF!</f>
        <v>#REF!</v>
      </c>
      <c r="I120" s="133"/>
      <c r="J120" s="133"/>
      <c r="K120" s="133"/>
      <c r="L120" s="133"/>
      <c r="M120" s="133"/>
      <c r="N120" s="133"/>
      <c r="O120" s="133"/>
      <c r="P120" s="133"/>
      <c r="Q120" s="133"/>
      <c r="R120" s="133"/>
      <c r="S120" s="133"/>
      <c r="T120" s="133"/>
      <c r="U120" s="133"/>
      <c r="V120" s="133"/>
      <c r="W120" s="133"/>
      <c r="X120" s="133"/>
      <c r="Y120" s="133"/>
    </row>
    <row r="121" spans="1:25" ht="33" customHeight="1">
      <c r="A121" s="160"/>
      <c r="B121" s="553"/>
      <c r="C121" s="140" t="s">
        <v>133</v>
      </c>
      <c r="D121" s="57" t="e">
        <f>Шкафы!#REF!</f>
        <v>#REF!</v>
      </c>
      <c r="E121" s="57" t="e">
        <f>Шкафы!#REF!</f>
        <v>#REF!</v>
      </c>
      <c r="F121" s="57" t="e">
        <f>Шкафы!#REF!</f>
        <v>#REF!</v>
      </c>
      <c r="G121" s="57" t="e">
        <f>Шкафы!#REF!</f>
        <v>#REF!</v>
      </c>
      <c r="H121" s="133" t="e">
        <f>Шкафы!#REF!</f>
        <v>#REF!</v>
      </c>
      <c r="I121" s="133"/>
      <c r="J121" s="133"/>
      <c r="K121" s="133"/>
      <c r="L121" s="133"/>
      <c r="M121" s="133"/>
      <c r="N121" s="133"/>
      <c r="O121" s="133"/>
      <c r="P121" s="133"/>
      <c r="Q121" s="133"/>
      <c r="R121" s="133"/>
      <c r="S121" s="133"/>
      <c r="T121" s="133" t="e">
        <f>Шкафы!#REF!</f>
        <v>#REF!</v>
      </c>
      <c r="U121" s="133" t="e">
        <f>Шкафы!#REF!</f>
        <v>#REF!</v>
      </c>
      <c r="V121" s="133" t="e">
        <f>Шкафы!#REF!</f>
        <v>#REF!</v>
      </c>
      <c r="W121" s="133" t="e">
        <f>Шкафы!#REF!</f>
        <v>#REF!</v>
      </c>
      <c r="X121" s="133" t="e">
        <f>Шкафы!#REF!</f>
        <v>#REF!</v>
      </c>
      <c r="Y121" s="133" t="e">
        <f>Шкафы!#REF!</f>
        <v>#REF!</v>
      </c>
    </row>
    <row r="122" spans="1:25" ht="38.25" customHeight="1">
      <c r="A122" s="160"/>
      <c r="B122" s="553"/>
      <c r="C122" s="140" t="s">
        <v>197</v>
      </c>
      <c r="D122" s="57" t="e">
        <f>Шкафы!#REF!</f>
        <v>#REF!</v>
      </c>
      <c r="E122" s="57" t="e">
        <f>Шкафы!#REF!</f>
        <v>#REF!</v>
      </c>
      <c r="F122" s="57" t="e">
        <f>Шкафы!#REF!</f>
        <v>#REF!</v>
      </c>
      <c r="G122" s="57" t="e">
        <f>Шкафы!#REF!</f>
        <v>#REF!</v>
      </c>
      <c r="H122" s="133" t="e">
        <f>Шкафы!#REF!</f>
        <v>#REF!</v>
      </c>
      <c r="I122" s="133"/>
      <c r="J122" s="133"/>
      <c r="K122" s="133"/>
      <c r="L122" s="133"/>
      <c r="M122" s="133"/>
      <c r="N122" s="133"/>
      <c r="O122" s="133"/>
      <c r="P122" s="133"/>
      <c r="Q122" s="133"/>
      <c r="R122" s="133"/>
      <c r="S122" s="133"/>
      <c r="T122" s="133" t="e">
        <f>Шкафы!#REF!</f>
        <v>#REF!</v>
      </c>
      <c r="U122" s="133" t="e">
        <f>Шкафы!#REF!</f>
        <v>#REF!</v>
      </c>
      <c r="V122" s="133" t="e">
        <f>Шкафы!#REF!</f>
        <v>#REF!</v>
      </c>
      <c r="W122" s="133" t="e">
        <f>Шкафы!#REF!</f>
        <v>#REF!</v>
      </c>
      <c r="X122" s="133" t="e">
        <f>Шкафы!#REF!</f>
        <v>#REF!</v>
      </c>
      <c r="Y122" s="133" t="e">
        <f>Шкафы!#REF!</f>
        <v>#REF!</v>
      </c>
    </row>
    <row r="123" spans="1:25" ht="27" customHeight="1">
      <c r="A123" s="160"/>
      <c r="B123" s="553"/>
      <c r="C123" s="169" t="s">
        <v>142</v>
      </c>
      <c r="D123" s="184">
        <f>'Дополнительная комплектация'!$AK$340</f>
        <v>185</v>
      </c>
      <c r="E123" s="184">
        <f>'Дополнительная комплектация'!$AK$340</f>
        <v>185</v>
      </c>
      <c r="F123" s="184">
        <f>'Дополнительная комплектация'!$AK$340</f>
        <v>185</v>
      </c>
      <c r="G123" s="184">
        <f>'Дополнительная комплектация'!$AK$340</f>
        <v>185</v>
      </c>
      <c r="H123" s="133"/>
      <c r="I123" s="133"/>
      <c r="J123" s="141"/>
      <c r="K123" s="141"/>
      <c r="L123" s="141"/>
      <c r="M123" s="141"/>
      <c r="N123" s="141"/>
      <c r="O123" s="141"/>
      <c r="P123" s="141"/>
      <c r="Q123" s="141"/>
      <c r="R123" s="141"/>
      <c r="S123" s="141"/>
      <c r="T123" s="141"/>
      <c r="U123" s="141"/>
      <c r="V123" s="141"/>
      <c r="W123" s="141"/>
      <c r="X123" s="141"/>
      <c r="Y123" s="141"/>
    </row>
    <row r="124" spans="1:25" ht="66.75" customHeight="1">
      <c r="A124" s="177" t="s">
        <v>198</v>
      </c>
      <c r="B124" s="553"/>
      <c r="C124" s="134" t="s">
        <v>136</v>
      </c>
      <c r="D124" s="168" t="e">
        <f>SUM(D118:D123)</f>
        <v>#REF!</v>
      </c>
      <c r="E124" s="168" t="e">
        <f>SUM(E118:E123)</f>
        <v>#REF!</v>
      </c>
      <c r="F124" s="168" t="e">
        <f>SUM(F118:F123)</f>
        <v>#REF!</v>
      </c>
      <c r="G124" s="168" t="e">
        <f>SUM(G118:G123)</f>
        <v>#REF!</v>
      </c>
      <c r="H124" s="141" t="e">
        <f t="shared" ref="H124:Y124" si="13">SUM(H118:H122)</f>
        <v>#REF!</v>
      </c>
      <c r="I124" s="141" t="e">
        <f t="shared" si="13"/>
        <v>#REF!</v>
      </c>
      <c r="J124" s="141" t="e">
        <f t="shared" si="13"/>
        <v>#REF!</v>
      </c>
      <c r="K124" s="141" t="e">
        <f t="shared" si="13"/>
        <v>#REF!</v>
      </c>
      <c r="L124" s="141" t="e">
        <f t="shared" si="13"/>
        <v>#REF!</v>
      </c>
      <c r="M124" s="141" t="e">
        <f t="shared" si="13"/>
        <v>#REF!</v>
      </c>
      <c r="N124" s="141" t="e">
        <f t="shared" si="13"/>
        <v>#REF!</v>
      </c>
      <c r="O124" s="141" t="e">
        <f t="shared" si="13"/>
        <v>#REF!</v>
      </c>
      <c r="P124" s="141" t="e">
        <f t="shared" si="13"/>
        <v>#REF!</v>
      </c>
      <c r="Q124" s="141" t="e">
        <f t="shared" si="13"/>
        <v>#REF!</v>
      </c>
      <c r="R124" s="141" t="e">
        <f t="shared" si="13"/>
        <v>#REF!</v>
      </c>
      <c r="S124" s="141" t="e">
        <f t="shared" si="13"/>
        <v>#REF!</v>
      </c>
      <c r="T124" s="141" t="e">
        <f t="shared" si="13"/>
        <v>#REF!</v>
      </c>
      <c r="U124" s="141" t="e">
        <f t="shared" si="13"/>
        <v>#REF!</v>
      </c>
      <c r="V124" s="141" t="e">
        <f t="shared" si="13"/>
        <v>#REF!</v>
      </c>
      <c r="W124" s="141" t="e">
        <f t="shared" si="13"/>
        <v>#REF!</v>
      </c>
      <c r="X124" s="141" t="e">
        <f t="shared" si="13"/>
        <v>#REF!</v>
      </c>
      <c r="Y124" s="141" t="e">
        <f t="shared" si="13"/>
        <v>#REF!</v>
      </c>
    </row>
    <row r="125" spans="1:25" ht="18.75" customHeight="1">
      <c r="A125" s="160"/>
      <c r="B125" s="553" t="s">
        <v>159</v>
      </c>
      <c r="C125" s="140" t="s">
        <v>138</v>
      </c>
      <c r="D125" s="57" t="e">
        <f>Столы!#REF!</f>
        <v>#REF!</v>
      </c>
      <c r="E125" s="57" t="e">
        <f>Столы!#REF!</f>
        <v>#REF!</v>
      </c>
      <c r="F125" s="57" t="e">
        <f>Столы!#REF!</f>
        <v>#REF!</v>
      </c>
      <c r="G125" s="57" t="e">
        <f>Столы!#REF!</f>
        <v>#REF!</v>
      </c>
      <c r="H125" s="133" t="e">
        <f>Столы!#REF!</f>
        <v>#REF!</v>
      </c>
      <c r="I125" s="133"/>
      <c r="J125" s="141"/>
      <c r="K125" s="141"/>
      <c r="L125" s="141"/>
      <c r="M125" s="141"/>
      <c r="N125" s="141"/>
      <c r="O125" s="141"/>
      <c r="P125" s="141"/>
      <c r="Q125" s="141"/>
      <c r="R125" s="141"/>
      <c r="S125" s="141"/>
      <c r="T125" s="141"/>
      <c r="U125" s="141"/>
      <c r="V125" s="141"/>
      <c r="W125" s="141"/>
      <c r="X125" s="141"/>
      <c r="Y125" s="141"/>
    </row>
    <row r="126" spans="1:25" ht="39" customHeight="1">
      <c r="A126" s="160"/>
      <c r="B126" s="553"/>
      <c r="C126" s="140" t="s">
        <v>199</v>
      </c>
      <c r="D126" s="57" t="e">
        <f>Столы!#REF!</f>
        <v>#REF!</v>
      </c>
      <c r="E126" s="57" t="e">
        <f>Столы!#REF!</f>
        <v>#REF!</v>
      </c>
      <c r="F126" s="57" t="e">
        <f>Столы!#REF!</f>
        <v>#REF!</v>
      </c>
      <c r="G126" s="57" t="e">
        <f>Столы!#REF!</f>
        <v>#REF!</v>
      </c>
      <c r="H126" s="133" t="e">
        <f>Столы!#REF!</f>
        <v>#REF!</v>
      </c>
      <c r="I126" s="133" t="e">
        <f>Столы!#REF!</f>
        <v>#REF!</v>
      </c>
      <c r="J126" s="133" t="e">
        <f>Столы!#REF!</f>
        <v>#REF!</v>
      </c>
      <c r="K126" s="133" t="e">
        <f>Столы!#REF!</f>
        <v>#REF!</v>
      </c>
      <c r="L126" s="133" t="e">
        <f>Столы!#REF!</f>
        <v>#REF!</v>
      </c>
      <c r="M126" s="133" t="e">
        <f>Столы!#REF!</f>
        <v>#REF!</v>
      </c>
      <c r="N126" s="133" t="e">
        <f>Столы!#REF!</f>
        <v>#REF!</v>
      </c>
      <c r="O126" s="133" t="e">
        <f>Столы!#REF!</f>
        <v>#REF!</v>
      </c>
      <c r="P126" s="133" t="e">
        <f>Столы!#REF!</f>
        <v>#REF!</v>
      </c>
      <c r="Q126" s="133" t="e">
        <f>Столы!#REF!</f>
        <v>#REF!</v>
      </c>
      <c r="R126" s="133" t="e">
        <f>Столы!#REF!</f>
        <v>#REF!</v>
      </c>
      <c r="S126" s="133" t="e">
        <f>Столы!#REF!</f>
        <v>#REF!</v>
      </c>
      <c r="T126" s="133"/>
      <c r="U126" s="133"/>
      <c r="V126" s="133"/>
      <c r="W126" s="133"/>
      <c r="X126" s="133"/>
      <c r="Y126" s="133"/>
    </row>
    <row r="127" spans="1:25" ht="39" customHeight="1">
      <c r="A127" s="160"/>
      <c r="B127" s="553"/>
      <c r="C127" s="140" t="s">
        <v>166</v>
      </c>
      <c r="D127" s="57" t="e">
        <f>Столы!#REF!</f>
        <v>#REF!</v>
      </c>
      <c r="E127" s="57" t="e">
        <f>Столы!#REF!</f>
        <v>#REF!</v>
      </c>
      <c r="F127" s="57" t="e">
        <f>Столы!#REF!</f>
        <v>#REF!</v>
      </c>
      <c r="G127" s="57" t="e">
        <f>Столы!#REF!</f>
        <v>#REF!</v>
      </c>
      <c r="H127" s="133"/>
      <c r="I127" s="133" t="e">
        <f>Столы!#REF!</f>
        <v>#REF!</v>
      </c>
      <c r="J127" s="133" t="e">
        <f>Столы!#REF!</f>
        <v>#REF!</v>
      </c>
      <c r="K127" s="133" t="e">
        <f>Столы!#REF!</f>
        <v>#REF!</v>
      </c>
      <c r="L127" s="133" t="e">
        <f>Столы!#REF!</f>
        <v>#REF!</v>
      </c>
      <c r="M127" s="133" t="e">
        <f>Столы!#REF!</f>
        <v>#REF!</v>
      </c>
      <c r="N127" s="133" t="e">
        <f>Столы!#REF!</f>
        <v>#REF!</v>
      </c>
      <c r="O127" s="133" t="e">
        <f>Столы!#REF!</f>
        <v>#REF!</v>
      </c>
      <c r="P127" s="133" t="e">
        <f>Столы!#REF!</f>
        <v>#REF!</v>
      </c>
      <c r="Q127" s="133" t="e">
        <f>Столы!#REF!</f>
        <v>#REF!</v>
      </c>
      <c r="R127" s="133" t="e">
        <f>Столы!#REF!</f>
        <v>#REF!</v>
      </c>
      <c r="S127" s="133" t="e">
        <f>Столы!#REF!</f>
        <v>#REF!</v>
      </c>
      <c r="T127" s="133"/>
      <c r="U127" s="133"/>
      <c r="V127" s="133"/>
      <c r="W127" s="133"/>
      <c r="X127" s="133"/>
      <c r="Y127" s="133"/>
    </row>
    <row r="128" spans="1:25" ht="39" customHeight="1">
      <c r="A128" s="160"/>
      <c r="B128" s="553"/>
      <c r="C128" s="140" t="s">
        <v>140</v>
      </c>
      <c r="D128" s="57" t="e">
        <f>Шкафы!#REF!</f>
        <v>#REF!</v>
      </c>
      <c r="E128" s="57" t="e">
        <f>Шкафы!#REF!</f>
        <v>#REF!</v>
      </c>
      <c r="F128" s="57" t="e">
        <f>Шкафы!#REF!</f>
        <v>#REF!</v>
      </c>
      <c r="G128" s="57" t="e">
        <f>Шкафы!#REF!</f>
        <v>#REF!</v>
      </c>
      <c r="H128" s="133" t="e">
        <f>Шкафы!#REF!</f>
        <v>#REF!</v>
      </c>
      <c r="I128" s="133"/>
      <c r="J128" s="133"/>
      <c r="K128" s="133"/>
      <c r="L128" s="133"/>
      <c r="M128" s="133"/>
      <c r="N128" s="133"/>
      <c r="O128" s="133"/>
      <c r="P128" s="133"/>
      <c r="Q128" s="133"/>
      <c r="R128" s="133"/>
      <c r="S128" s="133"/>
      <c r="T128" s="133"/>
      <c r="U128" s="133"/>
      <c r="V128" s="133"/>
      <c r="W128" s="133"/>
      <c r="X128" s="133"/>
      <c r="Y128" s="133"/>
    </row>
    <row r="129" spans="1:25" ht="39" customHeight="1">
      <c r="A129" s="160"/>
      <c r="B129" s="553"/>
      <c r="C129" s="140" t="s">
        <v>200</v>
      </c>
      <c r="D129" s="57" t="e">
        <f>Шкафы!#REF!</f>
        <v>#REF!</v>
      </c>
      <c r="E129" s="57" t="e">
        <f>Шкафы!#REF!</f>
        <v>#REF!</v>
      </c>
      <c r="F129" s="57" t="e">
        <f>Шкафы!#REF!</f>
        <v>#REF!</v>
      </c>
      <c r="G129" s="57" t="e">
        <f>Шкафы!#REF!</f>
        <v>#REF!</v>
      </c>
      <c r="H129" s="133" t="e">
        <f>Шкафы!#REF!</f>
        <v>#REF!</v>
      </c>
      <c r="I129" s="133"/>
      <c r="J129" s="133"/>
      <c r="K129" s="133"/>
      <c r="L129" s="133"/>
      <c r="M129" s="133"/>
      <c r="N129" s="133"/>
      <c r="O129" s="133"/>
      <c r="P129" s="133"/>
      <c r="Q129" s="133"/>
      <c r="R129" s="133"/>
      <c r="S129" s="133"/>
      <c r="T129" s="133" t="e">
        <f>Шкафы!#REF!</f>
        <v>#REF!</v>
      </c>
      <c r="U129" s="133" t="e">
        <f>Шкафы!#REF!</f>
        <v>#REF!</v>
      </c>
      <c r="V129" s="133" t="e">
        <f>Шкафы!#REF!</f>
        <v>#REF!</v>
      </c>
      <c r="W129" s="133" t="e">
        <f>Шкафы!#REF!</f>
        <v>#REF!</v>
      </c>
      <c r="X129" s="133" t="e">
        <f>Шкафы!#REF!</f>
        <v>#REF!</v>
      </c>
      <c r="Y129" s="133" t="e">
        <f>Шкафы!#REF!</f>
        <v>#REF!</v>
      </c>
    </row>
    <row r="130" spans="1:25" ht="39" customHeight="1">
      <c r="A130" s="160"/>
      <c r="B130" s="553"/>
      <c r="C130" s="140" t="s">
        <v>171</v>
      </c>
      <c r="D130" s="57" t="e">
        <f>Шкафы!#REF!</f>
        <v>#REF!</v>
      </c>
      <c r="E130" s="57" t="e">
        <f>Шкафы!#REF!</f>
        <v>#REF!</v>
      </c>
      <c r="F130" s="57" t="e">
        <f>Шкафы!#REF!</f>
        <v>#REF!</v>
      </c>
      <c r="G130" s="57" t="e">
        <f>Шкафы!#REF!</f>
        <v>#REF!</v>
      </c>
      <c r="H130" s="133" t="e">
        <f>Шкафы!#REF!</f>
        <v>#REF!</v>
      </c>
      <c r="I130" s="133"/>
      <c r="J130" s="133"/>
      <c r="K130" s="133"/>
      <c r="L130" s="133"/>
      <c r="M130" s="133"/>
      <c r="N130" s="133"/>
      <c r="O130" s="133"/>
      <c r="P130" s="133"/>
      <c r="Q130" s="133"/>
      <c r="R130" s="133"/>
      <c r="S130" s="133"/>
      <c r="T130" s="133"/>
      <c r="U130" s="133"/>
      <c r="V130" s="133"/>
      <c r="W130" s="133"/>
      <c r="X130" s="133"/>
      <c r="Y130" s="133"/>
    </row>
    <row r="131" spans="1:25" ht="39" customHeight="1">
      <c r="A131" s="160"/>
      <c r="B131" s="553"/>
      <c r="C131" s="169" t="s">
        <v>142</v>
      </c>
      <c r="D131" s="184">
        <f>'Дополнительная комплектация'!$AK$340</f>
        <v>185</v>
      </c>
      <c r="E131" s="184">
        <f>'Дополнительная комплектация'!$AK$340</f>
        <v>185</v>
      </c>
      <c r="F131" s="184">
        <f>'Дополнительная комплектация'!$AK$340</f>
        <v>185</v>
      </c>
      <c r="G131" s="184">
        <f>'Дополнительная комплектация'!$AK$340</f>
        <v>185</v>
      </c>
      <c r="H131" s="133"/>
      <c r="I131" s="133"/>
      <c r="J131" s="141"/>
      <c r="K131" s="141"/>
      <c r="L131" s="141"/>
      <c r="M131" s="141"/>
      <c r="N131" s="141"/>
      <c r="O131" s="141"/>
      <c r="P131" s="141"/>
      <c r="Q131" s="141"/>
      <c r="R131" s="141"/>
      <c r="S131" s="141"/>
      <c r="T131" s="141"/>
      <c r="U131" s="141"/>
      <c r="V131" s="141"/>
      <c r="W131" s="141"/>
      <c r="X131" s="141"/>
      <c r="Y131" s="141"/>
    </row>
    <row r="132" spans="1:25" ht="65.25" customHeight="1">
      <c r="A132" s="139" t="s">
        <v>201</v>
      </c>
      <c r="B132" s="553"/>
      <c r="C132" s="134" t="s">
        <v>136</v>
      </c>
      <c r="D132" s="168" t="e">
        <f>SUM(D125:D131)</f>
        <v>#REF!</v>
      </c>
      <c r="E132" s="168" t="e">
        <f>SUM(E125:E131)</f>
        <v>#REF!</v>
      </c>
      <c r="F132" s="168" t="e">
        <f>SUM(F125:F131)</f>
        <v>#REF!</v>
      </c>
      <c r="G132" s="168" t="e">
        <f>SUM(G125:G131)</f>
        <v>#REF!</v>
      </c>
      <c r="H132" s="141" t="e">
        <f t="shared" ref="H132:Y132" si="14">SUM(H125:H130)</f>
        <v>#REF!</v>
      </c>
      <c r="I132" s="141" t="e">
        <f t="shared" si="14"/>
        <v>#REF!</v>
      </c>
      <c r="J132" s="141" t="e">
        <f t="shared" si="14"/>
        <v>#REF!</v>
      </c>
      <c r="K132" s="141" t="e">
        <f t="shared" si="14"/>
        <v>#REF!</v>
      </c>
      <c r="L132" s="141" t="e">
        <f t="shared" si="14"/>
        <v>#REF!</v>
      </c>
      <c r="M132" s="141" t="e">
        <f t="shared" si="14"/>
        <v>#REF!</v>
      </c>
      <c r="N132" s="141" t="e">
        <f t="shared" si="14"/>
        <v>#REF!</v>
      </c>
      <c r="O132" s="141" t="e">
        <f t="shared" si="14"/>
        <v>#REF!</v>
      </c>
      <c r="P132" s="141" t="e">
        <f t="shared" si="14"/>
        <v>#REF!</v>
      </c>
      <c r="Q132" s="141" t="e">
        <f t="shared" si="14"/>
        <v>#REF!</v>
      </c>
      <c r="R132" s="141" t="e">
        <f t="shared" si="14"/>
        <v>#REF!</v>
      </c>
      <c r="S132" s="141" t="e">
        <f t="shared" si="14"/>
        <v>#REF!</v>
      </c>
      <c r="T132" s="141" t="e">
        <f t="shared" si="14"/>
        <v>#REF!</v>
      </c>
      <c r="U132" s="141" t="e">
        <f t="shared" si="14"/>
        <v>#REF!</v>
      </c>
      <c r="V132" s="141" t="e">
        <f t="shared" si="14"/>
        <v>#REF!</v>
      </c>
      <c r="W132" s="141" t="e">
        <f t="shared" si="14"/>
        <v>#REF!</v>
      </c>
      <c r="X132" s="141" t="e">
        <f t="shared" si="14"/>
        <v>#REF!</v>
      </c>
      <c r="Y132" s="141" t="e">
        <f t="shared" si="14"/>
        <v>#REF!</v>
      </c>
    </row>
    <row r="133" spans="1:25" ht="16.5" customHeight="1">
      <c r="A133" s="76"/>
      <c r="B133" s="553" t="s">
        <v>137</v>
      </c>
      <c r="C133" s="140" t="s">
        <v>138</v>
      </c>
      <c r="D133" s="57" t="e">
        <f>Столы!#REF!</f>
        <v>#REF!</v>
      </c>
      <c r="E133" s="57" t="e">
        <f>Столы!#REF!</f>
        <v>#REF!</v>
      </c>
      <c r="F133" s="57" t="e">
        <f>Столы!#REF!</f>
        <v>#REF!</v>
      </c>
      <c r="G133" s="57" t="e">
        <f>Столы!#REF!</f>
        <v>#REF!</v>
      </c>
      <c r="H133" s="133" t="e">
        <f>Столы!#REF!</f>
        <v>#REF!</v>
      </c>
      <c r="I133" s="133"/>
      <c r="J133" s="141"/>
      <c r="K133" s="141"/>
      <c r="L133" s="141"/>
      <c r="M133" s="141"/>
      <c r="N133" s="141"/>
      <c r="O133" s="141"/>
      <c r="P133" s="141"/>
      <c r="Q133" s="141"/>
      <c r="R133" s="141"/>
      <c r="S133" s="141"/>
      <c r="T133" s="141"/>
      <c r="U133" s="141"/>
      <c r="V133" s="141"/>
      <c r="W133" s="141"/>
      <c r="X133" s="141"/>
      <c r="Y133" s="141"/>
    </row>
    <row r="134" spans="1:25" ht="36" customHeight="1">
      <c r="A134" s="160"/>
      <c r="B134" s="553"/>
      <c r="C134" s="169" t="s">
        <v>131</v>
      </c>
      <c r="D134" s="57" t="e">
        <f>Столы!#REF!</f>
        <v>#REF!</v>
      </c>
      <c r="E134" s="57" t="e">
        <f>Столы!#REF!</f>
        <v>#REF!</v>
      </c>
      <c r="F134" s="57" t="e">
        <f>Столы!#REF!</f>
        <v>#REF!</v>
      </c>
      <c r="G134" s="57" t="e">
        <f>Столы!#REF!</f>
        <v>#REF!</v>
      </c>
      <c r="H134" s="133" t="e">
        <f>Столы!#REF!</f>
        <v>#REF!</v>
      </c>
      <c r="I134" s="133" t="e">
        <f>Столы!#REF!</f>
        <v>#REF!</v>
      </c>
      <c r="J134" s="133" t="e">
        <f>Столы!#REF!</f>
        <v>#REF!</v>
      </c>
      <c r="K134" s="133" t="e">
        <f>Столы!#REF!</f>
        <v>#REF!</v>
      </c>
      <c r="L134" s="133" t="e">
        <f>Столы!#REF!</f>
        <v>#REF!</v>
      </c>
      <c r="M134" s="133" t="e">
        <f>Столы!#REF!</f>
        <v>#REF!</v>
      </c>
      <c r="N134" s="133" t="e">
        <f>Столы!#REF!</f>
        <v>#REF!</v>
      </c>
      <c r="O134" s="133" t="e">
        <f>Столы!#REF!</f>
        <v>#REF!</v>
      </c>
      <c r="P134" s="133" t="e">
        <f>Столы!#REF!</f>
        <v>#REF!</v>
      </c>
      <c r="Q134" s="133" t="e">
        <f>Столы!#REF!</f>
        <v>#REF!</v>
      </c>
      <c r="R134" s="133" t="e">
        <f>Столы!#REF!</f>
        <v>#REF!</v>
      </c>
      <c r="S134" s="133" t="e">
        <f>Столы!#REF!</f>
        <v>#REF!</v>
      </c>
      <c r="T134" s="133"/>
      <c r="U134" s="133"/>
      <c r="V134" s="133"/>
      <c r="W134" s="133"/>
      <c r="X134" s="133"/>
      <c r="Y134" s="133"/>
    </row>
    <row r="135" spans="1:25" ht="17.25" customHeight="1">
      <c r="A135" s="160"/>
      <c r="B135" s="553"/>
      <c r="C135" s="140" t="s">
        <v>170</v>
      </c>
      <c r="D135" s="57" t="e">
        <f>Столы!#REF!</f>
        <v>#REF!</v>
      </c>
      <c r="E135" s="57" t="e">
        <f>Столы!#REF!</f>
        <v>#REF!</v>
      </c>
      <c r="F135" s="57" t="e">
        <f>Столы!#REF!</f>
        <v>#REF!</v>
      </c>
      <c r="G135" s="57" t="e">
        <f>Столы!#REF!</f>
        <v>#REF!</v>
      </c>
      <c r="H135" s="133" t="e">
        <f>Столы!#REF!</f>
        <v>#REF!</v>
      </c>
      <c r="I135" s="133" t="e">
        <f>Столы!#REF!</f>
        <v>#REF!</v>
      </c>
      <c r="J135" s="133" t="e">
        <f>Столы!#REF!</f>
        <v>#REF!</v>
      </c>
      <c r="K135" s="133" t="e">
        <f>Столы!#REF!</f>
        <v>#REF!</v>
      </c>
      <c r="L135" s="133" t="e">
        <f>Столы!#REF!</f>
        <v>#REF!</v>
      </c>
      <c r="M135" s="133" t="e">
        <f>Столы!#REF!</f>
        <v>#REF!</v>
      </c>
      <c r="N135" s="133" t="e">
        <f>Столы!#REF!</f>
        <v>#REF!</v>
      </c>
      <c r="O135" s="133" t="e">
        <f>Столы!#REF!</f>
        <v>#REF!</v>
      </c>
      <c r="P135" s="133" t="e">
        <f>Столы!#REF!</f>
        <v>#REF!</v>
      </c>
      <c r="Q135" s="133" t="e">
        <f>Столы!#REF!</f>
        <v>#REF!</v>
      </c>
      <c r="R135" s="133" t="e">
        <f>Столы!#REF!</f>
        <v>#REF!</v>
      </c>
      <c r="S135" s="133" t="e">
        <f>Столы!#REF!</f>
        <v>#REF!</v>
      </c>
      <c r="T135" s="133"/>
      <c r="U135" s="133"/>
      <c r="V135" s="133"/>
      <c r="W135" s="133"/>
      <c r="X135" s="133"/>
      <c r="Y135" s="133"/>
    </row>
    <row r="136" spans="1:25" ht="38.25" customHeight="1">
      <c r="A136" s="160"/>
      <c r="B136" s="553"/>
      <c r="C136" s="140" t="s">
        <v>140</v>
      </c>
      <c r="D136" s="57" t="e">
        <f>Шкафы!#REF!</f>
        <v>#REF!</v>
      </c>
      <c r="E136" s="57" t="e">
        <f>Шкафы!#REF!</f>
        <v>#REF!</v>
      </c>
      <c r="F136" s="57" t="e">
        <f>Шкафы!#REF!</f>
        <v>#REF!</v>
      </c>
      <c r="G136" s="57" t="e">
        <f>Шкафы!#REF!</f>
        <v>#REF!</v>
      </c>
      <c r="H136" s="133" t="e">
        <f>Шкафы!#REF!</f>
        <v>#REF!</v>
      </c>
      <c r="I136" s="133"/>
      <c r="J136" s="133"/>
      <c r="K136" s="133"/>
      <c r="L136" s="133"/>
      <c r="M136" s="133"/>
      <c r="N136" s="133"/>
      <c r="O136" s="133"/>
      <c r="P136" s="133"/>
      <c r="Q136" s="133"/>
      <c r="R136" s="133"/>
      <c r="S136" s="133"/>
      <c r="T136" s="133"/>
      <c r="U136" s="133"/>
      <c r="V136" s="133"/>
      <c r="W136" s="133"/>
      <c r="X136" s="133"/>
      <c r="Y136" s="133"/>
    </row>
    <row r="137" spans="1:25" ht="39" customHeight="1">
      <c r="A137" s="160"/>
      <c r="B137" s="553"/>
      <c r="C137" s="140" t="s">
        <v>133</v>
      </c>
      <c r="D137" s="57" t="e">
        <f>Шкафы!#REF!</f>
        <v>#REF!</v>
      </c>
      <c r="E137" s="57" t="e">
        <f>Шкафы!#REF!</f>
        <v>#REF!</v>
      </c>
      <c r="F137" s="57" t="e">
        <f>Шкафы!#REF!</f>
        <v>#REF!</v>
      </c>
      <c r="G137" s="57" t="e">
        <f>Шкафы!#REF!</f>
        <v>#REF!</v>
      </c>
      <c r="H137" s="133" t="e">
        <f>Шкафы!#REF!</f>
        <v>#REF!</v>
      </c>
      <c r="I137" s="133"/>
      <c r="J137" s="133"/>
      <c r="K137" s="133"/>
      <c r="L137" s="133"/>
      <c r="M137" s="133"/>
      <c r="N137" s="133"/>
      <c r="O137" s="133"/>
      <c r="P137" s="133"/>
      <c r="Q137" s="133"/>
      <c r="R137" s="133"/>
      <c r="S137" s="133"/>
      <c r="T137" s="133" t="e">
        <f>Шкафы!#REF!</f>
        <v>#REF!</v>
      </c>
      <c r="U137" s="133" t="e">
        <f>Шкафы!#REF!</f>
        <v>#REF!</v>
      </c>
      <c r="V137" s="133" t="e">
        <f>Шкафы!#REF!</f>
        <v>#REF!</v>
      </c>
      <c r="W137" s="133" t="e">
        <f>Шкафы!#REF!</f>
        <v>#REF!</v>
      </c>
      <c r="X137" s="133" t="e">
        <f>Шкафы!#REF!</f>
        <v>#REF!</v>
      </c>
      <c r="Y137" s="133" t="e">
        <f>Шкафы!#REF!</f>
        <v>#REF!</v>
      </c>
    </row>
    <row r="138" spans="1:25" ht="39" customHeight="1">
      <c r="A138" s="160"/>
      <c r="B138" s="553"/>
      <c r="C138" s="140" t="s">
        <v>171</v>
      </c>
      <c r="D138" s="57" t="e">
        <f>Шкафы!#REF!</f>
        <v>#REF!</v>
      </c>
      <c r="E138" s="57" t="e">
        <f>Шкафы!#REF!</f>
        <v>#REF!</v>
      </c>
      <c r="F138" s="57" t="e">
        <f>Шкафы!#REF!</f>
        <v>#REF!</v>
      </c>
      <c r="G138" s="57" t="e">
        <f>Шкафы!#REF!</f>
        <v>#REF!</v>
      </c>
      <c r="H138" s="133" t="e">
        <f>Шкафы!#REF!</f>
        <v>#REF!</v>
      </c>
      <c r="I138" s="133"/>
      <c r="J138" s="133"/>
      <c r="K138" s="133"/>
      <c r="L138" s="133"/>
      <c r="M138" s="133"/>
      <c r="N138" s="133"/>
      <c r="O138" s="133"/>
      <c r="P138" s="133"/>
      <c r="Q138" s="133"/>
      <c r="R138" s="133"/>
      <c r="S138" s="133"/>
      <c r="T138" s="133"/>
      <c r="U138" s="133"/>
      <c r="V138" s="133"/>
      <c r="W138" s="133"/>
      <c r="X138" s="133"/>
      <c r="Y138" s="133"/>
    </row>
    <row r="139" spans="1:25" ht="25.5" customHeight="1">
      <c r="A139" s="160"/>
      <c r="B139" s="553"/>
      <c r="C139" s="169" t="s">
        <v>142</v>
      </c>
      <c r="D139" s="184">
        <f>'Дополнительная комплектация'!$AK$340</f>
        <v>185</v>
      </c>
      <c r="E139" s="184">
        <f>'Дополнительная комплектация'!$AK$340</f>
        <v>185</v>
      </c>
      <c r="F139" s="184">
        <f>'Дополнительная комплектация'!$AK$340</f>
        <v>185</v>
      </c>
      <c r="G139" s="184">
        <f>'Дополнительная комплектация'!$AK$340</f>
        <v>185</v>
      </c>
      <c r="H139" s="133"/>
      <c r="I139" s="133"/>
      <c r="J139" s="141"/>
      <c r="K139" s="141"/>
      <c r="L139" s="141"/>
      <c r="M139" s="141"/>
      <c r="N139" s="141"/>
      <c r="O139" s="141"/>
      <c r="P139" s="141"/>
      <c r="Q139" s="141"/>
      <c r="R139" s="141"/>
      <c r="S139" s="141"/>
      <c r="T139" s="141"/>
      <c r="U139" s="141"/>
      <c r="V139" s="141"/>
      <c r="W139" s="141"/>
      <c r="X139" s="141"/>
      <c r="Y139" s="141"/>
    </row>
    <row r="140" spans="1:25" ht="66" customHeight="1">
      <c r="A140" s="139" t="s">
        <v>202</v>
      </c>
      <c r="B140" s="553"/>
      <c r="C140" s="134" t="s">
        <v>136</v>
      </c>
      <c r="D140" s="168" t="e">
        <f>SUM(D133:D139)</f>
        <v>#REF!</v>
      </c>
      <c r="E140" s="168" t="e">
        <f>SUM(E133:E139)</f>
        <v>#REF!</v>
      </c>
      <c r="F140" s="168" t="e">
        <f>SUM(F133:F139)</f>
        <v>#REF!</v>
      </c>
      <c r="G140" s="168" t="e">
        <f>SUM(G133:G139)</f>
        <v>#REF!</v>
      </c>
      <c r="H140" s="141" t="e">
        <f t="shared" ref="H140:Y140" si="15">SUM(H133:H138)</f>
        <v>#REF!</v>
      </c>
      <c r="I140" s="141" t="e">
        <f t="shared" si="15"/>
        <v>#REF!</v>
      </c>
      <c r="J140" s="141" t="e">
        <f t="shared" si="15"/>
        <v>#REF!</v>
      </c>
      <c r="K140" s="141" t="e">
        <f t="shared" si="15"/>
        <v>#REF!</v>
      </c>
      <c r="L140" s="141" t="e">
        <f t="shared" si="15"/>
        <v>#REF!</v>
      </c>
      <c r="M140" s="141" t="e">
        <f t="shared" si="15"/>
        <v>#REF!</v>
      </c>
      <c r="N140" s="141" t="e">
        <f t="shared" si="15"/>
        <v>#REF!</v>
      </c>
      <c r="O140" s="141" t="e">
        <f t="shared" si="15"/>
        <v>#REF!</v>
      </c>
      <c r="P140" s="141" t="e">
        <f t="shared" si="15"/>
        <v>#REF!</v>
      </c>
      <c r="Q140" s="141" t="e">
        <f t="shared" si="15"/>
        <v>#REF!</v>
      </c>
      <c r="R140" s="141" t="e">
        <f t="shared" si="15"/>
        <v>#REF!</v>
      </c>
      <c r="S140" s="141" t="e">
        <f t="shared" si="15"/>
        <v>#REF!</v>
      </c>
      <c r="T140" s="141" t="e">
        <f t="shared" si="15"/>
        <v>#REF!</v>
      </c>
      <c r="U140" s="141" t="e">
        <f t="shared" si="15"/>
        <v>#REF!</v>
      </c>
      <c r="V140" s="141" t="e">
        <f t="shared" si="15"/>
        <v>#REF!</v>
      </c>
      <c r="W140" s="141" t="e">
        <f t="shared" si="15"/>
        <v>#REF!</v>
      </c>
      <c r="X140" s="141" t="e">
        <f t="shared" si="15"/>
        <v>#REF!</v>
      </c>
      <c r="Y140" s="141" t="e">
        <f t="shared" si="15"/>
        <v>#REF!</v>
      </c>
    </row>
    <row r="141" spans="1:25" ht="25.5" customHeight="1">
      <c r="A141" s="76"/>
      <c r="B141" s="553" t="s">
        <v>203</v>
      </c>
      <c r="C141" s="140" t="s">
        <v>204</v>
      </c>
      <c r="D141" s="57" t="e">
        <f>Столы!#REF!</f>
        <v>#REF!</v>
      </c>
      <c r="E141" s="57" t="e">
        <f>Столы!#REF!</f>
        <v>#REF!</v>
      </c>
      <c r="F141" s="57" t="e">
        <f>Столы!#REF!</f>
        <v>#REF!</v>
      </c>
      <c r="G141" s="57" t="e">
        <f>Столы!#REF!</f>
        <v>#REF!</v>
      </c>
      <c r="H141" s="133"/>
      <c r="I141" s="133" t="e">
        <f>Столы!#REF!</f>
        <v>#REF!</v>
      </c>
      <c r="J141" s="133" t="e">
        <f>Столы!#REF!</f>
        <v>#REF!</v>
      </c>
      <c r="K141" s="133" t="e">
        <f>Столы!#REF!</f>
        <v>#REF!</v>
      </c>
      <c r="L141" s="133" t="e">
        <f>Столы!#REF!</f>
        <v>#REF!</v>
      </c>
      <c r="M141" s="133" t="e">
        <f>Столы!#REF!</f>
        <v>#REF!</v>
      </c>
      <c r="N141" s="133" t="e">
        <f>Столы!#REF!</f>
        <v>#REF!</v>
      </c>
      <c r="O141" s="133" t="e">
        <f>Столы!#REF!</f>
        <v>#REF!</v>
      </c>
      <c r="P141" s="133" t="e">
        <f>Столы!#REF!</f>
        <v>#REF!</v>
      </c>
      <c r="Q141" s="133" t="e">
        <f>Столы!#REF!</f>
        <v>#REF!</v>
      </c>
      <c r="R141" s="133" t="e">
        <f>Столы!#REF!</f>
        <v>#REF!</v>
      </c>
      <c r="S141" s="133" t="e">
        <f>Столы!#REF!</f>
        <v>#REF!</v>
      </c>
      <c r="T141" s="133"/>
      <c r="U141" s="133"/>
      <c r="V141" s="133"/>
      <c r="W141" s="133"/>
      <c r="X141" s="133"/>
      <c r="Y141" s="133"/>
    </row>
    <row r="142" spans="1:25" ht="12" customHeight="1">
      <c r="A142" s="160"/>
      <c r="B142" s="553"/>
      <c r="C142" s="140" t="s">
        <v>170</v>
      </c>
      <c r="D142" s="57" t="e">
        <f>Столы!#REF!</f>
        <v>#REF!</v>
      </c>
      <c r="E142" s="57" t="e">
        <f>Столы!#REF!</f>
        <v>#REF!</v>
      </c>
      <c r="F142" s="57" t="e">
        <f>Столы!#REF!</f>
        <v>#REF!</v>
      </c>
      <c r="G142" s="57" t="e">
        <f>Столы!#REF!</f>
        <v>#REF!</v>
      </c>
      <c r="H142" s="133" t="e">
        <f>Столы!#REF!</f>
        <v>#REF!</v>
      </c>
      <c r="I142" s="133" t="e">
        <f>Столы!#REF!</f>
        <v>#REF!</v>
      </c>
      <c r="J142" s="133" t="e">
        <f>Столы!#REF!</f>
        <v>#REF!</v>
      </c>
      <c r="K142" s="133" t="e">
        <f>Столы!#REF!</f>
        <v>#REF!</v>
      </c>
      <c r="L142" s="133" t="e">
        <f>Столы!#REF!</f>
        <v>#REF!</v>
      </c>
      <c r="M142" s="133" t="e">
        <f>Столы!#REF!</f>
        <v>#REF!</v>
      </c>
      <c r="N142" s="133" t="e">
        <f>Столы!#REF!</f>
        <v>#REF!</v>
      </c>
      <c r="O142" s="133" t="e">
        <f>Столы!#REF!</f>
        <v>#REF!</v>
      </c>
      <c r="P142" s="133" t="e">
        <f>Столы!#REF!</f>
        <v>#REF!</v>
      </c>
      <c r="Q142" s="133" t="e">
        <f>Столы!#REF!</f>
        <v>#REF!</v>
      </c>
      <c r="R142" s="133" t="e">
        <f>Столы!#REF!</f>
        <v>#REF!</v>
      </c>
      <c r="S142" s="133" t="e">
        <f>Столы!#REF!</f>
        <v>#REF!</v>
      </c>
      <c r="T142" s="133"/>
      <c r="U142" s="133"/>
      <c r="V142" s="133"/>
      <c r="W142" s="133"/>
      <c r="X142" s="133"/>
      <c r="Y142" s="133"/>
    </row>
    <row r="143" spans="1:25" ht="26.25" customHeight="1">
      <c r="A143" s="160"/>
      <c r="B143" s="553"/>
      <c r="C143" s="140" t="s">
        <v>205</v>
      </c>
      <c r="D143" s="57" t="e">
        <f>Столы!#REF!</f>
        <v>#REF!</v>
      </c>
      <c r="E143" s="57" t="e">
        <f>Столы!#REF!</f>
        <v>#REF!</v>
      </c>
      <c r="F143" s="57" t="e">
        <f>Столы!#REF!</f>
        <v>#REF!</v>
      </c>
      <c r="G143" s="57" t="e">
        <f>Столы!#REF!</f>
        <v>#REF!</v>
      </c>
      <c r="H143" s="133"/>
      <c r="I143" s="133" t="e">
        <f>Столы!#REF!</f>
        <v>#REF!</v>
      </c>
      <c r="J143" s="133" t="e">
        <f>Столы!#REF!</f>
        <v>#REF!</v>
      </c>
      <c r="K143" s="133" t="e">
        <f>Столы!#REF!</f>
        <v>#REF!</v>
      </c>
      <c r="L143" s="133" t="e">
        <f>Столы!#REF!</f>
        <v>#REF!</v>
      </c>
      <c r="M143" s="133" t="e">
        <f>Столы!#REF!</f>
        <v>#REF!</v>
      </c>
      <c r="N143" s="133" t="e">
        <f>Столы!#REF!</f>
        <v>#REF!</v>
      </c>
      <c r="O143" s="165" t="e">
        <f>Столы!#REF!</f>
        <v>#REF!</v>
      </c>
      <c r="P143" s="165" t="e">
        <f>Столы!#REF!</f>
        <v>#REF!</v>
      </c>
      <c r="Q143" s="165" t="e">
        <f>Столы!#REF!</f>
        <v>#REF!</v>
      </c>
      <c r="R143" s="165" t="e">
        <f>Столы!#REF!</f>
        <v>#REF!</v>
      </c>
      <c r="S143" s="165" t="e">
        <f>Столы!#REF!</f>
        <v>#REF!</v>
      </c>
      <c r="T143" s="133"/>
      <c r="U143" s="133"/>
      <c r="V143" s="133"/>
      <c r="W143" s="133"/>
      <c r="X143" s="133"/>
      <c r="Y143" s="133"/>
    </row>
    <row r="144" spans="1:25" ht="26.25" customHeight="1">
      <c r="A144" s="160"/>
      <c r="B144" s="553"/>
      <c r="C144" s="140" t="s">
        <v>206</v>
      </c>
      <c r="D144" s="57" t="e">
        <f>Столы!#REF!</f>
        <v>#REF!</v>
      </c>
      <c r="E144" s="57" t="e">
        <f>Столы!#REF!</f>
        <v>#REF!</v>
      </c>
      <c r="F144" s="57" t="e">
        <f>Столы!#REF!</f>
        <v>#REF!</v>
      </c>
      <c r="G144" s="57" t="e">
        <f>Столы!#REF!</f>
        <v>#REF!</v>
      </c>
      <c r="H144" s="133" t="e">
        <f>Столы!#REF!</f>
        <v>#REF!</v>
      </c>
      <c r="I144" s="133" t="e">
        <f>Столы!#REF!</f>
        <v>#REF!</v>
      </c>
      <c r="J144" s="133" t="e">
        <f>Столы!#REF!</f>
        <v>#REF!</v>
      </c>
      <c r="K144" s="133" t="e">
        <f>Столы!#REF!</f>
        <v>#REF!</v>
      </c>
      <c r="L144" s="133" t="e">
        <f>Столы!#REF!</f>
        <v>#REF!</v>
      </c>
      <c r="M144" s="133" t="e">
        <f>Столы!#REF!</f>
        <v>#REF!</v>
      </c>
      <c r="N144" s="133" t="e">
        <f>Столы!#REF!</f>
        <v>#REF!</v>
      </c>
      <c r="O144" s="133" t="e">
        <f>Столы!#REF!</f>
        <v>#REF!</v>
      </c>
      <c r="P144" s="133" t="e">
        <f>Столы!#REF!</f>
        <v>#REF!</v>
      </c>
      <c r="Q144" s="133" t="e">
        <f>Столы!#REF!</f>
        <v>#REF!</v>
      </c>
      <c r="R144" s="133" t="e">
        <f>Столы!#REF!</f>
        <v>#REF!</v>
      </c>
      <c r="S144" s="133" t="e">
        <f>Столы!#REF!</f>
        <v>#REF!</v>
      </c>
      <c r="T144" s="133"/>
      <c r="U144" s="133"/>
      <c r="V144" s="133"/>
      <c r="W144" s="133"/>
      <c r="X144" s="133"/>
      <c r="Y144" s="133"/>
    </row>
    <row r="145" spans="1:25" ht="39.75" customHeight="1">
      <c r="A145" s="160"/>
      <c r="B145" s="553"/>
      <c r="C145" s="140" t="s">
        <v>191</v>
      </c>
      <c r="D145" s="57" t="e">
        <f>Шкафы!#REF!</f>
        <v>#REF!</v>
      </c>
      <c r="E145" s="57" t="e">
        <f>Шкафы!#REF!</f>
        <v>#REF!</v>
      </c>
      <c r="F145" s="57" t="e">
        <f>Шкафы!#REF!</f>
        <v>#REF!</v>
      </c>
      <c r="G145" s="57" t="e">
        <f>Шкафы!#REF!</f>
        <v>#REF!</v>
      </c>
      <c r="H145" s="133"/>
      <c r="I145" s="133"/>
      <c r="J145" s="133"/>
      <c r="K145" s="133"/>
      <c r="L145" s="133"/>
      <c r="M145" s="133"/>
      <c r="N145" s="133"/>
      <c r="O145" s="133"/>
      <c r="P145" s="133"/>
      <c r="Q145" s="133"/>
      <c r="R145" s="133"/>
      <c r="S145" s="133"/>
      <c r="T145" s="133"/>
      <c r="U145" s="133"/>
      <c r="V145" s="133"/>
      <c r="W145" s="133"/>
      <c r="X145" s="133"/>
      <c r="Y145" s="133"/>
    </row>
    <row r="146" spans="1:25" ht="12.75" customHeight="1">
      <c r="A146" s="160"/>
      <c r="B146" s="553"/>
      <c r="C146" s="140" t="s">
        <v>149</v>
      </c>
      <c r="D146" s="57" t="e">
        <f>Шкафы!#REF!</f>
        <v>#REF!</v>
      </c>
      <c r="E146" s="57" t="e">
        <f>Шкафы!#REF!</f>
        <v>#REF!</v>
      </c>
      <c r="F146" s="57" t="e">
        <f>Шкафы!#REF!</f>
        <v>#REF!</v>
      </c>
      <c r="G146" s="57" t="e">
        <f>Шкафы!#REF!</f>
        <v>#REF!</v>
      </c>
      <c r="H146" s="133" t="e">
        <f>Шкафы!#REF!</f>
        <v>#REF!</v>
      </c>
      <c r="I146" s="133"/>
      <c r="J146" s="133"/>
      <c r="K146" s="133"/>
      <c r="L146" s="133"/>
      <c r="M146" s="133"/>
      <c r="N146" s="133"/>
      <c r="O146" s="133"/>
      <c r="P146" s="133"/>
      <c r="Q146" s="133"/>
      <c r="R146" s="133"/>
      <c r="S146" s="133"/>
      <c r="T146" s="133" t="e">
        <f>Шкафы!#REF!</f>
        <v>#REF!</v>
      </c>
      <c r="U146" s="133" t="e">
        <f>Шкафы!#REF!</f>
        <v>#REF!</v>
      </c>
      <c r="V146" s="133" t="e">
        <f>Шкафы!#REF!</f>
        <v>#REF!</v>
      </c>
      <c r="W146" s="133" t="e">
        <f>Шкафы!#REF!</f>
        <v>#REF!</v>
      </c>
      <c r="X146" s="133" t="e">
        <f>Шкафы!#REF!</f>
        <v>#REF!</v>
      </c>
      <c r="Y146" s="133" t="e">
        <f>Шкафы!#REF!</f>
        <v>#REF!</v>
      </c>
    </row>
    <row r="147" spans="1:25" ht="27" customHeight="1">
      <c r="A147" s="160"/>
      <c r="B147" s="553"/>
      <c r="C147" s="140" t="s">
        <v>176</v>
      </c>
      <c r="D147" s="57" t="e">
        <f>Шкафы!#REF!</f>
        <v>#REF!</v>
      </c>
      <c r="E147" s="57" t="e">
        <f>Шкафы!#REF!</f>
        <v>#REF!</v>
      </c>
      <c r="F147" s="57" t="e">
        <f>Шкафы!#REF!</f>
        <v>#REF!</v>
      </c>
      <c r="G147" s="57" t="e">
        <f>Шкафы!#REF!</f>
        <v>#REF!</v>
      </c>
      <c r="H147" s="133" t="e">
        <f>Шкафы!#REF!</f>
        <v>#REF!</v>
      </c>
      <c r="I147" s="133"/>
      <c r="J147" s="133"/>
      <c r="K147" s="133"/>
      <c r="L147" s="133"/>
      <c r="M147" s="133"/>
      <c r="N147" s="133"/>
      <c r="O147" s="133"/>
      <c r="P147" s="133"/>
      <c r="Q147" s="133"/>
      <c r="R147" s="133"/>
      <c r="S147" s="133"/>
      <c r="T147" s="133"/>
      <c r="U147" s="133"/>
      <c r="V147" s="133"/>
      <c r="W147" s="133"/>
      <c r="X147" s="133"/>
      <c r="Y147" s="133"/>
    </row>
    <row r="148" spans="1:25" ht="27" customHeight="1">
      <c r="A148" s="160"/>
      <c r="B148" s="553"/>
      <c r="C148" s="140" t="s">
        <v>207</v>
      </c>
      <c r="D148" s="57" t="e">
        <f>Шкафы!#REF!</f>
        <v>#REF!</v>
      </c>
      <c r="E148" s="57" t="e">
        <f>Шкафы!#REF!</f>
        <v>#REF!</v>
      </c>
      <c r="F148" s="57" t="e">
        <f>Шкафы!#REF!</f>
        <v>#REF!</v>
      </c>
      <c r="G148" s="57" t="e">
        <f>Шкафы!#REF!</f>
        <v>#REF!</v>
      </c>
      <c r="H148" s="133"/>
      <c r="I148" s="133"/>
      <c r="J148" s="133"/>
      <c r="K148" s="133"/>
      <c r="L148" s="133"/>
      <c r="M148" s="133"/>
      <c r="N148" s="133"/>
      <c r="O148" s="133"/>
      <c r="P148" s="133"/>
      <c r="Q148" s="133"/>
      <c r="R148" s="133"/>
      <c r="S148" s="133"/>
      <c r="T148" s="133"/>
      <c r="U148" s="133"/>
      <c r="V148" s="133"/>
      <c r="W148" s="133"/>
      <c r="X148" s="133"/>
      <c r="Y148" s="133"/>
    </row>
    <row r="149" spans="1:25" ht="26.25" customHeight="1">
      <c r="A149" s="160"/>
      <c r="B149" s="553"/>
      <c r="C149" s="140" t="s">
        <v>207</v>
      </c>
      <c r="D149" s="57" t="e">
        <f>Шкафы!#REF!</f>
        <v>#REF!</v>
      </c>
      <c r="E149" s="57" t="e">
        <f>Шкафы!#REF!</f>
        <v>#REF!</v>
      </c>
      <c r="F149" s="57" t="e">
        <f>Шкафы!#REF!</f>
        <v>#REF!</v>
      </c>
      <c r="G149" s="57" t="e">
        <f>Шкафы!#REF!</f>
        <v>#REF!</v>
      </c>
      <c r="H149" s="133"/>
      <c r="I149" s="133"/>
      <c r="J149" s="133"/>
      <c r="K149" s="133"/>
      <c r="L149" s="133"/>
      <c r="M149" s="133"/>
      <c r="N149" s="133"/>
      <c r="O149" s="133"/>
      <c r="P149" s="133"/>
      <c r="Q149" s="133"/>
      <c r="R149" s="133"/>
      <c r="S149" s="133"/>
      <c r="T149" s="133"/>
      <c r="U149" s="133"/>
      <c r="V149" s="133"/>
      <c r="W149" s="133"/>
      <c r="X149" s="133"/>
      <c r="Y149" s="133"/>
    </row>
    <row r="150" spans="1:25" ht="27.75" customHeight="1">
      <c r="A150" s="160"/>
      <c r="B150" s="553"/>
      <c r="C150" s="140" t="s">
        <v>208</v>
      </c>
      <c r="D150" s="57" t="e">
        <f>Шкафы!#REF!</f>
        <v>#REF!</v>
      </c>
      <c r="E150" s="57" t="e">
        <f>Шкафы!#REF!</f>
        <v>#REF!</v>
      </c>
      <c r="F150" s="57" t="e">
        <f>Шкафы!#REF!</f>
        <v>#REF!</v>
      </c>
      <c r="G150" s="57" t="e">
        <f>Шкафы!#REF!</f>
        <v>#REF!</v>
      </c>
      <c r="H150" s="133"/>
      <c r="I150" s="133"/>
      <c r="J150" s="133"/>
      <c r="K150" s="133"/>
      <c r="L150" s="133"/>
      <c r="M150" s="133"/>
      <c r="N150" s="133"/>
      <c r="O150" s="133"/>
      <c r="P150" s="133"/>
      <c r="Q150" s="133"/>
      <c r="R150" s="133"/>
      <c r="S150" s="133"/>
      <c r="T150" s="133"/>
      <c r="U150" s="133"/>
      <c r="V150" s="133"/>
      <c r="W150" s="133"/>
      <c r="X150" s="133"/>
      <c r="Y150" s="133"/>
    </row>
    <row r="151" spans="1:25" ht="28.5" customHeight="1">
      <c r="A151" s="160"/>
      <c r="B151" s="553"/>
      <c r="C151" s="140" t="s">
        <v>133</v>
      </c>
      <c r="D151" s="57" t="e">
        <f>Шкафы!#REF!</f>
        <v>#REF!</v>
      </c>
      <c r="E151" s="57" t="e">
        <f>Шкафы!#REF!</f>
        <v>#REF!</v>
      </c>
      <c r="F151" s="57" t="e">
        <f>Шкафы!#REF!</f>
        <v>#REF!</v>
      </c>
      <c r="G151" s="57" t="e">
        <f>Шкафы!#REF!</f>
        <v>#REF!</v>
      </c>
      <c r="H151" s="133" t="e">
        <f>Шкафы!#REF!</f>
        <v>#REF!</v>
      </c>
      <c r="I151" s="133"/>
      <c r="J151" s="133"/>
      <c r="K151" s="133"/>
      <c r="L151" s="133"/>
      <c r="M151" s="133"/>
      <c r="N151" s="133"/>
      <c r="O151" s="133"/>
      <c r="P151" s="133"/>
      <c r="Q151" s="133"/>
      <c r="R151" s="133"/>
      <c r="S151" s="133"/>
      <c r="T151" s="133" t="e">
        <f>Шкафы!#REF!</f>
        <v>#REF!</v>
      </c>
      <c r="U151" s="133" t="e">
        <f>Шкафы!#REF!</f>
        <v>#REF!</v>
      </c>
      <c r="V151" s="133" t="e">
        <f>Шкафы!#REF!</f>
        <v>#REF!</v>
      </c>
      <c r="W151" s="133" t="e">
        <f>Шкафы!#REF!</f>
        <v>#REF!</v>
      </c>
      <c r="X151" s="133" t="e">
        <f>Шкафы!#REF!</f>
        <v>#REF!</v>
      </c>
      <c r="Y151" s="133" t="e">
        <f>Шкафы!#REF!</f>
        <v>#REF!</v>
      </c>
    </row>
    <row r="152" spans="1:25" ht="39.75" customHeight="1">
      <c r="A152" s="139" t="s">
        <v>209</v>
      </c>
      <c r="B152" s="553"/>
      <c r="C152" s="134" t="s">
        <v>136</v>
      </c>
      <c r="D152" s="168" t="e">
        <f t="shared" ref="D152" si="16">SUM(D141:D151)</f>
        <v>#REF!</v>
      </c>
      <c r="E152" s="168" t="e">
        <f t="shared" ref="E152:Y152" si="17">SUM(E141:E151)</f>
        <v>#REF!</v>
      </c>
      <c r="F152" s="168" t="e">
        <f t="shared" si="17"/>
        <v>#REF!</v>
      </c>
      <c r="G152" s="168" t="e">
        <f t="shared" si="17"/>
        <v>#REF!</v>
      </c>
      <c r="H152" s="141" t="e">
        <f t="shared" si="17"/>
        <v>#REF!</v>
      </c>
      <c r="I152" s="141" t="e">
        <f t="shared" si="17"/>
        <v>#REF!</v>
      </c>
      <c r="J152" s="141" t="e">
        <f t="shared" si="17"/>
        <v>#REF!</v>
      </c>
      <c r="K152" s="141" t="e">
        <f t="shared" si="17"/>
        <v>#REF!</v>
      </c>
      <c r="L152" s="141" t="e">
        <f t="shared" si="17"/>
        <v>#REF!</v>
      </c>
      <c r="M152" s="141" t="e">
        <f t="shared" si="17"/>
        <v>#REF!</v>
      </c>
      <c r="N152" s="141" t="e">
        <f t="shared" si="17"/>
        <v>#REF!</v>
      </c>
      <c r="O152" s="163" t="e">
        <f t="shared" si="17"/>
        <v>#REF!</v>
      </c>
      <c r="P152" s="141" t="e">
        <f t="shared" si="17"/>
        <v>#REF!</v>
      </c>
      <c r="Q152" s="141" t="e">
        <f t="shared" si="17"/>
        <v>#REF!</v>
      </c>
      <c r="R152" s="141" t="e">
        <f t="shared" si="17"/>
        <v>#REF!</v>
      </c>
      <c r="S152" s="141" t="e">
        <f t="shared" si="17"/>
        <v>#REF!</v>
      </c>
      <c r="T152" s="141" t="e">
        <f t="shared" si="17"/>
        <v>#REF!</v>
      </c>
      <c r="U152" s="141" t="e">
        <f t="shared" si="17"/>
        <v>#REF!</v>
      </c>
      <c r="V152" s="141" t="e">
        <f t="shared" si="17"/>
        <v>#REF!</v>
      </c>
      <c r="W152" s="141" t="e">
        <f t="shared" si="17"/>
        <v>#REF!</v>
      </c>
      <c r="X152" s="141" t="e">
        <f t="shared" si="17"/>
        <v>#REF!</v>
      </c>
      <c r="Y152" s="141" t="e">
        <f t="shared" si="17"/>
        <v>#REF!</v>
      </c>
    </row>
    <row r="153" spans="1:25" ht="12.75" customHeight="1">
      <c r="A153" s="76"/>
      <c r="B153" s="553" t="s">
        <v>210</v>
      </c>
      <c r="C153" s="140" t="s">
        <v>167</v>
      </c>
      <c r="D153" s="57" t="e">
        <f>Шкафы!#REF!</f>
        <v>#REF!</v>
      </c>
      <c r="E153" s="57" t="e">
        <f>Шкафы!#REF!</f>
        <v>#REF!</v>
      </c>
      <c r="F153" s="57" t="e">
        <f>Шкафы!#REF!</f>
        <v>#REF!</v>
      </c>
      <c r="G153" s="57" t="e">
        <f>Шкафы!#REF!</f>
        <v>#REF!</v>
      </c>
      <c r="H153" s="133" t="e">
        <f>Шкафы!#REF!</f>
        <v>#REF!</v>
      </c>
      <c r="I153" s="133"/>
      <c r="J153" s="141"/>
      <c r="K153" s="141"/>
      <c r="L153" s="141"/>
      <c r="M153" s="141"/>
      <c r="N153" s="141"/>
      <c r="O153" s="141"/>
      <c r="P153" s="141"/>
      <c r="Q153" s="141"/>
      <c r="R153" s="141"/>
      <c r="S153" s="141"/>
      <c r="T153" s="141"/>
      <c r="U153" s="141"/>
      <c r="V153" s="141"/>
      <c r="W153" s="141"/>
      <c r="X153" s="141"/>
      <c r="Y153" s="141"/>
    </row>
    <row r="154" spans="1:25" ht="12.75" customHeight="1">
      <c r="A154" s="160"/>
      <c r="B154" s="553"/>
      <c r="C154" s="140" t="s">
        <v>211</v>
      </c>
      <c r="D154" s="57" t="e">
        <f>Столы!#REF!</f>
        <v>#REF!</v>
      </c>
      <c r="E154" s="57" t="e">
        <f>Столы!#REF!</f>
        <v>#REF!</v>
      </c>
      <c r="F154" s="57" t="e">
        <f>Столы!#REF!</f>
        <v>#REF!</v>
      </c>
      <c r="G154" s="57" t="e">
        <f>Столы!#REF!</f>
        <v>#REF!</v>
      </c>
      <c r="H154" s="133"/>
      <c r="I154" s="133" t="e">
        <f>Столы!#REF!</f>
        <v>#REF!</v>
      </c>
      <c r="J154" s="133" t="e">
        <f>Столы!#REF!</f>
        <v>#REF!</v>
      </c>
      <c r="K154" s="133" t="e">
        <f>Столы!#REF!</f>
        <v>#REF!</v>
      </c>
      <c r="L154" s="133" t="e">
        <f>Столы!#REF!</f>
        <v>#REF!</v>
      </c>
      <c r="M154" s="133" t="e">
        <f>Столы!#REF!</f>
        <v>#REF!</v>
      </c>
      <c r="N154" s="133" t="e">
        <f>Столы!#REF!</f>
        <v>#REF!</v>
      </c>
      <c r="O154" s="133" t="e">
        <f>Столы!#REF!</f>
        <v>#REF!</v>
      </c>
      <c r="P154" s="133" t="e">
        <f>Столы!#REF!</f>
        <v>#REF!</v>
      </c>
      <c r="Q154" s="133" t="e">
        <f>Столы!#REF!</f>
        <v>#REF!</v>
      </c>
      <c r="R154" s="133" t="e">
        <f>Столы!#REF!</f>
        <v>#REF!</v>
      </c>
      <c r="S154" s="133" t="e">
        <f>Столы!#REF!</f>
        <v>#REF!</v>
      </c>
      <c r="T154" s="133" t="e">
        <f>Столы!#REF!</f>
        <v>#REF!</v>
      </c>
      <c r="U154" s="133" t="e">
        <f>Столы!#REF!</f>
        <v>#REF!</v>
      </c>
      <c r="V154" s="133" t="e">
        <f>Столы!#REF!</f>
        <v>#REF!</v>
      </c>
      <c r="W154" s="133" t="e">
        <f>Столы!#REF!</f>
        <v>#REF!</v>
      </c>
      <c r="X154" s="133" t="e">
        <f>Столы!#REF!</f>
        <v>#REF!</v>
      </c>
      <c r="Y154" s="133" t="e">
        <f>Столы!#REF!</f>
        <v>#REF!</v>
      </c>
    </row>
    <row r="155" spans="1:25" ht="12.75" customHeight="1">
      <c r="A155" s="160"/>
      <c r="B155" s="553"/>
      <c r="C155" s="140" t="s">
        <v>211</v>
      </c>
      <c r="D155" s="57" t="e">
        <f>Столы!#REF!</f>
        <v>#REF!</v>
      </c>
      <c r="E155" s="57" t="e">
        <f>Столы!#REF!</f>
        <v>#REF!</v>
      </c>
      <c r="F155" s="57" t="e">
        <f>Столы!#REF!</f>
        <v>#REF!</v>
      </c>
      <c r="G155" s="57" t="e">
        <f>Столы!#REF!</f>
        <v>#REF!</v>
      </c>
      <c r="H155" s="133"/>
      <c r="I155" s="133" t="e">
        <f>Столы!#REF!</f>
        <v>#REF!</v>
      </c>
      <c r="J155" s="133" t="e">
        <f>Столы!#REF!</f>
        <v>#REF!</v>
      </c>
      <c r="K155" s="133" t="e">
        <f>Столы!#REF!</f>
        <v>#REF!</v>
      </c>
      <c r="L155" s="133" t="e">
        <f>Столы!#REF!</f>
        <v>#REF!</v>
      </c>
      <c r="M155" s="133" t="e">
        <f>Столы!#REF!</f>
        <v>#REF!</v>
      </c>
      <c r="N155" s="133" t="e">
        <f>Столы!#REF!</f>
        <v>#REF!</v>
      </c>
      <c r="O155" s="133" t="e">
        <f>Столы!#REF!</f>
        <v>#REF!</v>
      </c>
      <c r="P155" s="133" t="e">
        <f>Столы!#REF!</f>
        <v>#REF!</v>
      </c>
      <c r="Q155" s="133" t="e">
        <f>Столы!#REF!</f>
        <v>#REF!</v>
      </c>
      <c r="R155" s="133" t="e">
        <f>Столы!#REF!</f>
        <v>#REF!</v>
      </c>
      <c r="S155" s="133" t="e">
        <f>Столы!#REF!</f>
        <v>#REF!</v>
      </c>
      <c r="T155" s="133" t="e">
        <f>Столы!#REF!</f>
        <v>#REF!</v>
      </c>
      <c r="U155" s="133" t="e">
        <f>Столы!#REF!</f>
        <v>#REF!</v>
      </c>
      <c r="V155" s="133" t="e">
        <f>Столы!#REF!</f>
        <v>#REF!</v>
      </c>
      <c r="W155" s="133" t="e">
        <f>Столы!#REF!</f>
        <v>#REF!</v>
      </c>
      <c r="X155" s="133" t="e">
        <f>Столы!#REF!</f>
        <v>#REF!</v>
      </c>
      <c r="Y155" s="133" t="e">
        <f>Столы!#REF!</f>
        <v>#REF!</v>
      </c>
    </row>
    <row r="156" spans="1:25" ht="12.75" customHeight="1">
      <c r="A156" s="160"/>
      <c r="B156" s="553"/>
      <c r="C156" s="140" t="s">
        <v>179</v>
      </c>
      <c r="D156" s="57" t="e">
        <f>Столы!#REF!</f>
        <v>#REF!</v>
      </c>
      <c r="E156" s="57" t="e">
        <f>Столы!#REF!</f>
        <v>#REF!</v>
      </c>
      <c r="F156" s="57" t="e">
        <f>Столы!#REF!</f>
        <v>#REF!</v>
      </c>
      <c r="G156" s="57" t="e">
        <f>Столы!#REF!</f>
        <v>#REF!</v>
      </c>
      <c r="H156" s="133"/>
      <c r="I156" s="133" t="e">
        <f>Столы!#REF!</f>
        <v>#REF!</v>
      </c>
      <c r="J156" s="133" t="e">
        <f>Столы!#REF!</f>
        <v>#REF!</v>
      </c>
      <c r="K156" s="133" t="e">
        <f>Столы!#REF!</f>
        <v>#REF!</v>
      </c>
      <c r="L156" s="133" t="e">
        <f>Столы!#REF!</f>
        <v>#REF!</v>
      </c>
      <c r="M156" s="133" t="e">
        <f>Столы!#REF!</f>
        <v>#REF!</v>
      </c>
      <c r="N156" s="133" t="e">
        <f>Столы!#REF!</f>
        <v>#REF!</v>
      </c>
      <c r="O156" s="133" t="e">
        <f>Столы!#REF!</f>
        <v>#REF!</v>
      </c>
      <c r="P156" s="133" t="e">
        <f>Столы!#REF!</f>
        <v>#REF!</v>
      </c>
      <c r="Q156" s="133" t="e">
        <f>Столы!#REF!</f>
        <v>#REF!</v>
      </c>
      <c r="R156" s="133" t="e">
        <f>Столы!#REF!</f>
        <v>#REF!</v>
      </c>
      <c r="S156" s="133" t="e">
        <f>Столы!#REF!</f>
        <v>#REF!</v>
      </c>
      <c r="T156" s="133"/>
      <c r="U156" s="133"/>
      <c r="V156" s="133"/>
      <c r="W156" s="133"/>
      <c r="X156" s="133"/>
      <c r="Y156" s="133"/>
    </row>
    <row r="157" spans="1:25" ht="24.75" customHeight="1">
      <c r="A157" s="160"/>
      <c r="B157" s="553"/>
      <c r="C157" s="170" t="s">
        <v>212</v>
      </c>
      <c r="D157" s="57" t="e">
        <f>Столы!#REF!</f>
        <v>#REF!</v>
      </c>
      <c r="E157" s="57" t="e">
        <f>Столы!#REF!</f>
        <v>#REF!</v>
      </c>
      <c r="F157" s="57" t="e">
        <f>Столы!#REF!</f>
        <v>#REF!</v>
      </c>
      <c r="G157" s="57" t="e">
        <f>Столы!#REF!</f>
        <v>#REF!</v>
      </c>
      <c r="H157" s="133"/>
      <c r="I157" s="133" t="e">
        <f>Столы!#REF!</f>
        <v>#REF!</v>
      </c>
      <c r="J157" s="133" t="e">
        <f>Столы!#REF!</f>
        <v>#REF!</v>
      </c>
      <c r="K157" s="133" t="e">
        <f>Столы!#REF!</f>
        <v>#REF!</v>
      </c>
      <c r="L157" s="133" t="e">
        <f>Столы!#REF!</f>
        <v>#REF!</v>
      </c>
      <c r="M157" s="133" t="e">
        <f>Столы!#REF!</f>
        <v>#REF!</v>
      </c>
      <c r="N157" s="133" t="e">
        <f>Столы!#REF!</f>
        <v>#REF!</v>
      </c>
      <c r="O157" s="133" t="e">
        <f>Столы!#REF!</f>
        <v>#REF!</v>
      </c>
      <c r="P157" s="133" t="e">
        <f>Столы!#REF!</f>
        <v>#REF!</v>
      </c>
      <c r="Q157" s="133" t="e">
        <f>Столы!#REF!</f>
        <v>#REF!</v>
      </c>
      <c r="R157" s="133" t="e">
        <f>Столы!#REF!</f>
        <v>#REF!</v>
      </c>
      <c r="S157" s="133" t="e">
        <f>Столы!#REF!</f>
        <v>#REF!</v>
      </c>
      <c r="T157" s="133"/>
      <c r="U157" s="133"/>
      <c r="V157" s="133"/>
      <c r="W157" s="133"/>
      <c r="X157" s="133"/>
      <c r="Y157" s="133"/>
    </row>
    <row r="158" spans="1:25" ht="26.25" customHeight="1">
      <c r="A158" s="160"/>
      <c r="B158" s="553"/>
      <c r="C158" s="140" t="s">
        <v>213</v>
      </c>
      <c r="D158" s="57" t="e">
        <f>Столы!#REF!</f>
        <v>#REF!</v>
      </c>
      <c r="E158" s="57" t="e">
        <f>Столы!#REF!</f>
        <v>#REF!</v>
      </c>
      <c r="F158" s="57" t="e">
        <f>Столы!#REF!</f>
        <v>#REF!</v>
      </c>
      <c r="G158" s="57" t="e">
        <f>Столы!#REF!</f>
        <v>#REF!</v>
      </c>
      <c r="H158" s="133"/>
      <c r="I158" s="133" t="e">
        <f>Столы!#REF!</f>
        <v>#REF!</v>
      </c>
      <c r="J158" s="133" t="e">
        <f>Столы!#REF!</f>
        <v>#REF!</v>
      </c>
      <c r="K158" s="133" t="e">
        <f>Столы!#REF!</f>
        <v>#REF!</v>
      </c>
      <c r="L158" s="133" t="e">
        <f>Столы!#REF!</f>
        <v>#REF!</v>
      </c>
      <c r="M158" s="133" t="e">
        <f>Столы!#REF!</f>
        <v>#REF!</v>
      </c>
      <c r="N158" s="133" t="e">
        <f>Столы!#REF!</f>
        <v>#REF!</v>
      </c>
      <c r="O158" s="165" t="e">
        <f>Столы!#REF!</f>
        <v>#REF!</v>
      </c>
      <c r="P158" s="165" t="e">
        <f>Столы!#REF!</f>
        <v>#REF!</v>
      </c>
      <c r="Q158" s="165" t="e">
        <f>Столы!#REF!</f>
        <v>#REF!</v>
      </c>
      <c r="R158" s="165" t="e">
        <f>Столы!#REF!</f>
        <v>#REF!</v>
      </c>
      <c r="S158" s="165" t="e">
        <f>Столы!#REF!</f>
        <v>#REF!</v>
      </c>
      <c r="T158" s="133"/>
      <c r="U158" s="133"/>
      <c r="V158" s="133"/>
      <c r="W158" s="133"/>
      <c r="X158" s="133"/>
      <c r="Y158" s="133"/>
    </row>
    <row r="159" spans="1:25" ht="24.75" customHeight="1">
      <c r="A159" s="160"/>
      <c r="B159" s="553"/>
      <c r="C159" s="140" t="s">
        <v>204</v>
      </c>
      <c r="D159" s="57" t="e">
        <f>Столы!#REF!</f>
        <v>#REF!</v>
      </c>
      <c r="E159" s="57" t="e">
        <f>Столы!#REF!</f>
        <v>#REF!</v>
      </c>
      <c r="F159" s="57" t="e">
        <f>Столы!#REF!</f>
        <v>#REF!</v>
      </c>
      <c r="G159" s="57" t="e">
        <f>Столы!#REF!</f>
        <v>#REF!</v>
      </c>
      <c r="H159" s="133"/>
      <c r="I159" s="133" t="e">
        <f>Столы!#REF!</f>
        <v>#REF!</v>
      </c>
      <c r="J159" s="133" t="e">
        <f>Столы!#REF!</f>
        <v>#REF!</v>
      </c>
      <c r="K159" s="133" t="e">
        <f>Столы!#REF!</f>
        <v>#REF!</v>
      </c>
      <c r="L159" s="133" t="e">
        <f>Столы!#REF!</f>
        <v>#REF!</v>
      </c>
      <c r="M159" s="133" t="e">
        <f>Столы!#REF!</f>
        <v>#REF!</v>
      </c>
      <c r="N159" s="133" t="e">
        <f>Столы!#REF!</f>
        <v>#REF!</v>
      </c>
      <c r="O159" s="133" t="e">
        <f>Столы!#REF!</f>
        <v>#REF!</v>
      </c>
      <c r="P159" s="133" t="e">
        <f>Столы!#REF!</f>
        <v>#REF!</v>
      </c>
      <c r="Q159" s="133" t="e">
        <f>Столы!#REF!</f>
        <v>#REF!</v>
      </c>
      <c r="R159" s="133" t="e">
        <f>Столы!#REF!</f>
        <v>#REF!</v>
      </c>
      <c r="S159" s="133" t="e">
        <f>Столы!#REF!</f>
        <v>#REF!</v>
      </c>
      <c r="T159" s="133"/>
      <c r="U159" s="133"/>
      <c r="V159" s="133"/>
      <c r="W159" s="133"/>
      <c r="X159" s="133"/>
      <c r="Y159" s="133"/>
    </row>
    <row r="160" spans="1:25" ht="26.25" customHeight="1">
      <c r="A160" s="160"/>
      <c r="B160" s="553"/>
      <c r="C160" s="140" t="s">
        <v>214</v>
      </c>
      <c r="D160" s="57" t="e">
        <f>Шкафы!#REF!</f>
        <v>#REF!</v>
      </c>
      <c r="E160" s="57" t="e">
        <f>Шкафы!#REF!</f>
        <v>#REF!</v>
      </c>
      <c r="F160" s="57" t="e">
        <f>Шкафы!#REF!</f>
        <v>#REF!</v>
      </c>
      <c r="G160" s="57" t="e">
        <f>Шкафы!#REF!</f>
        <v>#REF!</v>
      </c>
      <c r="H160" s="133" t="e">
        <f>Шкафы!#REF!</f>
        <v>#REF!</v>
      </c>
      <c r="I160" s="133"/>
      <c r="J160" s="133"/>
      <c r="K160" s="133"/>
      <c r="L160" s="133"/>
      <c r="M160" s="133"/>
      <c r="N160" s="133"/>
      <c r="O160" s="133"/>
      <c r="P160" s="133"/>
      <c r="Q160" s="133"/>
      <c r="R160" s="133"/>
      <c r="S160" s="133"/>
      <c r="T160" s="133" t="e">
        <f>Шкафы!#REF!</f>
        <v>#REF!</v>
      </c>
      <c r="U160" s="133" t="e">
        <f>Шкафы!#REF!</f>
        <v>#REF!</v>
      </c>
      <c r="V160" s="133" t="e">
        <f>Шкафы!#REF!</f>
        <v>#REF!</v>
      </c>
      <c r="W160" s="133" t="e">
        <f>Шкафы!#REF!</f>
        <v>#REF!</v>
      </c>
      <c r="X160" s="133" t="e">
        <f>Шкафы!#REF!</f>
        <v>#REF!</v>
      </c>
      <c r="Y160" s="133" t="e">
        <f>Шкафы!#REF!</f>
        <v>#REF!</v>
      </c>
    </row>
    <row r="161" spans="1:25" ht="25.5" customHeight="1">
      <c r="A161" s="160"/>
      <c r="B161" s="553"/>
      <c r="C161" s="140" t="s">
        <v>215</v>
      </c>
      <c r="D161" s="57" t="e">
        <f>Шкафы!#REF!</f>
        <v>#REF!</v>
      </c>
      <c r="E161" s="57" t="e">
        <f>Шкафы!#REF!</f>
        <v>#REF!</v>
      </c>
      <c r="F161" s="57" t="e">
        <f>Шкафы!#REF!</f>
        <v>#REF!</v>
      </c>
      <c r="G161" s="57" t="e">
        <f>Шкафы!#REF!</f>
        <v>#REF!</v>
      </c>
      <c r="H161" s="133" t="e">
        <f>Шкафы!#REF!</f>
        <v>#REF!</v>
      </c>
      <c r="I161" s="133"/>
      <c r="J161" s="133"/>
      <c r="K161" s="133"/>
      <c r="L161" s="133"/>
      <c r="M161" s="133"/>
      <c r="N161" s="133"/>
      <c r="O161" s="133"/>
      <c r="P161" s="133"/>
      <c r="Q161" s="133"/>
      <c r="R161" s="133"/>
      <c r="S161" s="133"/>
      <c r="T161" s="133" t="e">
        <f>Шкафы!#REF!</f>
        <v>#REF!</v>
      </c>
      <c r="U161" s="133" t="e">
        <f>Шкафы!#REF!</f>
        <v>#REF!</v>
      </c>
      <c r="V161" s="133" t="e">
        <f>Шкафы!#REF!</f>
        <v>#REF!</v>
      </c>
      <c r="W161" s="133" t="e">
        <f>Шкафы!#REF!</f>
        <v>#REF!</v>
      </c>
      <c r="X161" s="133" t="e">
        <f>Шкафы!#REF!</f>
        <v>#REF!</v>
      </c>
      <c r="Y161" s="133" t="e">
        <f>Шкафы!#REF!</f>
        <v>#REF!</v>
      </c>
    </row>
    <row r="162" spans="1:25" ht="27" customHeight="1">
      <c r="A162" s="160"/>
      <c r="B162" s="553"/>
      <c r="C162" s="140" t="s">
        <v>216</v>
      </c>
      <c r="D162" s="57" t="e">
        <f>Шкафы!#REF!</f>
        <v>#REF!</v>
      </c>
      <c r="E162" s="57" t="e">
        <f>Шкафы!#REF!</f>
        <v>#REF!</v>
      </c>
      <c r="F162" s="57" t="e">
        <f>Шкафы!#REF!</f>
        <v>#REF!</v>
      </c>
      <c r="G162" s="57" t="e">
        <f>Шкафы!#REF!</f>
        <v>#REF!</v>
      </c>
      <c r="H162" s="133" t="e">
        <f>Шкафы!#REF!</f>
        <v>#REF!</v>
      </c>
      <c r="I162" s="133"/>
      <c r="J162" s="133"/>
      <c r="K162" s="133"/>
      <c r="L162" s="133"/>
      <c r="M162" s="133"/>
      <c r="N162" s="133"/>
      <c r="O162" s="133"/>
      <c r="P162" s="133"/>
      <c r="Q162" s="133"/>
      <c r="R162" s="133"/>
      <c r="S162" s="133"/>
      <c r="T162" s="133" t="e">
        <f>Шкафы!#REF!</f>
        <v>#REF!</v>
      </c>
      <c r="U162" s="133" t="e">
        <f>Шкафы!#REF!</f>
        <v>#REF!</v>
      </c>
      <c r="V162" s="133" t="e">
        <f>Шкафы!#REF!</f>
        <v>#REF!</v>
      </c>
      <c r="W162" s="133" t="e">
        <f>Шкафы!#REF!</f>
        <v>#REF!</v>
      </c>
      <c r="X162" s="133" t="e">
        <f>Шкафы!#REF!</f>
        <v>#REF!</v>
      </c>
      <c r="Y162" s="133" t="e">
        <f>Шкафы!#REF!</f>
        <v>#REF!</v>
      </c>
    </row>
    <row r="163" spans="1:25" ht="14.25" customHeight="1">
      <c r="A163" s="160"/>
      <c r="B163" s="553"/>
      <c r="C163" s="140" t="s">
        <v>132</v>
      </c>
      <c r="D163" s="57" t="e">
        <f>Шкафы!#REF!</f>
        <v>#REF!</v>
      </c>
      <c r="E163" s="57" t="e">
        <f>Шкафы!#REF!</f>
        <v>#REF!</v>
      </c>
      <c r="F163" s="57" t="e">
        <f>Шкафы!#REF!</f>
        <v>#REF!</v>
      </c>
      <c r="G163" s="57" t="e">
        <f>Шкафы!#REF!</f>
        <v>#REF!</v>
      </c>
      <c r="H163" s="133" t="e">
        <f>Шкафы!#REF!</f>
        <v>#REF!</v>
      </c>
      <c r="I163" s="133"/>
      <c r="J163" s="133"/>
      <c r="K163" s="133"/>
      <c r="L163" s="133"/>
      <c r="M163" s="133"/>
      <c r="N163" s="133"/>
      <c r="O163" s="133"/>
      <c r="P163" s="133"/>
      <c r="Q163" s="133"/>
      <c r="R163" s="133"/>
      <c r="S163" s="133"/>
      <c r="T163" s="133"/>
      <c r="U163" s="133"/>
      <c r="V163" s="133"/>
      <c r="W163" s="133"/>
      <c r="X163" s="133"/>
      <c r="Y163" s="133"/>
    </row>
    <row r="164" spans="1:25" ht="38.25" customHeight="1">
      <c r="A164" s="160"/>
      <c r="B164" s="553"/>
      <c r="C164" s="140" t="s">
        <v>191</v>
      </c>
      <c r="D164" s="57" t="e">
        <f>Шкафы!#REF!</f>
        <v>#REF!</v>
      </c>
      <c r="E164" s="57" t="e">
        <f>Шкафы!#REF!</f>
        <v>#REF!</v>
      </c>
      <c r="F164" s="57" t="e">
        <f>Шкафы!#REF!</f>
        <v>#REF!</v>
      </c>
      <c r="G164" s="57" t="e">
        <f>Шкафы!#REF!</f>
        <v>#REF!</v>
      </c>
      <c r="H164" s="133"/>
      <c r="I164" s="133"/>
      <c r="J164" s="133"/>
      <c r="K164" s="133"/>
      <c r="L164" s="133"/>
      <c r="M164" s="133"/>
      <c r="N164" s="133"/>
      <c r="O164" s="133"/>
      <c r="P164" s="133"/>
      <c r="Q164" s="133"/>
      <c r="R164" s="133"/>
      <c r="S164" s="133"/>
      <c r="T164" s="133"/>
      <c r="U164" s="133"/>
      <c r="V164" s="133"/>
      <c r="W164" s="133"/>
      <c r="X164" s="133"/>
      <c r="Y164" s="133"/>
    </row>
    <row r="165" spans="1:25" ht="26.25" customHeight="1">
      <c r="A165" s="160"/>
      <c r="B165" s="553"/>
      <c r="C165" s="140" t="s">
        <v>208</v>
      </c>
      <c r="D165" s="57" t="e">
        <f>Шкафы!#REF!</f>
        <v>#REF!</v>
      </c>
      <c r="E165" s="57" t="e">
        <f>Шкафы!#REF!</f>
        <v>#REF!</v>
      </c>
      <c r="F165" s="57" t="e">
        <f>Шкафы!#REF!</f>
        <v>#REF!</v>
      </c>
      <c r="G165" s="57" t="e">
        <f>Шкафы!#REF!</f>
        <v>#REF!</v>
      </c>
      <c r="H165" s="133"/>
      <c r="I165" s="133"/>
      <c r="J165" s="133"/>
      <c r="K165" s="133"/>
      <c r="L165" s="133"/>
      <c r="M165" s="133"/>
      <c r="N165" s="133"/>
      <c r="O165" s="133"/>
      <c r="P165" s="133"/>
      <c r="Q165" s="133"/>
      <c r="R165" s="133"/>
      <c r="S165" s="133"/>
      <c r="T165" s="133"/>
      <c r="U165" s="133"/>
      <c r="V165" s="133"/>
      <c r="W165" s="133"/>
      <c r="X165" s="133"/>
      <c r="Y165" s="133"/>
    </row>
    <row r="166" spans="1:25" ht="26.25" customHeight="1">
      <c r="A166" s="160"/>
      <c r="B166" s="553"/>
      <c r="C166" s="169" t="s">
        <v>134</v>
      </c>
      <c r="D166" s="184">
        <f>'Дополнительная комплектация'!$AK$339</f>
        <v>174</v>
      </c>
      <c r="E166" s="184">
        <f>'Дополнительная комплектация'!$AK$339</f>
        <v>174</v>
      </c>
      <c r="F166" s="184">
        <f>'Дополнительная комплектация'!$AK$339</f>
        <v>174</v>
      </c>
      <c r="G166" s="184">
        <f>'Дополнительная комплектация'!$AK$339</f>
        <v>174</v>
      </c>
      <c r="H166" s="133"/>
      <c r="I166" s="133"/>
      <c r="J166" s="141"/>
      <c r="K166" s="141"/>
      <c r="L166" s="141"/>
      <c r="M166" s="141"/>
      <c r="N166" s="141"/>
      <c r="O166" s="141"/>
      <c r="P166" s="141"/>
      <c r="Q166" s="141"/>
      <c r="R166" s="141"/>
      <c r="S166" s="141"/>
      <c r="T166" s="141"/>
      <c r="U166" s="141"/>
      <c r="V166" s="141"/>
      <c r="W166" s="141"/>
      <c r="X166" s="141"/>
      <c r="Y166" s="141"/>
    </row>
    <row r="167" spans="1:25" ht="38.25" customHeight="1">
      <c r="A167" s="176" t="s">
        <v>217</v>
      </c>
      <c r="B167" s="553"/>
      <c r="C167" s="134" t="s">
        <v>136</v>
      </c>
      <c r="D167" s="168" t="e">
        <f>SUM(D153:D166)</f>
        <v>#REF!</v>
      </c>
      <c r="E167" s="168" t="e">
        <f>SUM(E153:E166)</f>
        <v>#REF!</v>
      </c>
      <c r="F167" s="168" t="e">
        <f>SUM(F153:F166)</f>
        <v>#REF!</v>
      </c>
      <c r="G167" s="168" t="e">
        <f>SUM(G153:G166)</f>
        <v>#REF!</v>
      </c>
      <c r="H167" s="141" t="e">
        <f t="shared" ref="H167:Y167" si="18">SUM(H153:H165)</f>
        <v>#REF!</v>
      </c>
      <c r="I167" s="141" t="e">
        <f t="shared" si="18"/>
        <v>#REF!</v>
      </c>
      <c r="J167" s="141" t="e">
        <f t="shared" si="18"/>
        <v>#REF!</v>
      </c>
      <c r="K167" s="141" t="e">
        <f t="shared" si="18"/>
        <v>#REF!</v>
      </c>
      <c r="L167" s="141" t="e">
        <f t="shared" si="18"/>
        <v>#REF!</v>
      </c>
      <c r="M167" s="141" t="e">
        <f t="shared" si="18"/>
        <v>#REF!</v>
      </c>
      <c r="N167" s="141" t="e">
        <f t="shared" si="18"/>
        <v>#REF!</v>
      </c>
      <c r="O167" s="163" t="e">
        <f t="shared" si="18"/>
        <v>#REF!</v>
      </c>
      <c r="P167" s="141" t="e">
        <f t="shared" si="18"/>
        <v>#REF!</v>
      </c>
      <c r="Q167" s="141" t="e">
        <f t="shared" si="18"/>
        <v>#REF!</v>
      </c>
      <c r="R167" s="141" t="e">
        <f t="shared" si="18"/>
        <v>#REF!</v>
      </c>
      <c r="S167" s="141" t="e">
        <f t="shared" si="18"/>
        <v>#REF!</v>
      </c>
      <c r="T167" s="141" t="e">
        <f t="shared" si="18"/>
        <v>#REF!</v>
      </c>
      <c r="U167" s="141" t="e">
        <f t="shared" si="18"/>
        <v>#REF!</v>
      </c>
      <c r="V167" s="141" t="e">
        <f t="shared" si="18"/>
        <v>#REF!</v>
      </c>
      <c r="W167" s="141" t="e">
        <f t="shared" si="18"/>
        <v>#REF!</v>
      </c>
      <c r="X167" s="141" t="e">
        <f t="shared" si="18"/>
        <v>#REF!</v>
      </c>
      <c r="Y167" s="141" t="e">
        <f t="shared" si="18"/>
        <v>#REF!</v>
      </c>
    </row>
    <row r="168" spans="1:25" ht="14.25" customHeight="1">
      <c r="A168" s="76"/>
      <c r="B168" s="553" t="s">
        <v>144</v>
      </c>
      <c r="C168" s="140" t="s">
        <v>138</v>
      </c>
      <c r="D168" s="57" t="e">
        <f>Столы!#REF!</f>
        <v>#REF!</v>
      </c>
      <c r="E168" s="57" t="e">
        <f>Столы!#REF!</f>
        <v>#REF!</v>
      </c>
      <c r="F168" s="57" t="e">
        <f>Столы!#REF!</f>
        <v>#REF!</v>
      </c>
      <c r="G168" s="57" t="e">
        <f>Столы!#REF!</f>
        <v>#REF!</v>
      </c>
      <c r="H168" s="133" t="e">
        <f>Столы!#REF!</f>
        <v>#REF!</v>
      </c>
      <c r="I168" s="133"/>
      <c r="J168" s="133"/>
      <c r="K168" s="133"/>
      <c r="L168" s="133"/>
      <c r="M168" s="133"/>
      <c r="N168" s="133"/>
      <c r="O168" s="133"/>
      <c r="P168" s="133"/>
      <c r="Q168" s="133"/>
      <c r="R168" s="133"/>
      <c r="S168" s="133"/>
      <c r="T168" s="133"/>
      <c r="U168" s="133"/>
      <c r="V168" s="133"/>
      <c r="W168" s="133"/>
      <c r="X168" s="133"/>
      <c r="Y168" s="133"/>
    </row>
    <row r="169" spans="1:25" ht="12.75" customHeight="1">
      <c r="A169" s="160"/>
      <c r="B169" s="553"/>
      <c r="C169" s="140" t="s">
        <v>166</v>
      </c>
      <c r="D169" s="57" t="e">
        <f>Столы!#REF!</f>
        <v>#REF!</v>
      </c>
      <c r="E169" s="57" t="e">
        <f>Столы!#REF!</f>
        <v>#REF!</v>
      </c>
      <c r="F169" s="57" t="e">
        <f>Столы!#REF!</f>
        <v>#REF!</v>
      </c>
      <c r="G169" s="57" t="e">
        <f>Столы!#REF!</f>
        <v>#REF!</v>
      </c>
      <c r="H169" s="133"/>
      <c r="I169" s="133" t="e">
        <f>Столы!#REF!</f>
        <v>#REF!</v>
      </c>
      <c r="J169" s="133" t="e">
        <f>Столы!#REF!</f>
        <v>#REF!</v>
      </c>
      <c r="K169" s="133" t="e">
        <f>Столы!#REF!</f>
        <v>#REF!</v>
      </c>
      <c r="L169" s="133" t="e">
        <f>Столы!#REF!</f>
        <v>#REF!</v>
      </c>
      <c r="M169" s="133" t="e">
        <f>Столы!#REF!</f>
        <v>#REF!</v>
      </c>
      <c r="N169" s="133" t="e">
        <f>Столы!#REF!</f>
        <v>#REF!</v>
      </c>
      <c r="O169" s="133" t="e">
        <f>Столы!#REF!</f>
        <v>#REF!</v>
      </c>
      <c r="P169" s="133" t="e">
        <f>Столы!#REF!</f>
        <v>#REF!</v>
      </c>
      <c r="Q169" s="133" t="e">
        <f>Столы!#REF!</f>
        <v>#REF!</v>
      </c>
      <c r="R169" s="133" t="e">
        <f>Столы!#REF!</f>
        <v>#REF!</v>
      </c>
      <c r="S169" s="133" t="e">
        <f>Столы!#REF!</f>
        <v>#REF!</v>
      </c>
      <c r="T169" s="133"/>
      <c r="U169" s="133"/>
      <c r="V169" s="133"/>
      <c r="W169" s="133"/>
      <c r="X169" s="133"/>
      <c r="Y169" s="133"/>
    </row>
    <row r="170" spans="1:25" ht="14.25" customHeight="1">
      <c r="A170" s="160"/>
      <c r="B170" s="553"/>
      <c r="C170" s="140" t="s">
        <v>187</v>
      </c>
      <c r="D170" s="57" t="e">
        <f>Столы!#REF!</f>
        <v>#REF!</v>
      </c>
      <c r="E170" s="57" t="e">
        <f>Столы!#REF!</f>
        <v>#REF!</v>
      </c>
      <c r="F170" s="57" t="e">
        <f>Столы!#REF!</f>
        <v>#REF!</v>
      </c>
      <c r="G170" s="57" t="e">
        <f>Столы!#REF!</f>
        <v>#REF!</v>
      </c>
      <c r="H170" s="133" t="e">
        <f>Столы!#REF!</f>
        <v>#REF!</v>
      </c>
      <c r="I170" s="133" t="e">
        <f>Столы!#REF!</f>
        <v>#REF!</v>
      </c>
      <c r="J170" s="133" t="e">
        <f>Столы!#REF!</f>
        <v>#REF!</v>
      </c>
      <c r="K170" s="133" t="e">
        <f>Столы!#REF!</f>
        <v>#REF!</v>
      </c>
      <c r="L170" s="133" t="e">
        <f>Столы!#REF!</f>
        <v>#REF!</v>
      </c>
      <c r="M170" s="133" t="e">
        <f>Столы!#REF!</f>
        <v>#REF!</v>
      </c>
      <c r="N170" s="133" t="e">
        <f>Столы!#REF!</f>
        <v>#REF!</v>
      </c>
      <c r="O170" s="133" t="e">
        <f>Столы!#REF!</f>
        <v>#REF!</v>
      </c>
      <c r="P170" s="133" t="e">
        <f>Столы!#REF!</f>
        <v>#REF!</v>
      </c>
      <c r="Q170" s="133" t="e">
        <f>Столы!#REF!</f>
        <v>#REF!</v>
      </c>
      <c r="R170" s="133" t="e">
        <f>Столы!#REF!</f>
        <v>#REF!</v>
      </c>
      <c r="S170" s="133" t="e">
        <f>Столы!#REF!</f>
        <v>#REF!</v>
      </c>
      <c r="T170" s="133"/>
      <c r="U170" s="133"/>
      <c r="V170" s="133"/>
      <c r="W170" s="133"/>
      <c r="X170" s="133"/>
      <c r="Y170" s="133"/>
    </row>
    <row r="171" spans="1:25" ht="37.5" customHeight="1">
      <c r="A171" s="160"/>
      <c r="B171" s="553"/>
      <c r="C171" s="140" t="s">
        <v>140</v>
      </c>
      <c r="D171" s="57" t="e">
        <f>Шкафы!#REF!</f>
        <v>#REF!</v>
      </c>
      <c r="E171" s="57" t="e">
        <f>Шкафы!#REF!</f>
        <v>#REF!</v>
      </c>
      <c r="F171" s="57" t="e">
        <f>Шкафы!#REF!</f>
        <v>#REF!</v>
      </c>
      <c r="G171" s="57" t="e">
        <f>Шкафы!#REF!</f>
        <v>#REF!</v>
      </c>
      <c r="H171" s="133" t="e">
        <f>Шкафы!#REF!</f>
        <v>#REF!</v>
      </c>
      <c r="I171" s="133"/>
      <c r="J171" s="133"/>
      <c r="K171" s="133"/>
      <c r="L171" s="133"/>
      <c r="M171" s="133"/>
      <c r="N171" s="133"/>
      <c r="O171" s="133"/>
      <c r="P171" s="133"/>
      <c r="Q171" s="133"/>
      <c r="R171" s="133"/>
      <c r="S171" s="133"/>
      <c r="T171" s="133"/>
      <c r="U171" s="133"/>
      <c r="V171" s="133"/>
      <c r="W171" s="133"/>
      <c r="X171" s="133"/>
      <c r="Y171" s="133"/>
    </row>
    <row r="172" spans="1:25" ht="34.5" customHeight="1">
      <c r="A172" s="160"/>
      <c r="B172" s="553"/>
      <c r="C172" s="140" t="s">
        <v>149</v>
      </c>
      <c r="D172" s="57" t="e">
        <f>Шкафы!#REF!</f>
        <v>#REF!</v>
      </c>
      <c r="E172" s="57" t="e">
        <f>Шкафы!#REF!</f>
        <v>#REF!</v>
      </c>
      <c r="F172" s="57" t="e">
        <f>Шкафы!#REF!</f>
        <v>#REF!</v>
      </c>
      <c r="G172" s="57" t="e">
        <f>Шкафы!#REF!</f>
        <v>#REF!</v>
      </c>
      <c r="H172" s="133" t="e">
        <f>Шкафы!#REF!</f>
        <v>#REF!</v>
      </c>
      <c r="I172" s="133"/>
      <c r="J172" s="133"/>
      <c r="K172" s="133"/>
      <c r="L172" s="133"/>
      <c r="M172" s="133"/>
      <c r="N172" s="133"/>
      <c r="O172" s="133"/>
      <c r="P172" s="133"/>
      <c r="Q172" s="133"/>
      <c r="R172" s="133"/>
      <c r="S172" s="133"/>
      <c r="T172" s="133" t="e">
        <f>Шкафы!#REF!</f>
        <v>#REF!</v>
      </c>
      <c r="U172" s="133" t="e">
        <f>Шкафы!#REF!</f>
        <v>#REF!</v>
      </c>
      <c r="V172" s="133" t="e">
        <f>Шкафы!#REF!</f>
        <v>#REF!</v>
      </c>
      <c r="W172" s="133" t="e">
        <f>Шкафы!#REF!</f>
        <v>#REF!</v>
      </c>
      <c r="X172" s="133" t="e">
        <f>Шкафы!#REF!</f>
        <v>#REF!</v>
      </c>
      <c r="Y172" s="133" t="e">
        <f>Шкафы!#REF!</f>
        <v>#REF!</v>
      </c>
    </row>
    <row r="173" spans="1:25" ht="39" customHeight="1">
      <c r="A173" s="160"/>
      <c r="B173" s="553"/>
      <c r="C173" s="140" t="s">
        <v>193</v>
      </c>
      <c r="D173" s="57" t="e">
        <f>Шкафы!#REF!</f>
        <v>#REF!</v>
      </c>
      <c r="E173" s="57" t="e">
        <f>Шкафы!#REF!</f>
        <v>#REF!</v>
      </c>
      <c r="F173" s="57" t="e">
        <f>Шкафы!#REF!</f>
        <v>#REF!</v>
      </c>
      <c r="G173" s="57" t="e">
        <f>Шкафы!#REF!</f>
        <v>#REF!</v>
      </c>
      <c r="H173" s="133" t="e">
        <f>Шкафы!#REF!</f>
        <v>#REF!</v>
      </c>
      <c r="I173" s="133"/>
      <c r="J173" s="133"/>
      <c r="K173" s="133"/>
      <c r="L173" s="133"/>
      <c r="M173" s="133"/>
      <c r="N173" s="133"/>
      <c r="O173" s="133"/>
      <c r="P173" s="133"/>
      <c r="Q173" s="133"/>
      <c r="R173" s="133"/>
      <c r="S173" s="133"/>
      <c r="T173" s="133" t="e">
        <f>Шкафы!#REF!</f>
        <v>#REF!</v>
      </c>
      <c r="U173" s="133" t="e">
        <f>Шкафы!#REF!</f>
        <v>#REF!</v>
      </c>
      <c r="V173" s="133" t="e">
        <f>Шкафы!#REF!</f>
        <v>#REF!</v>
      </c>
      <c r="W173" s="133" t="e">
        <f>Шкафы!#REF!</f>
        <v>#REF!</v>
      </c>
      <c r="X173" s="133" t="e">
        <f>Шкафы!#REF!</f>
        <v>#REF!</v>
      </c>
      <c r="Y173" s="133" t="e">
        <f>Шкафы!#REF!</f>
        <v>#REF!</v>
      </c>
    </row>
    <row r="174" spans="1:25" ht="39" customHeight="1">
      <c r="A174" s="160"/>
      <c r="B174" s="553"/>
      <c r="C174" s="169" t="s">
        <v>142</v>
      </c>
      <c r="D174" s="184">
        <f>'Дополнительная комплектация'!$AK$340</f>
        <v>185</v>
      </c>
      <c r="E174" s="184">
        <f>'Дополнительная комплектация'!$AK$340</f>
        <v>185</v>
      </c>
      <c r="F174" s="184">
        <f>'Дополнительная комплектация'!$AK$340</f>
        <v>185</v>
      </c>
      <c r="G174" s="184">
        <f>'Дополнительная комплектация'!$AK$340</f>
        <v>185</v>
      </c>
      <c r="H174" s="133"/>
      <c r="I174" s="133"/>
      <c r="J174" s="141"/>
      <c r="K174" s="141"/>
      <c r="L174" s="141"/>
      <c r="M174" s="141"/>
      <c r="N174" s="141"/>
      <c r="O174" s="141"/>
      <c r="P174" s="141"/>
      <c r="Q174" s="141"/>
      <c r="R174" s="141"/>
      <c r="S174" s="141"/>
      <c r="T174" s="141"/>
      <c r="U174" s="141"/>
      <c r="V174" s="141"/>
      <c r="W174" s="141"/>
      <c r="X174" s="141"/>
      <c r="Y174" s="141"/>
    </row>
    <row r="175" spans="1:25" ht="66" customHeight="1">
      <c r="A175" s="139" t="s">
        <v>218</v>
      </c>
      <c r="B175" s="571"/>
      <c r="C175" s="175" t="s">
        <v>136</v>
      </c>
      <c r="D175" s="174" t="e">
        <f>SUM(D168:D174)</f>
        <v>#REF!</v>
      </c>
      <c r="E175" s="174" t="e">
        <f>SUM(E168:E174)</f>
        <v>#REF!</v>
      </c>
      <c r="F175" s="174" t="e">
        <f>SUM(F168:F174)</f>
        <v>#REF!</v>
      </c>
      <c r="G175" s="174" t="e">
        <f>SUM(G168:G174)</f>
        <v>#REF!</v>
      </c>
      <c r="H175" s="173" t="e">
        <f t="shared" ref="H175:Y175" si="19">SUM(H168:H173)</f>
        <v>#REF!</v>
      </c>
      <c r="I175" s="173" t="e">
        <f t="shared" si="19"/>
        <v>#REF!</v>
      </c>
      <c r="J175" s="173" t="e">
        <f t="shared" si="19"/>
        <v>#REF!</v>
      </c>
      <c r="K175" s="173" t="e">
        <f t="shared" si="19"/>
        <v>#REF!</v>
      </c>
      <c r="L175" s="173" t="e">
        <f t="shared" si="19"/>
        <v>#REF!</v>
      </c>
      <c r="M175" s="173" t="e">
        <f t="shared" si="19"/>
        <v>#REF!</v>
      </c>
      <c r="N175" s="173" t="e">
        <f t="shared" si="19"/>
        <v>#REF!</v>
      </c>
      <c r="O175" s="173" t="e">
        <f t="shared" si="19"/>
        <v>#REF!</v>
      </c>
      <c r="P175" s="173" t="e">
        <f t="shared" si="19"/>
        <v>#REF!</v>
      </c>
      <c r="Q175" s="173" t="e">
        <f t="shared" si="19"/>
        <v>#REF!</v>
      </c>
      <c r="R175" s="173" t="e">
        <f t="shared" si="19"/>
        <v>#REF!</v>
      </c>
      <c r="S175" s="173" t="e">
        <f t="shared" si="19"/>
        <v>#REF!</v>
      </c>
      <c r="T175" s="173" t="e">
        <f t="shared" si="19"/>
        <v>#REF!</v>
      </c>
      <c r="U175" s="173" t="e">
        <f t="shared" si="19"/>
        <v>#REF!</v>
      </c>
      <c r="V175" s="173" t="e">
        <f t="shared" si="19"/>
        <v>#REF!</v>
      </c>
      <c r="W175" s="173" t="e">
        <f t="shared" si="19"/>
        <v>#REF!</v>
      </c>
      <c r="X175" s="173" t="e">
        <f t="shared" si="19"/>
        <v>#REF!</v>
      </c>
      <c r="Y175" s="173" t="e">
        <f t="shared" si="19"/>
        <v>#REF!</v>
      </c>
    </row>
    <row r="176" spans="1:25" ht="28.5" customHeight="1">
      <c r="A176" s="76"/>
      <c r="B176" s="553" t="s">
        <v>178</v>
      </c>
      <c r="C176" s="140" t="s">
        <v>219</v>
      </c>
      <c r="D176" s="57" t="e">
        <f>Столы!#REF!</f>
        <v>#REF!</v>
      </c>
      <c r="E176" s="57" t="e">
        <f>Столы!#REF!</f>
        <v>#REF!</v>
      </c>
      <c r="F176" s="57" t="e">
        <f>Столы!#REF!</f>
        <v>#REF!</v>
      </c>
      <c r="G176" s="57" t="e">
        <f>Столы!#REF!</f>
        <v>#REF!</v>
      </c>
      <c r="H176" s="133" t="e">
        <f>Столы!#REF!</f>
        <v>#REF!</v>
      </c>
      <c r="I176" s="133" t="e">
        <f>Столы!#REF!</f>
        <v>#REF!</v>
      </c>
      <c r="J176" s="133" t="e">
        <f>Столы!#REF!</f>
        <v>#REF!</v>
      </c>
      <c r="K176" s="133" t="e">
        <f>Столы!#REF!</f>
        <v>#REF!</v>
      </c>
      <c r="L176" s="133" t="e">
        <f>Столы!#REF!</f>
        <v>#REF!</v>
      </c>
      <c r="M176" s="133" t="e">
        <f>Столы!#REF!</f>
        <v>#REF!</v>
      </c>
      <c r="N176" s="133" t="e">
        <f>Столы!#REF!</f>
        <v>#REF!</v>
      </c>
      <c r="O176" s="133" t="e">
        <f>Столы!#REF!</f>
        <v>#REF!</v>
      </c>
      <c r="P176" s="133" t="e">
        <f>Столы!#REF!</f>
        <v>#REF!</v>
      </c>
      <c r="Q176" s="133" t="e">
        <f>Столы!#REF!</f>
        <v>#REF!</v>
      </c>
      <c r="R176" s="133" t="e">
        <f>Столы!#REF!</f>
        <v>#REF!</v>
      </c>
      <c r="S176" s="133" t="e">
        <f>Столы!#REF!</f>
        <v>#REF!</v>
      </c>
      <c r="T176" s="133"/>
      <c r="U176" s="133"/>
      <c r="V176" s="133"/>
      <c r="W176" s="133"/>
      <c r="X176" s="133"/>
      <c r="Y176" s="133"/>
    </row>
    <row r="177" spans="1:25" ht="18.75" customHeight="1">
      <c r="A177" s="160"/>
      <c r="B177" s="553"/>
      <c r="C177" s="140" t="s">
        <v>220</v>
      </c>
      <c r="D177" s="57" t="e">
        <f>Столы!#REF!</f>
        <v>#REF!</v>
      </c>
      <c r="E177" s="57" t="e">
        <f>Столы!#REF!</f>
        <v>#REF!</v>
      </c>
      <c r="F177" s="57" t="e">
        <f>Столы!#REF!</f>
        <v>#REF!</v>
      </c>
      <c r="G177" s="57" t="e">
        <f>Столы!#REF!</f>
        <v>#REF!</v>
      </c>
      <c r="H177" s="133"/>
      <c r="I177" s="133" t="e">
        <f>Столы!#REF!</f>
        <v>#REF!</v>
      </c>
      <c r="J177" s="133" t="e">
        <f>Столы!#REF!</f>
        <v>#REF!</v>
      </c>
      <c r="K177" s="133" t="e">
        <f>Столы!#REF!</f>
        <v>#REF!</v>
      </c>
      <c r="L177" s="133" t="e">
        <f>Столы!#REF!</f>
        <v>#REF!</v>
      </c>
      <c r="M177" s="133" t="e">
        <f>Столы!#REF!</f>
        <v>#REF!</v>
      </c>
      <c r="N177" s="133" t="e">
        <f>Столы!#REF!</f>
        <v>#REF!</v>
      </c>
      <c r="O177" s="133" t="e">
        <f>Столы!#REF!</f>
        <v>#REF!</v>
      </c>
      <c r="P177" s="133" t="e">
        <f>Столы!#REF!</f>
        <v>#REF!</v>
      </c>
      <c r="Q177" s="133" t="e">
        <f>Столы!#REF!</f>
        <v>#REF!</v>
      </c>
      <c r="R177" s="133" t="e">
        <f>Столы!#REF!</f>
        <v>#REF!</v>
      </c>
      <c r="S177" s="133" t="e">
        <f>Столы!#REF!</f>
        <v>#REF!</v>
      </c>
      <c r="T177" s="133" t="e">
        <f>Столы!#REF!</f>
        <v>#REF!</v>
      </c>
      <c r="U177" s="133" t="e">
        <f>Столы!#REF!</f>
        <v>#REF!</v>
      </c>
      <c r="V177" s="133" t="e">
        <f>Столы!#REF!</f>
        <v>#REF!</v>
      </c>
      <c r="W177" s="133" t="e">
        <f>Столы!#REF!</f>
        <v>#REF!</v>
      </c>
      <c r="X177" s="133" t="e">
        <f>Столы!#REF!</f>
        <v>#REF!</v>
      </c>
      <c r="Y177" s="133" t="e">
        <f>Столы!#REF!</f>
        <v>#REF!</v>
      </c>
    </row>
    <row r="178" spans="1:25" ht="21" customHeight="1">
      <c r="A178" s="160"/>
      <c r="B178" s="553"/>
      <c r="C178" s="140" t="s">
        <v>220</v>
      </c>
      <c r="D178" s="57" t="e">
        <f>Столы!#REF!</f>
        <v>#REF!</v>
      </c>
      <c r="E178" s="57" t="e">
        <f>Столы!#REF!</f>
        <v>#REF!</v>
      </c>
      <c r="F178" s="57" t="e">
        <f>Столы!#REF!</f>
        <v>#REF!</v>
      </c>
      <c r="G178" s="57" t="e">
        <f>Столы!#REF!</f>
        <v>#REF!</v>
      </c>
      <c r="H178" s="133"/>
      <c r="I178" s="133" t="e">
        <f>Столы!#REF!</f>
        <v>#REF!</v>
      </c>
      <c r="J178" s="133" t="e">
        <f>Столы!#REF!</f>
        <v>#REF!</v>
      </c>
      <c r="K178" s="133" t="e">
        <f>Столы!#REF!</f>
        <v>#REF!</v>
      </c>
      <c r="L178" s="133" t="e">
        <f>Столы!#REF!</f>
        <v>#REF!</v>
      </c>
      <c r="M178" s="133" t="e">
        <f>Столы!#REF!</f>
        <v>#REF!</v>
      </c>
      <c r="N178" s="133" t="e">
        <f>Столы!#REF!</f>
        <v>#REF!</v>
      </c>
      <c r="O178" s="133" t="e">
        <f>Столы!#REF!</f>
        <v>#REF!</v>
      </c>
      <c r="P178" s="133" t="e">
        <f>Столы!#REF!</f>
        <v>#REF!</v>
      </c>
      <c r="Q178" s="133" t="e">
        <f>Столы!#REF!</f>
        <v>#REF!</v>
      </c>
      <c r="R178" s="133" t="e">
        <f>Столы!#REF!</f>
        <v>#REF!</v>
      </c>
      <c r="S178" s="133" t="e">
        <f>Столы!#REF!</f>
        <v>#REF!</v>
      </c>
      <c r="T178" s="133" t="e">
        <f>Столы!#REF!</f>
        <v>#REF!</v>
      </c>
      <c r="U178" s="133" t="e">
        <f>Столы!#REF!</f>
        <v>#REF!</v>
      </c>
      <c r="V178" s="133" t="e">
        <f>Столы!#REF!</f>
        <v>#REF!</v>
      </c>
      <c r="W178" s="133" t="e">
        <f>Столы!#REF!</f>
        <v>#REF!</v>
      </c>
      <c r="X178" s="133" t="e">
        <f>Столы!#REF!</f>
        <v>#REF!</v>
      </c>
      <c r="Y178" s="133" t="e">
        <f>Столы!#REF!</f>
        <v>#REF!</v>
      </c>
    </row>
    <row r="179" spans="1:25" ht="33.75" customHeight="1">
      <c r="A179" s="160"/>
      <c r="B179" s="553"/>
      <c r="C179" s="170" t="s">
        <v>212</v>
      </c>
      <c r="D179" s="57" t="e">
        <f>Столы!#REF!</f>
        <v>#REF!</v>
      </c>
      <c r="E179" s="57" t="e">
        <f>Столы!#REF!</f>
        <v>#REF!</v>
      </c>
      <c r="F179" s="57" t="e">
        <f>Столы!#REF!</f>
        <v>#REF!</v>
      </c>
      <c r="G179" s="57" t="e">
        <f>Столы!#REF!</f>
        <v>#REF!</v>
      </c>
      <c r="H179" s="133"/>
      <c r="I179" s="133" t="e">
        <f>Столы!#REF!</f>
        <v>#REF!</v>
      </c>
      <c r="J179" s="133" t="e">
        <f>Столы!#REF!</f>
        <v>#REF!</v>
      </c>
      <c r="K179" s="133" t="e">
        <f>Столы!#REF!</f>
        <v>#REF!</v>
      </c>
      <c r="L179" s="133" t="e">
        <f>Столы!#REF!</f>
        <v>#REF!</v>
      </c>
      <c r="M179" s="133" t="e">
        <f>Столы!#REF!</f>
        <v>#REF!</v>
      </c>
      <c r="N179" s="133" t="e">
        <f>Столы!#REF!</f>
        <v>#REF!</v>
      </c>
      <c r="O179" s="133" t="e">
        <f>Столы!#REF!</f>
        <v>#REF!</v>
      </c>
      <c r="P179" s="133" t="e">
        <f>Столы!#REF!</f>
        <v>#REF!</v>
      </c>
      <c r="Q179" s="133" t="e">
        <f>Столы!#REF!</f>
        <v>#REF!</v>
      </c>
      <c r="R179" s="133" t="e">
        <f>Столы!#REF!</f>
        <v>#REF!</v>
      </c>
      <c r="S179" s="133" t="e">
        <f>Столы!#REF!</f>
        <v>#REF!</v>
      </c>
      <c r="T179" s="133"/>
      <c r="U179" s="133"/>
      <c r="V179" s="133"/>
      <c r="W179" s="133"/>
      <c r="X179" s="133"/>
      <c r="Y179" s="133"/>
    </row>
    <row r="180" spans="1:25" ht="15.75" customHeight="1">
      <c r="A180" s="160"/>
      <c r="B180" s="553"/>
      <c r="C180" s="140" t="s">
        <v>221</v>
      </c>
      <c r="D180" s="57" t="e">
        <f>Столы!#REF!</f>
        <v>#REF!</v>
      </c>
      <c r="E180" s="57" t="e">
        <f>Столы!#REF!</f>
        <v>#REF!</v>
      </c>
      <c r="F180" s="57" t="e">
        <f>Столы!#REF!</f>
        <v>#REF!</v>
      </c>
      <c r="G180" s="57" t="e">
        <f>Столы!#REF!</f>
        <v>#REF!</v>
      </c>
      <c r="H180" s="133"/>
      <c r="I180" s="133" t="e">
        <f>Столы!#REF!</f>
        <v>#REF!</v>
      </c>
      <c r="J180" s="133" t="e">
        <f>Столы!#REF!</f>
        <v>#REF!</v>
      </c>
      <c r="K180" s="133" t="e">
        <f>Столы!#REF!</f>
        <v>#REF!</v>
      </c>
      <c r="L180" s="133" t="e">
        <f>Столы!#REF!</f>
        <v>#REF!</v>
      </c>
      <c r="M180" s="133" t="e">
        <f>Столы!#REF!</f>
        <v>#REF!</v>
      </c>
      <c r="N180" s="133" t="e">
        <f>Столы!#REF!</f>
        <v>#REF!</v>
      </c>
      <c r="O180" s="133" t="e">
        <f>Столы!#REF!</f>
        <v>#REF!</v>
      </c>
      <c r="P180" s="133" t="e">
        <f>Столы!#REF!</f>
        <v>#REF!</v>
      </c>
      <c r="Q180" s="133" t="e">
        <f>Столы!#REF!</f>
        <v>#REF!</v>
      </c>
      <c r="R180" s="133" t="e">
        <f>Столы!#REF!</f>
        <v>#REF!</v>
      </c>
      <c r="S180" s="133" t="e">
        <f>Столы!#REF!</f>
        <v>#REF!</v>
      </c>
      <c r="T180" s="133"/>
      <c r="U180" s="133"/>
      <c r="V180" s="133"/>
      <c r="W180" s="133"/>
      <c r="X180" s="133"/>
      <c r="Y180" s="133"/>
    </row>
    <row r="181" spans="1:25" ht="28.5" customHeight="1">
      <c r="A181" s="160"/>
      <c r="B181" s="553"/>
      <c r="C181" s="170" t="s">
        <v>222</v>
      </c>
      <c r="D181" s="57">
        <f>'Дополнительная комплектация'!Q243</f>
        <v>535</v>
      </c>
      <c r="E181" s="57">
        <f>'Дополнительная комплектация'!T243</f>
        <v>890</v>
      </c>
      <c r="F181" s="57">
        <f>'Дополнительная комплектация'!W243</f>
        <v>1120</v>
      </c>
      <c r="G181" s="57">
        <f>'Дополнительная комплектация'!Z243</f>
        <v>1430</v>
      </c>
      <c r="H181" s="133"/>
      <c r="I181" s="133"/>
      <c r="J181" s="133"/>
      <c r="K181" s="133"/>
      <c r="L181" s="133"/>
      <c r="M181" s="133"/>
      <c r="N181" s="133"/>
      <c r="O181" s="133"/>
      <c r="P181" s="133"/>
      <c r="Q181" s="133"/>
      <c r="R181" s="133"/>
      <c r="S181" s="133"/>
      <c r="T181" s="133"/>
      <c r="U181" s="133"/>
      <c r="V181" s="133"/>
      <c r="W181" s="133"/>
      <c r="X181" s="133"/>
      <c r="Y181" s="133"/>
    </row>
    <row r="182" spans="1:25" ht="25.5">
      <c r="A182" s="160"/>
      <c r="B182" s="553"/>
      <c r="C182" s="140" t="s">
        <v>181</v>
      </c>
      <c r="D182" s="57" t="e">
        <f>Шкафы!#REF!</f>
        <v>#REF!</v>
      </c>
      <c r="E182" s="57" t="e">
        <f>Шкафы!#REF!</f>
        <v>#REF!</v>
      </c>
      <c r="F182" s="57" t="e">
        <f>Шкафы!#REF!</f>
        <v>#REF!</v>
      </c>
      <c r="G182" s="57" t="e">
        <f>Шкафы!#REF!</f>
        <v>#REF!</v>
      </c>
      <c r="H182" s="133" t="e">
        <f>Шкафы!#REF!</f>
        <v>#REF!</v>
      </c>
      <c r="I182" s="133"/>
      <c r="J182" s="133"/>
      <c r="K182" s="133"/>
      <c r="L182" s="133"/>
      <c r="M182" s="133"/>
      <c r="N182" s="133"/>
      <c r="O182" s="133"/>
      <c r="P182" s="133"/>
      <c r="Q182" s="133"/>
      <c r="R182" s="133"/>
      <c r="S182" s="133"/>
      <c r="T182" s="133" t="e">
        <f>Шкафы!#REF!</f>
        <v>#REF!</v>
      </c>
      <c r="U182" s="133" t="e">
        <f>Шкафы!#REF!</f>
        <v>#REF!</v>
      </c>
      <c r="V182" s="133" t="e">
        <f>Шкафы!#REF!</f>
        <v>#REF!</v>
      </c>
      <c r="W182" s="133" t="e">
        <f>Шкафы!#REF!</f>
        <v>#REF!</v>
      </c>
      <c r="X182" s="133" t="e">
        <f>Шкафы!#REF!</f>
        <v>#REF!</v>
      </c>
      <c r="Y182" s="133" t="e">
        <f>Шкафы!#REF!</f>
        <v>#REF!</v>
      </c>
    </row>
    <row r="183" spans="1:25" ht="25.5" customHeight="1">
      <c r="A183" s="160"/>
      <c r="B183" s="553"/>
      <c r="C183" s="140" t="s">
        <v>181</v>
      </c>
      <c r="D183" s="57" t="e">
        <f>Шкафы!#REF!</f>
        <v>#REF!</v>
      </c>
      <c r="E183" s="57" t="e">
        <f>Шкафы!#REF!</f>
        <v>#REF!</v>
      </c>
      <c r="F183" s="57" t="e">
        <f>Шкафы!#REF!</f>
        <v>#REF!</v>
      </c>
      <c r="G183" s="57" t="e">
        <f>Шкафы!#REF!</f>
        <v>#REF!</v>
      </c>
      <c r="H183" s="133" t="e">
        <f>Шкафы!#REF!</f>
        <v>#REF!</v>
      </c>
      <c r="I183" s="133"/>
      <c r="J183" s="133"/>
      <c r="K183" s="133"/>
      <c r="L183" s="133"/>
      <c r="M183" s="133"/>
      <c r="N183" s="133"/>
      <c r="O183" s="133"/>
      <c r="P183" s="133"/>
      <c r="Q183" s="133"/>
      <c r="R183" s="133"/>
      <c r="S183" s="133"/>
      <c r="T183" s="133" t="e">
        <f>Шкафы!#REF!</f>
        <v>#REF!</v>
      </c>
      <c r="U183" s="133" t="e">
        <f>Шкафы!#REF!</f>
        <v>#REF!</v>
      </c>
      <c r="V183" s="133" t="e">
        <f>Шкафы!#REF!</f>
        <v>#REF!</v>
      </c>
      <c r="W183" s="133" t="e">
        <f>Шкафы!#REF!</f>
        <v>#REF!</v>
      </c>
      <c r="X183" s="133" t="e">
        <f>Шкафы!#REF!</f>
        <v>#REF!</v>
      </c>
      <c r="Y183" s="133" t="e">
        <f>Шкафы!#REF!</f>
        <v>#REF!</v>
      </c>
    </row>
    <row r="184" spans="1:25" ht="29.25" customHeight="1">
      <c r="A184" s="160"/>
      <c r="B184" s="553"/>
      <c r="C184" s="140" t="s">
        <v>180</v>
      </c>
      <c r="D184" s="57" t="e">
        <f>Шкафы!#REF!</f>
        <v>#REF!</v>
      </c>
      <c r="E184" s="57" t="e">
        <f>Шкафы!#REF!</f>
        <v>#REF!</v>
      </c>
      <c r="F184" s="57" t="e">
        <f>Шкафы!#REF!</f>
        <v>#REF!</v>
      </c>
      <c r="G184" s="57" t="e">
        <f>Шкафы!#REF!</f>
        <v>#REF!</v>
      </c>
      <c r="H184" s="133" t="e">
        <f>Шкафы!#REF!</f>
        <v>#REF!</v>
      </c>
      <c r="I184" s="133"/>
      <c r="J184" s="133"/>
      <c r="K184" s="133"/>
      <c r="L184" s="133"/>
      <c r="M184" s="133"/>
      <c r="N184" s="133"/>
      <c r="O184" s="133"/>
      <c r="P184" s="133"/>
      <c r="Q184" s="133"/>
      <c r="R184" s="133"/>
      <c r="S184" s="133"/>
      <c r="T184" s="133"/>
      <c r="U184" s="133"/>
      <c r="V184" s="133"/>
      <c r="W184" s="133"/>
      <c r="X184" s="133"/>
      <c r="Y184" s="133"/>
    </row>
    <row r="185" spans="1:25" ht="15" customHeight="1">
      <c r="A185" s="160"/>
      <c r="B185" s="553"/>
      <c r="C185" s="140" t="s">
        <v>180</v>
      </c>
      <c r="D185" s="57" t="e">
        <f>Шкафы!#REF!</f>
        <v>#REF!</v>
      </c>
      <c r="E185" s="57" t="e">
        <f>Шкафы!#REF!</f>
        <v>#REF!</v>
      </c>
      <c r="F185" s="57" t="e">
        <f>Шкафы!#REF!</f>
        <v>#REF!</v>
      </c>
      <c r="G185" s="57" t="e">
        <f>Шкафы!#REF!</f>
        <v>#REF!</v>
      </c>
      <c r="H185" s="133" t="e">
        <f>Шкафы!#REF!</f>
        <v>#REF!</v>
      </c>
      <c r="I185" s="133"/>
      <c r="J185" s="133"/>
      <c r="K185" s="133"/>
      <c r="L185" s="133"/>
      <c r="M185" s="133"/>
      <c r="N185" s="133"/>
      <c r="O185" s="133"/>
      <c r="P185" s="133"/>
      <c r="Q185" s="133"/>
      <c r="R185" s="133"/>
      <c r="S185" s="133"/>
      <c r="T185" s="133"/>
      <c r="U185" s="133"/>
      <c r="V185" s="133"/>
      <c r="W185" s="133"/>
      <c r="X185" s="133"/>
      <c r="Y185" s="133"/>
    </row>
    <row r="186" spans="1:25" ht="25.5">
      <c r="A186" s="160"/>
      <c r="B186" s="553"/>
      <c r="C186" s="169" t="s">
        <v>142</v>
      </c>
      <c r="D186" s="184">
        <f>'Дополнительная комплектация'!$AK$340</f>
        <v>185</v>
      </c>
      <c r="E186" s="184">
        <f>'Дополнительная комплектация'!$AK$340</f>
        <v>185</v>
      </c>
      <c r="F186" s="184">
        <f>'Дополнительная комплектация'!$AK$340</f>
        <v>185</v>
      </c>
      <c r="G186" s="184">
        <f>'Дополнительная комплектация'!$AK$340</f>
        <v>185</v>
      </c>
      <c r="H186" s="133"/>
      <c r="I186" s="133"/>
      <c r="J186" s="141"/>
      <c r="K186" s="141"/>
      <c r="L186" s="141"/>
      <c r="M186" s="141"/>
      <c r="N186" s="141"/>
      <c r="O186" s="141"/>
      <c r="P186" s="141"/>
      <c r="Q186" s="141"/>
      <c r="R186" s="141"/>
      <c r="S186" s="141"/>
      <c r="T186" s="141"/>
      <c r="U186" s="141"/>
      <c r="V186" s="141"/>
      <c r="W186" s="141"/>
      <c r="X186" s="141"/>
      <c r="Y186" s="141"/>
    </row>
    <row r="187" spans="1:25" ht="38.25" customHeight="1">
      <c r="A187" s="139" t="s">
        <v>223</v>
      </c>
      <c r="B187" s="553"/>
      <c r="C187" s="134" t="s">
        <v>136</v>
      </c>
      <c r="D187" s="168" t="e">
        <f>SUM(D176:D186)</f>
        <v>#REF!</v>
      </c>
      <c r="E187" s="168" t="e">
        <f>SUM(E176:E186)</f>
        <v>#REF!</v>
      </c>
      <c r="F187" s="168" t="e">
        <f>SUM(F176:F186)</f>
        <v>#REF!</v>
      </c>
      <c r="G187" s="168" t="e">
        <f>SUM(G176:G186)</f>
        <v>#REF!</v>
      </c>
      <c r="H187" s="141" t="e">
        <f t="shared" ref="H187:Y187" si="20">SUM(H176:H185)</f>
        <v>#REF!</v>
      </c>
      <c r="I187" s="141" t="e">
        <f t="shared" si="20"/>
        <v>#REF!</v>
      </c>
      <c r="J187" s="141" t="e">
        <f t="shared" si="20"/>
        <v>#REF!</v>
      </c>
      <c r="K187" s="141" t="e">
        <f t="shared" si="20"/>
        <v>#REF!</v>
      </c>
      <c r="L187" s="141" t="e">
        <f t="shared" si="20"/>
        <v>#REF!</v>
      </c>
      <c r="M187" s="141" t="e">
        <f t="shared" si="20"/>
        <v>#REF!</v>
      </c>
      <c r="N187" s="141" t="e">
        <f t="shared" si="20"/>
        <v>#REF!</v>
      </c>
      <c r="O187" s="141" t="e">
        <f t="shared" si="20"/>
        <v>#REF!</v>
      </c>
      <c r="P187" s="141" t="e">
        <f t="shared" si="20"/>
        <v>#REF!</v>
      </c>
      <c r="Q187" s="141" t="e">
        <f t="shared" si="20"/>
        <v>#REF!</v>
      </c>
      <c r="R187" s="141" t="e">
        <f t="shared" si="20"/>
        <v>#REF!</v>
      </c>
      <c r="S187" s="141" t="e">
        <f t="shared" si="20"/>
        <v>#REF!</v>
      </c>
      <c r="T187" s="141" t="e">
        <f t="shared" si="20"/>
        <v>#REF!</v>
      </c>
      <c r="U187" s="141" t="e">
        <f t="shared" si="20"/>
        <v>#REF!</v>
      </c>
      <c r="V187" s="141" t="e">
        <f t="shared" si="20"/>
        <v>#REF!</v>
      </c>
      <c r="W187" s="141" t="e">
        <f t="shared" si="20"/>
        <v>#REF!</v>
      </c>
      <c r="X187" s="141" t="e">
        <f t="shared" si="20"/>
        <v>#REF!</v>
      </c>
      <c r="Y187" s="141" t="e">
        <f t="shared" si="20"/>
        <v>#REF!</v>
      </c>
    </row>
    <row r="188" spans="1:25" ht="24.75" customHeight="1">
      <c r="A188" s="76"/>
      <c r="B188" s="553" t="s">
        <v>178</v>
      </c>
      <c r="C188" s="140" t="s">
        <v>224</v>
      </c>
      <c r="D188" s="57" t="e">
        <f>Шкафы!#REF!</f>
        <v>#REF!</v>
      </c>
      <c r="E188" s="57" t="e">
        <f>Шкафы!#REF!</f>
        <v>#REF!</v>
      </c>
      <c r="F188" s="57" t="e">
        <f>Шкафы!#REF!</f>
        <v>#REF!</v>
      </c>
      <c r="G188" s="57" t="e">
        <f>Шкафы!#REF!</f>
        <v>#REF!</v>
      </c>
      <c r="H188" s="133"/>
      <c r="I188" s="133"/>
      <c r="J188" s="133"/>
      <c r="K188" s="133"/>
      <c r="L188" s="133"/>
      <c r="M188" s="133"/>
      <c r="N188" s="133"/>
      <c r="O188" s="133"/>
      <c r="P188" s="133"/>
      <c r="Q188" s="133"/>
      <c r="R188" s="133"/>
      <c r="S188" s="133"/>
      <c r="T188" s="133"/>
      <c r="U188" s="133"/>
      <c r="V188" s="133"/>
      <c r="W188" s="133"/>
      <c r="X188" s="133"/>
      <c r="Y188" s="133"/>
    </row>
    <row r="189" spans="1:25" ht="12.75" customHeight="1">
      <c r="A189" s="160"/>
      <c r="B189" s="553"/>
      <c r="C189" s="140" t="s">
        <v>225</v>
      </c>
      <c r="D189" s="57">
        <f>'Дополнительная комплектация'!$B$198*2</f>
        <v>420</v>
      </c>
      <c r="E189" s="57">
        <f>'Дополнительная комплектация'!$E$198*2</f>
        <v>800</v>
      </c>
      <c r="F189" s="57">
        <f>'Дополнительная комплектация'!H198*2</f>
        <v>960</v>
      </c>
      <c r="G189" s="57">
        <f>'Дополнительная комплектация'!K198*2</f>
        <v>1140</v>
      </c>
      <c r="H189" s="133"/>
      <c r="I189" s="133"/>
      <c r="J189" s="133"/>
      <c r="K189" s="133"/>
      <c r="L189" s="133"/>
      <c r="M189" s="133"/>
      <c r="N189" s="133"/>
      <c r="O189" s="133"/>
      <c r="P189" s="133"/>
      <c r="Q189" s="133"/>
      <c r="R189" s="133"/>
      <c r="S189" s="133"/>
      <c r="T189" s="133"/>
      <c r="U189" s="133"/>
      <c r="V189" s="133"/>
      <c r="W189" s="133"/>
      <c r="X189" s="133"/>
      <c r="Y189" s="133"/>
    </row>
    <row r="190" spans="1:25" ht="27" customHeight="1">
      <c r="A190" s="160"/>
      <c r="B190" s="553"/>
      <c r="C190" s="140" t="s">
        <v>219</v>
      </c>
      <c r="D190" s="57" t="e">
        <f>Столы!#REF!</f>
        <v>#REF!</v>
      </c>
      <c r="E190" s="57" t="e">
        <f>Столы!#REF!</f>
        <v>#REF!</v>
      </c>
      <c r="F190" s="57" t="e">
        <f>Столы!#REF!</f>
        <v>#REF!</v>
      </c>
      <c r="G190" s="57" t="e">
        <f>Столы!#REF!</f>
        <v>#REF!</v>
      </c>
      <c r="H190" s="133" t="e">
        <f>Столы!#REF!</f>
        <v>#REF!</v>
      </c>
      <c r="I190" s="133" t="e">
        <f>Столы!#REF!</f>
        <v>#REF!</v>
      </c>
      <c r="J190" s="133" t="e">
        <f>Столы!#REF!</f>
        <v>#REF!</v>
      </c>
      <c r="K190" s="133" t="e">
        <f>Столы!#REF!</f>
        <v>#REF!</v>
      </c>
      <c r="L190" s="133" t="e">
        <f>Столы!#REF!</f>
        <v>#REF!</v>
      </c>
      <c r="M190" s="133" t="e">
        <f>Столы!#REF!</f>
        <v>#REF!</v>
      </c>
      <c r="N190" s="133" t="e">
        <f>Столы!#REF!</f>
        <v>#REF!</v>
      </c>
      <c r="O190" s="133" t="e">
        <f>Столы!#REF!</f>
        <v>#REF!</v>
      </c>
      <c r="P190" s="133" t="e">
        <f>Столы!#REF!</f>
        <v>#REF!</v>
      </c>
      <c r="Q190" s="133" t="e">
        <f>Столы!#REF!</f>
        <v>#REF!</v>
      </c>
      <c r="R190" s="133" t="e">
        <f>Столы!#REF!</f>
        <v>#REF!</v>
      </c>
      <c r="S190" s="133" t="e">
        <f>Столы!#REF!</f>
        <v>#REF!</v>
      </c>
      <c r="T190" s="133"/>
      <c r="U190" s="133"/>
      <c r="V190" s="133"/>
      <c r="W190" s="133"/>
      <c r="X190" s="133"/>
      <c r="Y190" s="133"/>
    </row>
    <row r="191" spans="1:25" ht="33.75" customHeight="1">
      <c r="A191" s="160"/>
      <c r="B191" s="553"/>
      <c r="C191" s="170" t="s">
        <v>212</v>
      </c>
      <c r="D191" s="57" t="e">
        <f>Столы!#REF!</f>
        <v>#REF!</v>
      </c>
      <c r="E191" s="57" t="e">
        <f>Столы!#REF!</f>
        <v>#REF!</v>
      </c>
      <c r="F191" s="57" t="e">
        <f>Столы!#REF!</f>
        <v>#REF!</v>
      </c>
      <c r="G191" s="57" t="e">
        <f>Столы!#REF!</f>
        <v>#REF!</v>
      </c>
      <c r="H191" s="133"/>
      <c r="I191" s="133" t="e">
        <f>Столы!#REF!</f>
        <v>#REF!</v>
      </c>
      <c r="J191" s="133" t="e">
        <f>Столы!#REF!</f>
        <v>#REF!</v>
      </c>
      <c r="K191" s="133" t="e">
        <f>Столы!#REF!</f>
        <v>#REF!</v>
      </c>
      <c r="L191" s="133" t="e">
        <f>Столы!#REF!</f>
        <v>#REF!</v>
      </c>
      <c r="M191" s="133" t="e">
        <f>Столы!#REF!</f>
        <v>#REF!</v>
      </c>
      <c r="N191" s="133" t="e">
        <f>Столы!#REF!</f>
        <v>#REF!</v>
      </c>
      <c r="O191" s="133" t="e">
        <f>Столы!#REF!</f>
        <v>#REF!</v>
      </c>
      <c r="P191" s="133" t="e">
        <f>Столы!#REF!</f>
        <v>#REF!</v>
      </c>
      <c r="Q191" s="133" t="e">
        <f>Столы!#REF!</f>
        <v>#REF!</v>
      </c>
      <c r="R191" s="133" t="e">
        <f>Столы!#REF!</f>
        <v>#REF!</v>
      </c>
      <c r="S191" s="133" t="e">
        <f>Столы!#REF!</f>
        <v>#REF!</v>
      </c>
      <c r="T191" s="133"/>
      <c r="U191" s="133"/>
      <c r="V191" s="133"/>
      <c r="W191" s="133"/>
      <c r="X191" s="133"/>
      <c r="Y191" s="133"/>
    </row>
    <row r="192" spans="1:25" ht="15.75" customHeight="1">
      <c r="A192" s="160"/>
      <c r="B192" s="553"/>
      <c r="C192" s="140" t="s">
        <v>226</v>
      </c>
      <c r="D192" s="57" t="e">
        <f>Столы!#REF!</f>
        <v>#REF!</v>
      </c>
      <c r="E192" s="57" t="e">
        <f>Столы!#REF!</f>
        <v>#REF!</v>
      </c>
      <c r="F192" s="57" t="e">
        <f>Столы!#REF!</f>
        <v>#REF!</v>
      </c>
      <c r="G192" s="57" t="e">
        <f>Столы!#REF!</f>
        <v>#REF!</v>
      </c>
      <c r="H192" s="133"/>
      <c r="I192" s="133" t="e">
        <f>Столы!#REF!</f>
        <v>#REF!</v>
      </c>
      <c r="J192" s="133" t="e">
        <f>Столы!#REF!</f>
        <v>#REF!</v>
      </c>
      <c r="K192" s="133" t="e">
        <f>Столы!#REF!</f>
        <v>#REF!</v>
      </c>
      <c r="L192" s="133" t="e">
        <f>Столы!#REF!</f>
        <v>#REF!</v>
      </c>
      <c r="M192" s="133" t="e">
        <f>Столы!#REF!</f>
        <v>#REF!</v>
      </c>
      <c r="N192" s="133" t="e">
        <f>Столы!#REF!</f>
        <v>#REF!</v>
      </c>
      <c r="O192" s="133" t="e">
        <f>Столы!#REF!</f>
        <v>#REF!</v>
      </c>
      <c r="P192" s="133" t="e">
        <f>Столы!#REF!</f>
        <v>#REF!</v>
      </c>
      <c r="Q192" s="133" t="e">
        <f>Столы!#REF!</f>
        <v>#REF!</v>
      </c>
      <c r="R192" s="133" t="e">
        <f>Столы!#REF!</f>
        <v>#REF!</v>
      </c>
      <c r="S192" s="133" t="e">
        <f>Столы!#REF!</f>
        <v>#REF!</v>
      </c>
      <c r="T192" s="133" t="e">
        <f>Столы!#REF!</f>
        <v>#REF!</v>
      </c>
      <c r="U192" s="133" t="e">
        <f>Столы!#REF!</f>
        <v>#REF!</v>
      </c>
      <c r="V192" s="133" t="e">
        <f>Столы!#REF!</f>
        <v>#REF!</v>
      </c>
      <c r="W192" s="133" t="e">
        <f>Столы!#REF!</f>
        <v>#REF!</v>
      </c>
      <c r="X192" s="133" t="e">
        <f>Столы!#REF!</f>
        <v>#REF!</v>
      </c>
      <c r="Y192" s="133" t="e">
        <f>Столы!#REF!</f>
        <v>#REF!</v>
      </c>
    </row>
    <row r="193" spans="1:25" ht="12" customHeight="1">
      <c r="A193" s="160"/>
      <c r="B193" s="553"/>
      <c r="C193" s="140" t="s">
        <v>227</v>
      </c>
      <c r="D193" s="57" t="e">
        <f>Столы!#REF!</f>
        <v>#REF!</v>
      </c>
      <c r="E193" s="57" t="e">
        <f>Столы!#REF!</f>
        <v>#REF!</v>
      </c>
      <c r="F193" s="57" t="e">
        <f>Столы!#REF!</f>
        <v>#REF!</v>
      </c>
      <c r="G193" s="57" t="e">
        <f>Столы!#REF!</f>
        <v>#REF!</v>
      </c>
      <c r="H193" s="133"/>
      <c r="I193" s="133" t="e">
        <f>Столы!#REF!</f>
        <v>#REF!</v>
      </c>
      <c r="J193" s="133" t="e">
        <f>Столы!#REF!</f>
        <v>#REF!</v>
      </c>
      <c r="K193" s="133" t="e">
        <f>Столы!#REF!</f>
        <v>#REF!</v>
      </c>
      <c r="L193" s="133" t="e">
        <f>Столы!#REF!</f>
        <v>#REF!</v>
      </c>
      <c r="M193" s="133" t="e">
        <f>Столы!#REF!</f>
        <v>#REF!</v>
      </c>
      <c r="N193" s="133" t="e">
        <f>Столы!#REF!</f>
        <v>#REF!</v>
      </c>
      <c r="O193" s="133" t="e">
        <f>Столы!#REF!</f>
        <v>#REF!</v>
      </c>
      <c r="P193" s="133" t="e">
        <f>Столы!#REF!</f>
        <v>#REF!</v>
      </c>
      <c r="Q193" s="133" t="e">
        <f>Столы!#REF!</f>
        <v>#REF!</v>
      </c>
      <c r="R193" s="133" t="e">
        <f>Столы!#REF!</f>
        <v>#REF!</v>
      </c>
      <c r="S193" s="133" t="e">
        <f>Столы!#REF!</f>
        <v>#REF!</v>
      </c>
      <c r="T193" s="133" t="e">
        <f>Столы!#REF!</f>
        <v>#REF!</v>
      </c>
      <c r="U193" s="133" t="e">
        <f>Столы!#REF!</f>
        <v>#REF!</v>
      </c>
      <c r="V193" s="133" t="e">
        <f>Столы!#REF!</f>
        <v>#REF!</v>
      </c>
      <c r="W193" s="133" t="e">
        <f>Столы!#REF!</f>
        <v>#REF!</v>
      </c>
      <c r="X193" s="133" t="e">
        <f>Столы!#REF!</f>
        <v>#REF!</v>
      </c>
      <c r="Y193" s="133" t="e">
        <f>Столы!#REF!</f>
        <v>#REF!</v>
      </c>
    </row>
    <row r="194" spans="1:25" ht="27" customHeight="1">
      <c r="A194" s="160"/>
      <c r="B194" s="553"/>
      <c r="C194" s="140" t="s">
        <v>228</v>
      </c>
      <c r="D194" s="57" t="e">
        <f>Шкафы!#REF!</f>
        <v>#REF!</v>
      </c>
      <c r="E194" s="57" t="e">
        <f>Шкафы!#REF!</f>
        <v>#REF!</v>
      </c>
      <c r="F194" s="57" t="e">
        <f>Шкафы!#REF!</f>
        <v>#REF!</v>
      </c>
      <c r="G194" s="57" t="e">
        <f>Шкафы!#REF!</f>
        <v>#REF!</v>
      </c>
      <c r="H194" s="133" t="e">
        <f>Шкафы!#REF!</f>
        <v>#REF!</v>
      </c>
      <c r="I194" s="133"/>
      <c r="J194" s="133"/>
      <c r="K194" s="133"/>
      <c r="L194" s="133"/>
      <c r="M194" s="133"/>
      <c r="N194" s="133"/>
      <c r="O194" s="133"/>
      <c r="P194" s="133"/>
      <c r="Q194" s="133"/>
      <c r="R194" s="133"/>
      <c r="S194" s="133"/>
      <c r="T194" s="133" t="e">
        <f>Шкафы!#REF!</f>
        <v>#REF!</v>
      </c>
      <c r="U194" s="133" t="e">
        <f>Шкафы!#REF!</f>
        <v>#REF!</v>
      </c>
      <c r="V194" s="133" t="e">
        <f>Шкафы!#REF!</f>
        <v>#REF!</v>
      </c>
      <c r="W194" s="133" t="e">
        <f>Шкафы!#REF!</f>
        <v>#REF!</v>
      </c>
      <c r="X194" s="133" t="e">
        <f>Шкафы!#REF!</f>
        <v>#REF!</v>
      </c>
      <c r="Y194" s="133" t="e">
        <f>Шкафы!#REF!</f>
        <v>#REF!</v>
      </c>
    </row>
    <row r="195" spans="1:25" ht="24" customHeight="1">
      <c r="A195" s="160"/>
      <c r="B195" s="553"/>
      <c r="C195" s="140" t="s">
        <v>228</v>
      </c>
      <c r="D195" s="57" t="e">
        <f>Шкафы!#REF!</f>
        <v>#REF!</v>
      </c>
      <c r="E195" s="57" t="e">
        <f>Шкафы!#REF!</f>
        <v>#REF!</v>
      </c>
      <c r="F195" s="57" t="e">
        <f>Шкафы!#REF!</f>
        <v>#REF!</v>
      </c>
      <c r="G195" s="57" t="e">
        <f>Шкафы!#REF!</f>
        <v>#REF!</v>
      </c>
      <c r="H195" s="133" t="e">
        <f>Шкафы!#REF!</f>
        <v>#REF!</v>
      </c>
      <c r="I195" s="133"/>
      <c r="J195" s="133"/>
      <c r="K195" s="133"/>
      <c r="L195" s="133"/>
      <c r="M195" s="133"/>
      <c r="N195" s="133"/>
      <c r="O195" s="133"/>
      <c r="P195" s="133"/>
      <c r="Q195" s="133"/>
      <c r="R195" s="133"/>
      <c r="S195" s="133"/>
      <c r="T195" s="133" t="e">
        <f>Шкафы!#REF!</f>
        <v>#REF!</v>
      </c>
      <c r="U195" s="133" t="e">
        <f>Шкафы!#REF!</f>
        <v>#REF!</v>
      </c>
      <c r="V195" s="133" t="e">
        <f>Шкафы!#REF!</f>
        <v>#REF!</v>
      </c>
      <c r="W195" s="133" t="e">
        <f>Шкафы!#REF!</f>
        <v>#REF!</v>
      </c>
      <c r="X195" s="133" t="e">
        <f>Шкафы!#REF!</f>
        <v>#REF!</v>
      </c>
      <c r="Y195" s="133" t="e">
        <f>Шкафы!#REF!</f>
        <v>#REF!</v>
      </c>
    </row>
    <row r="196" spans="1:25" ht="31.5" customHeight="1">
      <c r="A196" s="160"/>
      <c r="B196" s="553"/>
      <c r="C196" s="140" t="s">
        <v>180</v>
      </c>
      <c r="D196" s="57" t="e">
        <f>Шкафы!#REF!</f>
        <v>#REF!</v>
      </c>
      <c r="E196" s="57" t="e">
        <f>Шкафы!#REF!</f>
        <v>#REF!</v>
      </c>
      <c r="F196" s="57" t="e">
        <f>Шкафы!#REF!</f>
        <v>#REF!</v>
      </c>
      <c r="G196" s="57" t="e">
        <f>Шкафы!#REF!</f>
        <v>#REF!</v>
      </c>
      <c r="H196" s="133" t="e">
        <f>Шкафы!#REF!</f>
        <v>#REF!</v>
      </c>
      <c r="I196" s="133"/>
      <c r="J196" s="133"/>
      <c r="K196" s="133"/>
      <c r="L196" s="133"/>
      <c r="M196" s="133"/>
      <c r="N196" s="133"/>
      <c r="O196" s="133"/>
      <c r="P196" s="133"/>
      <c r="Q196" s="133"/>
      <c r="R196" s="133"/>
      <c r="S196" s="133"/>
      <c r="T196" s="133"/>
      <c r="U196" s="133"/>
      <c r="V196" s="133"/>
      <c r="W196" s="133"/>
      <c r="X196" s="133"/>
      <c r="Y196" s="133"/>
    </row>
    <row r="197" spans="1:25" ht="31.5" customHeight="1">
      <c r="A197" s="160"/>
      <c r="B197" s="553"/>
      <c r="C197" s="169" t="s">
        <v>142</v>
      </c>
      <c r="D197" s="184">
        <f>'Дополнительная комплектация'!$AK$340</f>
        <v>185</v>
      </c>
      <c r="E197" s="184">
        <f>'Дополнительная комплектация'!$AK$340</f>
        <v>185</v>
      </c>
      <c r="F197" s="184">
        <f>'Дополнительная комплектация'!$AK$340</f>
        <v>185</v>
      </c>
      <c r="G197" s="184">
        <f>'Дополнительная комплектация'!$AK$340</f>
        <v>185</v>
      </c>
      <c r="H197" s="133"/>
      <c r="I197" s="133"/>
      <c r="J197" s="141"/>
      <c r="K197" s="141"/>
      <c r="L197" s="141"/>
      <c r="M197" s="141"/>
      <c r="N197" s="141"/>
      <c r="O197" s="141"/>
      <c r="P197" s="141"/>
      <c r="Q197" s="141"/>
      <c r="R197" s="141"/>
      <c r="S197" s="141"/>
      <c r="T197" s="141"/>
      <c r="U197" s="141"/>
      <c r="V197" s="141"/>
      <c r="W197" s="141"/>
      <c r="X197" s="141"/>
      <c r="Y197" s="141"/>
    </row>
    <row r="198" spans="1:25" ht="39.75" customHeight="1">
      <c r="A198" s="139" t="s">
        <v>229</v>
      </c>
      <c r="B198" s="553"/>
      <c r="C198" s="134" t="s">
        <v>136</v>
      </c>
      <c r="D198" s="168" t="e">
        <f>SUM(D188:D197)</f>
        <v>#REF!</v>
      </c>
      <c r="E198" s="168" t="e">
        <f>SUM(E188:E197)</f>
        <v>#REF!</v>
      </c>
      <c r="F198" s="168" t="e">
        <f>SUM(F188:F197)</f>
        <v>#REF!</v>
      </c>
      <c r="G198" s="168" t="e">
        <f>SUM(G188:G197)</f>
        <v>#REF!</v>
      </c>
      <c r="H198" s="141" t="e">
        <f>SUM(H190:H196)</f>
        <v>#REF!</v>
      </c>
      <c r="I198" s="141" t="e">
        <f>SUM(I190:I196)</f>
        <v>#REF!</v>
      </c>
      <c r="J198" s="141" t="e">
        <f t="shared" ref="J198:Y198" si="21">SUM(J188:J196)</f>
        <v>#REF!</v>
      </c>
      <c r="K198" s="141" t="e">
        <f t="shared" si="21"/>
        <v>#REF!</v>
      </c>
      <c r="L198" s="141" t="e">
        <f t="shared" si="21"/>
        <v>#REF!</v>
      </c>
      <c r="M198" s="141" t="e">
        <f t="shared" si="21"/>
        <v>#REF!</v>
      </c>
      <c r="N198" s="141" t="e">
        <f t="shared" si="21"/>
        <v>#REF!</v>
      </c>
      <c r="O198" s="141" t="e">
        <f t="shared" si="21"/>
        <v>#REF!</v>
      </c>
      <c r="P198" s="141" t="e">
        <f t="shared" si="21"/>
        <v>#REF!</v>
      </c>
      <c r="Q198" s="141" t="e">
        <f t="shared" si="21"/>
        <v>#REF!</v>
      </c>
      <c r="R198" s="141" t="e">
        <f t="shared" si="21"/>
        <v>#REF!</v>
      </c>
      <c r="S198" s="141" t="e">
        <f t="shared" si="21"/>
        <v>#REF!</v>
      </c>
      <c r="T198" s="141" t="e">
        <f t="shared" si="21"/>
        <v>#REF!</v>
      </c>
      <c r="U198" s="141" t="e">
        <f t="shared" si="21"/>
        <v>#REF!</v>
      </c>
      <c r="V198" s="141" t="e">
        <f t="shared" si="21"/>
        <v>#REF!</v>
      </c>
      <c r="W198" s="141" t="e">
        <f t="shared" si="21"/>
        <v>#REF!</v>
      </c>
      <c r="X198" s="163" t="e">
        <f t="shared" si="21"/>
        <v>#REF!</v>
      </c>
      <c r="Y198" s="163" t="e">
        <f t="shared" si="21"/>
        <v>#REF!</v>
      </c>
    </row>
    <row r="199" spans="1:25" ht="12.75" customHeight="1">
      <c r="A199" s="76"/>
      <c r="B199" s="553" t="s">
        <v>178</v>
      </c>
      <c r="C199" s="140" t="s">
        <v>225</v>
      </c>
      <c r="D199" s="57">
        <f>'Дополнительная комплектация'!$B$198*2</f>
        <v>420</v>
      </c>
      <c r="E199" s="57">
        <f>'Дополнительная комплектация'!E198*2</f>
        <v>800</v>
      </c>
      <c r="F199" s="57">
        <f>'Дополнительная комплектация'!H198*2</f>
        <v>960</v>
      </c>
      <c r="G199" s="57">
        <f>'Дополнительная комплектация'!K198*2</f>
        <v>1140</v>
      </c>
      <c r="H199" s="133"/>
      <c r="I199" s="133"/>
      <c r="J199" s="133"/>
      <c r="K199" s="133"/>
      <c r="L199" s="133"/>
      <c r="M199" s="133"/>
      <c r="N199" s="133"/>
      <c r="O199" s="133"/>
      <c r="P199" s="133"/>
      <c r="Q199" s="133"/>
      <c r="R199" s="133"/>
      <c r="S199" s="133"/>
      <c r="T199" s="133"/>
      <c r="U199" s="133"/>
      <c r="V199" s="133"/>
      <c r="W199" s="133"/>
      <c r="X199" s="133"/>
      <c r="Y199" s="133"/>
    </row>
    <row r="200" spans="1:25" ht="24.75" customHeight="1">
      <c r="A200" s="160"/>
      <c r="B200" s="553"/>
      <c r="C200" s="140" t="s">
        <v>224</v>
      </c>
      <c r="D200" s="57" t="e">
        <f>Шкафы!#REF!</f>
        <v>#REF!</v>
      </c>
      <c r="E200" s="57" t="e">
        <f>Шкафы!#REF!</f>
        <v>#REF!</v>
      </c>
      <c r="F200" s="57" t="e">
        <f>Шкафы!#REF!</f>
        <v>#REF!</v>
      </c>
      <c r="G200" s="57" t="e">
        <f>Шкафы!#REF!</f>
        <v>#REF!</v>
      </c>
      <c r="H200" s="133"/>
      <c r="I200" s="133"/>
      <c r="J200" s="133"/>
      <c r="K200" s="133"/>
      <c r="L200" s="133"/>
      <c r="M200" s="133"/>
      <c r="N200" s="133"/>
      <c r="O200" s="133"/>
      <c r="P200" s="133"/>
      <c r="Q200" s="133"/>
      <c r="R200" s="133"/>
      <c r="S200" s="133"/>
      <c r="T200" s="133"/>
      <c r="U200" s="133"/>
      <c r="V200" s="133"/>
      <c r="W200" s="133"/>
      <c r="X200" s="133"/>
      <c r="Y200" s="133"/>
    </row>
    <row r="201" spans="1:25" ht="24.75" customHeight="1">
      <c r="A201" s="160"/>
      <c r="B201" s="553"/>
      <c r="C201" s="140" t="s">
        <v>219</v>
      </c>
      <c r="D201" s="57" t="e">
        <f>Столы!#REF!</f>
        <v>#REF!</v>
      </c>
      <c r="E201" s="57" t="e">
        <f>Столы!#REF!</f>
        <v>#REF!</v>
      </c>
      <c r="F201" s="57" t="e">
        <f>Столы!#REF!</f>
        <v>#REF!</v>
      </c>
      <c r="G201" s="57" t="e">
        <f>Столы!#REF!</f>
        <v>#REF!</v>
      </c>
      <c r="H201" s="133" t="e">
        <f>Столы!#REF!</f>
        <v>#REF!</v>
      </c>
      <c r="I201" s="133" t="e">
        <f>Столы!#REF!</f>
        <v>#REF!</v>
      </c>
      <c r="J201" s="133" t="e">
        <f>Столы!#REF!</f>
        <v>#REF!</v>
      </c>
      <c r="K201" s="133" t="e">
        <f>Столы!#REF!</f>
        <v>#REF!</v>
      </c>
      <c r="L201" s="133" t="e">
        <f>Столы!#REF!</f>
        <v>#REF!</v>
      </c>
      <c r="M201" s="133" t="e">
        <f>Столы!#REF!</f>
        <v>#REF!</v>
      </c>
      <c r="N201" s="133" t="e">
        <f>Столы!#REF!</f>
        <v>#REF!</v>
      </c>
      <c r="O201" s="133" t="e">
        <f>Столы!#REF!</f>
        <v>#REF!</v>
      </c>
      <c r="P201" s="133" t="e">
        <f>Столы!#REF!</f>
        <v>#REF!</v>
      </c>
      <c r="Q201" s="133" t="e">
        <f>Столы!#REF!</f>
        <v>#REF!</v>
      </c>
      <c r="R201" s="133" t="e">
        <f>Столы!#REF!</f>
        <v>#REF!</v>
      </c>
      <c r="S201" s="133" t="e">
        <f>Столы!#REF!</f>
        <v>#REF!</v>
      </c>
      <c r="T201" s="133"/>
      <c r="U201" s="133"/>
      <c r="V201" s="133"/>
      <c r="W201" s="133"/>
      <c r="X201" s="133"/>
      <c r="Y201" s="133"/>
    </row>
    <row r="202" spans="1:25" ht="24.75" customHeight="1">
      <c r="A202" s="160"/>
      <c r="B202" s="553"/>
      <c r="C202" s="170" t="s">
        <v>212</v>
      </c>
      <c r="D202" s="57" t="e">
        <f>Столы!#REF!</f>
        <v>#REF!</v>
      </c>
      <c r="E202" s="57" t="e">
        <f>Столы!#REF!</f>
        <v>#REF!</v>
      </c>
      <c r="F202" s="57" t="e">
        <f>Столы!#REF!</f>
        <v>#REF!</v>
      </c>
      <c r="G202" s="57" t="e">
        <f>Столы!#REF!</f>
        <v>#REF!</v>
      </c>
      <c r="H202" s="133"/>
      <c r="I202" s="133" t="e">
        <f>Столы!#REF!</f>
        <v>#REF!</v>
      </c>
      <c r="J202" s="133" t="e">
        <f>Столы!#REF!</f>
        <v>#REF!</v>
      </c>
      <c r="K202" s="133" t="e">
        <f>Столы!#REF!</f>
        <v>#REF!</v>
      </c>
      <c r="L202" s="133" t="e">
        <f>Столы!#REF!</f>
        <v>#REF!</v>
      </c>
      <c r="M202" s="133" t="e">
        <f>Столы!#REF!</f>
        <v>#REF!</v>
      </c>
      <c r="N202" s="133" t="e">
        <f>Столы!#REF!</f>
        <v>#REF!</v>
      </c>
      <c r="O202" s="133" t="e">
        <f>Столы!#REF!</f>
        <v>#REF!</v>
      </c>
      <c r="P202" s="133" t="e">
        <f>Столы!#REF!</f>
        <v>#REF!</v>
      </c>
      <c r="Q202" s="133" t="e">
        <f>Столы!#REF!</f>
        <v>#REF!</v>
      </c>
      <c r="R202" s="133" t="e">
        <f>Столы!#REF!</f>
        <v>#REF!</v>
      </c>
      <c r="S202" s="133" t="e">
        <f>Столы!#REF!</f>
        <v>#REF!</v>
      </c>
      <c r="T202" s="133"/>
      <c r="U202" s="133"/>
      <c r="V202" s="133"/>
      <c r="W202" s="133"/>
      <c r="X202" s="133"/>
      <c r="Y202" s="133"/>
    </row>
    <row r="203" spans="1:25" ht="12.75" customHeight="1">
      <c r="A203" s="160"/>
      <c r="B203" s="553"/>
      <c r="C203" s="140" t="s">
        <v>230</v>
      </c>
      <c r="D203" s="57" t="e">
        <f>Столы!#REF!</f>
        <v>#REF!</v>
      </c>
      <c r="E203" s="57" t="e">
        <f>Столы!#REF!</f>
        <v>#REF!</v>
      </c>
      <c r="F203" s="57" t="e">
        <f>Столы!#REF!</f>
        <v>#REF!</v>
      </c>
      <c r="G203" s="57" t="e">
        <f>Столы!#REF!</f>
        <v>#REF!</v>
      </c>
      <c r="H203" s="133"/>
      <c r="I203" s="133" t="e">
        <f>Столы!#REF!</f>
        <v>#REF!</v>
      </c>
      <c r="J203" s="133" t="e">
        <f>Столы!#REF!</f>
        <v>#REF!</v>
      </c>
      <c r="K203" s="133" t="e">
        <f>Столы!#REF!</f>
        <v>#REF!</v>
      </c>
      <c r="L203" s="133" t="e">
        <f>Столы!#REF!</f>
        <v>#REF!</v>
      </c>
      <c r="M203" s="133" t="e">
        <f>Столы!#REF!</f>
        <v>#REF!</v>
      </c>
      <c r="N203" s="133" t="e">
        <f>Столы!#REF!</f>
        <v>#REF!</v>
      </c>
      <c r="O203" s="133" t="e">
        <f>Столы!#REF!</f>
        <v>#REF!</v>
      </c>
      <c r="P203" s="133" t="e">
        <f>Столы!#REF!</f>
        <v>#REF!</v>
      </c>
      <c r="Q203" s="133" t="e">
        <f>Столы!#REF!</f>
        <v>#REF!</v>
      </c>
      <c r="R203" s="133" t="e">
        <f>Столы!#REF!</f>
        <v>#REF!</v>
      </c>
      <c r="S203" s="133" t="e">
        <f>Столы!#REF!</f>
        <v>#REF!</v>
      </c>
      <c r="T203" s="133" t="e">
        <f>Столы!#REF!</f>
        <v>#REF!</v>
      </c>
      <c r="U203" s="133" t="e">
        <f>Столы!#REF!</f>
        <v>#REF!</v>
      </c>
      <c r="V203" s="133" t="e">
        <f>Столы!#REF!</f>
        <v>#REF!</v>
      </c>
      <c r="W203" s="133" t="e">
        <f>Столы!#REF!</f>
        <v>#REF!</v>
      </c>
      <c r="X203" s="133" t="e">
        <f>Столы!#REF!</f>
        <v>#REF!</v>
      </c>
      <c r="Y203" s="133" t="e">
        <f>Столы!#REF!</f>
        <v>#REF!</v>
      </c>
    </row>
    <row r="204" spans="1:25" ht="12.75" customHeight="1">
      <c r="A204" s="160"/>
      <c r="B204" s="553"/>
      <c r="C204" s="140" t="s">
        <v>230</v>
      </c>
      <c r="D204" s="57" t="e">
        <f>Столы!#REF!</f>
        <v>#REF!</v>
      </c>
      <c r="E204" s="57" t="e">
        <f>Столы!#REF!</f>
        <v>#REF!</v>
      </c>
      <c r="F204" s="57" t="e">
        <f>Столы!#REF!</f>
        <v>#REF!</v>
      </c>
      <c r="G204" s="57" t="e">
        <f>Столы!#REF!</f>
        <v>#REF!</v>
      </c>
      <c r="H204" s="133"/>
      <c r="I204" s="133" t="e">
        <f>Столы!#REF!</f>
        <v>#REF!</v>
      </c>
      <c r="J204" s="133" t="e">
        <f>Столы!#REF!</f>
        <v>#REF!</v>
      </c>
      <c r="K204" s="133" t="e">
        <f>Столы!#REF!</f>
        <v>#REF!</v>
      </c>
      <c r="L204" s="133" t="e">
        <f>Столы!#REF!</f>
        <v>#REF!</v>
      </c>
      <c r="M204" s="133" t="e">
        <f>Столы!#REF!</f>
        <v>#REF!</v>
      </c>
      <c r="N204" s="133" t="e">
        <f>Столы!#REF!</f>
        <v>#REF!</v>
      </c>
      <c r="O204" s="133" t="e">
        <f>Столы!#REF!</f>
        <v>#REF!</v>
      </c>
      <c r="P204" s="133" t="e">
        <f>Столы!#REF!</f>
        <v>#REF!</v>
      </c>
      <c r="Q204" s="133" t="e">
        <f>Столы!#REF!</f>
        <v>#REF!</v>
      </c>
      <c r="R204" s="133" t="e">
        <f>Столы!#REF!</f>
        <v>#REF!</v>
      </c>
      <c r="S204" s="133" t="e">
        <f>Столы!#REF!</f>
        <v>#REF!</v>
      </c>
      <c r="T204" s="133" t="e">
        <f>Столы!#REF!</f>
        <v>#REF!</v>
      </c>
      <c r="U204" s="133" t="e">
        <f>Столы!#REF!</f>
        <v>#REF!</v>
      </c>
      <c r="V204" s="133" t="e">
        <f>Столы!#REF!</f>
        <v>#REF!</v>
      </c>
      <c r="W204" s="133" t="e">
        <f>Столы!#REF!</f>
        <v>#REF!</v>
      </c>
      <c r="X204" s="133" t="e">
        <f>Столы!#REF!</f>
        <v>#REF!</v>
      </c>
      <c r="Y204" s="133" t="e">
        <f>Столы!#REF!</f>
        <v>#REF!</v>
      </c>
    </row>
    <row r="205" spans="1:25" ht="12.75" customHeight="1">
      <c r="A205" s="160"/>
      <c r="B205" s="553"/>
      <c r="C205" s="140" t="s">
        <v>165</v>
      </c>
      <c r="D205" s="57" t="e">
        <f>Столы!#REF!</f>
        <v>#REF!</v>
      </c>
      <c r="E205" s="57" t="e">
        <f>Столы!#REF!</f>
        <v>#REF!</v>
      </c>
      <c r="F205" s="57" t="e">
        <f>Столы!#REF!</f>
        <v>#REF!</v>
      </c>
      <c r="G205" s="57" t="e">
        <f>Столы!#REF!</f>
        <v>#REF!</v>
      </c>
      <c r="H205" s="133" t="e">
        <f>Столы!#REF!</f>
        <v>#REF!</v>
      </c>
      <c r="I205" s="133" t="e">
        <f>Столы!#REF!</f>
        <v>#REF!</v>
      </c>
      <c r="J205" s="133" t="e">
        <f>Столы!#REF!</f>
        <v>#REF!</v>
      </c>
      <c r="K205" s="133" t="e">
        <f>Столы!#REF!</f>
        <v>#REF!</v>
      </c>
      <c r="L205" s="133" t="e">
        <f>Столы!#REF!</f>
        <v>#REF!</v>
      </c>
      <c r="M205" s="133" t="e">
        <f>Столы!#REF!</f>
        <v>#REF!</v>
      </c>
      <c r="N205" s="133" t="e">
        <f>Столы!#REF!</f>
        <v>#REF!</v>
      </c>
      <c r="O205" s="133" t="e">
        <f>Столы!#REF!</f>
        <v>#REF!</v>
      </c>
      <c r="P205" s="133" t="e">
        <f>Столы!#REF!</f>
        <v>#REF!</v>
      </c>
      <c r="Q205" s="133" t="e">
        <f>Столы!#REF!</f>
        <v>#REF!</v>
      </c>
      <c r="R205" s="133" t="e">
        <f>Столы!#REF!</f>
        <v>#REF!</v>
      </c>
      <c r="S205" s="133" t="e">
        <f>Столы!#REF!</f>
        <v>#REF!</v>
      </c>
      <c r="T205" s="133"/>
      <c r="U205" s="133"/>
      <c r="V205" s="133"/>
      <c r="W205" s="133"/>
      <c r="X205" s="133"/>
      <c r="Y205" s="133"/>
    </row>
    <row r="206" spans="1:25" ht="12.75" customHeight="1">
      <c r="A206" s="160"/>
      <c r="B206" s="553"/>
      <c r="C206" s="140" t="s">
        <v>231</v>
      </c>
      <c r="D206" s="57" t="e">
        <f>Шкафы!#REF!</f>
        <v>#REF!</v>
      </c>
      <c r="E206" s="57" t="e">
        <f>Шкафы!#REF!</f>
        <v>#REF!</v>
      </c>
      <c r="F206" s="57" t="e">
        <f>Шкафы!#REF!</f>
        <v>#REF!</v>
      </c>
      <c r="G206" s="57" t="e">
        <f>Шкафы!#REF!</f>
        <v>#REF!</v>
      </c>
      <c r="H206" s="133" t="e">
        <f>Шкафы!#REF!</f>
        <v>#REF!</v>
      </c>
      <c r="I206" s="133"/>
      <c r="J206" s="133"/>
      <c r="K206" s="133"/>
      <c r="L206" s="133"/>
      <c r="M206" s="133"/>
      <c r="N206" s="133"/>
      <c r="O206" s="133"/>
      <c r="P206" s="133"/>
      <c r="Q206" s="133"/>
      <c r="R206" s="133"/>
      <c r="S206" s="133"/>
      <c r="T206" s="133" t="e">
        <f>Шкафы!#REF!</f>
        <v>#REF!</v>
      </c>
      <c r="U206" s="133" t="e">
        <f>Шкафы!#REF!</f>
        <v>#REF!</v>
      </c>
      <c r="V206" s="133" t="e">
        <f>Шкафы!#REF!</f>
        <v>#REF!</v>
      </c>
      <c r="W206" s="133" t="e">
        <f>Шкафы!#REF!</f>
        <v>#REF!</v>
      </c>
      <c r="X206" s="133" t="e">
        <f>Шкафы!#REF!</f>
        <v>#REF!</v>
      </c>
      <c r="Y206" s="133" t="e">
        <f>Шкафы!#REF!</f>
        <v>#REF!</v>
      </c>
    </row>
    <row r="207" spans="1:25" ht="12.75" customHeight="1">
      <c r="A207" s="160"/>
      <c r="B207" s="553"/>
      <c r="C207" s="140" t="s">
        <v>231</v>
      </c>
      <c r="D207" s="57" t="e">
        <f>Шкафы!#REF!</f>
        <v>#REF!</v>
      </c>
      <c r="E207" s="57" t="e">
        <f>Шкафы!#REF!</f>
        <v>#REF!</v>
      </c>
      <c r="F207" s="57" t="e">
        <f>Шкафы!#REF!</f>
        <v>#REF!</v>
      </c>
      <c r="G207" s="57" t="e">
        <f>Шкафы!#REF!</f>
        <v>#REF!</v>
      </c>
      <c r="H207" s="133" t="e">
        <f>Шкафы!#REF!</f>
        <v>#REF!</v>
      </c>
      <c r="I207" s="133"/>
      <c r="J207" s="133"/>
      <c r="K207" s="133"/>
      <c r="L207" s="133"/>
      <c r="M207" s="133"/>
      <c r="N207" s="133"/>
      <c r="O207" s="133"/>
      <c r="P207" s="133"/>
      <c r="Q207" s="133"/>
      <c r="R207" s="133"/>
      <c r="S207" s="133"/>
      <c r="T207" s="133" t="e">
        <f>Шкафы!#REF!</f>
        <v>#REF!</v>
      </c>
      <c r="U207" s="133" t="e">
        <f>Шкафы!#REF!</f>
        <v>#REF!</v>
      </c>
      <c r="V207" s="133" t="e">
        <f>Шкафы!#REF!</f>
        <v>#REF!</v>
      </c>
      <c r="W207" s="133" t="e">
        <f>Шкафы!#REF!</f>
        <v>#REF!</v>
      </c>
      <c r="X207" s="133" t="e">
        <f>Шкафы!#REF!</f>
        <v>#REF!</v>
      </c>
      <c r="Y207" s="133" t="e">
        <f>Шкафы!#REF!</f>
        <v>#REF!</v>
      </c>
    </row>
    <row r="208" spans="1:25" ht="41.25" customHeight="1">
      <c r="A208" s="160"/>
      <c r="B208" s="553"/>
      <c r="C208" s="140" t="s">
        <v>232</v>
      </c>
      <c r="D208" s="57" t="e">
        <f>Шкафы!#REF!</f>
        <v>#REF!</v>
      </c>
      <c r="E208" s="57" t="e">
        <f>Шкафы!#REF!</f>
        <v>#REF!</v>
      </c>
      <c r="F208" s="57" t="e">
        <f>Шкафы!#REF!</f>
        <v>#REF!</v>
      </c>
      <c r="G208" s="57" t="e">
        <f>Шкафы!#REF!</f>
        <v>#REF!</v>
      </c>
      <c r="H208" s="133" t="e">
        <f>Шкафы!#REF!</f>
        <v>#REF!</v>
      </c>
      <c r="I208" s="133"/>
      <c r="J208" s="133"/>
      <c r="K208" s="133"/>
      <c r="L208" s="133"/>
      <c r="M208" s="133"/>
      <c r="N208" s="133"/>
      <c r="O208" s="133"/>
      <c r="P208" s="133"/>
      <c r="Q208" s="133"/>
      <c r="R208" s="133"/>
      <c r="S208" s="133"/>
      <c r="T208" s="133"/>
      <c r="U208" s="133"/>
      <c r="V208" s="133"/>
      <c r="W208" s="133"/>
      <c r="X208" s="133"/>
      <c r="Y208" s="133"/>
    </row>
    <row r="209" spans="1:25" ht="41.25" customHeight="1">
      <c r="A209" s="160"/>
      <c r="B209" s="553"/>
      <c r="C209" s="140" t="s">
        <v>233</v>
      </c>
      <c r="D209" s="57" t="e">
        <f>Шкафы!#REF!</f>
        <v>#REF!</v>
      </c>
      <c r="E209" s="57" t="e">
        <f>Шкафы!#REF!</f>
        <v>#REF!</v>
      </c>
      <c r="F209" s="57" t="e">
        <f>Шкафы!#REF!</f>
        <v>#REF!</v>
      </c>
      <c r="G209" s="57" t="e">
        <f>Шкафы!#REF!</f>
        <v>#REF!</v>
      </c>
      <c r="H209" s="133" t="e">
        <f>Шкафы!#REF!</f>
        <v>#REF!</v>
      </c>
      <c r="I209" s="133"/>
      <c r="J209" s="133"/>
      <c r="K209" s="133"/>
      <c r="L209" s="133"/>
      <c r="M209" s="133"/>
      <c r="N209" s="133"/>
      <c r="O209" s="133"/>
      <c r="P209" s="133"/>
      <c r="Q209" s="133"/>
      <c r="R209" s="133"/>
      <c r="S209" s="133"/>
      <c r="T209" s="133"/>
      <c r="U209" s="133"/>
      <c r="V209" s="133"/>
      <c r="W209" s="133"/>
      <c r="X209" s="133"/>
      <c r="Y209" s="133"/>
    </row>
    <row r="210" spans="1:25" ht="27.75" customHeight="1">
      <c r="A210" s="160"/>
      <c r="B210" s="553"/>
      <c r="C210" s="169" t="s">
        <v>142</v>
      </c>
      <c r="D210" s="184">
        <f>'Дополнительная комплектация'!$AK$340</f>
        <v>185</v>
      </c>
      <c r="E210" s="184">
        <f>'Дополнительная комплектация'!$AK$340</f>
        <v>185</v>
      </c>
      <c r="F210" s="184">
        <f>'Дополнительная комплектация'!$AK$340</f>
        <v>185</v>
      </c>
      <c r="G210" s="184">
        <f>'Дополнительная комплектация'!$AK$340</f>
        <v>185</v>
      </c>
      <c r="H210" s="133"/>
      <c r="I210" s="133"/>
      <c r="J210" s="141"/>
      <c r="K210" s="141"/>
      <c r="L210" s="141"/>
      <c r="M210" s="141"/>
      <c r="N210" s="141"/>
      <c r="O210" s="141"/>
      <c r="P210" s="141"/>
      <c r="Q210" s="141"/>
      <c r="R210" s="141"/>
      <c r="S210" s="141"/>
      <c r="T210" s="141"/>
      <c r="U210" s="141"/>
      <c r="V210" s="141"/>
      <c r="W210" s="141"/>
      <c r="X210" s="141"/>
      <c r="Y210" s="141"/>
    </row>
    <row r="211" spans="1:25" ht="40.5" customHeight="1">
      <c r="A211" s="139" t="s">
        <v>234</v>
      </c>
      <c r="B211" s="553"/>
      <c r="C211" s="134" t="s">
        <v>136</v>
      </c>
      <c r="D211" s="168" t="e">
        <f>SUM(D199:D210)</f>
        <v>#REF!</v>
      </c>
      <c r="E211" s="168" t="e">
        <f>SUM(E199:E210)</f>
        <v>#REF!</v>
      </c>
      <c r="F211" s="168" t="e">
        <f>SUM(F199:F210)</f>
        <v>#REF!</v>
      </c>
      <c r="G211" s="168" t="e">
        <f>SUM(G199:G210)</f>
        <v>#REF!</v>
      </c>
      <c r="H211" s="141" t="e">
        <f>SUM(H201:H209)</f>
        <v>#REF!</v>
      </c>
      <c r="I211" s="141" t="e">
        <f>SUM(I201:I209)</f>
        <v>#REF!</v>
      </c>
      <c r="J211" s="141" t="e">
        <f t="shared" ref="J211:Y211" si="22">SUM(J199:J209)</f>
        <v>#REF!</v>
      </c>
      <c r="K211" s="141" t="e">
        <f t="shared" si="22"/>
        <v>#REF!</v>
      </c>
      <c r="L211" s="141" t="e">
        <f t="shared" si="22"/>
        <v>#REF!</v>
      </c>
      <c r="M211" s="141" t="e">
        <f t="shared" si="22"/>
        <v>#REF!</v>
      </c>
      <c r="N211" s="141" t="e">
        <f t="shared" si="22"/>
        <v>#REF!</v>
      </c>
      <c r="O211" s="141" t="e">
        <f t="shared" si="22"/>
        <v>#REF!</v>
      </c>
      <c r="P211" s="141" t="e">
        <f t="shared" si="22"/>
        <v>#REF!</v>
      </c>
      <c r="Q211" s="141" t="e">
        <f t="shared" si="22"/>
        <v>#REF!</v>
      </c>
      <c r="R211" s="141" t="e">
        <f t="shared" si="22"/>
        <v>#REF!</v>
      </c>
      <c r="S211" s="141" t="e">
        <f t="shared" si="22"/>
        <v>#REF!</v>
      </c>
      <c r="T211" s="141" t="e">
        <f t="shared" si="22"/>
        <v>#REF!</v>
      </c>
      <c r="U211" s="141" t="e">
        <f t="shared" si="22"/>
        <v>#REF!</v>
      </c>
      <c r="V211" s="141" t="e">
        <f t="shared" si="22"/>
        <v>#REF!</v>
      </c>
      <c r="W211" s="141" t="e">
        <f t="shared" si="22"/>
        <v>#REF!</v>
      </c>
      <c r="X211" s="141" t="e">
        <f t="shared" si="22"/>
        <v>#REF!</v>
      </c>
      <c r="Y211" s="141" t="e">
        <f t="shared" si="22"/>
        <v>#REF!</v>
      </c>
    </row>
    <row r="212" spans="1:25" ht="12.75" customHeight="1">
      <c r="A212" s="76"/>
      <c r="B212" s="553" t="s">
        <v>235</v>
      </c>
      <c r="C212" s="140" t="s">
        <v>236</v>
      </c>
      <c r="D212" s="57">
        <f>'Дополнительная комплектация'!$B$198</f>
        <v>210</v>
      </c>
      <c r="E212" s="57">
        <f>'Дополнительная комплектация'!$E$198</f>
        <v>400</v>
      </c>
      <c r="F212" s="57">
        <f>'Дополнительная комплектация'!H198</f>
        <v>480</v>
      </c>
      <c r="G212" s="57">
        <f>'Дополнительная комплектация'!K198</f>
        <v>570</v>
      </c>
      <c r="H212" s="133"/>
      <c r="I212" s="133"/>
      <c r="J212" s="133"/>
      <c r="K212" s="133"/>
      <c r="L212" s="133"/>
      <c r="M212" s="133"/>
      <c r="N212" s="133"/>
      <c r="O212" s="133"/>
      <c r="P212" s="133"/>
      <c r="Q212" s="133"/>
      <c r="R212" s="133"/>
      <c r="S212" s="133"/>
      <c r="T212" s="133"/>
      <c r="U212" s="133"/>
      <c r="V212" s="133"/>
      <c r="W212" s="133"/>
      <c r="X212" s="133"/>
      <c r="Y212" s="133"/>
    </row>
    <row r="213" spans="1:25" ht="12.75" customHeight="1">
      <c r="A213" s="160"/>
      <c r="B213" s="553"/>
      <c r="C213" s="170" t="s">
        <v>237</v>
      </c>
      <c r="D213" s="57">
        <f>'Дополнительная комплектация'!$P$198*2</f>
        <v>160</v>
      </c>
      <c r="E213" s="57">
        <f>'Дополнительная комплектация'!S198*2</f>
        <v>300</v>
      </c>
      <c r="F213" s="57">
        <f>'Дополнительная комплектация'!V198*2</f>
        <v>360</v>
      </c>
      <c r="G213" s="57">
        <f>'Дополнительная комплектация'!Y198*2</f>
        <v>420</v>
      </c>
      <c r="H213" s="133"/>
      <c r="I213" s="133"/>
      <c r="J213" s="133"/>
      <c r="K213" s="133"/>
      <c r="L213" s="133"/>
      <c r="M213" s="133"/>
      <c r="N213" s="133"/>
      <c r="O213" s="133"/>
      <c r="P213" s="133"/>
      <c r="Q213" s="133"/>
      <c r="R213" s="133"/>
      <c r="S213" s="133"/>
      <c r="T213" s="133"/>
      <c r="U213" s="133"/>
      <c r="V213" s="133"/>
      <c r="W213" s="133"/>
      <c r="X213" s="133"/>
      <c r="Y213" s="133"/>
    </row>
    <row r="214" spans="1:25" ht="12.75" customHeight="1">
      <c r="A214" s="160"/>
      <c r="B214" s="553"/>
      <c r="C214" s="140" t="s">
        <v>165</v>
      </c>
      <c r="D214" s="57" t="e">
        <f>Столы!#REF!</f>
        <v>#REF!</v>
      </c>
      <c r="E214" s="57" t="e">
        <f>Столы!#REF!</f>
        <v>#REF!</v>
      </c>
      <c r="F214" s="57" t="e">
        <f>Столы!#REF!</f>
        <v>#REF!</v>
      </c>
      <c r="G214" s="57" t="e">
        <f>Столы!#REF!</f>
        <v>#REF!</v>
      </c>
      <c r="H214" s="133" t="e">
        <f>Столы!#REF!</f>
        <v>#REF!</v>
      </c>
      <c r="I214" s="133" t="e">
        <f>Столы!#REF!</f>
        <v>#REF!</v>
      </c>
      <c r="J214" s="133" t="e">
        <f>Столы!#REF!</f>
        <v>#REF!</v>
      </c>
      <c r="K214" s="133" t="e">
        <f>Столы!#REF!</f>
        <v>#REF!</v>
      </c>
      <c r="L214" s="133" t="e">
        <f>Столы!#REF!</f>
        <v>#REF!</v>
      </c>
      <c r="M214" s="133" t="e">
        <f>Столы!#REF!</f>
        <v>#REF!</v>
      </c>
      <c r="N214" s="133" t="e">
        <f>Столы!#REF!</f>
        <v>#REF!</v>
      </c>
      <c r="O214" s="133" t="e">
        <f>Столы!#REF!</f>
        <v>#REF!</v>
      </c>
      <c r="P214" s="133" t="e">
        <f>Столы!#REF!</f>
        <v>#REF!</v>
      </c>
      <c r="Q214" s="133" t="e">
        <f>Столы!#REF!</f>
        <v>#REF!</v>
      </c>
      <c r="R214" s="133" t="e">
        <f>Столы!#REF!</f>
        <v>#REF!</v>
      </c>
      <c r="S214" s="133" t="e">
        <f>Столы!#REF!</f>
        <v>#REF!</v>
      </c>
      <c r="T214" s="133"/>
      <c r="U214" s="133"/>
      <c r="V214" s="133"/>
      <c r="W214" s="133"/>
      <c r="X214" s="133"/>
      <c r="Y214" s="133"/>
    </row>
    <row r="215" spans="1:25" ht="26.25" customHeight="1">
      <c r="A215" s="160"/>
      <c r="B215" s="553"/>
      <c r="C215" s="140" t="s">
        <v>238</v>
      </c>
      <c r="D215" s="57" t="e">
        <f>Столы!#REF!</f>
        <v>#REF!</v>
      </c>
      <c r="E215" s="57" t="e">
        <f>Столы!#REF!</f>
        <v>#REF!</v>
      </c>
      <c r="F215" s="57" t="e">
        <f>Столы!#REF!</f>
        <v>#REF!</v>
      </c>
      <c r="G215" s="57" t="e">
        <f>Столы!#REF!</f>
        <v>#REF!</v>
      </c>
      <c r="H215" s="133"/>
      <c r="I215" s="133" t="e">
        <f>Столы!#REF!</f>
        <v>#REF!</v>
      </c>
      <c r="J215" s="133" t="e">
        <f>Столы!#REF!</f>
        <v>#REF!</v>
      </c>
      <c r="K215" s="133" t="e">
        <f>Столы!#REF!</f>
        <v>#REF!</v>
      </c>
      <c r="L215" s="133" t="e">
        <f>Столы!#REF!</f>
        <v>#REF!</v>
      </c>
      <c r="M215" s="133" t="e">
        <f>Столы!#REF!</f>
        <v>#REF!</v>
      </c>
      <c r="N215" s="133" t="e">
        <f>Столы!#REF!</f>
        <v>#REF!</v>
      </c>
      <c r="O215" s="133" t="e">
        <f>Столы!#REF!</f>
        <v>#REF!</v>
      </c>
      <c r="P215" s="133" t="e">
        <f>Столы!#REF!</f>
        <v>#REF!</v>
      </c>
      <c r="Q215" s="133" t="e">
        <f>Столы!#REF!</f>
        <v>#REF!</v>
      </c>
      <c r="R215" s="133" t="e">
        <f>Столы!#REF!</f>
        <v>#REF!</v>
      </c>
      <c r="S215" s="133" t="e">
        <f>Столы!#REF!</f>
        <v>#REF!</v>
      </c>
      <c r="T215" s="133"/>
      <c r="U215" s="133"/>
      <c r="V215" s="133"/>
      <c r="W215" s="133"/>
      <c r="X215" s="133"/>
      <c r="Y215" s="133"/>
    </row>
    <row r="216" spans="1:25" ht="25.5" customHeight="1">
      <c r="A216" s="160"/>
      <c r="B216" s="553"/>
      <c r="C216" s="140" t="s">
        <v>239</v>
      </c>
      <c r="D216" s="57" t="e">
        <f>Столы!#REF!</f>
        <v>#REF!</v>
      </c>
      <c r="E216" s="57" t="e">
        <f>Столы!#REF!</f>
        <v>#REF!</v>
      </c>
      <c r="F216" s="57" t="e">
        <f>Столы!#REF!</f>
        <v>#REF!</v>
      </c>
      <c r="G216" s="57" t="e">
        <f>Столы!#REF!</f>
        <v>#REF!</v>
      </c>
      <c r="H216" s="133"/>
      <c r="I216" s="133" t="e">
        <f>Столы!#REF!</f>
        <v>#REF!</v>
      </c>
      <c r="J216" s="133" t="e">
        <f>Столы!#REF!</f>
        <v>#REF!</v>
      </c>
      <c r="K216" s="133" t="e">
        <f>Столы!#REF!</f>
        <v>#REF!</v>
      </c>
      <c r="L216" s="133" t="e">
        <f>Столы!#REF!</f>
        <v>#REF!</v>
      </c>
      <c r="M216" s="133" t="e">
        <f>Столы!#REF!</f>
        <v>#REF!</v>
      </c>
      <c r="N216" s="133" t="e">
        <f>Столы!#REF!</f>
        <v>#REF!</v>
      </c>
      <c r="O216" s="133" t="e">
        <f>Столы!#REF!</f>
        <v>#REF!</v>
      </c>
      <c r="P216" s="133" t="e">
        <f>Столы!#REF!</f>
        <v>#REF!</v>
      </c>
      <c r="Q216" s="133" t="e">
        <f>Столы!#REF!</f>
        <v>#REF!</v>
      </c>
      <c r="R216" s="133" t="e">
        <f>Столы!#REF!</f>
        <v>#REF!</v>
      </c>
      <c r="S216" s="133" t="e">
        <f>Столы!#REF!</f>
        <v>#REF!</v>
      </c>
      <c r="T216" s="133"/>
      <c r="U216" s="133"/>
      <c r="V216" s="133"/>
      <c r="W216" s="133"/>
      <c r="X216" s="133"/>
      <c r="Y216" s="133"/>
    </row>
    <row r="217" spans="1:25" ht="39" customHeight="1">
      <c r="A217" s="160"/>
      <c r="B217" s="553"/>
      <c r="C217" s="140" t="s">
        <v>232</v>
      </c>
      <c r="D217" s="57" t="e">
        <f>Шкафы!#REF!</f>
        <v>#REF!</v>
      </c>
      <c r="E217" s="57" t="e">
        <f>Шкафы!#REF!</f>
        <v>#REF!</v>
      </c>
      <c r="F217" s="57" t="e">
        <f>Шкафы!#REF!</f>
        <v>#REF!</v>
      </c>
      <c r="G217" s="57" t="e">
        <f>Шкафы!#REF!</f>
        <v>#REF!</v>
      </c>
      <c r="H217" s="133" t="e">
        <f>Шкафы!#REF!</f>
        <v>#REF!</v>
      </c>
      <c r="I217" s="133"/>
      <c r="J217" s="133"/>
      <c r="K217" s="133"/>
      <c r="L217" s="133"/>
      <c r="M217" s="133"/>
      <c r="N217" s="133"/>
      <c r="O217" s="133"/>
      <c r="P217" s="133"/>
      <c r="Q217" s="133"/>
      <c r="R217" s="133"/>
      <c r="S217" s="133"/>
      <c r="T217" s="133"/>
      <c r="U217" s="133"/>
      <c r="V217" s="133"/>
      <c r="W217" s="133"/>
      <c r="X217" s="133"/>
      <c r="Y217" s="133"/>
    </row>
    <row r="218" spans="1:25" ht="38.25" customHeight="1">
      <c r="A218" s="160"/>
      <c r="B218" s="553"/>
      <c r="C218" s="140" t="s">
        <v>240</v>
      </c>
      <c r="D218" s="57" t="e">
        <f>Шкафы!#REF!</f>
        <v>#REF!</v>
      </c>
      <c r="E218" s="57" t="e">
        <f>Шкафы!#REF!</f>
        <v>#REF!</v>
      </c>
      <c r="F218" s="57" t="e">
        <f>Шкафы!#REF!</f>
        <v>#REF!</v>
      </c>
      <c r="G218" s="57" t="e">
        <f>Шкафы!#REF!</f>
        <v>#REF!</v>
      </c>
      <c r="H218" s="133" t="e">
        <f>Шкафы!#REF!</f>
        <v>#REF!</v>
      </c>
      <c r="I218" s="133"/>
      <c r="J218" s="142"/>
      <c r="K218" s="142"/>
      <c r="L218" s="142"/>
      <c r="M218" s="142"/>
      <c r="N218" s="142"/>
      <c r="O218" s="142"/>
      <c r="P218" s="142"/>
      <c r="Q218" s="142"/>
      <c r="R218" s="142"/>
      <c r="S218" s="142"/>
      <c r="T218" s="133" t="e">
        <f>Шкафы!#REF!</f>
        <v>#REF!</v>
      </c>
      <c r="U218" s="133" t="e">
        <f>Шкафы!#REF!</f>
        <v>#REF!</v>
      </c>
      <c r="V218" s="133" t="e">
        <f>Шкафы!#REF!</f>
        <v>#REF!</v>
      </c>
      <c r="W218" s="133" t="e">
        <f>Шкафы!#REF!</f>
        <v>#REF!</v>
      </c>
      <c r="X218" s="133" t="e">
        <f>Шкафы!#REF!</f>
        <v>#REF!</v>
      </c>
      <c r="Y218" s="133" t="e">
        <f>Шкафы!#REF!</f>
        <v>#REF!</v>
      </c>
    </row>
    <row r="219" spans="1:25" ht="37.5" customHeight="1">
      <c r="A219" s="160"/>
      <c r="B219" s="553"/>
      <c r="C219" s="140" t="s">
        <v>241</v>
      </c>
      <c r="D219" s="57" t="e">
        <f>Шкафы!#REF!</f>
        <v>#REF!</v>
      </c>
      <c r="E219" s="57" t="e">
        <f>Шкафы!#REF!</f>
        <v>#REF!</v>
      </c>
      <c r="F219" s="57" t="e">
        <f>Шкафы!#REF!</f>
        <v>#REF!</v>
      </c>
      <c r="G219" s="57" t="e">
        <f>Шкафы!#REF!</f>
        <v>#REF!</v>
      </c>
      <c r="H219" s="133" t="e">
        <f>Шкафы!#REF!</f>
        <v>#REF!</v>
      </c>
      <c r="I219" s="133"/>
      <c r="J219" s="142"/>
      <c r="K219" s="142"/>
      <c r="L219" s="142"/>
      <c r="M219" s="142"/>
      <c r="N219" s="142"/>
      <c r="O219" s="142"/>
      <c r="P219" s="142"/>
      <c r="Q219" s="142"/>
      <c r="R219" s="142"/>
      <c r="S219" s="142"/>
      <c r="T219" s="133" t="e">
        <f>Шкафы!#REF!</f>
        <v>#REF!</v>
      </c>
      <c r="U219" s="133" t="e">
        <f>Шкафы!#REF!</f>
        <v>#REF!</v>
      </c>
      <c r="V219" s="133" t="e">
        <f>Шкафы!#REF!</f>
        <v>#REF!</v>
      </c>
      <c r="W219" s="133" t="e">
        <f>Шкафы!#REF!</f>
        <v>#REF!</v>
      </c>
      <c r="X219" s="133" t="e">
        <f>Шкафы!#REF!</f>
        <v>#REF!</v>
      </c>
      <c r="Y219" s="133" t="e">
        <f>Шкафы!#REF!</f>
        <v>#REF!</v>
      </c>
    </row>
    <row r="220" spans="1:25" ht="38.25" customHeight="1">
      <c r="A220" s="139" t="s">
        <v>242</v>
      </c>
      <c r="B220" s="553"/>
      <c r="C220" s="134" t="s">
        <v>136</v>
      </c>
      <c r="D220" s="168" t="e">
        <f t="shared" ref="D220:I220" si="23">SUM(D212:D219)</f>
        <v>#REF!</v>
      </c>
      <c r="E220" s="168" t="e">
        <f t="shared" si="23"/>
        <v>#REF!</v>
      </c>
      <c r="F220" s="168" t="e">
        <f t="shared" si="23"/>
        <v>#REF!</v>
      </c>
      <c r="G220" s="168" t="e">
        <f t="shared" si="23"/>
        <v>#REF!</v>
      </c>
      <c r="H220" s="141" t="e">
        <f t="shared" si="23"/>
        <v>#REF!</v>
      </c>
      <c r="I220" s="141" t="e">
        <f t="shared" si="23"/>
        <v>#REF!</v>
      </c>
      <c r="J220" s="141" t="e">
        <f t="shared" ref="J220:Y220" si="24">SUM(J212:J219)</f>
        <v>#REF!</v>
      </c>
      <c r="K220" s="141" t="e">
        <f t="shared" si="24"/>
        <v>#REF!</v>
      </c>
      <c r="L220" s="141" t="e">
        <f t="shared" si="24"/>
        <v>#REF!</v>
      </c>
      <c r="M220" s="141" t="e">
        <f t="shared" si="24"/>
        <v>#REF!</v>
      </c>
      <c r="N220" s="141" t="e">
        <f t="shared" si="24"/>
        <v>#REF!</v>
      </c>
      <c r="O220" s="141" t="e">
        <f t="shared" si="24"/>
        <v>#REF!</v>
      </c>
      <c r="P220" s="141" t="e">
        <f t="shared" si="24"/>
        <v>#REF!</v>
      </c>
      <c r="Q220" s="141" t="e">
        <f t="shared" si="24"/>
        <v>#REF!</v>
      </c>
      <c r="R220" s="141" t="e">
        <f t="shared" si="24"/>
        <v>#REF!</v>
      </c>
      <c r="S220" s="141" t="e">
        <f t="shared" si="24"/>
        <v>#REF!</v>
      </c>
      <c r="T220" s="141" t="e">
        <f t="shared" si="24"/>
        <v>#REF!</v>
      </c>
      <c r="U220" s="141" t="e">
        <f t="shared" si="24"/>
        <v>#REF!</v>
      </c>
      <c r="V220" s="141" t="e">
        <f t="shared" si="24"/>
        <v>#REF!</v>
      </c>
      <c r="W220" s="141" t="e">
        <f t="shared" si="24"/>
        <v>#REF!</v>
      </c>
      <c r="X220" s="141" t="e">
        <f t="shared" si="24"/>
        <v>#REF!</v>
      </c>
      <c r="Y220" s="141" t="e">
        <f t="shared" si="24"/>
        <v>#REF!</v>
      </c>
    </row>
    <row r="221" spans="1:25" ht="12.75" customHeight="1">
      <c r="A221" s="76"/>
      <c r="B221" s="553" t="s">
        <v>243</v>
      </c>
      <c r="C221" s="140" t="s">
        <v>225</v>
      </c>
      <c r="D221" s="57">
        <f>'Дополнительная комплектация'!$B$198*2</f>
        <v>420</v>
      </c>
      <c r="E221" s="57">
        <f>'Дополнительная комплектация'!E198*2</f>
        <v>800</v>
      </c>
      <c r="F221" s="57">
        <f>'Дополнительная комплектация'!H198*2</f>
        <v>960</v>
      </c>
      <c r="G221" s="57">
        <f>'Дополнительная комплектация'!K198*2</f>
        <v>1140</v>
      </c>
      <c r="H221" s="133"/>
      <c r="I221" s="133"/>
      <c r="J221" s="133"/>
      <c r="K221" s="133"/>
      <c r="L221" s="133"/>
      <c r="M221" s="133"/>
      <c r="N221" s="133"/>
      <c r="O221" s="133"/>
      <c r="P221" s="133"/>
      <c r="Q221" s="133"/>
      <c r="R221" s="133"/>
      <c r="S221" s="133"/>
      <c r="T221" s="133"/>
      <c r="U221" s="133"/>
      <c r="V221" s="133"/>
      <c r="W221" s="133"/>
      <c r="X221" s="133"/>
      <c r="Y221" s="133"/>
    </row>
    <row r="222" spans="1:25" ht="12.75" customHeight="1">
      <c r="A222" s="160"/>
      <c r="B222" s="553"/>
      <c r="C222" s="170" t="s">
        <v>244</v>
      </c>
      <c r="D222" s="57">
        <f>'Дополнительная комплектация'!$P$198</f>
        <v>80</v>
      </c>
      <c r="E222" s="57">
        <f>'Дополнительная комплектация'!S198</f>
        <v>150</v>
      </c>
      <c r="F222" s="57">
        <f>'Дополнительная комплектация'!V198</f>
        <v>180</v>
      </c>
      <c r="G222" s="57">
        <f>'Дополнительная комплектация'!Y198</f>
        <v>210</v>
      </c>
      <c r="H222" s="133"/>
      <c r="I222" s="133"/>
      <c r="J222" s="133"/>
      <c r="K222" s="133"/>
      <c r="L222" s="133"/>
      <c r="M222" s="133"/>
      <c r="N222" s="133"/>
      <c r="O222" s="133"/>
      <c r="P222" s="133"/>
      <c r="Q222" s="133"/>
      <c r="R222" s="133"/>
      <c r="S222" s="133"/>
      <c r="T222" s="133"/>
      <c r="U222" s="133"/>
      <c r="V222" s="133"/>
      <c r="W222" s="133"/>
      <c r="X222" s="133"/>
      <c r="Y222" s="133"/>
    </row>
    <row r="223" spans="1:25" ht="24" customHeight="1">
      <c r="A223" s="160"/>
      <c r="B223" s="553"/>
      <c r="C223" s="140" t="s">
        <v>224</v>
      </c>
      <c r="D223" s="57" t="e">
        <f>Шкафы!#REF!</f>
        <v>#REF!</v>
      </c>
      <c r="E223" s="57" t="e">
        <f>Шкафы!#REF!</f>
        <v>#REF!</v>
      </c>
      <c r="F223" s="57" t="e">
        <f>Шкафы!#REF!</f>
        <v>#REF!</v>
      </c>
      <c r="G223" s="57" t="e">
        <f>Шкафы!#REF!</f>
        <v>#REF!</v>
      </c>
      <c r="H223" s="133"/>
      <c r="I223" s="133"/>
      <c r="J223" s="133"/>
      <c r="K223" s="133"/>
      <c r="L223" s="133"/>
      <c r="M223" s="133"/>
      <c r="N223" s="133"/>
      <c r="O223" s="133"/>
      <c r="P223" s="133"/>
      <c r="Q223" s="133"/>
      <c r="R223" s="133"/>
      <c r="S223" s="133"/>
      <c r="T223" s="133"/>
      <c r="U223" s="133"/>
      <c r="V223" s="133"/>
      <c r="W223" s="133"/>
      <c r="X223" s="133"/>
      <c r="Y223" s="133"/>
    </row>
    <row r="224" spans="1:25" ht="12.75" customHeight="1">
      <c r="A224" s="160"/>
      <c r="B224" s="553"/>
      <c r="C224" s="140" t="s">
        <v>245</v>
      </c>
      <c r="D224" s="57" t="e">
        <f>Столы!#REF!</f>
        <v>#REF!</v>
      </c>
      <c r="E224" s="57" t="e">
        <f>Столы!#REF!</f>
        <v>#REF!</v>
      </c>
      <c r="F224" s="57" t="e">
        <f>Столы!#REF!</f>
        <v>#REF!</v>
      </c>
      <c r="G224" s="57" t="e">
        <f>Столы!#REF!</f>
        <v>#REF!</v>
      </c>
      <c r="H224" s="133"/>
      <c r="I224" s="133" t="e">
        <f>Столы!#REF!</f>
        <v>#REF!</v>
      </c>
      <c r="J224" s="133" t="e">
        <f>Столы!#REF!</f>
        <v>#REF!</v>
      </c>
      <c r="K224" s="133" t="e">
        <f>Столы!#REF!</f>
        <v>#REF!</v>
      </c>
      <c r="L224" s="133" t="e">
        <f>Столы!#REF!</f>
        <v>#REF!</v>
      </c>
      <c r="M224" s="133" t="e">
        <f>Столы!#REF!</f>
        <v>#REF!</v>
      </c>
      <c r="N224" s="133" t="e">
        <f>Столы!#REF!</f>
        <v>#REF!</v>
      </c>
      <c r="O224" s="133" t="e">
        <f>Столы!#REF!</f>
        <v>#REF!</v>
      </c>
      <c r="P224" s="133" t="e">
        <f>Столы!#REF!</f>
        <v>#REF!</v>
      </c>
      <c r="Q224" s="133" t="e">
        <f>Столы!#REF!</f>
        <v>#REF!</v>
      </c>
      <c r="R224" s="133" t="e">
        <f>Столы!#REF!</f>
        <v>#REF!</v>
      </c>
      <c r="S224" s="133" t="e">
        <f>Столы!#REF!</f>
        <v>#REF!</v>
      </c>
      <c r="T224" s="133"/>
      <c r="U224" s="133"/>
      <c r="V224" s="133"/>
      <c r="W224" s="133"/>
      <c r="X224" s="133"/>
      <c r="Y224" s="133"/>
    </row>
    <row r="225" spans="1:25" ht="12" customHeight="1">
      <c r="A225" s="160"/>
      <c r="B225" s="553"/>
      <c r="C225" s="140" t="s">
        <v>179</v>
      </c>
      <c r="D225" s="57" t="e">
        <f>Столы!#REF!</f>
        <v>#REF!</v>
      </c>
      <c r="E225" s="57" t="e">
        <f>Столы!#REF!</f>
        <v>#REF!</v>
      </c>
      <c r="F225" s="57" t="e">
        <f>Столы!#REF!</f>
        <v>#REF!</v>
      </c>
      <c r="G225" s="57" t="e">
        <f>Столы!#REF!</f>
        <v>#REF!</v>
      </c>
      <c r="H225" s="133"/>
      <c r="I225" s="133" t="e">
        <f>Столы!#REF!</f>
        <v>#REF!</v>
      </c>
      <c r="J225" s="133" t="e">
        <f>Столы!#REF!</f>
        <v>#REF!</v>
      </c>
      <c r="K225" s="133" t="e">
        <f>Столы!#REF!</f>
        <v>#REF!</v>
      </c>
      <c r="L225" s="133" t="e">
        <f>Столы!#REF!</f>
        <v>#REF!</v>
      </c>
      <c r="M225" s="133" t="e">
        <f>Столы!#REF!</f>
        <v>#REF!</v>
      </c>
      <c r="N225" s="133" t="e">
        <f>Столы!#REF!</f>
        <v>#REF!</v>
      </c>
      <c r="O225" s="133" t="e">
        <f>Столы!#REF!</f>
        <v>#REF!</v>
      </c>
      <c r="P225" s="133" t="e">
        <f>Столы!#REF!</f>
        <v>#REF!</v>
      </c>
      <c r="Q225" s="133" t="e">
        <f>Столы!#REF!</f>
        <v>#REF!</v>
      </c>
      <c r="R225" s="133" t="e">
        <f>Столы!#REF!</f>
        <v>#REF!</v>
      </c>
      <c r="S225" s="133" t="e">
        <f>Столы!#REF!</f>
        <v>#REF!</v>
      </c>
      <c r="T225" s="133"/>
      <c r="U225" s="133"/>
      <c r="V225" s="133"/>
      <c r="W225" s="133"/>
      <c r="X225" s="133"/>
      <c r="Y225" s="133"/>
    </row>
    <row r="226" spans="1:25" ht="24" customHeight="1">
      <c r="A226" s="160"/>
      <c r="B226" s="553"/>
      <c r="C226" s="170" t="s">
        <v>212</v>
      </c>
      <c r="D226" s="57" t="e">
        <f>Столы!#REF!</f>
        <v>#REF!</v>
      </c>
      <c r="E226" s="57" t="e">
        <f>Столы!#REF!</f>
        <v>#REF!</v>
      </c>
      <c r="F226" s="57" t="e">
        <f>Столы!#REF!</f>
        <v>#REF!</v>
      </c>
      <c r="G226" s="57" t="e">
        <f>Столы!#REF!</f>
        <v>#REF!</v>
      </c>
      <c r="H226" s="133"/>
      <c r="I226" s="133" t="e">
        <f>Столы!#REF!</f>
        <v>#REF!</v>
      </c>
      <c r="J226" s="133" t="e">
        <f>Столы!#REF!</f>
        <v>#REF!</v>
      </c>
      <c r="K226" s="133" t="e">
        <f>Столы!#REF!</f>
        <v>#REF!</v>
      </c>
      <c r="L226" s="133" t="e">
        <f>Столы!#REF!</f>
        <v>#REF!</v>
      </c>
      <c r="M226" s="133" t="e">
        <f>Столы!#REF!</f>
        <v>#REF!</v>
      </c>
      <c r="N226" s="133" t="e">
        <f>Столы!#REF!</f>
        <v>#REF!</v>
      </c>
      <c r="O226" s="133" t="e">
        <f>Столы!#REF!</f>
        <v>#REF!</v>
      </c>
      <c r="P226" s="133" t="e">
        <f>Столы!#REF!</f>
        <v>#REF!</v>
      </c>
      <c r="Q226" s="133" t="e">
        <f>Столы!#REF!</f>
        <v>#REF!</v>
      </c>
      <c r="R226" s="133" t="e">
        <f>Столы!#REF!</f>
        <v>#REF!</v>
      </c>
      <c r="S226" s="133" t="e">
        <f>Столы!#REF!</f>
        <v>#REF!</v>
      </c>
      <c r="T226" s="133"/>
      <c r="U226" s="133"/>
      <c r="V226" s="133"/>
      <c r="W226" s="133"/>
      <c r="X226" s="133"/>
      <c r="Y226" s="133"/>
    </row>
    <row r="227" spans="1:25" ht="12.75" customHeight="1">
      <c r="A227" s="160"/>
      <c r="B227" s="553"/>
      <c r="C227" s="140" t="s">
        <v>246</v>
      </c>
      <c r="D227" s="57" t="e">
        <f>Столы!#REF!</f>
        <v>#REF!</v>
      </c>
      <c r="E227" s="57" t="e">
        <f>Столы!#REF!</f>
        <v>#REF!</v>
      </c>
      <c r="F227" s="57" t="e">
        <f>Столы!#REF!</f>
        <v>#REF!</v>
      </c>
      <c r="G227" s="57" t="e">
        <f>Столы!#REF!</f>
        <v>#REF!</v>
      </c>
      <c r="H227" s="133" t="e">
        <f>Столы!#REF!</f>
        <v>#REF!</v>
      </c>
      <c r="I227" s="133" t="e">
        <f>Столы!#REF!</f>
        <v>#REF!</v>
      </c>
      <c r="J227" s="133" t="e">
        <f>Столы!#REF!</f>
        <v>#REF!</v>
      </c>
      <c r="K227" s="133" t="e">
        <f>Столы!#REF!</f>
        <v>#REF!</v>
      </c>
      <c r="L227" s="133" t="e">
        <f>Столы!#REF!</f>
        <v>#REF!</v>
      </c>
      <c r="M227" s="133" t="e">
        <f>Столы!#REF!</f>
        <v>#REF!</v>
      </c>
      <c r="N227" s="133" t="e">
        <f>Столы!#REF!</f>
        <v>#REF!</v>
      </c>
      <c r="O227" s="133" t="e">
        <f>Столы!#REF!</f>
        <v>#REF!</v>
      </c>
      <c r="P227" s="133" t="e">
        <f>Столы!#REF!</f>
        <v>#REF!</v>
      </c>
      <c r="Q227" s="133" t="e">
        <f>Столы!#REF!</f>
        <v>#REF!</v>
      </c>
      <c r="R227" s="133" t="e">
        <f>Столы!#REF!</f>
        <v>#REF!</v>
      </c>
      <c r="S227" s="133" t="e">
        <f>Столы!#REF!</f>
        <v>#REF!</v>
      </c>
      <c r="T227" s="133"/>
      <c r="U227" s="133"/>
      <c r="V227" s="133"/>
      <c r="W227" s="133"/>
      <c r="X227" s="133"/>
      <c r="Y227" s="133"/>
    </row>
    <row r="228" spans="1:25" ht="12.75" customHeight="1">
      <c r="A228" s="160"/>
      <c r="B228" s="553"/>
      <c r="C228" s="170" t="s">
        <v>247</v>
      </c>
      <c r="D228" s="57" t="e">
        <f>Столы!#REF!</f>
        <v>#REF!</v>
      </c>
      <c r="E228" s="57" t="e">
        <f>Столы!#REF!</f>
        <v>#REF!</v>
      </c>
      <c r="F228" s="57" t="e">
        <f>Столы!#REF!</f>
        <v>#REF!</v>
      </c>
      <c r="G228" s="57" t="e">
        <f>Столы!#REF!</f>
        <v>#REF!</v>
      </c>
      <c r="H228" s="133"/>
      <c r="I228" s="133" t="e">
        <f>Столы!#REF!</f>
        <v>#REF!</v>
      </c>
      <c r="J228" s="133" t="e">
        <f>Столы!#REF!</f>
        <v>#REF!</v>
      </c>
      <c r="K228" s="133" t="e">
        <f>Столы!#REF!</f>
        <v>#REF!</v>
      </c>
      <c r="L228" s="133" t="e">
        <f>Столы!#REF!</f>
        <v>#REF!</v>
      </c>
      <c r="M228" s="133" t="e">
        <f>Столы!#REF!</f>
        <v>#REF!</v>
      </c>
      <c r="N228" s="133" t="e">
        <f>Столы!#REF!</f>
        <v>#REF!</v>
      </c>
      <c r="O228" s="133" t="e">
        <f>Столы!#REF!</f>
        <v>#REF!</v>
      </c>
      <c r="P228" s="133" t="e">
        <f>Столы!#REF!</f>
        <v>#REF!</v>
      </c>
      <c r="Q228" s="133" t="e">
        <f>Столы!#REF!</f>
        <v>#REF!</v>
      </c>
      <c r="R228" s="133" t="e">
        <f>Столы!#REF!</f>
        <v>#REF!</v>
      </c>
      <c r="S228" s="133" t="e">
        <f>Столы!#REF!</f>
        <v>#REF!</v>
      </c>
      <c r="T228" s="133"/>
      <c r="U228" s="133"/>
      <c r="V228" s="133"/>
      <c r="W228" s="133"/>
      <c r="X228" s="133"/>
      <c r="Y228" s="133"/>
    </row>
    <row r="229" spans="1:25" ht="12.75" customHeight="1">
      <c r="A229" s="160"/>
      <c r="B229" s="553"/>
      <c r="C229" s="170" t="s">
        <v>247</v>
      </c>
      <c r="D229" s="57" t="e">
        <f>Столы!#REF!</f>
        <v>#REF!</v>
      </c>
      <c r="E229" s="57" t="e">
        <f>Столы!#REF!</f>
        <v>#REF!</v>
      </c>
      <c r="F229" s="57" t="e">
        <f>Столы!#REF!</f>
        <v>#REF!</v>
      </c>
      <c r="G229" s="57" t="e">
        <f>Столы!#REF!</f>
        <v>#REF!</v>
      </c>
      <c r="H229" s="133"/>
      <c r="I229" s="133" t="e">
        <f>Столы!#REF!</f>
        <v>#REF!</v>
      </c>
      <c r="J229" s="133" t="e">
        <f>Столы!#REF!</f>
        <v>#REF!</v>
      </c>
      <c r="K229" s="133" t="e">
        <f>Столы!#REF!</f>
        <v>#REF!</v>
      </c>
      <c r="L229" s="133" t="e">
        <f>Столы!#REF!</f>
        <v>#REF!</v>
      </c>
      <c r="M229" s="133" t="e">
        <f>Столы!#REF!</f>
        <v>#REF!</v>
      </c>
      <c r="N229" s="133" t="e">
        <f>Столы!#REF!</f>
        <v>#REF!</v>
      </c>
      <c r="O229" s="133" t="e">
        <f>Столы!#REF!</f>
        <v>#REF!</v>
      </c>
      <c r="P229" s="133" t="e">
        <f>Столы!#REF!</f>
        <v>#REF!</v>
      </c>
      <c r="Q229" s="133" t="e">
        <f>Столы!#REF!</f>
        <v>#REF!</v>
      </c>
      <c r="R229" s="133" t="e">
        <f>Столы!#REF!</f>
        <v>#REF!</v>
      </c>
      <c r="S229" s="133" t="e">
        <f>Столы!#REF!</f>
        <v>#REF!</v>
      </c>
      <c r="T229" s="133"/>
      <c r="U229" s="133"/>
      <c r="V229" s="133"/>
      <c r="W229" s="133"/>
      <c r="X229" s="133"/>
      <c r="Y229" s="133"/>
    </row>
    <row r="230" spans="1:25" ht="25.5" customHeight="1">
      <c r="A230" s="160"/>
      <c r="B230" s="553"/>
      <c r="C230" s="140" t="s">
        <v>238</v>
      </c>
      <c r="D230" s="57" t="e">
        <f>Столы!#REF!</f>
        <v>#REF!</v>
      </c>
      <c r="E230" s="57" t="e">
        <f>Столы!#REF!</f>
        <v>#REF!</v>
      </c>
      <c r="F230" s="57" t="e">
        <f>Столы!#REF!</f>
        <v>#REF!</v>
      </c>
      <c r="G230" s="57" t="e">
        <f>Столы!#REF!</f>
        <v>#REF!</v>
      </c>
      <c r="H230" s="133"/>
      <c r="I230" s="133" t="e">
        <f>Столы!#REF!</f>
        <v>#REF!</v>
      </c>
      <c r="J230" s="133" t="e">
        <f>Столы!#REF!</f>
        <v>#REF!</v>
      </c>
      <c r="K230" s="133" t="e">
        <f>Столы!#REF!</f>
        <v>#REF!</v>
      </c>
      <c r="L230" s="133" t="e">
        <f>Столы!#REF!</f>
        <v>#REF!</v>
      </c>
      <c r="M230" s="133" t="e">
        <f>Столы!#REF!</f>
        <v>#REF!</v>
      </c>
      <c r="N230" s="133" t="e">
        <f>Столы!#REF!</f>
        <v>#REF!</v>
      </c>
      <c r="O230" s="133" t="e">
        <f>Столы!#REF!</f>
        <v>#REF!</v>
      </c>
      <c r="P230" s="133" t="e">
        <f>Столы!#REF!</f>
        <v>#REF!</v>
      </c>
      <c r="Q230" s="133" t="e">
        <f>Столы!#REF!</f>
        <v>#REF!</v>
      </c>
      <c r="R230" s="133" t="e">
        <f>Столы!#REF!</f>
        <v>#REF!</v>
      </c>
      <c r="S230" s="133" t="e">
        <f>Столы!#REF!</f>
        <v>#REF!</v>
      </c>
      <c r="T230" s="133"/>
      <c r="U230" s="133"/>
      <c r="V230" s="133"/>
      <c r="W230" s="133"/>
      <c r="X230" s="133"/>
      <c r="Y230" s="133"/>
    </row>
    <row r="231" spans="1:25" ht="12.75" customHeight="1">
      <c r="A231" s="160"/>
      <c r="B231" s="553"/>
      <c r="C231" s="140" t="s">
        <v>248</v>
      </c>
      <c r="D231" s="57" t="e">
        <f>Шкафы!#REF!</f>
        <v>#REF!</v>
      </c>
      <c r="E231" s="57" t="e">
        <f>Шкафы!#REF!</f>
        <v>#REF!</v>
      </c>
      <c r="F231" s="57" t="e">
        <f>Шкафы!#REF!</f>
        <v>#REF!</v>
      </c>
      <c r="G231" s="57" t="e">
        <f>Шкафы!#REF!</f>
        <v>#REF!</v>
      </c>
      <c r="H231" s="133" t="e">
        <f>Шкафы!#REF!</f>
        <v>#REF!</v>
      </c>
      <c r="I231" s="133"/>
      <c r="J231" s="133"/>
      <c r="K231" s="133"/>
      <c r="L231" s="133"/>
      <c r="M231" s="133"/>
      <c r="N231" s="133"/>
      <c r="O231" s="133"/>
      <c r="P231" s="133"/>
      <c r="Q231" s="133"/>
      <c r="R231" s="133"/>
      <c r="S231" s="133"/>
      <c r="T231" s="133"/>
      <c r="U231" s="133"/>
      <c r="V231" s="133"/>
      <c r="W231" s="133"/>
      <c r="X231" s="133"/>
      <c r="Y231" s="133"/>
    </row>
    <row r="232" spans="1:25" ht="12.75" customHeight="1">
      <c r="A232" s="160"/>
      <c r="B232" s="553"/>
      <c r="C232" s="140" t="s">
        <v>231</v>
      </c>
      <c r="D232" s="57" t="e">
        <f>Шкафы!#REF!</f>
        <v>#REF!</v>
      </c>
      <c r="E232" s="57" t="e">
        <f>Шкафы!#REF!</f>
        <v>#REF!</v>
      </c>
      <c r="F232" s="57" t="e">
        <f>Шкафы!#REF!</f>
        <v>#REF!</v>
      </c>
      <c r="G232" s="57" t="e">
        <f>Шкафы!#REF!</f>
        <v>#REF!</v>
      </c>
      <c r="H232" s="133" t="e">
        <f>Шкафы!#REF!</f>
        <v>#REF!</v>
      </c>
      <c r="I232" s="133"/>
      <c r="J232" s="133"/>
      <c r="K232" s="133"/>
      <c r="L232" s="133"/>
      <c r="M232" s="133"/>
      <c r="N232" s="133"/>
      <c r="O232" s="133"/>
      <c r="P232" s="133"/>
      <c r="Q232" s="133"/>
      <c r="R232" s="133"/>
      <c r="S232" s="133"/>
      <c r="T232" s="133" t="e">
        <f>Шкафы!#REF!</f>
        <v>#REF!</v>
      </c>
      <c r="U232" s="133" t="e">
        <f>Шкафы!#REF!</f>
        <v>#REF!</v>
      </c>
      <c r="V232" s="133" t="e">
        <f>Шкафы!#REF!</f>
        <v>#REF!</v>
      </c>
      <c r="W232" s="133" t="e">
        <f>Шкафы!#REF!</f>
        <v>#REF!</v>
      </c>
      <c r="X232" s="133" t="e">
        <f>Шкафы!#REF!</f>
        <v>#REF!</v>
      </c>
      <c r="Y232" s="133" t="e">
        <f>Шкафы!#REF!</f>
        <v>#REF!</v>
      </c>
    </row>
    <row r="233" spans="1:25" ht="14.25" customHeight="1">
      <c r="A233" s="160"/>
      <c r="B233" s="553"/>
      <c r="C233" s="140" t="s">
        <v>231</v>
      </c>
      <c r="D233" s="57" t="e">
        <f>Шкафы!#REF!</f>
        <v>#REF!</v>
      </c>
      <c r="E233" s="57" t="e">
        <f>Шкафы!#REF!</f>
        <v>#REF!</v>
      </c>
      <c r="F233" s="57" t="e">
        <f>Шкафы!#REF!</f>
        <v>#REF!</v>
      </c>
      <c r="G233" s="57" t="e">
        <f>Шкафы!#REF!</f>
        <v>#REF!</v>
      </c>
      <c r="H233" s="133" t="e">
        <f>Шкафы!#REF!</f>
        <v>#REF!</v>
      </c>
      <c r="I233" s="133"/>
      <c r="J233" s="133"/>
      <c r="K233" s="133"/>
      <c r="L233" s="133"/>
      <c r="M233" s="133"/>
      <c r="N233" s="133"/>
      <c r="O233" s="133"/>
      <c r="P233" s="133"/>
      <c r="Q233" s="133"/>
      <c r="R233" s="133"/>
      <c r="S233" s="133"/>
      <c r="T233" s="133" t="e">
        <f>Шкафы!#REF!</f>
        <v>#REF!</v>
      </c>
      <c r="U233" s="133" t="e">
        <f>Шкафы!#REF!</f>
        <v>#REF!</v>
      </c>
      <c r="V233" s="133" t="e">
        <f>Шкафы!#REF!</f>
        <v>#REF!</v>
      </c>
      <c r="W233" s="133" t="e">
        <f>Шкафы!#REF!</f>
        <v>#REF!</v>
      </c>
      <c r="X233" s="133" t="e">
        <f>Шкафы!#REF!</f>
        <v>#REF!</v>
      </c>
      <c r="Y233" s="133" t="e">
        <f>Шкафы!#REF!</f>
        <v>#REF!</v>
      </c>
    </row>
    <row r="234" spans="1:25" ht="13.5" customHeight="1">
      <c r="A234" s="160"/>
      <c r="B234" s="553"/>
      <c r="C234" s="140" t="s">
        <v>249</v>
      </c>
      <c r="D234" s="57" t="e">
        <f>Шкафы!#REF!</f>
        <v>#REF!</v>
      </c>
      <c r="E234" s="57" t="e">
        <f>Шкафы!#REF!</f>
        <v>#REF!</v>
      </c>
      <c r="F234" s="57" t="e">
        <f>Шкафы!#REF!</f>
        <v>#REF!</v>
      </c>
      <c r="G234" s="57" t="e">
        <f>Шкафы!#REF!</f>
        <v>#REF!</v>
      </c>
      <c r="H234" s="133" t="e">
        <f>Шкафы!#REF!</f>
        <v>#REF!</v>
      </c>
      <c r="I234" s="133"/>
      <c r="J234" s="133"/>
      <c r="K234" s="133"/>
      <c r="L234" s="133"/>
      <c r="M234" s="133"/>
      <c r="N234" s="133"/>
      <c r="O234" s="133"/>
      <c r="P234" s="133"/>
      <c r="Q234" s="133"/>
      <c r="R234" s="133"/>
      <c r="S234" s="133"/>
      <c r="T234" s="133"/>
      <c r="U234" s="133"/>
      <c r="V234" s="133"/>
      <c r="W234" s="133"/>
      <c r="X234" s="133"/>
      <c r="Y234" s="133"/>
    </row>
    <row r="235" spans="1:25" ht="24.75" customHeight="1">
      <c r="A235" s="160"/>
      <c r="B235" s="553"/>
      <c r="C235" s="170" t="s">
        <v>250</v>
      </c>
      <c r="D235" s="57" t="e">
        <f>Шкафы!#REF!</f>
        <v>#REF!</v>
      </c>
      <c r="E235" s="57" t="e">
        <f>Шкафы!#REF!</f>
        <v>#REF!</v>
      </c>
      <c r="F235" s="57" t="e">
        <f>Шкафы!#REF!</f>
        <v>#REF!</v>
      </c>
      <c r="G235" s="57" t="e">
        <f>Шкафы!#REF!</f>
        <v>#REF!</v>
      </c>
      <c r="H235" s="133"/>
      <c r="I235" s="133"/>
      <c r="J235" s="133"/>
      <c r="K235" s="133"/>
      <c r="L235" s="133"/>
      <c r="M235" s="133"/>
      <c r="N235" s="133"/>
      <c r="O235" s="133"/>
      <c r="P235" s="133"/>
      <c r="Q235" s="133"/>
      <c r="R235" s="133"/>
      <c r="S235" s="133"/>
      <c r="T235" s="133"/>
      <c r="U235" s="133"/>
      <c r="V235" s="133"/>
      <c r="W235" s="133"/>
      <c r="X235" s="133"/>
      <c r="Y235" s="133"/>
    </row>
    <row r="236" spans="1:25" ht="24.75" customHeight="1">
      <c r="A236" s="160"/>
      <c r="B236" s="553"/>
      <c r="C236" s="170" t="s">
        <v>250</v>
      </c>
      <c r="D236" s="57" t="e">
        <f>Шкафы!#REF!</f>
        <v>#REF!</v>
      </c>
      <c r="E236" s="57" t="e">
        <f>Шкафы!#REF!</f>
        <v>#REF!</v>
      </c>
      <c r="F236" s="57" t="e">
        <f>Шкафы!#REF!</f>
        <v>#REF!</v>
      </c>
      <c r="G236" s="57" t="e">
        <f>Шкафы!#REF!</f>
        <v>#REF!</v>
      </c>
      <c r="H236" s="133"/>
      <c r="I236" s="133"/>
      <c r="J236" s="133"/>
      <c r="K236" s="133"/>
      <c r="L236" s="133"/>
      <c r="M236" s="133"/>
      <c r="N236" s="133"/>
      <c r="O236" s="133"/>
      <c r="P236" s="133"/>
      <c r="Q236" s="133"/>
      <c r="R236" s="133"/>
      <c r="S236" s="133"/>
      <c r="T236" s="133"/>
      <c r="U236" s="133"/>
      <c r="V236" s="133"/>
      <c r="W236" s="133"/>
      <c r="X236" s="133"/>
      <c r="Y236" s="133"/>
    </row>
    <row r="237" spans="1:25" ht="38.25" customHeight="1">
      <c r="A237" s="139" t="s">
        <v>251</v>
      </c>
      <c r="B237" s="553"/>
      <c r="C237" s="140" t="s">
        <v>240</v>
      </c>
      <c r="D237" s="57" t="e">
        <f>Шкафы!#REF!</f>
        <v>#REF!</v>
      </c>
      <c r="E237" s="57" t="e">
        <f>Шкафы!#REF!</f>
        <v>#REF!</v>
      </c>
      <c r="F237" s="57" t="e">
        <f>Шкафы!#REF!</f>
        <v>#REF!</v>
      </c>
      <c r="G237" s="57" t="e">
        <f>Шкафы!#REF!</f>
        <v>#REF!</v>
      </c>
      <c r="H237" s="133"/>
      <c r="I237" s="133"/>
      <c r="J237" s="142"/>
      <c r="K237" s="142"/>
      <c r="L237" s="142"/>
      <c r="M237" s="142"/>
      <c r="N237" s="142"/>
      <c r="O237" s="142"/>
      <c r="P237" s="142"/>
      <c r="Q237" s="142"/>
      <c r="R237" s="142"/>
      <c r="S237" s="142"/>
      <c r="T237" s="133" t="e">
        <f>Шкафы!#REF!</f>
        <v>#REF!</v>
      </c>
      <c r="U237" s="133" t="e">
        <f>Шкафы!#REF!</f>
        <v>#REF!</v>
      </c>
      <c r="V237" s="133" t="e">
        <f>Шкафы!#REF!</f>
        <v>#REF!</v>
      </c>
      <c r="W237" s="133" t="e">
        <f>Шкафы!#REF!</f>
        <v>#REF!</v>
      </c>
      <c r="X237" s="133" t="e">
        <f>Шкафы!#REF!</f>
        <v>#REF!</v>
      </c>
      <c r="Y237" s="133" t="e">
        <f>Шкафы!#REF!</f>
        <v>#REF!</v>
      </c>
    </row>
    <row r="238" spans="1:25" ht="24" customHeight="1">
      <c r="A238" s="160"/>
      <c r="B238" s="553"/>
      <c r="C238" s="169" t="s">
        <v>142</v>
      </c>
      <c r="D238" s="184">
        <f>'Дополнительная комплектация'!$AK$340</f>
        <v>185</v>
      </c>
      <c r="E238" s="184">
        <f>'Дополнительная комплектация'!$AK$340</f>
        <v>185</v>
      </c>
      <c r="F238" s="184">
        <f>'Дополнительная комплектация'!$AK$340</f>
        <v>185</v>
      </c>
      <c r="G238" s="184">
        <f>'Дополнительная комплектация'!$AK$340</f>
        <v>185</v>
      </c>
      <c r="H238" s="133"/>
      <c r="I238" s="133"/>
      <c r="J238" s="141"/>
      <c r="K238" s="141"/>
      <c r="L238" s="141"/>
      <c r="M238" s="141"/>
      <c r="N238" s="141"/>
      <c r="O238" s="141"/>
      <c r="P238" s="141"/>
      <c r="Q238" s="141"/>
      <c r="R238" s="141"/>
      <c r="S238" s="141"/>
      <c r="T238" s="141"/>
      <c r="U238" s="141"/>
      <c r="V238" s="141"/>
      <c r="W238" s="141"/>
      <c r="X238" s="141"/>
      <c r="Y238" s="141"/>
    </row>
    <row r="239" spans="1:25" ht="38.25" customHeight="1">
      <c r="A239" s="160"/>
      <c r="B239" s="553"/>
      <c r="C239" s="134" t="s">
        <v>136</v>
      </c>
      <c r="D239" s="168" t="e">
        <f>SUM(D221:D238)</f>
        <v>#REF!</v>
      </c>
      <c r="E239" s="168" t="e">
        <f>SUM(E221:E238)</f>
        <v>#REF!</v>
      </c>
      <c r="F239" s="168" t="e">
        <f>SUM(F221:F238)</f>
        <v>#REF!</v>
      </c>
      <c r="G239" s="168" t="e">
        <f>SUM(G221:G238)</f>
        <v>#REF!</v>
      </c>
      <c r="H239" s="141" t="e">
        <f>SUM(H227:H234)</f>
        <v>#REF!</v>
      </c>
      <c r="I239" s="141" t="e">
        <f>SUM(I227:I234)</f>
        <v>#REF!</v>
      </c>
      <c r="J239" s="141" t="e">
        <f t="shared" ref="J239:Y239" si="25">SUM(J221:J237)</f>
        <v>#REF!</v>
      </c>
      <c r="K239" s="141" t="e">
        <f t="shared" si="25"/>
        <v>#REF!</v>
      </c>
      <c r="L239" s="141" t="e">
        <f t="shared" si="25"/>
        <v>#REF!</v>
      </c>
      <c r="M239" s="141" t="e">
        <f t="shared" si="25"/>
        <v>#REF!</v>
      </c>
      <c r="N239" s="141" t="e">
        <f t="shared" si="25"/>
        <v>#REF!</v>
      </c>
      <c r="O239" s="141" t="e">
        <f t="shared" si="25"/>
        <v>#REF!</v>
      </c>
      <c r="P239" s="141" t="e">
        <f t="shared" si="25"/>
        <v>#REF!</v>
      </c>
      <c r="Q239" s="141" t="e">
        <f t="shared" si="25"/>
        <v>#REF!</v>
      </c>
      <c r="R239" s="141" t="e">
        <f t="shared" si="25"/>
        <v>#REF!</v>
      </c>
      <c r="S239" s="141" t="e">
        <f t="shared" si="25"/>
        <v>#REF!</v>
      </c>
      <c r="T239" s="141" t="e">
        <f t="shared" si="25"/>
        <v>#REF!</v>
      </c>
      <c r="U239" s="141" t="e">
        <f t="shared" si="25"/>
        <v>#REF!</v>
      </c>
      <c r="V239" s="141" t="e">
        <f t="shared" si="25"/>
        <v>#REF!</v>
      </c>
      <c r="W239" s="141" t="e">
        <f t="shared" si="25"/>
        <v>#REF!</v>
      </c>
      <c r="X239" s="141" t="e">
        <f t="shared" si="25"/>
        <v>#REF!</v>
      </c>
      <c r="Y239" s="141" t="e">
        <f t="shared" si="25"/>
        <v>#REF!</v>
      </c>
    </row>
    <row r="240" spans="1:25" ht="12.75" customHeight="1">
      <c r="A240" s="76"/>
      <c r="B240" s="553" t="s">
        <v>178</v>
      </c>
      <c r="C240" s="140" t="s">
        <v>252</v>
      </c>
      <c r="D240" s="57">
        <f>'Дополнительная комплектация'!$J$222*2.2</f>
        <v>473.00000000000006</v>
      </c>
      <c r="E240" s="57">
        <f>'Дополнительная комплектация'!$J$222*2.2</f>
        <v>473.00000000000006</v>
      </c>
      <c r="F240" s="57">
        <f>'Дополнительная комплектация'!$J$222*2.2</f>
        <v>473.00000000000006</v>
      </c>
      <c r="G240" s="57">
        <f>'Дополнительная комплектация'!$J$222*2.2</f>
        <v>473.00000000000006</v>
      </c>
      <c r="H240" s="133"/>
      <c r="I240" s="133"/>
      <c r="J240" s="133"/>
      <c r="K240" s="133"/>
      <c r="L240" s="133"/>
      <c r="M240" s="133"/>
      <c r="N240" s="133"/>
      <c r="O240" s="133"/>
      <c r="P240" s="133"/>
      <c r="Q240" s="133"/>
      <c r="R240" s="133"/>
      <c r="S240" s="133"/>
      <c r="T240" s="133"/>
      <c r="U240" s="133"/>
      <c r="V240" s="133"/>
      <c r="W240" s="133"/>
      <c r="X240" s="133"/>
      <c r="Y240" s="133"/>
    </row>
    <row r="241" spans="1:25" ht="12.75" customHeight="1">
      <c r="A241" s="160"/>
      <c r="B241" s="553"/>
      <c r="C241" s="140" t="s">
        <v>226</v>
      </c>
      <c r="D241" s="57" t="e">
        <f>Столы!#REF!</f>
        <v>#REF!</v>
      </c>
      <c r="E241" s="57" t="e">
        <f>Столы!#REF!</f>
        <v>#REF!</v>
      </c>
      <c r="F241" s="57" t="e">
        <f>Столы!#REF!</f>
        <v>#REF!</v>
      </c>
      <c r="G241" s="57" t="e">
        <f>Столы!#REF!</f>
        <v>#REF!</v>
      </c>
      <c r="H241" s="142"/>
      <c r="I241" s="133" t="e">
        <f>Столы!#REF!</f>
        <v>#REF!</v>
      </c>
      <c r="J241" s="133" t="e">
        <f>Столы!#REF!</f>
        <v>#REF!</v>
      </c>
      <c r="K241" s="133" t="e">
        <f>Столы!#REF!</f>
        <v>#REF!</v>
      </c>
      <c r="L241" s="133" t="e">
        <f>Столы!#REF!</f>
        <v>#REF!</v>
      </c>
      <c r="M241" s="133" t="e">
        <f>Столы!#REF!</f>
        <v>#REF!</v>
      </c>
      <c r="N241" s="133" t="e">
        <f>Столы!#REF!</f>
        <v>#REF!</v>
      </c>
      <c r="O241" s="133" t="e">
        <f>Столы!#REF!</f>
        <v>#REF!</v>
      </c>
      <c r="P241" s="133" t="e">
        <f>Столы!#REF!</f>
        <v>#REF!</v>
      </c>
      <c r="Q241" s="133" t="e">
        <f>Столы!#REF!</f>
        <v>#REF!</v>
      </c>
      <c r="R241" s="133" t="e">
        <f>Столы!#REF!</f>
        <v>#REF!</v>
      </c>
      <c r="S241" s="133" t="e">
        <f>Столы!#REF!</f>
        <v>#REF!</v>
      </c>
      <c r="T241" s="133" t="e">
        <f>Столы!#REF!</f>
        <v>#REF!</v>
      </c>
      <c r="U241" s="133" t="e">
        <f>Столы!#REF!</f>
        <v>#REF!</v>
      </c>
      <c r="V241" s="133" t="e">
        <f>Столы!#REF!</f>
        <v>#REF!</v>
      </c>
      <c r="W241" s="133" t="e">
        <f>Столы!#REF!</f>
        <v>#REF!</v>
      </c>
      <c r="X241" s="133" t="e">
        <f>Столы!#REF!</f>
        <v>#REF!</v>
      </c>
      <c r="Y241" s="133" t="e">
        <f>Столы!#REF!</f>
        <v>#REF!</v>
      </c>
    </row>
    <row r="242" spans="1:25" ht="12.75" customHeight="1">
      <c r="A242" s="160"/>
      <c r="B242" s="553"/>
      <c r="C242" s="140" t="s">
        <v>227</v>
      </c>
      <c r="D242" s="57" t="e">
        <f>Столы!#REF!</f>
        <v>#REF!</v>
      </c>
      <c r="E242" s="57" t="e">
        <f>Столы!#REF!</f>
        <v>#REF!</v>
      </c>
      <c r="F242" s="57" t="e">
        <f>Столы!#REF!</f>
        <v>#REF!</v>
      </c>
      <c r="G242" s="57" t="e">
        <f>Столы!#REF!</f>
        <v>#REF!</v>
      </c>
      <c r="H242" s="133"/>
      <c r="I242" s="133" t="e">
        <f>Столы!#REF!</f>
        <v>#REF!</v>
      </c>
      <c r="J242" s="133" t="e">
        <f>Столы!#REF!</f>
        <v>#REF!</v>
      </c>
      <c r="K242" s="133" t="e">
        <f>Столы!#REF!</f>
        <v>#REF!</v>
      </c>
      <c r="L242" s="133" t="e">
        <f>Столы!#REF!</f>
        <v>#REF!</v>
      </c>
      <c r="M242" s="133" t="e">
        <f>Столы!#REF!</f>
        <v>#REF!</v>
      </c>
      <c r="N242" s="133" t="e">
        <f>Столы!#REF!</f>
        <v>#REF!</v>
      </c>
      <c r="O242" s="133" t="e">
        <f>Столы!#REF!</f>
        <v>#REF!</v>
      </c>
      <c r="P242" s="133" t="e">
        <f>Столы!#REF!</f>
        <v>#REF!</v>
      </c>
      <c r="Q242" s="133" t="e">
        <f>Столы!#REF!</f>
        <v>#REF!</v>
      </c>
      <c r="R242" s="133" t="e">
        <f>Столы!#REF!</f>
        <v>#REF!</v>
      </c>
      <c r="S242" s="133" t="e">
        <f>Столы!#REF!</f>
        <v>#REF!</v>
      </c>
      <c r="T242" s="133" t="e">
        <f>Столы!#REF!</f>
        <v>#REF!</v>
      </c>
      <c r="U242" s="133" t="e">
        <f>Столы!#REF!</f>
        <v>#REF!</v>
      </c>
      <c r="V242" s="133" t="e">
        <f>Столы!#REF!</f>
        <v>#REF!</v>
      </c>
      <c r="W242" s="133" t="e">
        <f>Столы!#REF!</f>
        <v>#REF!</v>
      </c>
      <c r="X242" s="133" t="e">
        <f>Столы!#REF!</f>
        <v>#REF!</v>
      </c>
      <c r="Y242" s="133" t="e">
        <f>Столы!#REF!</f>
        <v>#REF!</v>
      </c>
    </row>
    <row r="243" spans="1:25" ht="24.75" customHeight="1">
      <c r="A243" s="160"/>
      <c r="B243" s="553"/>
      <c r="C243" s="170" t="s">
        <v>212</v>
      </c>
      <c r="D243" s="57" t="e">
        <f>Столы!#REF!</f>
        <v>#REF!</v>
      </c>
      <c r="E243" s="57" t="e">
        <f>Столы!#REF!</f>
        <v>#REF!</v>
      </c>
      <c r="F243" s="57" t="e">
        <f>Столы!#REF!</f>
        <v>#REF!</v>
      </c>
      <c r="G243" s="57" t="e">
        <f>Столы!#REF!</f>
        <v>#REF!</v>
      </c>
      <c r="H243" s="133"/>
      <c r="I243" s="133" t="e">
        <f>Столы!#REF!</f>
        <v>#REF!</v>
      </c>
      <c r="J243" s="133" t="e">
        <f>Столы!#REF!</f>
        <v>#REF!</v>
      </c>
      <c r="K243" s="133" t="e">
        <f>Столы!#REF!</f>
        <v>#REF!</v>
      </c>
      <c r="L243" s="133" t="e">
        <f>Столы!#REF!</f>
        <v>#REF!</v>
      </c>
      <c r="M243" s="133" t="e">
        <f>Столы!#REF!</f>
        <v>#REF!</v>
      </c>
      <c r="N243" s="133" t="e">
        <f>Столы!#REF!</f>
        <v>#REF!</v>
      </c>
      <c r="O243" s="133" t="e">
        <f>Столы!#REF!</f>
        <v>#REF!</v>
      </c>
      <c r="P243" s="133" t="e">
        <f>Столы!#REF!</f>
        <v>#REF!</v>
      </c>
      <c r="Q243" s="133" t="e">
        <f>Столы!#REF!</f>
        <v>#REF!</v>
      </c>
      <c r="R243" s="133" t="e">
        <f>Столы!#REF!</f>
        <v>#REF!</v>
      </c>
      <c r="S243" s="133" t="e">
        <f>Столы!#REF!</f>
        <v>#REF!</v>
      </c>
      <c r="T243" s="133"/>
      <c r="U243" s="133"/>
      <c r="V243" s="133"/>
      <c r="W243" s="133"/>
      <c r="X243" s="133"/>
      <c r="Y243" s="133"/>
    </row>
    <row r="244" spans="1:25" ht="26.25" customHeight="1">
      <c r="A244" s="160"/>
      <c r="B244" s="553"/>
      <c r="C244" s="140" t="s">
        <v>219</v>
      </c>
      <c r="D244" s="57" t="e">
        <f>Столы!#REF!</f>
        <v>#REF!</v>
      </c>
      <c r="E244" s="57" t="e">
        <f>Столы!#REF!</f>
        <v>#REF!</v>
      </c>
      <c r="F244" s="57" t="e">
        <f>Столы!#REF!</f>
        <v>#REF!</v>
      </c>
      <c r="G244" s="57" t="e">
        <f>Столы!#REF!</f>
        <v>#REF!</v>
      </c>
      <c r="H244" s="133" t="e">
        <f>Столы!#REF!</f>
        <v>#REF!</v>
      </c>
      <c r="I244" s="133" t="e">
        <f>Столы!#REF!</f>
        <v>#REF!</v>
      </c>
      <c r="J244" s="133" t="e">
        <f>Столы!#REF!</f>
        <v>#REF!</v>
      </c>
      <c r="K244" s="133" t="e">
        <f>Столы!#REF!</f>
        <v>#REF!</v>
      </c>
      <c r="L244" s="133" t="e">
        <f>Столы!#REF!</f>
        <v>#REF!</v>
      </c>
      <c r="M244" s="133" t="e">
        <f>Столы!#REF!</f>
        <v>#REF!</v>
      </c>
      <c r="N244" s="133" t="e">
        <f>Столы!#REF!</f>
        <v>#REF!</v>
      </c>
      <c r="O244" s="133" t="e">
        <f>Столы!#REF!</f>
        <v>#REF!</v>
      </c>
      <c r="P244" s="133" t="e">
        <f>Столы!#REF!</f>
        <v>#REF!</v>
      </c>
      <c r="Q244" s="133" t="e">
        <f>Столы!#REF!</f>
        <v>#REF!</v>
      </c>
      <c r="R244" s="133" t="e">
        <f>Столы!#REF!</f>
        <v>#REF!</v>
      </c>
      <c r="S244" s="133" t="e">
        <f>Столы!#REF!</f>
        <v>#REF!</v>
      </c>
      <c r="T244" s="133"/>
      <c r="U244" s="133"/>
      <c r="V244" s="133"/>
      <c r="W244" s="133"/>
      <c r="X244" s="133"/>
      <c r="Y244" s="133"/>
    </row>
    <row r="245" spans="1:25" ht="25.5" customHeight="1">
      <c r="A245" s="160"/>
      <c r="B245" s="553"/>
      <c r="C245" s="140" t="s">
        <v>253</v>
      </c>
      <c r="D245" s="57" t="e">
        <f>Шкафы!#REF!</f>
        <v>#REF!</v>
      </c>
      <c r="E245" s="57" t="e">
        <f>Шкафы!#REF!</f>
        <v>#REF!</v>
      </c>
      <c r="F245" s="57" t="e">
        <f>Шкафы!#REF!</f>
        <v>#REF!</v>
      </c>
      <c r="G245" s="57" t="e">
        <f>Шкафы!#REF!</f>
        <v>#REF!</v>
      </c>
      <c r="H245" s="133" t="e">
        <f>Шкафы!#REF!</f>
        <v>#REF!</v>
      </c>
      <c r="I245" s="133"/>
      <c r="J245" s="133"/>
      <c r="K245" s="133"/>
      <c r="L245" s="133"/>
      <c r="M245" s="133"/>
      <c r="N245" s="133"/>
      <c r="O245" s="133"/>
      <c r="P245" s="133"/>
      <c r="Q245" s="133"/>
      <c r="R245" s="133"/>
      <c r="S245" s="133"/>
      <c r="T245" s="133"/>
      <c r="U245" s="133"/>
      <c r="V245" s="133"/>
      <c r="W245" s="133"/>
      <c r="X245" s="133"/>
      <c r="Y245" s="133"/>
    </row>
    <row r="246" spans="1:25" ht="26.25" customHeight="1">
      <c r="A246" s="160"/>
      <c r="B246" s="553"/>
      <c r="C246" s="140" t="s">
        <v>216</v>
      </c>
      <c r="D246" s="57" t="e">
        <f>Шкафы!#REF!</f>
        <v>#REF!</v>
      </c>
      <c r="E246" s="57" t="e">
        <f>Шкафы!#REF!</f>
        <v>#REF!</v>
      </c>
      <c r="F246" s="57" t="e">
        <f>Шкафы!#REF!</f>
        <v>#REF!</v>
      </c>
      <c r="G246" s="57" t="e">
        <f>Шкафы!#REF!</f>
        <v>#REF!</v>
      </c>
      <c r="H246" s="133" t="e">
        <f>Шкафы!#REF!</f>
        <v>#REF!</v>
      </c>
      <c r="I246" s="133"/>
      <c r="J246" s="133"/>
      <c r="K246" s="133"/>
      <c r="L246" s="133"/>
      <c r="M246" s="133"/>
      <c r="N246" s="133"/>
      <c r="O246" s="133"/>
      <c r="P246" s="133"/>
      <c r="Q246" s="133"/>
      <c r="R246" s="133"/>
      <c r="S246" s="133"/>
      <c r="T246" s="133" t="e">
        <f>Шкафы!#REF!</f>
        <v>#REF!</v>
      </c>
      <c r="U246" s="133" t="e">
        <f>Шкафы!#REF!</f>
        <v>#REF!</v>
      </c>
      <c r="V246" s="133" t="e">
        <f>Шкафы!#REF!</f>
        <v>#REF!</v>
      </c>
      <c r="W246" s="133" t="e">
        <f>Шкафы!#REF!</f>
        <v>#REF!</v>
      </c>
      <c r="X246" s="133" t="e">
        <f>Шкафы!#REF!</f>
        <v>#REF!</v>
      </c>
      <c r="Y246" s="133" t="e">
        <f>Шкафы!#REF!</f>
        <v>#REF!</v>
      </c>
    </row>
    <row r="247" spans="1:25" ht="12.75" customHeight="1">
      <c r="A247" s="160"/>
      <c r="B247" s="553"/>
      <c r="C247" s="140" t="s">
        <v>180</v>
      </c>
      <c r="D247" s="57" t="e">
        <f>Шкафы!#REF!</f>
        <v>#REF!</v>
      </c>
      <c r="E247" s="57" t="e">
        <f>Шкафы!#REF!</f>
        <v>#REF!</v>
      </c>
      <c r="F247" s="57" t="e">
        <f>Шкафы!#REF!</f>
        <v>#REF!</v>
      </c>
      <c r="G247" s="57" t="e">
        <f>Шкафы!#REF!</f>
        <v>#REF!</v>
      </c>
      <c r="H247" s="133" t="e">
        <f>Шкафы!#REF!</f>
        <v>#REF!</v>
      </c>
      <c r="I247" s="133"/>
      <c r="J247" s="133"/>
      <c r="K247" s="133"/>
      <c r="L247" s="133"/>
      <c r="M247" s="133"/>
      <c r="N247" s="133"/>
      <c r="O247" s="133"/>
      <c r="P247" s="133"/>
      <c r="Q247" s="133"/>
      <c r="R247" s="133"/>
      <c r="S247" s="133"/>
      <c r="T247" s="133"/>
      <c r="U247" s="133"/>
      <c r="V247" s="133"/>
      <c r="W247" s="133"/>
      <c r="X247" s="133"/>
      <c r="Y247" s="133"/>
    </row>
    <row r="248" spans="1:25" ht="12.75" customHeight="1">
      <c r="A248" s="160"/>
      <c r="B248" s="553"/>
      <c r="C248" s="169" t="s">
        <v>142</v>
      </c>
      <c r="D248" s="184">
        <f>'Дополнительная комплектация'!$AK$340</f>
        <v>185</v>
      </c>
      <c r="E248" s="184">
        <f>'Дополнительная комплектация'!$AK$340</f>
        <v>185</v>
      </c>
      <c r="F248" s="184">
        <f>'Дополнительная комплектация'!$AK$340</f>
        <v>185</v>
      </c>
      <c r="G248" s="184">
        <f>'Дополнительная комплектация'!$AK$340</f>
        <v>185</v>
      </c>
      <c r="H248" s="133"/>
      <c r="I248" s="133"/>
      <c r="J248" s="141"/>
      <c r="K248" s="141"/>
      <c r="L248" s="141"/>
      <c r="M248" s="141"/>
      <c r="N248" s="141"/>
      <c r="O248" s="141"/>
      <c r="P248" s="141"/>
      <c r="Q248" s="141"/>
      <c r="R248" s="141"/>
      <c r="S248" s="141"/>
      <c r="T248" s="141"/>
      <c r="U248" s="141"/>
      <c r="V248" s="141"/>
      <c r="W248" s="141"/>
      <c r="X248" s="141"/>
      <c r="Y248" s="141"/>
    </row>
    <row r="249" spans="1:25" ht="37.5" customHeight="1">
      <c r="A249" s="139" t="s">
        <v>254</v>
      </c>
      <c r="B249" s="553"/>
      <c r="C249" s="134" t="s">
        <v>136</v>
      </c>
      <c r="D249" s="168" t="e">
        <f>SUM(D240:D248)</f>
        <v>#REF!</v>
      </c>
      <c r="E249" s="168" t="e">
        <f>SUM(E240:E248)</f>
        <v>#REF!</v>
      </c>
      <c r="F249" s="168" t="e">
        <f>SUM(F240:F248)</f>
        <v>#REF!</v>
      </c>
      <c r="G249" s="168" t="e">
        <f>SUM(G240:G248)</f>
        <v>#REF!</v>
      </c>
      <c r="H249" s="141" t="e">
        <f>SUM(H244:H247)</f>
        <v>#REF!</v>
      </c>
      <c r="I249" s="141" t="e">
        <f>SUM(I244:I247)</f>
        <v>#REF!</v>
      </c>
      <c r="J249" s="141" t="e">
        <f t="shared" ref="J249:Y249" si="26">SUM(J240:J247)</f>
        <v>#REF!</v>
      </c>
      <c r="K249" s="141" t="e">
        <f t="shared" si="26"/>
        <v>#REF!</v>
      </c>
      <c r="L249" s="141" t="e">
        <f t="shared" si="26"/>
        <v>#REF!</v>
      </c>
      <c r="M249" s="141" t="e">
        <f t="shared" si="26"/>
        <v>#REF!</v>
      </c>
      <c r="N249" s="141" t="e">
        <f t="shared" si="26"/>
        <v>#REF!</v>
      </c>
      <c r="O249" s="141" t="e">
        <f t="shared" si="26"/>
        <v>#REF!</v>
      </c>
      <c r="P249" s="141" t="e">
        <f t="shared" si="26"/>
        <v>#REF!</v>
      </c>
      <c r="Q249" s="141" t="e">
        <f t="shared" si="26"/>
        <v>#REF!</v>
      </c>
      <c r="R249" s="141" t="e">
        <f t="shared" si="26"/>
        <v>#REF!</v>
      </c>
      <c r="S249" s="141" t="e">
        <f t="shared" si="26"/>
        <v>#REF!</v>
      </c>
      <c r="T249" s="141" t="e">
        <f t="shared" si="26"/>
        <v>#REF!</v>
      </c>
      <c r="U249" s="141" t="e">
        <f t="shared" si="26"/>
        <v>#REF!</v>
      </c>
      <c r="V249" s="141" t="e">
        <f t="shared" si="26"/>
        <v>#REF!</v>
      </c>
      <c r="W249" s="141" t="e">
        <f t="shared" si="26"/>
        <v>#REF!</v>
      </c>
      <c r="X249" s="141" t="e">
        <f t="shared" si="26"/>
        <v>#REF!</v>
      </c>
      <c r="Y249" s="141" t="e">
        <f t="shared" si="26"/>
        <v>#REF!</v>
      </c>
    </row>
    <row r="250" spans="1:25" ht="12.75" customHeight="1">
      <c r="A250" s="76"/>
      <c r="B250" s="553" t="s">
        <v>243</v>
      </c>
      <c r="C250" s="140" t="s">
        <v>225</v>
      </c>
      <c r="D250" s="57">
        <f>'Дополнительная комплектация'!$B$198*2</f>
        <v>420</v>
      </c>
      <c r="E250" s="57">
        <f>'Дополнительная комплектация'!E198*2</f>
        <v>800</v>
      </c>
      <c r="F250" s="57">
        <f>'Дополнительная комплектация'!H198*2</f>
        <v>960</v>
      </c>
      <c r="G250" s="57">
        <f>'Дополнительная комплектация'!K198*2</f>
        <v>1140</v>
      </c>
      <c r="H250" s="133"/>
      <c r="I250" s="133"/>
      <c r="J250" s="133"/>
      <c r="K250" s="133"/>
      <c r="L250" s="133"/>
      <c r="M250" s="133"/>
      <c r="N250" s="133"/>
      <c r="O250" s="133"/>
      <c r="P250" s="133"/>
      <c r="Q250" s="133"/>
      <c r="R250" s="133"/>
      <c r="S250" s="133"/>
      <c r="T250" s="133"/>
      <c r="U250" s="133"/>
      <c r="V250" s="133"/>
      <c r="W250" s="133"/>
      <c r="X250" s="133"/>
      <c r="Y250" s="133"/>
    </row>
    <row r="251" spans="1:25" ht="24.75" customHeight="1">
      <c r="A251" s="160"/>
      <c r="B251" s="553"/>
      <c r="C251" s="140" t="s">
        <v>255</v>
      </c>
      <c r="D251" s="57">
        <f>'Дополнительная комплектация'!$P$198</f>
        <v>80</v>
      </c>
      <c r="E251" s="57">
        <f>'Дополнительная комплектация'!S198</f>
        <v>150</v>
      </c>
      <c r="F251" s="57">
        <f>'Дополнительная комплектация'!V198</f>
        <v>180</v>
      </c>
      <c r="G251" s="57">
        <f>'Дополнительная комплектация'!Y198</f>
        <v>210</v>
      </c>
      <c r="H251" s="133"/>
      <c r="I251" s="133"/>
      <c r="J251" s="133"/>
      <c r="K251" s="133"/>
      <c r="L251" s="133"/>
      <c r="M251" s="133"/>
      <c r="N251" s="133"/>
      <c r="O251" s="133"/>
      <c r="P251" s="133"/>
      <c r="Q251" s="133"/>
      <c r="R251" s="133"/>
      <c r="S251" s="133"/>
      <c r="T251" s="133"/>
      <c r="U251" s="133"/>
      <c r="V251" s="133"/>
      <c r="W251" s="133"/>
      <c r="X251" s="133"/>
      <c r="Y251" s="133"/>
    </row>
    <row r="252" spans="1:25" ht="24" customHeight="1">
      <c r="A252" s="160"/>
      <c r="B252" s="553"/>
      <c r="C252" s="140" t="s">
        <v>224</v>
      </c>
      <c r="D252" s="57" t="e">
        <f>Шкафы!#REF!</f>
        <v>#REF!</v>
      </c>
      <c r="E252" s="57" t="e">
        <f>Шкафы!#REF!</f>
        <v>#REF!</v>
      </c>
      <c r="F252" s="57" t="e">
        <f>Шкафы!#REF!</f>
        <v>#REF!</v>
      </c>
      <c r="G252" s="57" t="e">
        <f>Шкафы!#REF!</f>
        <v>#REF!</v>
      </c>
      <c r="H252" s="133"/>
      <c r="I252" s="133"/>
      <c r="J252" s="133"/>
      <c r="K252" s="133"/>
      <c r="L252" s="133"/>
      <c r="M252" s="133"/>
      <c r="N252" s="133"/>
      <c r="O252" s="133"/>
      <c r="P252" s="133"/>
      <c r="Q252" s="133"/>
      <c r="R252" s="133"/>
      <c r="S252" s="133"/>
      <c r="T252" s="133"/>
      <c r="U252" s="133"/>
      <c r="V252" s="133"/>
      <c r="W252" s="133"/>
      <c r="X252" s="133"/>
      <c r="Y252" s="133"/>
    </row>
    <row r="253" spans="1:25" ht="23.25" customHeight="1">
      <c r="A253" s="160"/>
      <c r="B253" s="553"/>
      <c r="C253" s="140" t="s">
        <v>256</v>
      </c>
      <c r="D253" s="57" t="e">
        <f>Шкафы!#REF!*2</f>
        <v>#REF!</v>
      </c>
      <c r="E253" s="57" t="e">
        <f>Шкафы!#REF!*2</f>
        <v>#REF!</v>
      </c>
      <c r="F253" s="57" t="e">
        <f>Шкафы!#REF!*2</f>
        <v>#REF!</v>
      </c>
      <c r="G253" s="57" t="e">
        <f>Шкафы!#REF!*2</f>
        <v>#REF!</v>
      </c>
      <c r="H253" s="133"/>
      <c r="I253" s="133"/>
      <c r="J253" s="133"/>
      <c r="K253" s="133"/>
      <c r="L253" s="133"/>
      <c r="M253" s="133"/>
      <c r="N253" s="133"/>
      <c r="O253" s="133"/>
      <c r="P253" s="133"/>
      <c r="Q253" s="133"/>
      <c r="R253" s="133"/>
      <c r="S253" s="133"/>
      <c r="T253" s="133"/>
      <c r="U253" s="133"/>
      <c r="V253" s="133"/>
      <c r="W253" s="133"/>
      <c r="X253" s="133"/>
      <c r="Y253" s="133"/>
    </row>
    <row r="254" spans="1:25" ht="12.75" customHeight="1">
      <c r="A254" s="160"/>
      <c r="B254" s="553"/>
      <c r="C254" s="140" t="s">
        <v>179</v>
      </c>
      <c r="D254" s="57" t="e">
        <f>Столы!#REF!</f>
        <v>#REF!</v>
      </c>
      <c r="E254" s="57" t="e">
        <f>Столы!#REF!</f>
        <v>#REF!</v>
      </c>
      <c r="F254" s="57" t="e">
        <f>Столы!#REF!</f>
        <v>#REF!</v>
      </c>
      <c r="G254" s="57" t="e">
        <f>Столы!#REF!</f>
        <v>#REF!</v>
      </c>
      <c r="H254" s="133"/>
      <c r="I254" s="133" t="e">
        <f>Столы!#REF!</f>
        <v>#REF!</v>
      </c>
      <c r="J254" s="133" t="e">
        <f>Столы!#REF!</f>
        <v>#REF!</v>
      </c>
      <c r="K254" s="133" t="e">
        <f>Столы!#REF!</f>
        <v>#REF!</v>
      </c>
      <c r="L254" s="133" t="e">
        <f>Столы!#REF!</f>
        <v>#REF!</v>
      </c>
      <c r="M254" s="133" t="e">
        <f>Столы!#REF!</f>
        <v>#REF!</v>
      </c>
      <c r="N254" s="133" t="e">
        <f>Столы!#REF!</f>
        <v>#REF!</v>
      </c>
      <c r="O254" s="133" t="e">
        <f>Столы!#REF!</f>
        <v>#REF!</v>
      </c>
      <c r="P254" s="133" t="e">
        <f>Столы!#REF!</f>
        <v>#REF!</v>
      </c>
      <c r="Q254" s="133" t="e">
        <f>Столы!#REF!</f>
        <v>#REF!</v>
      </c>
      <c r="R254" s="133" t="e">
        <f>Столы!#REF!</f>
        <v>#REF!</v>
      </c>
      <c r="S254" s="133" t="e">
        <f>Столы!#REF!</f>
        <v>#REF!</v>
      </c>
      <c r="T254" s="133"/>
      <c r="U254" s="133"/>
      <c r="V254" s="133"/>
      <c r="W254" s="133"/>
      <c r="X254" s="133"/>
      <c r="Y254" s="133"/>
    </row>
    <row r="255" spans="1:25" ht="12.75" customHeight="1">
      <c r="A255" s="160"/>
      <c r="B255" s="553"/>
      <c r="C255" s="140" t="s">
        <v>179</v>
      </c>
      <c r="D255" s="57" t="e">
        <f>Столы!#REF!</f>
        <v>#REF!</v>
      </c>
      <c r="E255" s="57" t="e">
        <f>Столы!#REF!</f>
        <v>#REF!</v>
      </c>
      <c r="F255" s="57" t="e">
        <f>Столы!#REF!</f>
        <v>#REF!</v>
      </c>
      <c r="G255" s="57" t="e">
        <f>Столы!#REF!</f>
        <v>#REF!</v>
      </c>
      <c r="H255" s="133"/>
      <c r="I255" s="133" t="e">
        <f>Столы!#REF!</f>
        <v>#REF!</v>
      </c>
      <c r="J255" s="133" t="e">
        <f>Столы!#REF!</f>
        <v>#REF!</v>
      </c>
      <c r="K255" s="133" t="e">
        <f>Столы!#REF!</f>
        <v>#REF!</v>
      </c>
      <c r="L255" s="133" t="e">
        <f>Столы!#REF!</f>
        <v>#REF!</v>
      </c>
      <c r="M255" s="133" t="e">
        <f>Столы!#REF!</f>
        <v>#REF!</v>
      </c>
      <c r="N255" s="133" t="e">
        <f>Столы!#REF!</f>
        <v>#REF!</v>
      </c>
      <c r="O255" s="133" t="e">
        <f>Столы!#REF!</f>
        <v>#REF!</v>
      </c>
      <c r="P255" s="133" t="e">
        <f>Столы!#REF!</f>
        <v>#REF!</v>
      </c>
      <c r="Q255" s="133" t="e">
        <f>Столы!#REF!</f>
        <v>#REF!</v>
      </c>
      <c r="R255" s="133" t="e">
        <f>Столы!#REF!</f>
        <v>#REF!</v>
      </c>
      <c r="S255" s="133" t="e">
        <f>Столы!#REF!</f>
        <v>#REF!</v>
      </c>
      <c r="T255" s="133"/>
      <c r="U255" s="133"/>
      <c r="V255" s="133"/>
      <c r="W255" s="133"/>
      <c r="X255" s="133"/>
      <c r="Y255" s="133"/>
    </row>
    <row r="256" spans="1:25" ht="25.5" customHeight="1">
      <c r="A256" s="160"/>
      <c r="B256" s="553"/>
      <c r="C256" s="170" t="s">
        <v>212</v>
      </c>
      <c r="D256" s="57" t="e">
        <f>Столы!#REF!</f>
        <v>#REF!</v>
      </c>
      <c r="E256" s="57" t="e">
        <f>Столы!#REF!</f>
        <v>#REF!</v>
      </c>
      <c r="F256" s="57" t="e">
        <f>Столы!#REF!</f>
        <v>#REF!</v>
      </c>
      <c r="G256" s="57" t="e">
        <f>Столы!#REF!</f>
        <v>#REF!</v>
      </c>
      <c r="H256" s="133"/>
      <c r="I256" s="133" t="e">
        <f>Столы!#REF!</f>
        <v>#REF!</v>
      </c>
      <c r="J256" s="133" t="e">
        <f>Столы!#REF!</f>
        <v>#REF!</v>
      </c>
      <c r="K256" s="133" t="e">
        <f>Столы!#REF!</f>
        <v>#REF!</v>
      </c>
      <c r="L256" s="133" t="e">
        <f>Столы!#REF!</f>
        <v>#REF!</v>
      </c>
      <c r="M256" s="133" t="e">
        <f>Столы!#REF!</f>
        <v>#REF!</v>
      </c>
      <c r="N256" s="133" t="e">
        <f>Столы!#REF!</f>
        <v>#REF!</v>
      </c>
      <c r="O256" s="133" t="e">
        <f>Столы!#REF!</f>
        <v>#REF!</v>
      </c>
      <c r="P256" s="133" t="e">
        <f>Столы!#REF!</f>
        <v>#REF!</v>
      </c>
      <c r="Q256" s="133" t="e">
        <f>Столы!#REF!</f>
        <v>#REF!</v>
      </c>
      <c r="R256" s="133" t="e">
        <f>Столы!#REF!</f>
        <v>#REF!</v>
      </c>
      <c r="S256" s="133" t="e">
        <f>Столы!#REF!</f>
        <v>#REF!</v>
      </c>
      <c r="T256" s="133"/>
      <c r="U256" s="133"/>
      <c r="V256" s="133"/>
      <c r="W256" s="133"/>
      <c r="X256" s="133"/>
      <c r="Y256" s="133"/>
    </row>
    <row r="257" spans="1:25" ht="24" customHeight="1">
      <c r="A257" s="160"/>
      <c r="B257" s="553"/>
      <c r="C257" s="140" t="s">
        <v>219</v>
      </c>
      <c r="D257" s="57" t="e">
        <f>Столы!#REF!</f>
        <v>#REF!</v>
      </c>
      <c r="E257" s="57" t="e">
        <f>Столы!#REF!</f>
        <v>#REF!</v>
      </c>
      <c r="F257" s="57" t="e">
        <f>Столы!#REF!</f>
        <v>#REF!</v>
      </c>
      <c r="G257" s="57" t="e">
        <f>Столы!#REF!</f>
        <v>#REF!</v>
      </c>
      <c r="H257" s="133" t="e">
        <f>Столы!#REF!</f>
        <v>#REF!</v>
      </c>
      <c r="I257" s="133" t="e">
        <f>Столы!#REF!</f>
        <v>#REF!</v>
      </c>
      <c r="J257" s="133" t="e">
        <f>Столы!#REF!</f>
        <v>#REF!</v>
      </c>
      <c r="K257" s="133" t="e">
        <f>Столы!#REF!</f>
        <v>#REF!</v>
      </c>
      <c r="L257" s="133" t="e">
        <f>Столы!#REF!</f>
        <v>#REF!</v>
      </c>
      <c r="M257" s="133" t="e">
        <f>Столы!#REF!</f>
        <v>#REF!</v>
      </c>
      <c r="N257" s="133" t="e">
        <f>Столы!#REF!</f>
        <v>#REF!</v>
      </c>
      <c r="O257" s="133" t="e">
        <f>Столы!#REF!</f>
        <v>#REF!</v>
      </c>
      <c r="P257" s="133" t="e">
        <f>Столы!#REF!</f>
        <v>#REF!</v>
      </c>
      <c r="Q257" s="133" t="e">
        <f>Столы!#REF!</f>
        <v>#REF!</v>
      </c>
      <c r="R257" s="133" t="e">
        <f>Столы!#REF!</f>
        <v>#REF!</v>
      </c>
      <c r="S257" s="133" t="e">
        <f>Столы!#REF!</f>
        <v>#REF!</v>
      </c>
      <c r="T257" s="133"/>
      <c r="U257" s="133"/>
      <c r="V257" s="133"/>
      <c r="W257" s="133"/>
      <c r="X257" s="133"/>
      <c r="Y257" s="133"/>
    </row>
    <row r="258" spans="1:25" ht="13.5" customHeight="1">
      <c r="A258" s="160"/>
      <c r="B258" s="553"/>
      <c r="C258" s="140" t="s">
        <v>165</v>
      </c>
      <c r="D258" s="57" t="e">
        <f>Столы!#REF!</f>
        <v>#REF!</v>
      </c>
      <c r="E258" s="57" t="e">
        <f>Столы!#REF!</f>
        <v>#REF!</v>
      </c>
      <c r="F258" s="57" t="e">
        <f>Столы!#REF!</f>
        <v>#REF!</v>
      </c>
      <c r="G258" s="57" t="e">
        <f>Столы!#REF!</f>
        <v>#REF!</v>
      </c>
      <c r="H258" s="133" t="e">
        <f>Столы!#REF!</f>
        <v>#REF!</v>
      </c>
      <c r="I258" s="133" t="e">
        <f>Столы!#REF!</f>
        <v>#REF!</v>
      </c>
      <c r="J258" s="133" t="e">
        <f>Столы!#REF!</f>
        <v>#REF!</v>
      </c>
      <c r="K258" s="133" t="e">
        <f>Столы!#REF!</f>
        <v>#REF!</v>
      </c>
      <c r="L258" s="133" t="e">
        <f>Столы!#REF!</f>
        <v>#REF!</v>
      </c>
      <c r="M258" s="133" t="e">
        <f>Столы!#REF!</f>
        <v>#REF!</v>
      </c>
      <c r="N258" s="133" t="e">
        <f>Столы!#REF!</f>
        <v>#REF!</v>
      </c>
      <c r="O258" s="133" t="e">
        <f>Столы!#REF!</f>
        <v>#REF!</v>
      </c>
      <c r="P258" s="133" t="e">
        <f>Столы!#REF!</f>
        <v>#REF!</v>
      </c>
      <c r="Q258" s="133" t="e">
        <f>Столы!#REF!</f>
        <v>#REF!</v>
      </c>
      <c r="R258" s="133" t="e">
        <f>Столы!#REF!</f>
        <v>#REF!</v>
      </c>
      <c r="S258" s="133" t="e">
        <f>Столы!#REF!</f>
        <v>#REF!</v>
      </c>
      <c r="T258" s="133"/>
      <c r="U258" s="133"/>
      <c r="V258" s="133"/>
      <c r="W258" s="133"/>
      <c r="X258" s="133"/>
      <c r="Y258" s="133"/>
    </row>
    <row r="259" spans="1:25" ht="24.75" customHeight="1">
      <c r="A259" s="160"/>
      <c r="B259" s="553"/>
      <c r="C259" s="140" t="s">
        <v>239</v>
      </c>
      <c r="D259" s="57" t="e">
        <f>Столы!#REF!</f>
        <v>#REF!</v>
      </c>
      <c r="E259" s="57" t="e">
        <f>Столы!#REF!</f>
        <v>#REF!</v>
      </c>
      <c r="F259" s="57" t="e">
        <f>Столы!#REF!</f>
        <v>#REF!</v>
      </c>
      <c r="G259" s="57" t="e">
        <f>Столы!#REF!</f>
        <v>#REF!</v>
      </c>
      <c r="H259" s="133"/>
      <c r="I259" s="133" t="e">
        <f>Столы!#REF!</f>
        <v>#REF!</v>
      </c>
      <c r="J259" s="133" t="e">
        <f>Столы!#REF!</f>
        <v>#REF!</v>
      </c>
      <c r="K259" s="133" t="e">
        <f>Столы!#REF!</f>
        <v>#REF!</v>
      </c>
      <c r="L259" s="133" t="e">
        <f>Столы!#REF!</f>
        <v>#REF!</v>
      </c>
      <c r="M259" s="133" t="e">
        <f>Столы!#REF!</f>
        <v>#REF!</v>
      </c>
      <c r="N259" s="133" t="e">
        <f>Столы!#REF!</f>
        <v>#REF!</v>
      </c>
      <c r="O259" s="133" t="e">
        <f>Столы!#REF!</f>
        <v>#REF!</v>
      </c>
      <c r="P259" s="133" t="e">
        <f>Столы!#REF!</f>
        <v>#REF!</v>
      </c>
      <c r="Q259" s="133" t="e">
        <f>Столы!#REF!</f>
        <v>#REF!</v>
      </c>
      <c r="R259" s="133" t="e">
        <f>Столы!#REF!</f>
        <v>#REF!</v>
      </c>
      <c r="S259" s="133" t="e">
        <f>Столы!#REF!</f>
        <v>#REF!</v>
      </c>
      <c r="T259" s="133"/>
      <c r="U259" s="133"/>
      <c r="V259" s="133"/>
      <c r="W259" s="133"/>
      <c r="X259" s="133"/>
      <c r="Y259" s="133"/>
    </row>
    <row r="260" spans="1:25" ht="12.75" customHeight="1">
      <c r="A260" s="160"/>
      <c r="B260" s="553"/>
      <c r="C260" s="140" t="s">
        <v>257</v>
      </c>
      <c r="D260" s="57">
        <f>'Дополнительная комплектация'!$AE$249</f>
        <v>208</v>
      </c>
      <c r="E260" s="57">
        <f>'Дополнительная комплектация'!AH249</f>
        <v>378</v>
      </c>
      <c r="F260" s="57">
        <f>'Дополнительная комплектация'!AK249</f>
        <v>468</v>
      </c>
      <c r="G260" s="57">
        <f>'Дополнительная комплектация'!AN249</f>
        <v>588</v>
      </c>
      <c r="H260" s="133"/>
      <c r="I260" s="133"/>
      <c r="J260" s="133"/>
      <c r="K260" s="133"/>
      <c r="L260" s="133"/>
      <c r="M260" s="133"/>
      <c r="N260" s="133"/>
      <c r="O260" s="133"/>
      <c r="P260" s="133"/>
      <c r="Q260" s="133"/>
      <c r="R260" s="133"/>
      <c r="S260" s="133"/>
      <c r="T260" s="133"/>
      <c r="U260" s="133"/>
      <c r="V260" s="133"/>
      <c r="W260" s="133"/>
      <c r="X260" s="133"/>
      <c r="Y260" s="133"/>
    </row>
    <row r="261" spans="1:25" ht="24" customHeight="1">
      <c r="A261" s="160"/>
      <c r="B261" s="553"/>
      <c r="C261" s="140" t="s">
        <v>228</v>
      </c>
      <c r="D261" s="57" t="e">
        <f>Шкафы!#REF!</f>
        <v>#REF!</v>
      </c>
      <c r="E261" s="57" t="e">
        <f>Шкафы!#REF!</f>
        <v>#REF!</v>
      </c>
      <c r="F261" s="57" t="e">
        <f>Шкафы!#REF!</f>
        <v>#REF!</v>
      </c>
      <c r="G261" s="57" t="e">
        <f>Шкафы!#REF!</f>
        <v>#REF!</v>
      </c>
      <c r="H261" s="133" t="e">
        <f>Шкафы!#REF!</f>
        <v>#REF!</v>
      </c>
      <c r="I261" s="133"/>
      <c r="J261" s="133"/>
      <c r="K261" s="133"/>
      <c r="L261" s="133"/>
      <c r="M261" s="133"/>
      <c r="N261" s="133"/>
      <c r="O261" s="133"/>
      <c r="P261" s="133"/>
      <c r="Q261" s="133"/>
      <c r="R261" s="133"/>
      <c r="S261" s="133"/>
      <c r="T261" s="133" t="e">
        <f>Шкафы!#REF!</f>
        <v>#REF!</v>
      </c>
      <c r="U261" s="133" t="e">
        <f>Шкафы!#REF!</f>
        <v>#REF!</v>
      </c>
      <c r="V261" s="133" t="e">
        <f>Шкафы!#REF!</f>
        <v>#REF!</v>
      </c>
      <c r="W261" s="133" t="e">
        <f>Шкафы!#REF!</f>
        <v>#REF!</v>
      </c>
      <c r="X261" s="133" t="e">
        <f>Шкафы!#REF!</f>
        <v>#REF!</v>
      </c>
      <c r="Y261" s="133" t="e">
        <f>Шкафы!#REF!</f>
        <v>#REF!</v>
      </c>
    </row>
    <row r="262" spans="1:25" ht="12.75" customHeight="1">
      <c r="A262" s="160"/>
      <c r="B262" s="553"/>
      <c r="C262" s="140" t="s">
        <v>258</v>
      </c>
      <c r="D262" s="57" t="e">
        <f>Шкафы!#REF!</f>
        <v>#REF!</v>
      </c>
      <c r="E262" s="57" t="e">
        <f>Шкафы!#REF!</f>
        <v>#REF!</v>
      </c>
      <c r="F262" s="57" t="e">
        <f>Шкафы!#REF!</f>
        <v>#REF!</v>
      </c>
      <c r="G262" s="57" t="e">
        <f>Шкафы!#REF!</f>
        <v>#REF!</v>
      </c>
      <c r="H262" s="133" t="e">
        <f>Шкафы!#REF!</f>
        <v>#REF!</v>
      </c>
      <c r="I262" s="133"/>
      <c r="J262" s="133"/>
      <c r="K262" s="133"/>
      <c r="L262" s="133"/>
      <c r="M262" s="133"/>
      <c r="N262" s="133"/>
      <c r="O262" s="133"/>
      <c r="P262" s="133"/>
      <c r="Q262" s="133"/>
      <c r="R262" s="133"/>
      <c r="S262" s="133"/>
      <c r="T262" s="133" t="e">
        <f>Шкафы!#REF!</f>
        <v>#REF!</v>
      </c>
      <c r="U262" s="133" t="e">
        <f>Шкафы!#REF!</f>
        <v>#REF!</v>
      </c>
      <c r="V262" s="133" t="e">
        <f>Шкафы!#REF!</f>
        <v>#REF!</v>
      </c>
      <c r="W262" s="133" t="e">
        <f>Шкафы!#REF!</f>
        <v>#REF!</v>
      </c>
      <c r="X262" s="133" t="e">
        <f>Шкафы!#REF!</f>
        <v>#REF!</v>
      </c>
      <c r="Y262" s="133" t="e">
        <f>Шкафы!#REF!</f>
        <v>#REF!</v>
      </c>
    </row>
    <row r="263" spans="1:25" ht="39" customHeight="1">
      <c r="A263" s="160"/>
      <c r="B263" s="553"/>
      <c r="C263" s="140" t="s">
        <v>259</v>
      </c>
      <c r="D263" s="57" t="e">
        <f>Шкафы!#REF!</f>
        <v>#REF!</v>
      </c>
      <c r="E263" s="57" t="e">
        <f>Шкафы!#REF!</f>
        <v>#REF!</v>
      </c>
      <c r="F263" s="57" t="e">
        <f>Шкафы!#REF!</f>
        <v>#REF!</v>
      </c>
      <c r="G263" s="57" t="e">
        <f>Шкафы!#REF!</f>
        <v>#REF!</v>
      </c>
      <c r="H263" s="133" t="e">
        <f>Шкафы!#REF!</f>
        <v>#REF!</v>
      </c>
      <c r="I263" s="133"/>
      <c r="J263" s="133"/>
      <c r="K263" s="133"/>
      <c r="L263" s="133"/>
      <c r="M263" s="133"/>
      <c r="N263" s="133"/>
      <c r="O263" s="133"/>
      <c r="P263" s="133"/>
      <c r="Q263" s="133"/>
      <c r="R263" s="133"/>
      <c r="S263" s="133"/>
      <c r="T263" s="133"/>
      <c r="U263" s="133"/>
      <c r="V263" s="133"/>
      <c r="W263" s="133"/>
      <c r="X263" s="133"/>
      <c r="Y263" s="133"/>
    </row>
    <row r="264" spans="1:25" ht="24.75" customHeight="1">
      <c r="A264" s="160"/>
      <c r="B264" s="553"/>
      <c r="C264" s="140" t="s">
        <v>260</v>
      </c>
      <c r="D264" s="57" t="e">
        <f>Шкафы!#REF!</f>
        <v>#REF!</v>
      </c>
      <c r="E264" s="57" t="e">
        <f>Шкафы!#REF!</f>
        <v>#REF!</v>
      </c>
      <c r="F264" s="57" t="e">
        <f>Шкафы!#REF!</f>
        <v>#REF!</v>
      </c>
      <c r="G264" s="57" t="e">
        <f>Шкафы!#REF!</f>
        <v>#REF!</v>
      </c>
      <c r="H264" s="133" t="e">
        <f>Шкафы!#REF!</f>
        <v>#REF!</v>
      </c>
      <c r="I264" s="133"/>
      <c r="J264" s="133"/>
      <c r="K264" s="133"/>
      <c r="L264" s="133"/>
      <c r="M264" s="133"/>
      <c r="N264" s="133"/>
      <c r="O264" s="133"/>
      <c r="P264" s="133"/>
      <c r="Q264" s="133"/>
      <c r="R264" s="133"/>
      <c r="S264" s="133"/>
      <c r="T264" s="133"/>
      <c r="U264" s="133"/>
      <c r="V264" s="133"/>
      <c r="W264" s="133"/>
      <c r="X264" s="133"/>
      <c r="Y264" s="133"/>
    </row>
    <row r="265" spans="1:25" ht="27" customHeight="1">
      <c r="A265" s="139" t="s">
        <v>261</v>
      </c>
      <c r="B265" s="553"/>
      <c r="C265" s="140" t="s">
        <v>262</v>
      </c>
      <c r="D265" s="57" t="e">
        <f>Шкафы!#REF!</f>
        <v>#REF!</v>
      </c>
      <c r="E265" s="57" t="e">
        <f>Шкафы!#REF!</f>
        <v>#REF!</v>
      </c>
      <c r="F265" s="57" t="e">
        <f>Шкафы!#REF!</f>
        <v>#REF!</v>
      </c>
      <c r="G265" s="57" t="e">
        <f>Шкафы!#REF!</f>
        <v>#REF!</v>
      </c>
      <c r="H265" s="133" t="e">
        <f>Шкафы!#REF!</f>
        <v>#REF!</v>
      </c>
      <c r="I265" s="133"/>
      <c r="J265" s="133"/>
      <c r="K265" s="133"/>
      <c r="L265" s="133"/>
      <c r="M265" s="133"/>
      <c r="N265" s="133"/>
      <c r="O265" s="133"/>
      <c r="P265" s="133"/>
      <c r="Q265" s="133"/>
      <c r="R265" s="133"/>
      <c r="S265" s="133"/>
      <c r="T265" s="133"/>
      <c r="U265" s="133"/>
      <c r="V265" s="133"/>
      <c r="W265" s="133"/>
      <c r="X265" s="133"/>
      <c r="Y265" s="133"/>
    </row>
    <row r="266" spans="1:25" ht="27" customHeight="1">
      <c r="A266" s="160"/>
      <c r="B266" s="553"/>
      <c r="C266" s="169" t="s">
        <v>142</v>
      </c>
      <c r="D266" s="184">
        <f>'Дополнительная комплектация'!$AK$340</f>
        <v>185</v>
      </c>
      <c r="E266" s="184">
        <f>'Дополнительная комплектация'!$AK$340</f>
        <v>185</v>
      </c>
      <c r="F266" s="184">
        <f>'Дополнительная комплектация'!$AK$340</f>
        <v>185</v>
      </c>
      <c r="G266" s="184">
        <f>'Дополнительная комплектация'!$AK$340</f>
        <v>185</v>
      </c>
      <c r="H266" s="133"/>
      <c r="I266" s="133"/>
      <c r="J266" s="141"/>
      <c r="K266" s="141"/>
      <c r="L266" s="141"/>
      <c r="M266" s="141"/>
      <c r="N266" s="141"/>
      <c r="O266" s="141"/>
      <c r="P266" s="141"/>
      <c r="Q266" s="141"/>
      <c r="R266" s="141"/>
      <c r="S266" s="141"/>
      <c r="T266" s="141"/>
      <c r="U266" s="141"/>
      <c r="V266" s="141"/>
      <c r="W266" s="141"/>
      <c r="X266" s="141"/>
      <c r="Y266" s="141"/>
    </row>
    <row r="267" spans="1:25" ht="37.5" customHeight="1">
      <c r="A267" s="160"/>
      <c r="B267" s="553"/>
      <c r="C267" s="134" t="s">
        <v>136</v>
      </c>
      <c r="D267" s="168" t="e">
        <f>SUM(D250:D266)</f>
        <v>#REF!</v>
      </c>
      <c r="E267" s="168" t="e">
        <f>SUM(E250:E266)</f>
        <v>#REF!</v>
      </c>
      <c r="F267" s="168" t="e">
        <f>SUM(F250:F266)</f>
        <v>#REF!</v>
      </c>
      <c r="G267" s="168" t="e">
        <f>SUM(G250:G266)</f>
        <v>#REF!</v>
      </c>
      <c r="H267" s="141" t="e">
        <f>SUM(H257:H265)</f>
        <v>#REF!</v>
      </c>
      <c r="I267" s="141" t="e">
        <f>SUM(I257:I265)</f>
        <v>#REF!</v>
      </c>
      <c r="J267" s="141" t="e">
        <f t="shared" ref="J267:Y267" si="27">SUM(J250:J265)</f>
        <v>#REF!</v>
      </c>
      <c r="K267" s="141" t="e">
        <f t="shared" si="27"/>
        <v>#REF!</v>
      </c>
      <c r="L267" s="141" t="e">
        <f t="shared" si="27"/>
        <v>#REF!</v>
      </c>
      <c r="M267" s="141" t="e">
        <f t="shared" si="27"/>
        <v>#REF!</v>
      </c>
      <c r="N267" s="141" t="e">
        <f t="shared" si="27"/>
        <v>#REF!</v>
      </c>
      <c r="O267" s="141" t="e">
        <f t="shared" si="27"/>
        <v>#REF!</v>
      </c>
      <c r="P267" s="141" t="e">
        <f t="shared" si="27"/>
        <v>#REF!</v>
      </c>
      <c r="Q267" s="141" t="e">
        <f t="shared" si="27"/>
        <v>#REF!</v>
      </c>
      <c r="R267" s="141" t="e">
        <f t="shared" si="27"/>
        <v>#REF!</v>
      </c>
      <c r="S267" s="141" t="e">
        <f t="shared" si="27"/>
        <v>#REF!</v>
      </c>
      <c r="T267" s="141" t="e">
        <f t="shared" si="27"/>
        <v>#REF!</v>
      </c>
      <c r="U267" s="141" t="e">
        <f t="shared" si="27"/>
        <v>#REF!</v>
      </c>
      <c r="V267" s="141" t="e">
        <f t="shared" si="27"/>
        <v>#REF!</v>
      </c>
      <c r="W267" s="141" t="e">
        <f t="shared" si="27"/>
        <v>#REF!</v>
      </c>
      <c r="X267" s="141" t="e">
        <f t="shared" si="27"/>
        <v>#REF!</v>
      </c>
      <c r="Y267" s="141" t="e">
        <f t="shared" si="27"/>
        <v>#REF!</v>
      </c>
    </row>
    <row r="268" spans="1:25" ht="12.75" customHeight="1">
      <c r="A268" s="76"/>
      <c r="B268" s="553" t="s">
        <v>263</v>
      </c>
      <c r="C268" s="140" t="s">
        <v>225</v>
      </c>
      <c r="D268" s="57">
        <f>'Дополнительная комплектация'!$B$198*2</f>
        <v>420</v>
      </c>
      <c r="E268" s="57">
        <f>'Дополнительная комплектация'!E198*2</f>
        <v>800</v>
      </c>
      <c r="F268" s="57">
        <f>'Дополнительная комплектация'!H198*2</f>
        <v>960</v>
      </c>
      <c r="G268" s="57">
        <f>'Дополнительная комплектация'!K198*2</f>
        <v>1140</v>
      </c>
      <c r="H268" s="133"/>
      <c r="I268" s="133"/>
      <c r="J268" s="133"/>
      <c r="K268" s="133"/>
      <c r="L268" s="133"/>
      <c r="M268" s="133"/>
      <c r="N268" s="133"/>
      <c r="O268" s="133"/>
      <c r="P268" s="133"/>
      <c r="Q268" s="133"/>
      <c r="R268" s="133"/>
      <c r="S268" s="133"/>
      <c r="T268" s="133"/>
      <c r="U268" s="133"/>
      <c r="V268" s="133"/>
      <c r="W268" s="133"/>
      <c r="X268" s="133"/>
      <c r="Y268" s="133"/>
    </row>
    <row r="269" spans="1:25" ht="12.75" customHeight="1">
      <c r="A269" s="160"/>
      <c r="B269" s="553"/>
      <c r="C269" s="140" t="s">
        <v>264</v>
      </c>
      <c r="D269" s="57">
        <f>'Дополнительная комплектация'!$P$198</f>
        <v>80</v>
      </c>
      <c r="E269" s="57">
        <f>'Дополнительная комплектация'!S198</f>
        <v>150</v>
      </c>
      <c r="F269" s="57">
        <f>'Дополнительная комплектация'!V198</f>
        <v>180</v>
      </c>
      <c r="G269" s="57">
        <f>'Дополнительная комплектация'!Y198</f>
        <v>210</v>
      </c>
      <c r="H269" s="133"/>
      <c r="I269" s="133"/>
      <c r="J269" s="133"/>
      <c r="K269" s="133"/>
      <c r="L269" s="133"/>
      <c r="M269" s="133"/>
      <c r="N269" s="133"/>
      <c r="O269" s="133"/>
      <c r="P269" s="133"/>
      <c r="Q269" s="133"/>
      <c r="R269" s="133"/>
      <c r="S269" s="133"/>
      <c r="T269" s="133"/>
      <c r="U269" s="133"/>
      <c r="V269" s="133"/>
      <c r="W269" s="133"/>
      <c r="X269" s="133"/>
      <c r="Y269" s="133"/>
    </row>
    <row r="270" spans="1:25" ht="12.75" customHeight="1">
      <c r="A270" s="160"/>
      <c r="B270" s="553"/>
      <c r="C270" s="140" t="s">
        <v>265</v>
      </c>
      <c r="D270" s="57">
        <f>'Дополнительная комплектация'!$AD$204</f>
        <v>60</v>
      </c>
      <c r="E270" s="57">
        <f>'Дополнительная комплектация'!E204</f>
        <v>110</v>
      </c>
      <c r="F270" s="57">
        <f>'Дополнительная комплектация'!H204</f>
        <v>130</v>
      </c>
      <c r="G270" s="57">
        <f>'Дополнительная комплектация'!K204</f>
        <v>150</v>
      </c>
      <c r="H270" s="133"/>
      <c r="I270" s="133"/>
      <c r="J270" s="133"/>
      <c r="K270" s="133"/>
      <c r="L270" s="133"/>
      <c r="M270" s="133"/>
      <c r="N270" s="133"/>
      <c r="O270" s="133"/>
      <c r="P270" s="133"/>
      <c r="Q270" s="133"/>
      <c r="R270" s="133"/>
      <c r="S270" s="133"/>
      <c r="T270" s="133"/>
      <c r="U270" s="133"/>
      <c r="V270" s="133"/>
      <c r="W270" s="133"/>
      <c r="X270" s="133"/>
      <c r="Y270" s="133"/>
    </row>
    <row r="271" spans="1:25" ht="26.25" customHeight="1">
      <c r="A271" s="160"/>
      <c r="B271" s="553"/>
      <c r="C271" s="140" t="s">
        <v>224</v>
      </c>
      <c r="D271" s="57" t="e">
        <f>Шкафы!#REF!</f>
        <v>#REF!</v>
      </c>
      <c r="E271" s="57" t="e">
        <f>Шкафы!#REF!</f>
        <v>#REF!</v>
      </c>
      <c r="F271" s="57" t="e">
        <f>Шкафы!#REF!</f>
        <v>#REF!</v>
      </c>
      <c r="G271" s="57" t="e">
        <f>Шкафы!#REF!</f>
        <v>#REF!</v>
      </c>
      <c r="H271" s="133"/>
      <c r="I271" s="133"/>
      <c r="J271" s="133"/>
      <c r="K271" s="133"/>
      <c r="L271" s="133"/>
      <c r="M271" s="133"/>
      <c r="N271" s="133"/>
      <c r="O271" s="133"/>
      <c r="P271" s="133"/>
      <c r="Q271" s="133"/>
      <c r="R271" s="133"/>
      <c r="S271" s="133"/>
      <c r="T271" s="133"/>
      <c r="U271" s="133"/>
      <c r="V271" s="133"/>
      <c r="W271" s="133"/>
      <c r="X271" s="133"/>
      <c r="Y271" s="133"/>
    </row>
    <row r="272" spans="1:25" ht="38.25" customHeight="1">
      <c r="A272" s="160"/>
      <c r="B272" s="553"/>
      <c r="C272" s="140" t="s">
        <v>266</v>
      </c>
      <c r="D272" s="57" t="e">
        <f>Шкафы!#REF!</f>
        <v>#REF!</v>
      </c>
      <c r="E272" s="57" t="e">
        <f>Шкафы!#REF!</f>
        <v>#REF!</v>
      </c>
      <c r="F272" s="57" t="e">
        <f>Шкафы!#REF!</f>
        <v>#REF!</v>
      </c>
      <c r="G272" s="57" t="e">
        <f>Шкафы!#REF!</f>
        <v>#REF!</v>
      </c>
      <c r="H272" s="133" t="e">
        <f>Шкафы!#REF!</f>
        <v>#REF!</v>
      </c>
      <c r="I272" s="133"/>
      <c r="J272" s="133"/>
      <c r="K272" s="133"/>
      <c r="L272" s="133"/>
      <c r="M272" s="133"/>
      <c r="N272" s="133"/>
      <c r="O272" s="133"/>
      <c r="P272" s="133"/>
      <c r="Q272" s="133"/>
      <c r="R272" s="133"/>
      <c r="S272" s="133"/>
      <c r="T272" s="133" t="e">
        <f>Шкафы!#REF!</f>
        <v>#REF!</v>
      </c>
      <c r="U272" s="133" t="e">
        <f>Шкафы!#REF!</f>
        <v>#REF!</v>
      </c>
      <c r="V272" s="133" t="e">
        <f>Шкафы!#REF!</f>
        <v>#REF!</v>
      </c>
      <c r="W272" s="133" t="e">
        <f>Шкафы!#REF!</f>
        <v>#REF!</v>
      </c>
      <c r="X272" s="133" t="e">
        <f>Шкафы!#REF!</f>
        <v>#REF!</v>
      </c>
      <c r="Y272" s="133" t="e">
        <f>Шкафы!#REF!</f>
        <v>#REF!</v>
      </c>
    </row>
    <row r="273" spans="1:25" ht="12.75" customHeight="1">
      <c r="A273" s="160"/>
      <c r="B273" s="553"/>
      <c r="C273" s="140" t="s">
        <v>211</v>
      </c>
      <c r="D273" s="57" t="e">
        <f>Столы!#REF!</f>
        <v>#REF!</v>
      </c>
      <c r="E273" s="57" t="e">
        <f>Столы!#REF!</f>
        <v>#REF!</v>
      </c>
      <c r="F273" s="57" t="e">
        <f>Столы!#REF!</f>
        <v>#REF!</v>
      </c>
      <c r="G273" s="57" t="e">
        <f>Столы!#REF!</f>
        <v>#REF!</v>
      </c>
      <c r="H273" s="133"/>
      <c r="I273" s="133" t="e">
        <f>Столы!#REF!</f>
        <v>#REF!</v>
      </c>
      <c r="J273" s="133" t="e">
        <f>Столы!#REF!</f>
        <v>#REF!</v>
      </c>
      <c r="K273" s="133" t="e">
        <f>Столы!#REF!</f>
        <v>#REF!</v>
      </c>
      <c r="L273" s="133" t="e">
        <f>Столы!#REF!</f>
        <v>#REF!</v>
      </c>
      <c r="M273" s="133" t="e">
        <f>Столы!#REF!</f>
        <v>#REF!</v>
      </c>
      <c r="N273" s="133" t="e">
        <f>Столы!#REF!</f>
        <v>#REF!</v>
      </c>
      <c r="O273" s="133" t="e">
        <f>Столы!#REF!</f>
        <v>#REF!</v>
      </c>
      <c r="P273" s="133" t="e">
        <f>Столы!#REF!</f>
        <v>#REF!</v>
      </c>
      <c r="Q273" s="133" t="e">
        <f>Столы!#REF!</f>
        <v>#REF!</v>
      </c>
      <c r="R273" s="133" t="e">
        <f>Столы!#REF!</f>
        <v>#REF!</v>
      </c>
      <c r="S273" s="133" t="e">
        <f>Столы!#REF!</f>
        <v>#REF!</v>
      </c>
      <c r="T273" s="133" t="e">
        <f>Столы!#REF!</f>
        <v>#REF!</v>
      </c>
      <c r="U273" s="133" t="e">
        <f>Столы!#REF!</f>
        <v>#REF!</v>
      </c>
      <c r="V273" s="133" t="e">
        <f>Столы!#REF!</f>
        <v>#REF!</v>
      </c>
      <c r="W273" s="133" t="e">
        <f>Столы!#REF!</f>
        <v>#REF!</v>
      </c>
      <c r="X273" s="133" t="e">
        <f>Столы!#REF!</f>
        <v>#REF!</v>
      </c>
      <c r="Y273" s="133" t="e">
        <f>Столы!#REF!</f>
        <v>#REF!</v>
      </c>
    </row>
    <row r="274" spans="1:25" ht="12.75" customHeight="1">
      <c r="A274" s="160"/>
      <c r="B274" s="553"/>
      <c r="C274" s="140" t="s">
        <v>226</v>
      </c>
      <c r="D274" s="57" t="e">
        <f>Столы!#REF!</f>
        <v>#REF!</v>
      </c>
      <c r="E274" s="57" t="e">
        <f>Столы!#REF!</f>
        <v>#REF!</v>
      </c>
      <c r="F274" s="57" t="e">
        <f>Столы!#REF!</f>
        <v>#REF!</v>
      </c>
      <c r="G274" s="57" t="e">
        <f>Столы!#REF!</f>
        <v>#REF!</v>
      </c>
      <c r="H274" s="133"/>
      <c r="I274" s="133" t="e">
        <f>Столы!#REF!</f>
        <v>#REF!</v>
      </c>
      <c r="J274" s="133" t="e">
        <f>Столы!#REF!</f>
        <v>#REF!</v>
      </c>
      <c r="K274" s="133" t="e">
        <f>Столы!#REF!</f>
        <v>#REF!</v>
      </c>
      <c r="L274" s="133" t="e">
        <f>Столы!#REF!</f>
        <v>#REF!</v>
      </c>
      <c r="M274" s="133" t="e">
        <f>Столы!#REF!</f>
        <v>#REF!</v>
      </c>
      <c r="N274" s="133" t="e">
        <f>Столы!#REF!</f>
        <v>#REF!</v>
      </c>
      <c r="O274" s="133" t="e">
        <f>Столы!#REF!</f>
        <v>#REF!</v>
      </c>
      <c r="P274" s="133" t="e">
        <f>Столы!#REF!</f>
        <v>#REF!</v>
      </c>
      <c r="Q274" s="133" t="e">
        <f>Столы!#REF!</f>
        <v>#REF!</v>
      </c>
      <c r="R274" s="133" t="e">
        <f>Столы!#REF!</f>
        <v>#REF!</v>
      </c>
      <c r="S274" s="133" t="e">
        <f>Столы!#REF!</f>
        <v>#REF!</v>
      </c>
      <c r="T274" s="133" t="e">
        <f>Столы!#REF!</f>
        <v>#REF!</v>
      </c>
      <c r="U274" s="133" t="e">
        <f>Столы!#REF!</f>
        <v>#REF!</v>
      </c>
      <c r="V274" s="133" t="e">
        <f>Столы!#REF!</f>
        <v>#REF!</v>
      </c>
      <c r="W274" s="133" t="e">
        <f>Столы!#REF!</f>
        <v>#REF!</v>
      </c>
      <c r="X274" s="133" t="e">
        <f>Столы!#REF!</f>
        <v>#REF!</v>
      </c>
      <c r="Y274" s="133" t="e">
        <f>Столы!#REF!</f>
        <v>#REF!</v>
      </c>
    </row>
    <row r="275" spans="1:25" ht="12.75" customHeight="1">
      <c r="A275" s="160"/>
      <c r="B275" s="553"/>
      <c r="C275" s="140" t="s">
        <v>267</v>
      </c>
      <c r="D275" s="57" t="e">
        <f>Столы!#REF!</f>
        <v>#REF!</v>
      </c>
      <c r="E275" s="57" t="e">
        <f>Столы!#REF!</f>
        <v>#REF!</v>
      </c>
      <c r="F275" s="57" t="e">
        <f>Столы!#REF!</f>
        <v>#REF!</v>
      </c>
      <c r="G275" s="57" t="e">
        <f>Столы!#REF!</f>
        <v>#REF!</v>
      </c>
      <c r="H275" s="133"/>
      <c r="I275" s="133" t="e">
        <f>Столы!#REF!</f>
        <v>#REF!</v>
      </c>
      <c r="J275" s="133" t="e">
        <f>Столы!#REF!</f>
        <v>#REF!</v>
      </c>
      <c r="K275" s="133" t="e">
        <f>Столы!#REF!</f>
        <v>#REF!</v>
      </c>
      <c r="L275" s="133" t="e">
        <f>Столы!#REF!</f>
        <v>#REF!</v>
      </c>
      <c r="M275" s="133" t="e">
        <f>Столы!#REF!</f>
        <v>#REF!</v>
      </c>
      <c r="N275" s="133" t="e">
        <f>Столы!#REF!</f>
        <v>#REF!</v>
      </c>
      <c r="O275" s="133" t="e">
        <f>Столы!#REF!</f>
        <v>#REF!</v>
      </c>
      <c r="P275" s="133" t="e">
        <f>Столы!#REF!</f>
        <v>#REF!</v>
      </c>
      <c r="Q275" s="133" t="e">
        <f>Столы!#REF!</f>
        <v>#REF!</v>
      </c>
      <c r="R275" s="133" t="e">
        <f>Столы!#REF!</f>
        <v>#REF!</v>
      </c>
      <c r="S275" s="133" t="e">
        <f>Столы!#REF!</f>
        <v>#REF!</v>
      </c>
      <c r="T275" s="133"/>
      <c r="U275" s="133"/>
      <c r="V275" s="133"/>
      <c r="W275" s="133"/>
      <c r="X275" s="133"/>
      <c r="Y275" s="133"/>
    </row>
    <row r="276" spans="1:25" ht="26.25" customHeight="1">
      <c r="A276" s="160"/>
      <c r="B276" s="553"/>
      <c r="C276" s="170" t="s">
        <v>212</v>
      </c>
      <c r="D276" s="57" t="e">
        <f>Столы!#REF!</f>
        <v>#REF!</v>
      </c>
      <c r="E276" s="57" t="e">
        <f>Столы!#REF!</f>
        <v>#REF!</v>
      </c>
      <c r="F276" s="57" t="e">
        <f>Столы!#REF!</f>
        <v>#REF!</v>
      </c>
      <c r="G276" s="57" t="e">
        <f>Столы!#REF!</f>
        <v>#REF!</v>
      </c>
      <c r="H276" s="133"/>
      <c r="I276" s="133" t="e">
        <f>Столы!#REF!</f>
        <v>#REF!</v>
      </c>
      <c r="J276" s="133" t="e">
        <f>Столы!#REF!</f>
        <v>#REF!</v>
      </c>
      <c r="K276" s="133" t="e">
        <f>Столы!#REF!</f>
        <v>#REF!</v>
      </c>
      <c r="L276" s="133" t="e">
        <f>Столы!#REF!</f>
        <v>#REF!</v>
      </c>
      <c r="M276" s="133" t="e">
        <f>Столы!#REF!</f>
        <v>#REF!</v>
      </c>
      <c r="N276" s="133" t="e">
        <f>Столы!#REF!</f>
        <v>#REF!</v>
      </c>
      <c r="O276" s="133" t="e">
        <f>Столы!#REF!</f>
        <v>#REF!</v>
      </c>
      <c r="P276" s="133" t="e">
        <f>Столы!#REF!</f>
        <v>#REF!</v>
      </c>
      <c r="Q276" s="133" t="e">
        <f>Столы!#REF!</f>
        <v>#REF!</v>
      </c>
      <c r="R276" s="133" t="e">
        <f>Столы!#REF!</f>
        <v>#REF!</v>
      </c>
      <c r="S276" s="133" t="e">
        <f>Столы!#REF!</f>
        <v>#REF!</v>
      </c>
      <c r="T276" s="133"/>
      <c r="U276" s="133"/>
      <c r="V276" s="133"/>
      <c r="W276" s="133"/>
      <c r="X276" s="133"/>
      <c r="Y276" s="133"/>
    </row>
    <row r="277" spans="1:25" ht="37.5" customHeight="1">
      <c r="A277" s="160"/>
      <c r="B277" s="553"/>
      <c r="C277" s="140" t="s">
        <v>268</v>
      </c>
      <c r="D277" s="57" t="e">
        <f>Столы!#REF!</f>
        <v>#REF!</v>
      </c>
      <c r="E277" s="57" t="e">
        <f>Столы!#REF!</f>
        <v>#REF!</v>
      </c>
      <c r="F277" s="57" t="e">
        <f>Столы!#REF!</f>
        <v>#REF!</v>
      </c>
      <c r="G277" s="57" t="e">
        <f>Столы!#REF!</f>
        <v>#REF!</v>
      </c>
      <c r="H277" s="133"/>
      <c r="I277" s="133" t="e">
        <f>Столы!#REF!</f>
        <v>#REF!</v>
      </c>
      <c r="J277" s="133" t="e">
        <f>Столы!#REF!</f>
        <v>#REF!</v>
      </c>
      <c r="K277" s="133" t="e">
        <f>Столы!#REF!</f>
        <v>#REF!</v>
      </c>
      <c r="L277" s="133" t="e">
        <f>Столы!#REF!</f>
        <v>#REF!</v>
      </c>
      <c r="M277" s="133" t="e">
        <f>Столы!#REF!</f>
        <v>#REF!</v>
      </c>
      <c r="N277" s="133" t="e">
        <f>Столы!#REF!</f>
        <v>#REF!</v>
      </c>
      <c r="O277" s="133" t="e">
        <f>Столы!#REF!</f>
        <v>#REF!</v>
      </c>
      <c r="P277" s="133" t="e">
        <f>Столы!#REF!</f>
        <v>#REF!</v>
      </c>
      <c r="Q277" s="133" t="e">
        <f>Столы!#REF!</f>
        <v>#REF!</v>
      </c>
      <c r="R277" s="133" t="e">
        <f>Столы!#REF!</f>
        <v>#REF!</v>
      </c>
      <c r="S277" s="133" t="e">
        <f>Столы!#REF!</f>
        <v>#REF!</v>
      </c>
      <c r="T277" s="133"/>
      <c r="U277" s="133"/>
      <c r="V277" s="133"/>
      <c r="W277" s="133"/>
      <c r="X277" s="133"/>
      <c r="Y277" s="133"/>
    </row>
    <row r="278" spans="1:25" ht="26.25" customHeight="1">
      <c r="A278" s="160"/>
      <c r="B278" s="553"/>
      <c r="C278" s="140" t="s">
        <v>269</v>
      </c>
      <c r="D278" s="57" t="e">
        <f>Столы!#REF!</f>
        <v>#REF!</v>
      </c>
      <c r="E278" s="57" t="e">
        <f>Столы!#REF!</f>
        <v>#REF!</v>
      </c>
      <c r="F278" s="57" t="e">
        <f>Столы!#REF!</f>
        <v>#REF!</v>
      </c>
      <c r="G278" s="57" t="e">
        <f>Столы!#REF!</f>
        <v>#REF!</v>
      </c>
      <c r="H278" s="133" t="e">
        <f>Столы!#REF!</f>
        <v>#REF!</v>
      </c>
      <c r="I278" s="133" t="e">
        <f>Столы!#REF!</f>
        <v>#REF!</v>
      </c>
      <c r="J278" s="133" t="e">
        <f>Столы!#REF!</f>
        <v>#REF!</v>
      </c>
      <c r="K278" s="133" t="e">
        <f>Столы!#REF!</f>
        <v>#REF!</v>
      </c>
      <c r="L278" s="133" t="e">
        <f>Столы!#REF!</f>
        <v>#REF!</v>
      </c>
      <c r="M278" s="133" t="e">
        <f>Столы!#REF!</f>
        <v>#REF!</v>
      </c>
      <c r="N278" s="133" t="e">
        <f>Столы!#REF!</f>
        <v>#REF!</v>
      </c>
      <c r="O278" s="133" t="e">
        <f>Столы!#REF!</f>
        <v>#REF!</v>
      </c>
      <c r="P278" s="133" t="e">
        <f>Столы!#REF!</f>
        <v>#REF!</v>
      </c>
      <c r="Q278" s="133" t="e">
        <f>Столы!#REF!</f>
        <v>#REF!</v>
      </c>
      <c r="R278" s="133" t="e">
        <f>Столы!#REF!</f>
        <v>#REF!</v>
      </c>
      <c r="S278" s="133" t="e">
        <f>Столы!#REF!</f>
        <v>#REF!</v>
      </c>
      <c r="T278" s="133"/>
      <c r="U278" s="133"/>
      <c r="V278" s="133"/>
      <c r="W278" s="133"/>
      <c r="X278" s="133"/>
      <c r="Y278" s="133"/>
    </row>
    <row r="279" spans="1:25" ht="26.25" customHeight="1">
      <c r="A279" s="160"/>
      <c r="B279" s="553"/>
      <c r="C279" s="140" t="s">
        <v>239</v>
      </c>
      <c r="D279" s="57" t="e">
        <f>Столы!#REF!</f>
        <v>#REF!</v>
      </c>
      <c r="E279" s="57" t="e">
        <f>Столы!#REF!</f>
        <v>#REF!</v>
      </c>
      <c r="F279" s="57" t="e">
        <f>Столы!#REF!</f>
        <v>#REF!</v>
      </c>
      <c r="G279" s="57" t="e">
        <f>Столы!#REF!</f>
        <v>#REF!</v>
      </c>
      <c r="H279" s="133"/>
      <c r="I279" s="133" t="e">
        <f>Столы!#REF!</f>
        <v>#REF!</v>
      </c>
      <c r="J279" s="133" t="e">
        <f>Столы!#REF!</f>
        <v>#REF!</v>
      </c>
      <c r="K279" s="133" t="e">
        <f>Столы!#REF!</f>
        <v>#REF!</v>
      </c>
      <c r="L279" s="133" t="e">
        <f>Столы!#REF!</f>
        <v>#REF!</v>
      </c>
      <c r="M279" s="133" t="e">
        <f>Столы!#REF!</f>
        <v>#REF!</v>
      </c>
      <c r="N279" s="133" t="e">
        <f>Столы!#REF!</f>
        <v>#REF!</v>
      </c>
      <c r="O279" s="133" t="e">
        <f>Столы!#REF!</f>
        <v>#REF!</v>
      </c>
      <c r="P279" s="133" t="e">
        <f>Столы!#REF!</f>
        <v>#REF!</v>
      </c>
      <c r="Q279" s="133" t="e">
        <f>Столы!#REF!</f>
        <v>#REF!</v>
      </c>
      <c r="R279" s="133" t="e">
        <f>Столы!#REF!</f>
        <v>#REF!</v>
      </c>
      <c r="S279" s="133" t="e">
        <f>Столы!#REF!</f>
        <v>#REF!</v>
      </c>
      <c r="T279" s="133"/>
      <c r="U279" s="133"/>
      <c r="V279" s="133"/>
      <c r="W279" s="133"/>
      <c r="X279" s="133"/>
      <c r="Y279" s="133"/>
    </row>
    <row r="280" spans="1:25" ht="26.25" customHeight="1">
      <c r="A280" s="160"/>
      <c r="B280" s="553"/>
      <c r="C280" s="140" t="s">
        <v>270</v>
      </c>
      <c r="D280" s="57" t="e">
        <f>Шкафы!#REF!</f>
        <v>#REF!</v>
      </c>
      <c r="E280" s="57" t="e">
        <f>Шкафы!#REF!</f>
        <v>#REF!</v>
      </c>
      <c r="F280" s="57" t="e">
        <f>Шкафы!#REF!</f>
        <v>#REF!</v>
      </c>
      <c r="G280" s="57" t="e">
        <f>Шкафы!#REF!</f>
        <v>#REF!</v>
      </c>
      <c r="H280" s="133" t="e">
        <f>Шкафы!#REF!</f>
        <v>#REF!</v>
      </c>
      <c r="I280" s="133"/>
      <c r="J280" s="133"/>
      <c r="K280" s="133"/>
      <c r="L280" s="133"/>
      <c r="M280" s="133"/>
      <c r="N280" s="133"/>
      <c r="O280" s="133"/>
      <c r="P280" s="133"/>
      <c r="Q280" s="133"/>
      <c r="R280" s="133"/>
      <c r="S280" s="133"/>
      <c r="T280" s="133" t="e">
        <f>Шкафы!#REF!</f>
        <v>#REF!</v>
      </c>
      <c r="U280" s="133" t="e">
        <f>Шкафы!#REF!</f>
        <v>#REF!</v>
      </c>
      <c r="V280" s="133" t="e">
        <f>Шкафы!#REF!</f>
        <v>#REF!</v>
      </c>
      <c r="W280" s="133" t="e">
        <f>Шкафы!#REF!</f>
        <v>#REF!</v>
      </c>
      <c r="X280" s="133" t="e">
        <f>Шкафы!#REF!</f>
        <v>#REF!</v>
      </c>
      <c r="Y280" s="133" t="e">
        <f>Шкафы!#REF!</f>
        <v>#REF!</v>
      </c>
    </row>
    <row r="281" spans="1:25" ht="26.25" customHeight="1">
      <c r="A281" s="160"/>
      <c r="B281" s="553"/>
      <c r="C281" s="140" t="s">
        <v>271</v>
      </c>
      <c r="D281" s="57" t="e">
        <f>Шкафы!#REF!</f>
        <v>#REF!</v>
      </c>
      <c r="E281" s="57" t="e">
        <f>Шкафы!#REF!</f>
        <v>#REF!</v>
      </c>
      <c r="F281" s="57" t="e">
        <f>Шкафы!#REF!</f>
        <v>#REF!</v>
      </c>
      <c r="G281" s="57" t="e">
        <f>Шкафы!#REF!</f>
        <v>#REF!</v>
      </c>
      <c r="H281" s="133" t="e">
        <f>Шкафы!#REF!</f>
        <v>#REF!</v>
      </c>
      <c r="I281" s="133"/>
      <c r="J281" s="133"/>
      <c r="K281" s="133"/>
      <c r="L281" s="133"/>
      <c r="M281" s="133"/>
      <c r="N281" s="133"/>
      <c r="O281" s="133"/>
      <c r="P281" s="133"/>
      <c r="Q281" s="133"/>
      <c r="R281" s="133"/>
      <c r="S281" s="133"/>
      <c r="T281" s="133" t="e">
        <f>Шкафы!#REF!</f>
        <v>#REF!</v>
      </c>
      <c r="U281" s="133" t="e">
        <f>Шкафы!#REF!</f>
        <v>#REF!</v>
      </c>
      <c r="V281" s="133" t="e">
        <f>Шкафы!#REF!</f>
        <v>#REF!</v>
      </c>
      <c r="W281" s="133" t="e">
        <f>Шкафы!#REF!</f>
        <v>#REF!</v>
      </c>
      <c r="X281" s="133" t="e">
        <f>Шкафы!#REF!</f>
        <v>#REF!</v>
      </c>
      <c r="Y281" s="133" t="e">
        <f>Шкафы!#REF!</f>
        <v>#REF!</v>
      </c>
    </row>
    <row r="282" spans="1:25" ht="26.25" customHeight="1">
      <c r="A282" s="160"/>
      <c r="B282" s="553"/>
      <c r="C282" s="140" t="s">
        <v>233</v>
      </c>
      <c r="D282" s="57" t="e">
        <f>Шкафы!#REF!</f>
        <v>#REF!</v>
      </c>
      <c r="E282" s="57" t="e">
        <f>Шкафы!#REF!</f>
        <v>#REF!</v>
      </c>
      <c r="F282" s="57" t="e">
        <f>Шкафы!#REF!</f>
        <v>#REF!</v>
      </c>
      <c r="G282" s="57" t="e">
        <f>Шкафы!#REF!</f>
        <v>#REF!</v>
      </c>
      <c r="H282" s="133" t="e">
        <f>Шкафы!#REF!</f>
        <v>#REF!</v>
      </c>
      <c r="I282" s="133"/>
      <c r="J282" s="133"/>
      <c r="K282" s="133"/>
      <c r="L282" s="133"/>
      <c r="M282" s="133"/>
      <c r="N282" s="133"/>
      <c r="O282" s="133"/>
      <c r="P282" s="133"/>
      <c r="Q282" s="133"/>
      <c r="R282" s="133"/>
      <c r="S282" s="133"/>
      <c r="T282" s="133"/>
      <c r="U282" s="133"/>
      <c r="V282" s="133"/>
      <c r="W282" s="133"/>
      <c r="X282" s="133"/>
      <c r="Y282" s="133"/>
    </row>
    <row r="283" spans="1:25" ht="26.25" customHeight="1">
      <c r="A283" s="160"/>
      <c r="B283" s="553"/>
      <c r="C283" s="140" t="s">
        <v>272</v>
      </c>
      <c r="D283" s="57" t="e">
        <f>Шкафы!#REF!</f>
        <v>#REF!</v>
      </c>
      <c r="E283" s="57" t="e">
        <f>Шкафы!#REF!</f>
        <v>#REF!</v>
      </c>
      <c r="F283" s="57" t="e">
        <f>Шкафы!#REF!</f>
        <v>#REF!</v>
      </c>
      <c r="G283" s="57" t="e">
        <f>Шкафы!#REF!</f>
        <v>#REF!</v>
      </c>
      <c r="H283" s="133"/>
      <c r="I283" s="133"/>
      <c r="J283" s="133"/>
      <c r="K283" s="133"/>
      <c r="L283" s="133"/>
      <c r="M283" s="133"/>
      <c r="N283" s="133"/>
      <c r="O283" s="133"/>
      <c r="P283" s="133"/>
      <c r="Q283" s="133"/>
      <c r="R283" s="133"/>
      <c r="S283" s="133"/>
      <c r="T283" s="133"/>
      <c r="U283" s="133"/>
      <c r="V283" s="133"/>
      <c r="W283" s="133"/>
      <c r="X283" s="133"/>
      <c r="Y283" s="133"/>
    </row>
    <row r="284" spans="1:25" ht="26.25" customHeight="1">
      <c r="A284" s="160"/>
      <c r="B284" s="553"/>
      <c r="C284" s="140" t="s">
        <v>272</v>
      </c>
      <c r="D284" s="57" t="e">
        <f>Шкафы!#REF!</f>
        <v>#REF!</v>
      </c>
      <c r="E284" s="57" t="e">
        <f>Шкафы!#REF!</f>
        <v>#REF!</v>
      </c>
      <c r="F284" s="57" t="e">
        <f>Шкафы!#REF!</f>
        <v>#REF!</v>
      </c>
      <c r="G284" s="57" t="e">
        <f>Шкафы!#REF!</f>
        <v>#REF!</v>
      </c>
      <c r="H284" s="133"/>
      <c r="I284" s="133"/>
      <c r="J284" s="133"/>
      <c r="K284" s="133"/>
      <c r="L284" s="133"/>
      <c r="M284" s="133"/>
      <c r="N284" s="133"/>
      <c r="O284" s="133"/>
      <c r="P284" s="133"/>
      <c r="Q284" s="133"/>
      <c r="R284" s="133"/>
      <c r="S284" s="133"/>
      <c r="T284" s="133"/>
      <c r="U284" s="133"/>
      <c r="V284" s="133"/>
      <c r="W284" s="133"/>
      <c r="X284" s="133"/>
      <c r="Y284" s="133"/>
    </row>
    <row r="285" spans="1:25" ht="37.5" customHeight="1">
      <c r="A285" s="160"/>
      <c r="B285" s="553"/>
      <c r="C285" s="140" t="s">
        <v>241</v>
      </c>
      <c r="D285" s="57" t="e">
        <f>Шкафы!#REF!</f>
        <v>#REF!</v>
      </c>
      <c r="E285" s="57" t="e">
        <f>Шкафы!#REF!</f>
        <v>#REF!</v>
      </c>
      <c r="F285" s="57" t="e">
        <f>Шкафы!#REF!</f>
        <v>#REF!</v>
      </c>
      <c r="G285" s="57" t="e">
        <f>Шкафы!#REF!</f>
        <v>#REF!</v>
      </c>
      <c r="H285" s="133" t="e">
        <f>Шкафы!#REF!</f>
        <v>#REF!</v>
      </c>
      <c r="I285" s="133"/>
      <c r="J285" s="133"/>
      <c r="K285" s="133"/>
      <c r="L285" s="133"/>
      <c r="M285" s="133"/>
      <c r="N285" s="133"/>
      <c r="O285" s="133"/>
      <c r="P285" s="133"/>
      <c r="Q285" s="133"/>
      <c r="R285" s="133"/>
      <c r="S285" s="133"/>
      <c r="T285" s="133" t="e">
        <f>Шкафы!#REF!</f>
        <v>#REF!</v>
      </c>
      <c r="U285" s="133" t="e">
        <f>Шкафы!#REF!</f>
        <v>#REF!</v>
      </c>
      <c r="V285" s="133" t="e">
        <f>Шкафы!#REF!</f>
        <v>#REF!</v>
      </c>
      <c r="W285" s="133" t="e">
        <f>Шкафы!#REF!</f>
        <v>#REF!</v>
      </c>
      <c r="X285" s="133" t="e">
        <f>Шкафы!#REF!</f>
        <v>#REF!</v>
      </c>
      <c r="Y285" s="133" t="e">
        <f>Шкафы!#REF!</f>
        <v>#REF!</v>
      </c>
    </row>
    <row r="286" spans="1:25" ht="37.5" customHeight="1">
      <c r="A286" s="139" t="s">
        <v>273</v>
      </c>
      <c r="B286" s="553"/>
      <c r="C286" s="140" t="s">
        <v>274</v>
      </c>
      <c r="D286" s="57" t="e">
        <f>Шкафы!#REF!</f>
        <v>#REF!</v>
      </c>
      <c r="E286" s="57" t="e">
        <f>Шкафы!#REF!</f>
        <v>#REF!</v>
      </c>
      <c r="F286" s="57" t="e">
        <f>Шкафы!#REF!</f>
        <v>#REF!</v>
      </c>
      <c r="G286" s="57" t="e">
        <f>Шкафы!#REF!</f>
        <v>#REF!</v>
      </c>
      <c r="H286" s="133"/>
      <c r="I286" s="133"/>
      <c r="J286" s="133"/>
      <c r="K286" s="133"/>
      <c r="L286" s="133"/>
      <c r="M286" s="133"/>
      <c r="N286" s="133"/>
      <c r="O286" s="133"/>
      <c r="P286" s="133"/>
      <c r="Q286" s="133"/>
      <c r="R286" s="133"/>
      <c r="S286" s="133"/>
      <c r="T286" s="133"/>
      <c r="U286" s="133"/>
      <c r="V286" s="133"/>
      <c r="W286" s="133"/>
      <c r="X286" s="133"/>
      <c r="Y286" s="133"/>
    </row>
    <row r="287" spans="1:25" ht="26.25" customHeight="1">
      <c r="A287" s="160"/>
      <c r="B287" s="553"/>
      <c r="C287" s="140" t="s">
        <v>260</v>
      </c>
      <c r="D287" s="57" t="e">
        <f>Шкафы!#REF!</f>
        <v>#REF!</v>
      </c>
      <c r="E287" s="57" t="e">
        <f>Шкафы!#REF!</f>
        <v>#REF!</v>
      </c>
      <c r="F287" s="57" t="e">
        <f>Шкафы!#REF!</f>
        <v>#REF!</v>
      </c>
      <c r="G287" s="57" t="e">
        <f>Шкафы!#REF!</f>
        <v>#REF!</v>
      </c>
      <c r="H287" s="133" t="e">
        <f>Шкафы!#REF!</f>
        <v>#REF!</v>
      </c>
      <c r="I287" s="133"/>
      <c r="J287" s="133"/>
      <c r="K287" s="133"/>
      <c r="L287" s="133"/>
      <c r="M287" s="133"/>
      <c r="N287" s="133"/>
      <c r="O287" s="133"/>
      <c r="P287" s="133"/>
      <c r="Q287" s="133"/>
      <c r="R287" s="133"/>
      <c r="S287" s="133"/>
      <c r="T287" s="133"/>
      <c r="U287" s="133"/>
      <c r="V287" s="133"/>
      <c r="W287" s="133"/>
      <c r="X287" s="133"/>
      <c r="Y287" s="133"/>
    </row>
    <row r="288" spans="1:25" ht="26.25" customHeight="1">
      <c r="A288" s="160"/>
      <c r="B288" s="553"/>
      <c r="C288" s="140" t="s">
        <v>262</v>
      </c>
      <c r="D288" s="57" t="e">
        <f>Шкафы!#REF!</f>
        <v>#REF!</v>
      </c>
      <c r="E288" s="57" t="e">
        <f>Шкафы!#REF!</f>
        <v>#REF!</v>
      </c>
      <c r="F288" s="57" t="e">
        <f>Шкафы!#REF!</f>
        <v>#REF!</v>
      </c>
      <c r="G288" s="57" t="e">
        <f>Шкафы!#REF!</f>
        <v>#REF!</v>
      </c>
      <c r="H288" s="133" t="e">
        <f>Шкафы!#REF!</f>
        <v>#REF!</v>
      </c>
      <c r="I288" s="133"/>
      <c r="J288" s="133"/>
      <c r="K288" s="133"/>
      <c r="L288" s="133"/>
      <c r="M288" s="133"/>
      <c r="N288" s="133"/>
      <c r="O288" s="133"/>
      <c r="P288" s="133"/>
      <c r="Q288" s="133"/>
      <c r="R288" s="133"/>
      <c r="S288" s="133"/>
      <c r="T288" s="133"/>
      <c r="U288" s="133"/>
      <c r="V288" s="133"/>
      <c r="W288" s="133"/>
      <c r="X288" s="133"/>
      <c r="Y288" s="133"/>
    </row>
    <row r="289" spans="1:25" ht="26.25" customHeight="1">
      <c r="A289" s="160"/>
      <c r="B289" s="553"/>
      <c r="C289" s="169" t="s">
        <v>142</v>
      </c>
      <c r="D289" s="184">
        <f>'Дополнительная комплектация'!$AK$340</f>
        <v>185</v>
      </c>
      <c r="E289" s="184">
        <f>'Дополнительная комплектация'!$AK$340</f>
        <v>185</v>
      </c>
      <c r="F289" s="184">
        <f>'Дополнительная комплектация'!$AK$340</f>
        <v>185</v>
      </c>
      <c r="G289" s="184">
        <f>'Дополнительная комплектация'!$AK$340</f>
        <v>185</v>
      </c>
      <c r="H289" s="133"/>
      <c r="I289" s="133"/>
      <c r="J289" s="133"/>
      <c r="K289" s="133"/>
      <c r="L289" s="133"/>
      <c r="M289" s="133"/>
      <c r="N289" s="133"/>
      <c r="O289" s="133"/>
      <c r="P289" s="133"/>
      <c r="Q289" s="133"/>
      <c r="R289" s="133"/>
      <c r="S289" s="133"/>
      <c r="T289" s="133"/>
      <c r="U289" s="133"/>
      <c r="V289" s="133"/>
      <c r="W289" s="133"/>
      <c r="X289" s="133"/>
      <c r="Y289" s="133"/>
    </row>
    <row r="290" spans="1:25" ht="37.5" customHeight="1">
      <c r="A290" s="160"/>
      <c r="B290" s="553"/>
      <c r="C290" s="134" t="s">
        <v>136</v>
      </c>
      <c r="D290" s="168" t="e">
        <f>SUM(D268:D289)</f>
        <v>#REF!</v>
      </c>
      <c r="E290" s="168" t="e">
        <f>SUM(E268:E289)</f>
        <v>#REF!</v>
      </c>
      <c r="F290" s="168" t="e">
        <f>SUM(F268:F289)</f>
        <v>#REF!</v>
      </c>
      <c r="G290" s="168" t="e">
        <f>SUM(G268:G289)</f>
        <v>#REF!</v>
      </c>
      <c r="H290" s="133" t="e">
        <f>SUM(H272:H288)</f>
        <v>#REF!</v>
      </c>
      <c r="I290" s="133" t="e">
        <f>SUM(I272:I288)</f>
        <v>#REF!</v>
      </c>
      <c r="J290" s="133" t="e">
        <f t="shared" ref="J290:Y290" si="28">SUM(J268:J289)</f>
        <v>#REF!</v>
      </c>
      <c r="K290" s="133" t="e">
        <f t="shared" si="28"/>
        <v>#REF!</v>
      </c>
      <c r="L290" s="133" t="e">
        <f t="shared" si="28"/>
        <v>#REF!</v>
      </c>
      <c r="M290" s="133" t="e">
        <f t="shared" si="28"/>
        <v>#REF!</v>
      </c>
      <c r="N290" s="133" t="e">
        <f t="shared" si="28"/>
        <v>#REF!</v>
      </c>
      <c r="O290" s="133" t="e">
        <f t="shared" si="28"/>
        <v>#REF!</v>
      </c>
      <c r="P290" s="133" t="e">
        <f t="shared" si="28"/>
        <v>#REF!</v>
      </c>
      <c r="Q290" s="133" t="e">
        <f t="shared" si="28"/>
        <v>#REF!</v>
      </c>
      <c r="R290" s="133" t="e">
        <f t="shared" si="28"/>
        <v>#REF!</v>
      </c>
      <c r="S290" s="133" t="e">
        <f t="shared" si="28"/>
        <v>#REF!</v>
      </c>
      <c r="T290" s="133" t="e">
        <f t="shared" si="28"/>
        <v>#REF!</v>
      </c>
      <c r="U290" s="133" t="e">
        <f t="shared" si="28"/>
        <v>#REF!</v>
      </c>
      <c r="V290" s="133" t="e">
        <f t="shared" si="28"/>
        <v>#REF!</v>
      </c>
      <c r="W290" s="133" t="e">
        <f t="shared" si="28"/>
        <v>#REF!</v>
      </c>
      <c r="X290" s="163" t="e">
        <f t="shared" si="28"/>
        <v>#REF!</v>
      </c>
      <c r="Y290" s="163" t="e">
        <f t="shared" si="28"/>
        <v>#REF!</v>
      </c>
    </row>
    <row r="291" spans="1:25" ht="37.5" customHeight="1">
      <c r="A291" s="76"/>
      <c r="B291" s="553" t="s">
        <v>275</v>
      </c>
      <c r="C291" s="170" t="s">
        <v>276</v>
      </c>
      <c r="D291" s="57" t="e">
        <f>Шкафы!#REF!</f>
        <v>#REF!</v>
      </c>
      <c r="E291" s="57" t="e">
        <f>Шкафы!#REF!</f>
        <v>#REF!</v>
      </c>
      <c r="F291" s="57" t="e">
        <f>Шкафы!#REF!</f>
        <v>#REF!</v>
      </c>
      <c r="G291" s="57" t="e">
        <f>Шкафы!#REF!</f>
        <v>#REF!</v>
      </c>
      <c r="H291" s="133" t="e">
        <f>Шкафы!#REF!</f>
        <v>#REF!</v>
      </c>
      <c r="I291" s="133"/>
      <c r="J291" s="133"/>
      <c r="K291" s="133"/>
      <c r="L291" s="133"/>
      <c r="M291" s="133"/>
      <c r="N291" s="133"/>
      <c r="O291" s="133"/>
      <c r="P291" s="133"/>
      <c r="Q291" s="133"/>
      <c r="R291" s="133"/>
      <c r="S291" s="133"/>
      <c r="T291" s="133"/>
      <c r="U291" s="133"/>
      <c r="V291" s="133"/>
      <c r="W291" s="133"/>
      <c r="X291" s="133"/>
      <c r="Y291" s="133"/>
    </row>
    <row r="292" spans="1:25" ht="24.75" customHeight="1">
      <c r="A292" s="160"/>
      <c r="B292" s="553"/>
      <c r="C292" s="170" t="s">
        <v>245</v>
      </c>
      <c r="D292" s="57" t="e">
        <f>Столы!#REF!</f>
        <v>#REF!</v>
      </c>
      <c r="E292" s="57" t="e">
        <f>Столы!#REF!</f>
        <v>#REF!</v>
      </c>
      <c r="F292" s="57" t="e">
        <f>Столы!#REF!</f>
        <v>#REF!</v>
      </c>
      <c r="G292" s="57" t="e">
        <f>Столы!#REF!</f>
        <v>#REF!</v>
      </c>
      <c r="H292" s="133"/>
      <c r="I292" s="133" t="e">
        <f>Столы!#REF!</f>
        <v>#REF!</v>
      </c>
      <c r="J292" s="133" t="e">
        <f>Столы!#REF!</f>
        <v>#REF!</v>
      </c>
      <c r="K292" s="133" t="e">
        <f>Столы!#REF!</f>
        <v>#REF!</v>
      </c>
      <c r="L292" s="133" t="e">
        <f>Столы!#REF!</f>
        <v>#REF!</v>
      </c>
      <c r="M292" s="133" t="e">
        <f>Столы!#REF!</f>
        <v>#REF!</v>
      </c>
      <c r="N292" s="133" t="e">
        <f>Столы!#REF!</f>
        <v>#REF!</v>
      </c>
      <c r="O292" s="133" t="e">
        <f>Столы!#REF!</f>
        <v>#REF!</v>
      </c>
      <c r="P292" s="133" t="e">
        <f>Столы!#REF!</f>
        <v>#REF!</v>
      </c>
      <c r="Q292" s="133" t="e">
        <f>Столы!#REF!</f>
        <v>#REF!</v>
      </c>
      <c r="R292" s="133" t="e">
        <f>Столы!#REF!</f>
        <v>#REF!</v>
      </c>
      <c r="S292" s="133" t="e">
        <f>Столы!#REF!</f>
        <v>#REF!</v>
      </c>
      <c r="T292" s="133"/>
      <c r="U292" s="133"/>
      <c r="V292" s="133"/>
      <c r="W292" s="133"/>
      <c r="X292" s="133"/>
      <c r="Y292" s="133"/>
    </row>
    <row r="293" spans="1:25" ht="24.75" customHeight="1">
      <c r="A293" s="160"/>
      <c r="B293" s="553"/>
      <c r="C293" s="170" t="s">
        <v>245</v>
      </c>
      <c r="D293" s="57" t="e">
        <f>Столы!#REF!</f>
        <v>#REF!</v>
      </c>
      <c r="E293" s="57" t="e">
        <f>Столы!#REF!</f>
        <v>#REF!</v>
      </c>
      <c r="F293" s="57" t="e">
        <f>Столы!#REF!</f>
        <v>#REF!</v>
      </c>
      <c r="G293" s="57" t="e">
        <f>Столы!#REF!</f>
        <v>#REF!</v>
      </c>
      <c r="H293" s="133"/>
      <c r="I293" s="133" t="e">
        <f>Столы!#REF!</f>
        <v>#REF!</v>
      </c>
      <c r="J293" s="133" t="e">
        <f>Столы!#REF!</f>
        <v>#REF!</v>
      </c>
      <c r="K293" s="133" t="e">
        <f>Столы!#REF!</f>
        <v>#REF!</v>
      </c>
      <c r="L293" s="133" t="e">
        <f>Столы!#REF!</f>
        <v>#REF!</v>
      </c>
      <c r="M293" s="133" t="e">
        <f>Столы!#REF!</f>
        <v>#REF!</v>
      </c>
      <c r="N293" s="133" t="e">
        <f>Столы!#REF!</f>
        <v>#REF!</v>
      </c>
      <c r="O293" s="133" t="e">
        <f>Столы!#REF!</f>
        <v>#REF!</v>
      </c>
      <c r="P293" s="133" t="e">
        <f>Столы!#REF!</f>
        <v>#REF!</v>
      </c>
      <c r="Q293" s="133" t="e">
        <f>Столы!#REF!</f>
        <v>#REF!</v>
      </c>
      <c r="R293" s="133" t="e">
        <f>Столы!#REF!</f>
        <v>#REF!</v>
      </c>
      <c r="S293" s="133" t="e">
        <f>Столы!#REF!</f>
        <v>#REF!</v>
      </c>
      <c r="T293" s="133"/>
      <c r="U293" s="133"/>
      <c r="V293" s="133"/>
      <c r="W293" s="133"/>
      <c r="X293" s="133"/>
      <c r="Y293" s="133"/>
    </row>
    <row r="294" spans="1:25" ht="24.75" customHeight="1">
      <c r="A294" s="160"/>
      <c r="B294" s="553"/>
      <c r="C294" s="171" t="s">
        <v>267</v>
      </c>
      <c r="D294" s="57" t="e">
        <f>Столы!#REF!</f>
        <v>#REF!</v>
      </c>
      <c r="E294" s="57" t="e">
        <f>Столы!#REF!</f>
        <v>#REF!</v>
      </c>
      <c r="F294" s="57" t="e">
        <f>Столы!#REF!</f>
        <v>#REF!</v>
      </c>
      <c r="G294" s="57" t="e">
        <f>Столы!#REF!</f>
        <v>#REF!</v>
      </c>
      <c r="H294" s="133"/>
      <c r="I294" s="133" t="e">
        <f>Столы!#REF!</f>
        <v>#REF!</v>
      </c>
      <c r="J294" s="133" t="e">
        <f>Столы!#REF!</f>
        <v>#REF!</v>
      </c>
      <c r="K294" s="133" t="e">
        <f>Столы!#REF!</f>
        <v>#REF!</v>
      </c>
      <c r="L294" s="133" t="e">
        <f>Столы!#REF!</f>
        <v>#REF!</v>
      </c>
      <c r="M294" s="133" t="e">
        <f>Столы!#REF!</f>
        <v>#REF!</v>
      </c>
      <c r="N294" s="133" t="e">
        <f>Столы!#REF!</f>
        <v>#REF!</v>
      </c>
      <c r="O294" s="133" t="e">
        <f>Столы!#REF!</f>
        <v>#REF!</v>
      </c>
      <c r="P294" s="133" t="e">
        <f>Столы!#REF!</f>
        <v>#REF!</v>
      </c>
      <c r="Q294" s="133" t="e">
        <f>Столы!#REF!</f>
        <v>#REF!</v>
      </c>
      <c r="R294" s="133" t="e">
        <f>Столы!#REF!</f>
        <v>#REF!</v>
      </c>
      <c r="S294" s="133" t="e">
        <f>Столы!#REF!</f>
        <v>#REF!</v>
      </c>
      <c r="T294" s="133"/>
      <c r="U294" s="133"/>
      <c r="V294" s="133"/>
      <c r="W294" s="133"/>
      <c r="X294" s="133"/>
      <c r="Y294" s="133"/>
    </row>
    <row r="295" spans="1:25" ht="30" customHeight="1">
      <c r="A295" s="160"/>
      <c r="B295" s="553"/>
      <c r="C295" s="172" t="s">
        <v>219</v>
      </c>
      <c r="D295" s="57" t="e">
        <f>Столы!#REF!</f>
        <v>#REF!</v>
      </c>
      <c r="E295" s="57" t="e">
        <f>Столы!#REF!</f>
        <v>#REF!</v>
      </c>
      <c r="F295" s="57" t="e">
        <f>Столы!#REF!</f>
        <v>#REF!</v>
      </c>
      <c r="G295" s="57" t="e">
        <f>Столы!#REF!</f>
        <v>#REF!</v>
      </c>
      <c r="H295" s="133" t="e">
        <f>Столы!#REF!</f>
        <v>#REF!</v>
      </c>
      <c r="I295" s="133" t="e">
        <f>Столы!#REF!</f>
        <v>#REF!</v>
      </c>
      <c r="J295" s="133" t="e">
        <f>Столы!#REF!</f>
        <v>#REF!</v>
      </c>
      <c r="K295" s="133" t="e">
        <f>Столы!#REF!</f>
        <v>#REF!</v>
      </c>
      <c r="L295" s="133" t="e">
        <f>Столы!#REF!</f>
        <v>#REF!</v>
      </c>
      <c r="M295" s="133" t="e">
        <f>Столы!#REF!</f>
        <v>#REF!</v>
      </c>
      <c r="N295" s="133" t="e">
        <f>Столы!#REF!</f>
        <v>#REF!</v>
      </c>
      <c r="O295" s="133" t="e">
        <f>Столы!#REF!</f>
        <v>#REF!</v>
      </c>
      <c r="P295" s="133" t="e">
        <f>Столы!#REF!</f>
        <v>#REF!</v>
      </c>
      <c r="Q295" s="133" t="e">
        <f>Столы!#REF!</f>
        <v>#REF!</v>
      </c>
      <c r="R295" s="133" t="e">
        <f>Столы!#REF!</f>
        <v>#REF!</v>
      </c>
      <c r="S295" s="133" t="e">
        <f>Столы!#REF!</f>
        <v>#REF!</v>
      </c>
      <c r="T295" s="133"/>
      <c r="U295" s="133"/>
      <c r="V295" s="133"/>
      <c r="W295" s="133"/>
      <c r="X295" s="133"/>
      <c r="Y295" s="133"/>
    </row>
    <row r="296" spans="1:25" ht="34.5" customHeight="1">
      <c r="A296" s="160"/>
      <c r="B296" s="553"/>
      <c r="C296" s="171" t="s">
        <v>216</v>
      </c>
      <c r="D296" s="57" t="e">
        <f>Шкафы!#REF!</f>
        <v>#REF!</v>
      </c>
      <c r="E296" s="57" t="e">
        <f>Шкафы!#REF!</f>
        <v>#REF!</v>
      </c>
      <c r="F296" s="57" t="e">
        <f>Шкафы!#REF!</f>
        <v>#REF!</v>
      </c>
      <c r="G296" s="57" t="e">
        <f>Шкафы!#REF!</f>
        <v>#REF!</v>
      </c>
      <c r="H296" s="133" t="e">
        <f>Шкафы!#REF!</f>
        <v>#REF!</v>
      </c>
      <c r="I296" s="133"/>
      <c r="J296" s="133"/>
      <c r="K296" s="133"/>
      <c r="L296" s="133"/>
      <c r="M296" s="133"/>
      <c r="N296" s="133"/>
      <c r="O296" s="133"/>
      <c r="P296" s="133"/>
      <c r="Q296" s="133"/>
      <c r="R296" s="133"/>
      <c r="S296" s="133"/>
      <c r="T296" s="133" t="e">
        <f>Шкафы!#REF!</f>
        <v>#REF!</v>
      </c>
      <c r="U296" s="133" t="e">
        <f>Шкафы!#REF!</f>
        <v>#REF!</v>
      </c>
      <c r="V296" s="133" t="e">
        <f>Шкафы!#REF!</f>
        <v>#REF!</v>
      </c>
      <c r="W296" s="133" t="e">
        <f>Шкафы!#REF!</f>
        <v>#REF!</v>
      </c>
      <c r="X296" s="133" t="e">
        <f>Шкафы!#REF!</f>
        <v>#REF!</v>
      </c>
      <c r="Y296" s="133" t="e">
        <f>Шкафы!#REF!</f>
        <v>#REF!</v>
      </c>
    </row>
    <row r="297" spans="1:25" ht="34.5" customHeight="1">
      <c r="A297" s="160"/>
      <c r="B297" s="553"/>
      <c r="C297" s="171" t="s">
        <v>216</v>
      </c>
      <c r="D297" s="57" t="e">
        <f>Шкафы!#REF!</f>
        <v>#REF!</v>
      </c>
      <c r="E297" s="57" t="e">
        <f>Шкафы!#REF!</f>
        <v>#REF!</v>
      </c>
      <c r="F297" s="57" t="e">
        <f>Шкафы!#REF!</f>
        <v>#REF!</v>
      </c>
      <c r="G297" s="57" t="e">
        <f>Шкафы!#REF!</f>
        <v>#REF!</v>
      </c>
      <c r="H297" s="133" t="e">
        <f>Шкафы!#REF!</f>
        <v>#REF!</v>
      </c>
      <c r="I297" s="133"/>
      <c r="J297" s="133"/>
      <c r="K297" s="133"/>
      <c r="L297" s="133"/>
      <c r="M297" s="133"/>
      <c r="N297" s="133"/>
      <c r="O297" s="133"/>
      <c r="P297" s="133"/>
      <c r="Q297" s="133"/>
      <c r="R297" s="133"/>
      <c r="S297" s="133"/>
      <c r="T297" s="133" t="e">
        <f>Шкафы!#REF!</f>
        <v>#REF!</v>
      </c>
      <c r="U297" s="133" t="e">
        <f>Шкафы!#REF!</f>
        <v>#REF!</v>
      </c>
      <c r="V297" s="133" t="e">
        <f>Шкафы!#REF!</f>
        <v>#REF!</v>
      </c>
      <c r="W297" s="133" t="e">
        <f>Шкафы!#REF!</f>
        <v>#REF!</v>
      </c>
      <c r="X297" s="133" t="e">
        <f>Шкафы!#REF!</f>
        <v>#REF!</v>
      </c>
      <c r="Y297" s="133" t="e">
        <f>Шкафы!#REF!</f>
        <v>#REF!</v>
      </c>
    </row>
    <row r="298" spans="1:25" ht="21.75" customHeight="1">
      <c r="A298" s="160"/>
      <c r="B298" s="553"/>
      <c r="C298" s="170" t="s">
        <v>140</v>
      </c>
      <c r="D298" s="57" t="e">
        <f>Шкафы!#REF!</f>
        <v>#REF!</v>
      </c>
      <c r="E298" s="57" t="e">
        <f>Шкафы!#REF!</f>
        <v>#REF!</v>
      </c>
      <c r="F298" s="57" t="e">
        <f>Шкафы!#REF!</f>
        <v>#REF!</v>
      </c>
      <c r="G298" s="57" t="e">
        <f>Шкафы!#REF!</f>
        <v>#REF!</v>
      </c>
      <c r="H298" s="133" t="e">
        <f>Шкафы!#REF!</f>
        <v>#REF!</v>
      </c>
      <c r="I298" s="133"/>
      <c r="J298" s="133"/>
      <c r="K298" s="133"/>
      <c r="L298" s="133"/>
      <c r="M298" s="133"/>
      <c r="N298" s="133"/>
      <c r="O298" s="133"/>
      <c r="P298" s="133"/>
      <c r="Q298" s="133"/>
      <c r="R298" s="133"/>
      <c r="S298" s="133"/>
      <c r="T298" s="133"/>
      <c r="U298" s="133"/>
      <c r="V298" s="133"/>
      <c r="W298" s="133"/>
      <c r="X298" s="133"/>
      <c r="Y298" s="133"/>
    </row>
    <row r="299" spans="1:25" ht="30" customHeight="1">
      <c r="A299" s="160"/>
      <c r="B299" s="553"/>
      <c r="C299" s="169" t="s">
        <v>142</v>
      </c>
      <c r="D299" s="184">
        <f>'Дополнительная комплектация'!$AK$340</f>
        <v>185</v>
      </c>
      <c r="E299" s="184">
        <f>'Дополнительная комплектация'!$AK$340</f>
        <v>185</v>
      </c>
      <c r="F299" s="184">
        <f>'Дополнительная комплектация'!$AK$340</f>
        <v>185</v>
      </c>
      <c r="G299" s="184">
        <f>'Дополнительная комплектация'!$AK$340</f>
        <v>185</v>
      </c>
      <c r="H299" s="133"/>
      <c r="I299" s="133"/>
      <c r="J299" s="141"/>
      <c r="K299" s="141"/>
      <c r="L299" s="141"/>
      <c r="M299" s="141"/>
      <c r="N299" s="141"/>
      <c r="O299" s="141"/>
      <c r="P299" s="141"/>
      <c r="Q299" s="141"/>
      <c r="R299" s="141"/>
      <c r="S299" s="141"/>
      <c r="T299" s="141"/>
      <c r="U299" s="141"/>
      <c r="V299" s="141"/>
      <c r="W299" s="141"/>
      <c r="X299" s="141"/>
      <c r="Y299" s="141"/>
    </row>
    <row r="300" spans="1:25" ht="38.25" customHeight="1">
      <c r="A300" s="139" t="s">
        <v>277</v>
      </c>
      <c r="B300" s="553"/>
      <c r="C300" s="134" t="s">
        <v>136</v>
      </c>
      <c r="D300" s="168" t="e">
        <f>SUM(D291:D299)</f>
        <v>#REF!</v>
      </c>
      <c r="E300" s="168" t="e">
        <f>SUM(E291:E299)</f>
        <v>#REF!</v>
      </c>
      <c r="F300" s="168" t="e">
        <f>SUM(F291:F299)</f>
        <v>#REF!</v>
      </c>
      <c r="G300" s="168" t="e">
        <f>SUM(G291:G299)</f>
        <v>#REF!</v>
      </c>
      <c r="H300" s="167" t="e">
        <f t="shared" ref="H300:Y300" si="29">SUM(H291:H298)</f>
        <v>#REF!</v>
      </c>
      <c r="I300" s="167" t="e">
        <f t="shared" si="29"/>
        <v>#REF!</v>
      </c>
      <c r="J300" s="141" t="e">
        <f t="shared" si="29"/>
        <v>#REF!</v>
      </c>
      <c r="K300" s="141" t="e">
        <f t="shared" si="29"/>
        <v>#REF!</v>
      </c>
      <c r="L300" s="141" t="e">
        <f t="shared" si="29"/>
        <v>#REF!</v>
      </c>
      <c r="M300" s="141" t="e">
        <f t="shared" si="29"/>
        <v>#REF!</v>
      </c>
      <c r="N300" s="141" t="e">
        <f t="shared" si="29"/>
        <v>#REF!</v>
      </c>
      <c r="O300" s="141" t="e">
        <f t="shared" si="29"/>
        <v>#REF!</v>
      </c>
      <c r="P300" s="141" t="e">
        <f t="shared" si="29"/>
        <v>#REF!</v>
      </c>
      <c r="Q300" s="141" t="e">
        <f t="shared" si="29"/>
        <v>#REF!</v>
      </c>
      <c r="R300" s="141" t="e">
        <f t="shared" si="29"/>
        <v>#REF!</v>
      </c>
      <c r="S300" s="141" t="e">
        <f t="shared" si="29"/>
        <v>#REF!</v>
      </c>
      <c r="T300" s="141" t="e">
        <f t="shared" si="29"/>
        <v>#REF!</v>
      </c>
      <c r="U300" s="141" t="e">
        <f t="shared" si="29"/>
        <v>#REF!</v>
      </c>
      <c r="V300" s="141" t="e">
        <f t="shared" si="29"/>
        <v>#REF!</v>
      </c>
      <c r="W300" s="141" t="e">
        <f t="shared" si="29"/>
        <v>#REF!</v>
      </c>
      <c r="X300" s="141" t="e">
        <f t="shared" si="29"/>
        <v>#REF!</v>
      </c>
      <c r="Y300" s="141" t="e">
        <f t="shared" si="29"/>
        <v>#REF!</v>
      </c>
    </row>
    <row r="301" spans="1:25" ht="21.75" customHeight="1">
      <c r="A301" s="76"/>
      <c r="B301" s="553" t="s">
        <v>178</v>
      </c>
      <c r="C301" s="170" t="s">
        <v>278</v>
      </c>
      <c r="D301" s="57">
        <f>'Дополнительная комплектация'!$J$222*3</f>
        <v>645</v>
      </c>
      <c r="E301" s="57">
        <f>'Дополнительная комплектация'!$J$222*3</f>
        <v>645</v>
      </c>
      <c r="F301" s="57">
        <f>'Дополнительная комплектация'!$J$222*3</f>
        <v>645</v>
      </c>
      <c r="G301" s="57">
        <f>'Дополнительная комплектация'!$J$222*3</f>
        <v>645</v>
      </c>
      <c r="H301" s="133"/>
      <c r="I301" s="133"/>
      <c r="J301" s="133"/>
      <c r="K301" s="133"/>
      <c r="L301" s="133"/>
      <c r="M301" s="133"/>
      <c r="N301" s="133"/>
      <c r="O301" s="133"/>
      <c r="P301" s="133"/>
      <c r="Q301" s="133"/>
      <c r="R301" s="133"/>
      <c r="S301" s="133"/>
      <c r="T301" s="133"/>
      <c r="U301" s="133"/>
      <c r="V301" s="133"/>
      <c r="W301" s="133"/>
      <c r="X301" s="133"/>
      <c r="Y301" s="133"/>
    </row>
    <row r="302" spans="1:25" ht="21.75" customHeight="1">
      <c r="A302" s="160"/>
      <c r="B302" s="553"/>
      <c r="C302" s="170" t="s">
        <v>279</v>
      </c>
      <c r="D302" s="57" t="e">
        <f>Столы!#REF!</f>
        <v>#REF!</v>
      </c>
      <c r="E302" s="57" t="e">
        <f>Столы!#REF!</f>
        <v>#REF!</v>
      </c>
      <c r="F302" s="57" t="e">
        <f>Столы!#REF!</f>
        <v>#REF!</v>
      </c>
      <c r="G302" s="57" t="e">
        <f>Столы!#REF!</f>
        <v>#REF!</v>
      </c>
      <c r="H302" s="133"/>
      <c r="I302" s="133" t="e">
        <f>Столы!#REF!</f>
        <v>#REF!</v>
      </c>
      <c r="J302" s="133" t="e">
        <f>Столы!#REF!</f>
        <v>#REF!</v>
      </c>
      <c r="K302" s="133" t="e">
        <f>Столы!#REF!</f>
        <v>#REF!</v>
      </c>
      <c r="L302" s="133" t="e">
        <f>Столы!#REF!</f>
        <v>#REF!</v>
      </c>
      <c r="M302" s="133" t="e">
        <f>Столы!#REF!</f>
        <v>#REF!</v>
      </c>
      <c r="N302" s="133" t="e">
        <f>Столы!#REF!</f>
        <v>#REF!</v>
      </c>
      <c r="O302" s="133" t="e">
        <f>Столы!#REF!</f>
        <v>#REF!</v>
      </c>
      <c r="P302" s="133" t="e">
        <f>Столы!#REF!</f>
        <v>#REF!</v>
      </c>
      <c r="Q302" s="133" t="e">
        <f>Столы!#REF!</f>
        <v>#REF!</v>
      </c>
      <c r="R302" s="133" t="e">
        <f>Столы!#REF!</f>
        <v>#REF!</v>
      </c>
      <c r="S302" s="133" t="e">
        <f>Столы!#REF!</f>
        <v>#REF!</v>
      </c>
      <c r="T302" s="133"/>
      <c r="U302" s="133"/>
      <c r="V302" s="133"/>
      <c r="W302" s="133"/>
      <c r="X302" s="133"/>
      <c r="Y302" s="133"/>
    </row>
    <row r="303" spans="1:25" ht="21.75" customHeight="1">
      <c r="A303" s="160"/>
      <c r="B303" s="553"/>
      <c r="C303" s="170" t="s">
        <v>279</v>
      </c>
      <c r="D303" s="57" t="e">
        <f>Столы!#REF!</f>
        <v>#REF!</v>
      </c>
      <c r="E303" s="57" t="e">
        <f>Столы!#REF!</f>
        <v>#REF!</v>
      </c>
      <c r="F303" s="57" t="e">
        <f>Столы!#REF!</f>
        <v>#REF!</v>
      </c>
      <c r="G303" s="57" t="e">
        <f>Столы!#REF!</f>
        <v>#REF!</v>
      </c>
      <c r="H303" s="133"/>
      <c r="I303" s="133" t="e">
        <f>Столы!#REF!</f>
        <v>#REF!</v>
      </c>
      <c r="J303" s="133" t="e">
        <f>Столы!#REF!</f>
        <v>#REF!</v>
      </c>
      <c r="K303" s="133" t="e">
        <f>Столы!#REF!</f>
        <v>#REF!</v>
      </c>
      <c r="L303" s="133" t="e">
        <f>Столы!#REF!</f>
        <v>#REF!</v>
      </c>
      <c r="M303" s="133" t="e">
        <f>Столы!#REF!</f>
        <v>#REF!</v>
      </c>
      <c r="N303" s="133" t="e">
        <f>Столы!#REF!</f>
        <v>#REF!</v>
      </c>
      <c r="O303" s="133" t="e">
        <f>Столы!#REF!</f>
        <v>#REF!</v>
      </c>
      <c r="P303" s="133" t="e">
        <f>Столы!#REF!</f>
        <v>#REF!</v>
      </c>
      <c r="Q303" s="133" t="e">
        <f>Столы!#REF!</f>
        <v>#REF!</v>
      </c>
      <c r="R303" s="133" t="e">
        <f>Столы!#REF!</f>
        <v>#REF!</v>
      </c>
      <c r="S303" s="133" t="e">
        <f>Столы!#REF!</f>
        <v>#REF!</v>
      </c>
      <c r="T303" s="133"/>
      <c r="U303" s="133"/>
      <c r="V303" s="133"/>
      <c r="W303" s="133"/>
      <c r="X303" s="133"/>
      <c r="Y303" s="133"/>
    </row>
    <row r="304" spans="1:25" ht="40.5" customHeight="1">
      <c r="A304" s="160"/>
      <c r="B304" s="553"/>
      <c r="C304" s="170" t="s">
        <v>212</v>
      </c>
      <c r="D304" s="57" t="e">
        <f>Столы!#REF!</f>
        <v>#REF!</v>
      </c>
      <c r="E304" s="57" t="e">
        <f>Столы!#REF!</f>
        <v>#REF!</v>
      </c>
      <c r="F304" s="57" t="e">
        <f>Столы!#REF!</f>
        <v>#REF!</v>
      </c>
      <c r="G304" s="57" t="e">
        <f>Столы!#REF!</f>
        <v>#REF!</v>
      </c>
      <c r="H304" s="133"/>
      <c r="I304" s="133" t="e">
        <f>Столы!#REF!</f>
        <v>#REF!</v>
      </c>
      <c r="J304" s="133" t="e">
        <f>Столы!#REF!</f>
        <v>#REF!</v>
      </c>
      <c r="K304" s="133" t="e">
        <f>Столы!#REF!</f>
        <v>#REF!</v>
      </c>
      <c r="L304" s="133" t="e">
        <f>Столы!#REF!</f>
        <v>#REF!</v>
      </c>
      <c r="M304" s="133" t="e">
        <f>Столы!#REF!</f>
        <v>#REF!</v>
      </c>
      <c r="N304" s="133" t="e">
        <f>Столы!#REF!</f>
        <v>#REF!</v>
      </c>
      <c r="O304" s="133" t="e">
        <f>Столы!#REF!</f>
        <v>#REF!</v>
      </c>
      <c r="P304" s="133" t="e">
        <f>Столы!#REF!</f>
        <v>#REF!</v>
      </c>
      <c r="Q304" s="133" t="e">
        <f>Столы!#REF!</f>
        <v>#REF!</v>
      </c>
      <c r="R304" s="133" t="e">
        <f>Столы!#REF!</f>
        <v>#REF!</v>
      </c>
      <c r="S304" s="133" t="e">
        <f>Столы!#REF!</f>
        <v>#REF!</v>
      </c>
      <c r="T304" s="133"/>
      <c r="U304" s="133"/>
      <c r="V304" s="133"/>
      <c r="W304" s="133"/>
      <c r="X304" s="133"/>
      <c r="Y304" s="133"/>
    </row>
    <row r="305" spans="1:25" ht="33" customHeight="1">
      <c r="A305" s="160"/>
      <c r="B305" s="553"/>
      <c r="C305" s="140" t="s">
        <v>219</v>
      </c>
      <c r="D305" s="57" t="e">
        <f>Столы!#REF!</f>
        <v>#REF!</v>
      </c>
      <c r="E305" s="57" t="e">
        <f>Столы!#REF!</f>
        <v>#REF!</v>
      </c>
      <c r="F305" s="57" t="e">
        <f>Столы!#REF!</f>
        <v>#REF!</v>
      </c>
      <c r="G305" s="57" t="e">
        <f>Столы!#REF!</f>
        <v>#REF!</v>
      </c>
      <c r="H305" s="133" t="e">
        <f>Столы!#REF!</f>
        <v>#REF!</v>
      </c>
      <c r="I305" s="133" t="e">
        <f>Столы!#REF!</f>
        <v>#REF!</v>
      </c>
      <c r="J305" s="133" t="e">
        <f>Столы!#REF!</f>
        <v>#REF!</v>
      </c>
      <c r="K305" s="133" t="e">
        <f>Столы!#REF!</f>
        <v>#REF!</v>
      </c>
      <c r="L305" s="133" t="e">
        <f>Столы!#REF!</f>
        <v>#REF!</v>
      </c>
      <c r="M305" s="133" t="e">
        <f>Столы!#REF!</f>
        <v>#REF!</v>
      </c>
      <c r="N305" s="133" t="e">
        <f>Столы!#REF!</f>
        <v>#REF!</v>
      </c>
      <c r="O305" s="133" t="e">
        <f>Столы!#REF!</f>
        <v>#REF!</v>
      </c>
      <c r="P305" s="133" t="e">
        <f>Столы!#REF!</f>
        <v>#REF!</v>
      </c>
      <c r="Q305" s="133" t="e">
        <f>Столы!#REF!</f>
        <v>#REF!</v>
      </c>
      <c r="R305" s="133" t="e">
        <f>Столы!#REF!</f>
        <v>#REF!</v>
      </c>
      <c r="S305" s="133" t="e">
        <f>Столы!#REF!</f>
        <v>#REF!</v>
      </c>
      <c r="T305" s="133"/>
      <c r="U305" s="133"/>
      <c r="V305" s="133"/>
      <c r="W305" s="133"/>
      <c r="X305" s="133"/>
      <c r="Y305" s="133"/>
    </row>
    <row r="306" spans="1:25" ht="17.25" customHeight="1">
      <c r="A306" s="160"/>
      <c r="B306" s="553"/>
      <c r="C306" s="170" t="s">
        <v>140</v>
      </c>
      <c r="D306" s="57" t="e">
        <f>Шкафы!#REF!</f>
        <v>#REF!</v>
      </c>
      <c r="E306" s="57" t="e">
        <f>Шкафы!#REF!</f>
        <v>#REF!</v>
      </c>
      <c r="F306" s="57" t="e">
        <f>Шкафы!#REF!</f>
        <v>#REF!</v>
      </c>
      <c r="G306" s="57" t="e">
        <f>Шкафы!#REF!</f>
        <v>#REF!</v>
      </c>
      <c r="H306" s="133" t="e">
        <f>Шкафы!#REF!</f>
        <v>#REF!</v>
      </c>
      <c r="I306" s="133"/>
      <c r="J306" s="133"/>
      <c r="K306" s="133"/>
      <c r="L306" s="133"/>
      <c r="M306" s="133"/>
      <c r="N306" s="133"/>
      <c r="O306" s="133"/>
      <c r="P306" s="133"/>
      <c r="Q306" s="133"/>
      <c r="R306" s="133"/>
      <c r="S306" s="133"/>
      <c r="T306" s="133"/>
      <c r="U306" s="133"/>
      <c r="V306" s="133"/>
      <c r="W306" s="133"/>
      <c r="X306" s="133"/>
      <c r="Y306" s="133"/>
    </row>
    <row r="307" spans="1:25" ht="17.25" customHeight="1">
      <c r="A307" s="160"/>
      <c r="B307" s="553"/>
      <c r="C307" s="170" t="s">
        <v>140</v>
      </c>
      <c r="D307" s="57" t="e">
        <f>Шкафы!#REF!</f>
        <v>#REF!</v>
      </c>
      <c r="E307" s="57" t="e">
        <f>Шкафы!#REF!</f>
        <v>#REF!</v>
      </c>
      <c r="F307" s="57" t="e">
        <f>Шкафы!#REF!</f>
        <v>#REF!</v>
      </c>
      <c r="G307" s="57" t="e">
        <f>Шкафы!#REF!</f>
        <v>#REF!</v>
      </c>
      <c r="H307" s="133" t="e">
        <f>Шкафы!#REF!</f>
        <v>#REF!</v>
      </c>
      <c r="I307" s="133"/>
      <c r="J307" s="133"/>
      <c r="K307" s="133"/>
      <c r="L307" s="133"/>
      <c r="M307" s="133"/>
      <c r="N307" s="133"/>
      <c r="O307" s="133"/>
      <c r="P307" s="133"/>
      <c r="Q307" s="133"/>
      <c r="R307" s="133"/>
      <c r="S307" s="133"/>
      <c r="T307" s="133"/>
      <c r="U307" s="133"/>
      <c r="V307" s="133"/>
      <c r="W307" s="133"/>
      <c r="X307" s="133"/>
      <c r="Y307" s="133"/>
    </row>
    <row r="308" spans="1:25" ht="17.25" customHeight="1">
      <c r="A308" s="160"/>
      <c r="B308" s="553"/>
      <c r="C308" s="170" t="s">
        <v>140</v>
      </c>
      <c r="D308" s="57" t="e">
        <f>Шкафы!#REF!</f>
        <v>#REF!</v>
      </c>
      <c r="E308" s="57" t="e">
        <f>Шкафы!#REF!</f>
        <v>#REF!</v>
      </c>
      <c r="F308" s="57" t="e">
        <f>Шкафы!#REF!</f>
        <v>#REF!</v>
      </c>
      <c r="G308" s="57" t="e">
        <f>Шкафы!#REF!</f>
        <v>#REF!</v>
      </c>
      <c r="H308" s="133" t="e">
        <f>Шкафы!#REF!</f>
        <v>#REF!</v>
      </c>
      <c r="I308" s="133"/>
      <c r="J308" s="133"/>
      <c r="K308" s="133"/>
      <c r="L308" s="133"/>
      <c r="M308" s="133"/>
      <c r="N308" s="133"/>
      <c r="O308" s="133"/>
      <c r="P308" s="133"/>
      <c r="Q308" s="133"/>
      <c r="R308" s="133"/>
      <c r="S308" s="133"/>
      <c r="T308" s="133"/>
      <c r="U308" s="133"/>
      <c r="V308" s="133"/>
      <c r="W308" s="133"/>
      <c r="X308" s="133"/>
      <c r="Y308" s="133"/>
    </row>
    <row r="309" spans="1:25" ht="30" customHeight="1">
      <c r="A309" s="160"/>
      <c r="B309" s="553"/>
      <c r="C309" s="169" t="s">
        <v>142</v>
      </c>
      <c r="D309" s="184">
        <f>'Дополнительная комплектация'!$AK$340</f>
        <v>185</v>
      </c>
      <c r="E309" s="184">
        <f>'Дополнительная комплектация'!$AK$340</f>
        <v>185</v>
      </c>
      <c r="F309" s="184">
        <f>'Дополнительная комплектация'!$AK$340</f>
        <v>185</v>
      </c>
      <c r="G309" s="184">
        <f>'Дополнительная комплектация'!$AK$340</f>
        <v>185</v>
      </c>
      <c r="H309" s="133"/>
      <c r="I309" s="133"/>
      <c r="J309" s="141"/>
      <c r="K309" s="141"/>
      <c r="L309" s="141"/>
      <c r="M309" s="141"/>
      <c r="N309" s="141"/>
      <c r="O309" s="141"/>
      <c r="P309" s="141"/>
      <c r="Q309" s="141"/>
      <c r="R309" s="141"/>
      <c r="S309" s="141"/>
      <c r="T309" s="141"/>
      <c r="U309" s="141"/>
      <c r="V309" s="141"/>
      <c r="W309" s="141"/>
      <c r="X309" s="141"/>
      <c r="Y309" s="141"/>
    </row>
    <row r="310" spans="1:25" ht="42" customHeight="1">
      <c r="A310" s="139" t="s">
        <v>280</v>
      </c>
      <c r="B310" s="553"/>
      <c r="C310" s="134" t="s">
        <v>136</v>
      </c>
      <c r="D310" s="168" t="e">
        <f>SUM(D301:D309)</f>
        <v>#REF!</v>
      </c>
      <c r="E310" s="168" t="e">
        <f>SUM(E301:E309)</f>
        <v>#REF!</v>
      </c>
      <c r="F310" s="168" t="e">
        <f>SUM(F301:F309)</f>
        <v>#REF!</v>
      </c>
      <c r="G310" s="168" t="e">
        <f>SUM(G301:G309)</f>
        <v>#REF!</v>
      </c>
      <c r="H310" s="167" t="e">
        <f>SUM(H305:H308)</f>
        <v>#REF!</v>
      </c>
      <c r="I310" s="167" t="e">
        <f>SUM(I305:I308)</f>
        <v>#REF!</v>
      </c>
      <c r="J310" s="141" t="e">
        <f t="shared" ref="J310:S310" si="30">SUM(J301:J308)</f>
        <v>#REF!</v>
      </c>
      <c r="K310" s="141" t="e">
        <f t="shared" si="30"/>
        <v>#REF!</v>
      </c>
      <c r="L310" s="141" t="e">
        <f t="shared" si="30"/>
        <v>#REF!</v>
      </c>
      <c r="M310" s="141" t="e">
        <f t="shared" si="30"/>
        <v>#REF!</v>
      </c>
      <c r="N310" s="141" t="e">
        <f t="shared" si="30"/>
        <v>#REF!</v>
      </c>
      <c r="O310" s="141" t="e">
        <f t="shared" si="30"/>
        <v>#REF!</v>
      </c>
      <c r="P310" s="141" t="e">
        <f t="shared" si="30"/>
        <v>#REF!</v>
      </c>
      <c r="Q310" s="141" t="e">
        <f t="shared" si="30"/>
        <v>#REF!</v>
      </c>
      <c r="R310" s="141" t="e">
        <f t="shared" si="30"/>
        <v>#REF!</v>
      </c>
      <c r="S310" s="141" t="e">
        <f t="shared" si="30"/>
        <v>#REF!</v>
      </c>
      <c r="T310" s="133"/>
      <c r="U310" s="133"/>
      <c r="V310" s="133"/>
      <c r="W310" s="133"/>
      <c r="X310" s="133"/>
      <c r="Y310" s="133"/>
    </row>
    <row r="311" spans="1:25" ht="15" customHeight="1">
      <c r="A311" s="76"/>
      <c r="B311" s="553" t="s">
        <v>178</v>
      </c>
      <c r="C311" s="140" t="s">
        <v>225</v>
      </c>
      <c r="D311" s="57">
        <f>'Дополнительная комплектация'!$B$198*2</f>
        <v>420</v>
      </c>
      <c r="E311" s="57">
        <f>'Дополнительная комплектация'!E198*2</f>
        <v>800</v>
      </c>
      <c r="F311" s="57">
        <f>'Дополнительная комплектация'!H198*2</f>
        <v>960</v>
      </c>
      <c r="G311" s="57">
        <f>'Дополнительная комплектация'!K198*2</f>
        <v>1140</v>
      </c>
      <c r="H311" s="133"/>
      <c r="I311" s="133"/>
      <c r="J311" s="133"/>
      <c r="K311" s="133"/>
      <c r="L311" s="133"/>
      <c r="M311" s="133"/>
      <c r="N311" s="133"/>
      <c r="O311" s="133"/>
      <c r="P311" s="133"/>
      <c r="Q311" s="133"/>
      <c r="R311" s="133"/>
      <c r="S311" s="133"/>
      <c r="T311" s="133"/>
      <c r="U311" s="133"/>
      <c r="V311" s="133"/>
      <c r="W311" s="133"/>
      <c r="X311" s="133"/>
      <c r="Y311" s="133"/>
    </row>
    <row r="312" spans="1:25" ht="25.5" customHeight="1">
      <c r="A312" s="160"/>
      <c r="B312" s="553"/>
      <c r="C312" s="140" t="s">
        <v>224</v>
      </c>
      <c r="D312" s="57" t="e">
        <f>Шкафы!#REF!</f>
        <v>#REF!</v>
      </c>
      <c r="E312" s="57" t="e">
        <f>Шкафы!#REF!</f>
        <v>#REF!</v>
      </c>
      <c r="F312" s="57" t="e">
        <f>Шкафы!#REF!</f>
        <v>#REF!</v>
      </c>
      <c r="G312" s="57" t="e">
        <f>Шкафы!#REF!</f>
        <v>#REF!</v>
      </c>
      <c r="H312" s="133"/>
      <c r="I312" s="133"/>
      <c r="J312" s="133"/>
      <c r="K312" s="133"/>
      <c r="L312" s="133"/>
      <c r="M312" s="133"/>
      <c r="N312" s="133"/>
      <c r="O312" s="133"/>
      <c r="P312" s="133"/>
      <c r="Q312" s="133"/>
      <c r="R312" s="133"/>
      <c r="S312" s="133"/>
      <c r="T312" s="133"/>
      <c r="U312" s="133"/>
      <c r="V312" s="133"/>
      <c r="W312" s="133"/>
      <c r="X312" s="133"/>
      <c r="Y312" s="133"/>
    </row>
    <row r="313" spans="1:25" ht="15" customHeight="1">
      <c r="A313" s="160"/>
      <c r="B313" s="553"/>
      <c r="C313" s="140" t="s">
        <v>226</v>
      </c>
      <c r="D313" s="57" t="e">
        <f>Столы!#REF!</f>
        <v>#REF!</v>
      </c>
      <c r="E313" s="57" t="e">
        <f>Столы!#REF!</f>
        <v>#REF!</v>
      </c>
      <c r="F313" s="57" t="e">
        <f>Столы!#REF!</f>
        <v>#REF!</v>
      </c>
      <c r="G313" s="57" t="e">
        <f>Столы!#REF!</f>
        <v>#REF!</v>
      </c>
      <c r="H313" s="133"/>
      <c r="I313" s="133" t="e">
        <f>Столы!#REF!</f>
        <v>#REF!</v>
      </c>
      <c r="J313" s="133" t="e">
        <f>Столы!#REF!</f>
        <v>#REF!</v>
      </c>
      <c r="K313" s="133" t="e">
        <f>Столы!#REF!</f>
        <v>#REF!</v>
      </c>
      <c r="L313" s="133" t="e">
        <f>Столы!#REF!</f>
        <v>#REF!</v>
      </c>
      <c r="M313" s="133" t="e">
        <f>Столы!#REF!</f>
        <v>#REF!</v>
      </c>
      <c r="N313" s="133" t="e">
        <f>Столы!#REF!</f>
        <v>#REF!</v>
      </c>
      <c r="O313" s="133" t="e">
        <f>Столы!#REF!</f>
        <v>#REF!</v>
      </c>
      <c r="P313" s="133" t="e">
        <f>Столы!#REF!</f>
        <v>#REF!</v>
      </c>
      <c r="Q313" s="133" t="e">
        <f>Столы!#REF!</f>
        <v>#REF!</v>
      </c>
      <c r="R313" s="133" t="e">
        <f>Столы!#REF!</f>
        <v>#REF!</v>
      </c>
      <c r="S313" s="133" t="e">
        <f>Столы!#REF!</f>
        <v>#REF!</v>
      </c>
      <c r="T313" s="133" t="e">
        <f>Столы!#REF!</f>
        <v>#REF!</v>
      </c>
      <c r="U313" s="133" t="e">
        <f>Столы!#REF!</f>
        <v>#REF!</v>
      </c>
      <c r="V313" s="133" t="e">
        <f>Столы!#REF!</f>
        <v>#REF!</v>
      </c>
      <c r="W313" s="133" t="e">
        <f>Столы!#REF!</f>
        <v>#REF!</v>
      </c>
      <c r="X313" s="133" t="e">
        <f>Столы!#REF!</f>
        <v>#REF!</v>
      </c>
      <c r="Y313" s="133" t="e">
        <f>Столы!#REF!</f>
        <v>#REF!</v>
      </c>
    </row>
    <row r="314" spans="1:25" ht="15" customHeight="1">
      <c r="A314" s="160"/>
      <c r="B314" s="553"/>
      <c r="C314" s="170" t="s">
        <v>166</v>
      </c>
      <c r="D314" s="57" t="e">
        <f>Столы!#REF!</f>
        <v>#REF!</v>
      </c>
      <c r="E314" s="57" t="e">
        <f>Столы!#REF!</f>
        <v>#REF!</v>
      </c>
      <c r="F314" s="57" t="e">
        <f>Столы!#REF!</f>
        <v>#REF!</v>
      </c>
      <c r="G314" s="57" t="e">
        <f>Столы!#REF!</f>
        <v>#REF!</v>
      </c>
      <c r="H314" s="133"/>
      <c r="I314" s="133" t="e">
        <f>Столы!#REF!</f>
        <v>#REF!</v>
      </c>
      <c r="J314" s="133" t="e">
        <f>Столы!#REF!</f>
        <v>#REF!</v>
      </c>
      <c r="K314" s="133" t="e">
        <f>Столы!#REF!</f>
        <v>#REF!</v>
      </c>
      <c r="L314" s="133" t="e">
        <f>Столы!#REF!</f>
        <v>#REF!</v>
      </c>
      <c r="M314" s="133" t="e">
        <f>Столы!#REF!</f>
        <v>#REF!</v>
      </c>
      <c r="N314" s="133" t="e">
        <f>Столы!#REF!</f>
        <v>#REF!</v>
      </c>
      <c r="O314" s="133" t="e">
        <f>Столы!#REF!</f>
        <v>#REF!</v>
      </c>
      <c r="P314" s="133" t="e">
        <f>Столы!#REF!</f>
        <v>#REF!</v>
      </c>
      <c r="Q314" s="133" t="e">
        <f>Столы!#REF!</f>
        <v>#REF!</v>
      </c>
      <c r="R314" s="133" t="e">
        <f>Столы!#REF!</f>
        <v>#REF!</v>
      </c>
      <c r="S314" s="133" t="e">
        <f>Столы!#REF!</f>
        <v>#REF!</v>
      </c>
      <c r="T314" s="133"/>
      <c r="U314" s="133"/>
      <c r="V314" s="133"/>
      <c r="W314" s="133"/>
      <c r="X314" s="133"/>
      <c r="Y314" s="133"/>
    </row>
    <row r="315" spans="1:25" ht="15" customHeight="1">
      <c r="A315" s="160"/>
      <c r="B315" s="553"/>
      <c r="C315" s="170" t="s">
        <v>166</v>
      </c>
      <c r="D315" s="57" t="e">
        <f>Столы!#REF!</f>
        <v>#REF!</v>
      </c>
      <c r="E315" s="57" t="e">
        <f>Столы!#REF!</f>
        <v>#REF!</v>
      </c>
      <c r="F315" s="57" t="e">
        <f>Столы!#REF!</f>
        <v>#REF!</v>
      </c>
      <c r="G315" s="57" t="e">
        <f>Столы!#REF!</f>
        <v>#REF!</v>
      </c>
      <c r="H315" s="133"/>
      <c r="I315" s="133" t="e">
        <f>Столы!#REF!</f>
        <v>#REF!</v>
      </c>
      <c r="J315" s="133" t="e">
        <f>Столы!#REF!</f>
        <v>#REF!</v>
      </c>
      <c r="K315" s="133" t="e">
        <f>Столы!#REF!</f>
        <v>#REF!</v>
      </c>
      <c r="L315" s="133" t="e">
        <f>Столы!#REF!</f>
        <v>#REF!</v>
      </c>
      <c r="M315" s="133" t="e">
        <f>Столы!#REF!</f>
        <v>#REF!</v>
      </c>
      <c r="N315" s="133" t="e">
        <f>Столы!#REF!</f>
        <v>#REF!</v>
      </c>
      <c r="O315" s="133" t="e">
        <f>Столы!#REF!</f>
        <v>#REF!</v>
      </c>
      <c r="P315" s="133" t="e">
        <f>Столы!#REF!</f>
        <v>#REF!</v>
      </c>
      <c r="Q315" s="133" t="e">
        <f>Столы!#REF!</f>
        <v>#REF!</v>
      </c>
      <c r="R315" s="133" t="e">
        <f>Столы!#REF!</f>
        <v>#REF!</v>
      </c>
      <c r="S315" s="133" t="e">
        <f>Столы!#REF!</f>
        <v>#REF!</v>
      </c>
      <c r="T315" s="133"/>
      <c r="U315" s="133"/>
      <c r="V315" s="133"/>
      <c r="W315" s="133"/>
      <c r="X315" s="133"/>
      <c r="Y315" s="133"/>
    </row>
    <row r="316" spans="1:25" ht="30.75" customHeight="1">
      <c r="A316" s="160"/>
      <c r="B316" s="553"/>
      <c r="C316" s="170" t="s">
        <v>212</v>
      </c>
      <c r="D316" s="57" t="e">
        <f>Столы!#REF!</f>
        <v>#REF!</v>
      </c>
      <c r="E316" s="57" t="e">
        <f>Столы!#REF!</f>
        <v>#REF!</v>
      </c>
      <c r="F316" s="57" t="e">
        <f>Столы!#REF!</f>
        <v>#REF!</v>
      </c>
      <c r="G316" s="57" t="e">
        <f>Столы!#REF!</f>
        <v>#REF!</v>
      </c>
      <c r="H316" s="133"/>
      <c r="I316" s="133" t="e">
        <f>Столы!#REF!</f>
        <v>#REF!</v>
      </c>
      <c r="J316" s="133" t="e">
        <f>Столы!#REF!</f>
        <v>#REF!</v>
      </c>
      <c r="K316" s="133" t="e">
        <f>Столы!#REF!</f>
        <v>#REF!</v>
      </c>
      <c r="L316" s="133" t="e">
        <f>Столы!#REF!</f>
        <v>#REF!</v>
      </c>
      <c r="M316" s="133" t="e">
        <f>Столы!#REF!</f>
        <v>#REF!</v>
      </c>
      <c r="N316" s="133" t="e">
        <f>Столы!#REF!</f>
        <v>#REF!</v>
      </c>
      <c r="O316" s="133" t="e">
        <f>Столы!#REF!</f>
        <v>#REF!</v>
      </c>
      <c r="P316" s="133" t="e">
        <f>Столы!#REF!</f>
        <v>#REF!</v>
      </c>
      <c r="Q316" s="133" t="e">
        <f>Столы!#REF!</f>
        <v>#REF!</v>
      </c>
      <c r="R316" s="133" t="e">
        <f>Столы!#REF!</f>
        <v>#REF!</v>
      </c>
      <c r="S316" s="133" t="e">
        <f>Столы!#REF!</f>
        <v>#REF!</v>
      </c>
      <c r="T316" s="133"/>
      <c r="U316" s="133"/>
      <c r="V316" s="133"/>
      <c r="W316" s="133"/>
      <c r="X316" s="133"/>
      <c r="Y316" s="133"/>
    </row>
    <row r="317" spans="1:25" ht="29.25" customHeight="1">
      <c r="A317" s="160"/>
      <c r="B317" s="553"/>
      <c r="C317" s="140" t="s">
        <v>219</v>
      </c>
      <c r="D317" s="57" t="e">
        <f>Столы!#REF!</f>
        <v>#REF!</v>
      </c>
      <c r="E317" s="57" t="e">
        <f>Столы!#REF!</f>
        <v>#REF!</v>
      </c>
      <c r="F317" s="57" t="e">
        <f>Столы!#REF!</f>
        <v>#REF!</v>
      </c>
      <c r="G317" s="57" t="e">
        <f>Столы!#REF!</f>
        <v>#REF!</v>
      </c>
      <c r="H317" s="133" t="e">
        <f>Столы!#REF!</f>
        <v>#REF!</v>
      </c>
      <c r="I317" s="133" t="e">
        <f>Столы!#REF!</f>
        <v>#REF!</v>
      </c>
      <c r="J317" s="133" t="e">
        <f>Столы!#REF!</f>
        <v>#REF!</v>
      </c>
      <c r="K317" s="133" t="e">
        <f>Столы!#REF!</f>
        <v>#REF!</v>
      </c>
      <c r="L317" s="133" t="e">
        <f>Столы!#REF!</f>
        <v>#REF!</v>
      </c>
      <c r="M317" s="133" t="e">
        <f>Столы!#REF!</f>
        <v>#REF!</v>
      </c>
      <c r="N317" s="133" t="e">
        <f>Столы!#REF!</f>
        <v>#REF!</v>
      </c>
      <c r="O317" s="133" t="e">
        <f>Столы!#REF!</f>
        <v>#REF!</v>
      </c>
      <c r="P317" s="133" t="e">
        <f>Столы!#REF!</f>
        <v>#REF!</v>
      </c>
      <c r="Q317" s="133" t="e">
        <f>Столы!#REF!</f>
        <v>#REF!</v>
      </c>
      <c r="R317" s="133" t="e">
        <f>Столы!#REF!</f>
        <v>#REF!</v>
      </c>
      <c r="S317" s="133" t="e">
        <f>Столы!#REF!</f>
        <v>#REF!</v>
      </c>
      <c r="T317" s="133"/>
      <c r="U317" s="133"/>
      <c r="V317" s="133"/>
      <c r="W317" s="133"/>
      <c r="X317" s="133"/>
      <c r="Y317" s="133"/>
    </row>
    <row r="318" spans="1:25" ht="31.5" customHeight="1">
      <c r="A318" s="160"/>
      <c r="B318" s="553"/>
      <c r="C318" s="170" t="s">
        <v>281</v>
      </c>
      <c r="D318" s="57" t="e">
        <f>Шкафы!#REF!</f>
        <v>#REF!</v>
      </c>
      <c r="E318" s="57" t="e">
        <f>Шкафы!#REF!</f>
        <v>#REF!</v>
      </c>
      <c r="F318" s="57" t="e">
        <f>Шкафы!#REF!</f>
        <v>#REF!</v>
      </c>
      <c r="G318" s="57" t="e">
        <f>Шкафы!#REF!</f>
        <v>#REF!</v>
      </c>
      <c r="H318" s="133" t="e">
        <f>Шкафы!#REF!</f>
        <v>#REF!</v>
      </c>
      <c r="I318" s="133"/>
      <c r="J318" s="133"/>
      <c r="K318" s="133"/>
      <c r="L318" s="133"/>
      <c r="M318" s="133"/>
      <c r="N318" s="133"/>
      <c r="O318" s="133"/>
      <c r="P318" s="133"/>
      <c r="Q318" s="133"/>
      <c r="R318" s="133"/>
      <c r="S318" s="133"/>
      <c r="T318" s="133"/>
      <c r="U318" s="133"/>
      <c r="V318" s="133"/>
      <c r="W318" s="133"/>
      <c r="X318" s="133"/>
      <c r="Y318" s="133"/>
    </row>
    <row r="319" spans="1:25" ht="32.25" customHeight="1">
      <c r="A319" s="160"/>
      <c r="B319" s="553"/>
      <c r="C319" s="170" t="s">
        <v>282</v>
      </c>
      <c r="D319" s="57" t="e">
        <f>Шкафы!#REF!</f>
        <v>#REF!</v>
      </c>
      <c r="E319" s="57" t="e">
        <f>Шкафы!#REF!</f>
        <v>#REF!</v>
      </c>
      <c r="F319" s="57" t="e">
        <f>Шкафы!#REF!</f>
        <v>#REF!</v>
      </c>
      <c r="G319" s="57" t="e">
        <f>Шкафы!#REF!</f>
        <v>#REF!</v>
      </c>
      <c r="H319" s="133" t="e">
        <f>Шкафы!#REF!</f>
        <v>#REF!</v>
      </c>
      <c r="I319" s="133"/>
      <c r="J319" s="133"/>
      <c r="K319" s="133"/>
      <c r="L319" s="133"/>
      <c r="M319" s="133"/>
      <c r="N319" s="133"/>
      <c r="O319" s="133"/>
      <c r="P319" s="133"/>
      <c r="Q319" s="133"/>
      <c r="R319" s="133"/>
      <c r="S319" s="133"/>
      <c r="T319" s="133"/>
      <c r="U319" s="133"/>
      <c r="V319" s="133"/>
      <c r="W319" s="133"/>
      <c r="X319" s="133"/>
      <c r="Y319" s="133"/>
    </row>
    <row r="320" spans="1:25" ht="30" customHeight="1">
      <c r="A320" s="160"/>
      <c r="B320" s="553"/>
      <c r="C320" s="170" t="s">
        <v>228</v>
      </c>
      <c r="D320" s="57" t="e">
        <f>Шкафы!#REF!</f>
        <v>#REF!</v>
      </c>
      <c r="E320" s="57" t="e">
        <f>Шкафы!#REF!</f>
        <v>#REF!</v>
      </c>
      <c r="F320" s="57" t="e">
        <f>Шкафы!#REF!</f>
        <v>#REF!</v>
      </c>
      <c r="G320" s="57" t="e">
        <f>Шкафы!#REF!</f>
        <v>#REF!</v>
      </c>
      <c r="H320" s="133" t="e">
        <f>Шкафы!#REF!</f>
        <v>#REF!</v>
      </c>
      <c r="I320" s="133"/>
      <c r="J320" s="133"/>
      <c r="K320" s="133"/>
      <c r="L320" s="133"/>
      <c r="M320" s="133"/>
      <c r="N320" s="133"/>
      <c r="O320" s="133"/>
      <c r="P320" s="133"/>
      <c r="Q320" s="133"/>
      <c r="R320" s="133"/>
      <c r="S320" s="133"/>
      <c r="T320" s="133" t="e">
        <f>Шкафы!#REF!</f>
        <v>#REF!</v>
      </c>
      <c r="U320" s="133" t="e">
        <f>Шкафы!#REF!</f>
        <v>#REF!</v>
      </c>
      <c r="V320" s="133" t="e">
        <f>Шкафы!#REF!</f>
        <v>#REF!</v>
      </c>
      <c r="W320" s="133" t="e">
        <f>Шкафы!#REF!</f>
        <v>#REF!</v>
      </c>
      <c r="X320" s="133" t="e">
        <f>Шкафы!#REF!</f>
        <v>#REF!</v>
      </c>
      <c r="Y320" s="133" t="e">
        <f>Шкафы!#REF!</f>
        <v>#REF!</v>
      </c>
    </row>
    <row r="321" spans="1:25" ht="32.25" customHeight="1">
      <c r="A321" s="139" t="s">
        <v>283</v>
      </c>
      <c r="B321" s="553"/>
      <c r="C321" s="170" t="s">
        <v>180</v>
      </c>
      <c r="D321" s="57" t="e">
        <f>Шкафы!#REF!</f>
        <v>#REF!</v>
      </c>
      <c r="E321" s="57" t="e">
        <f>Шкафы!#REF!</f>
        <v>#REF!</v>
      </c>
      <c r="F321" s="57" t="e">
        <f>Шкафы!#REF!</f>
        <v>#REF!</v>
      </c>
      <c r="G321" s="57" t="e">
        <f>Шкафы!#REF!</f>
        <v>#REF!</v>
      </c>
      <c r="H321" s="133" t="e">
        <f>Шкафы!#REF!</f>
        <v>#REF!</v>
      </c>
      <c r="I321" s="133"/>
      <c r="J321" s="133"/>
      <c r="K321" s="133"/>
      <c r="L321" s="133"/>
      <c r="M321" s="133"/>
      <c r="N321" s="133"/>
      <c r="O321" s="133"/>
      <c r="P321" s="133"/>
      <c r="Q321" s="133"/>
      <c r="R321" s="133"/>
      <c r="S321" s="133"/>
      <c r="T321" s="133"/>
      <c r="U321" s="133"/>
      <c r="V321" s="133"/>
      <c r="W321" s="133"/>
      <c r="X321" s="133"/>
      <c r="Y321" s="133"/>
    </row>
    <row r="322" spans="1:25" ht="32.25" customHeight="1">
      <c r="A322" s="160"/>
      <c r="B322" s="553"/>
      <c r="C322" s="169" t="s">
        <v>142</v>
      </c>
      <c r="D322" s="184">
        <f>'Дополнительная комплектация'!$AK$340</f>
        <v>185</v>
      </c>
      <c r="E322" s="184">
        <f>'Дополнительная комплектация'!$AK$340</f>
        <v>185</v>
      </c>
      <c r="F322" s="184">
        <f>'Дополнительная комплектация'!$AK$340</f>
        <v>185</v>
      </c>
      <c r="G322" s="184">
        <f>'Дополнительная комплектация'!$AK$340</f>
        <v>185</v>
      </c>
      <c r="H322" s="133"/>
      <c r="I322" s="133"/>
      <c r="J322" s="141"/>
      <c r="K322" s="141"/>
      <c r="L322" s="141"/>
      <c r="M322" s="141"/>
      <c r="N322" s="141"/>
      <c r="O322" s="141"/>
      <c r="P322" s="141"/>
      <c r="Q322" s="141"/>
      <c r="R322" s="141"/>
      <c r="S322" s="141"/>
      <c r="T322" s="141"/>
      <c r="U322" s="141"/>
      <c r="V322" s="141"/>
      <c r="W322" s="141"/>
      <c r="X322" s="141"/>
      <c r="Y322" s="141"/>
    </row>
    <row r="323" spans="1:25" ht="39" customHeight="1">
      <c r="A323" s="160"/>
      <c r="B323" s="553"/>
      <c r="C323" s="134" t="s">
        <v>136</v>
      </c>
      <c r="D323" s="168" t="e">
        <f>SUM(D311:D322)</f>
        <v>#REF!</v>
      </c>
      <c r="E323" s="168" t="e">
        <f>SUM(E311:E322)</f>
        <v>#REF!</v>
      </c>
      <c r="F323" s="168" t="e">
        <f>SUM(F311:F322)</f>
        <v>#REF!</v>
      </c>
      <c r="G323" s="168" t="e">
        <f>SUM(G311:G322)</f>
        <v>#REF!</v>
      </c>
      <c r="H323" s="167" t="e">
        <f>SUM(H317:H321)</f>
        <v>#REF!</v>
      </c>
      <c r="I323" s="167" t="e">
        <f>SUM(I317:I321)</f>
        <v>#REF!</v>
      </c>
      <c r="J323" s="141" t="e">
        <f t="shared" ref="J323:Y323" si="31">SUM(J311:J321)</f>
        <v>#REF!</v>
      </c>
      <c r="K323" s="141" t="e">
        <f t="shared" si="31"/>
        <v>#REF!</v>
      </c>
      <c r="L323" s="141" t="e">
        <f t="shared" si="31"/>
        <v>#REF!</v>
      </c>
      <c r="M323" s="141" t="e">
        <f t="shared" si="31"/>
        <v>#REF!</v>
      </c>
      <c r="N323" s="141" t="e">
        <f t="shared" si="31"/>
        <v>#REF!</v>
      </c>
      <c r="O323" s="141" t="e">
        <f t="shared" si="31"/>
        <v>#REF!</v>
      </c>
      <c r="P323" s="141" t="e">
        <f t="shared" si="31"/>
        <v>#REF!</v>
      </c>
      <c r="Q323" s="141" t="e">
        <f t="shared" si="31"/>
        <v>#REF!</v>
      </c>
      <c r="R323" s="141" t="e">
        <f t="shared" si="31"/>
        <v>#REF!</v>
      </c>
      <c r="S323" s="141" t="e">
        <f t="shared" si="31"/>
        <v>#REF!</v>
      </c>
      <c r="T323" s="141" t="e">
        <f t="shared" si="31"/>
        <v>#REF!</v>
      </c>
      <c r="U323" s="141" t="e">
        <f t="shared" si="31"/>
        <v>#REF!</v>
      </c>
      <c r="V323" s="141" t="e">
        <f t="shared" si="31"/>
        <v>#REF!</v>
      </c>
      <c r="W323" s="141" t="e">
        <f t="shared" si="31"/>
        <v>#REF!</v>
      </c>
      <c r="X323" s="141" t="e">
        <f t="shared" si="31"/>
        <v>#REF!</v>
      </c>
      <c r="Y323" s="141" t="e">
        <f t="shared" si="31"/>
        <v>#REF!</v>
      </c>
    </row>
    <row r="324" spans="1:25" ht="24" customHeight="1">
      <c r="A324" s="76"/>
      <c r="B324" s="553" t="s">
        <v>178</v>
      </c>
      <c r="C324" s="170" t="s">
        <v>222</v>
      </c>
      <c r="D324" s="57">
        <f>'Дополнительная комплектация'!Q243</f>
        <v>535</v>
      </c>
      <c r="E324" s="57">
        <f>'Дополнительная комплектация'!T243</f>
        <v>890</v>
      </c>
      <c r="F324" s="57">
        <f>'Дополнительная комплектация'!W243</f>
        <v>1120</v>
      </c>
      <c r="G324" s="57">
        <f>'Дополнительная комплектация'!Z243</f>
        <v>1430</v>
      </c>
      <c r="H324" s="133"/>
      <c r="I324" s="133"/>
      <c r="J324" s="133"/>
      <c r="K324" s="133"/>
      <c r="L324" s="133"/>
      <c r="M324" s="133"/>
      <c r="N324" s="133"/>
      <c r="O324" s="133"/>
      <c r="P324" s="133"/>
      <c r="Q324" s="133"/>
      <c r="R324" s="133"/>
      <c r="S324" s="133"/>
      <c r="T324" s="133"/>
      <c r="U324" s="133"/>
      <c r="V324" s="133"/>
      <c r="W324" s="133"/>
      <c r="X324" s="133"/>
      <c r="Y324" s="133"/>
    </row>
    <row r="325" spans="1:25" ht="12.75" customHeight="1">
      <c r="A325" s="160"/>
      <c r="B325" s="553"/>
      <c r="C325" s="170" t="s">
        <v>227</v>
      </c>
      <c r="D325" s="57" t="e">
        <f>Столы!#REF!</f>
        <v>#REF!</v>
      </c>
      <c r="E325" s="57" t="e">
        <f>Столы!#REF!</f>
        <v>#REF!</v>
      </c>
      <c r="F325" s="57" t="e">
        <f>Столы!#REF!</f>
        <v>#REF!</v>
      </c>
      <c r="G325" s="57" t="e">
        <f>Столы!#REF!</f>
        <v>#REF!</v>
      </c>
      <c r="H325" s="133"/>
      <c r="I325" s="133" t="e">
        <f>Столы!#REF!</f>
        <v>#REF!</v>
      </c>
      <c r="J325" s="133" t="e">
        <f>Столы!#REF!</f>
        <v>#REF!</v>
      </c>
      <c r="K325" s="133" t="e">
        <f>Столы!#REF!</f>
        <v>#REF!</v>
      </c>
      <c r="L325" s="133" t="e">
        <f>Столы!#REF!</f>
        <v>#REF!</v>
      </c>
      <c r="M325" s="133" t="e">
        <f>Столы!#REF!</f>
        <v>#REF!</v>
      </c>
      <c r="N325" s="133" t="e">
        <f>Столы!#REF!</f>
        <v>#REF!</v>
      </c>
      <c r="O325" s="133" t="e">
        <f>Столы!#REF!</f>
        <v>#REF!</v>
      </c>
      <c r="P325" s="133" t="e">
        <f>Столы!#REF!</f>
        <v>#REF!</v>
      </c>
      <c r="Q325" s="133" t="e">
        <f>Столы!#REF!</f>
        <v>#REF!</v>
      </c>
      <c r="R325" s="133" t="e">
        <f>Столы!#REF!</f>
        <v>#REF!</v>
      </c>
      <c r="S325" s="133" t="e">
        <f>Столы!#REF!</f>
        <v>#REF!</v>
      </c>
      <c r="T325" s="133" t="e">
        <f>Столы!#REF!</f>
        <v>#REF!</v>
      </c>
      <c r="U325" s="133" t="e">
        <f>Столы!#REF!</f>
        <v>#REF!</v>
      </c>
      <c r="V325" s="133" t="e">
        <f>Столы!#REF!</f>
        <v>#REF!</v>
      </c>
      <c r="W325" s="133" t="e">
        <f>Столы!#REF!</f>
        <v>#REF!</v>
      </c>
      <c r="X325" s="133" t="e">
        <f>Столы!#REF!</f>
        <v>#REF!</v>
      </c>
      <c r="Y325" s="133" t="e">
        <f>Столы!#REF!</f>
        <v>#REF!</v>
      </c>
    </row>
    <row r="326" spans="1:25" ht="12.75" customHeight="1">
      <c r="A326" s="160"/>
      <c r="B326" s="553"/>
      <c r="C326" s="170" t="s">
        <v>227</v>
      </c>
      <c r="D326" s="57" t="e">
        <f>Столы!#REF!</f>
        <v>#REF!</v>
      </c>
      <c r="E326" s="57" t="e">
        <f>Столы!#REF!</f>
        <v>#REF!</v>
      </c>
      <c r="F326" s="57" t="e">
        <f>Столы!#REF!</f>
        <v>#REF!</v>
      </c>
      <c r="G326" s="57" t="e">
        <f>Столы!#REF!</f>
        <v>#REF!</v>
      </c>
      <c r="H326" s="133"/>
      <c r="I326" s="133" t="e">
        <f>Столы!#REF!</f>
        <v>#REF!</v>
      </c>
      <c r="J326" s="133" t="e">
        <f>Столы!#REF!</f>
        <v>#REF!</v>
      </c>
      <c r="K326" s="133" t="e">
        <f>Столы!#REF!</f>
        <v>#REF!</v>
      </c>
      <c r="L326" s="133" t="e">
        <f>Столы!#REF!</f>
        <v>#REF!</v>
      </c>
      <c r="M326" s="133" t="e">
        <f>Столы!#REF!</f>
        <v>#REF!</v>
      </c>
      <c r="N326" s="133" t="e">
        <f>Столы!#REF!</f>
        <v>#REF!</v>
      </c>
      <c r="O326" s="133" t="e">
        <f>Столы!#REF!</f>
        <v>#REF!</v>
      </c>
      <c r="P326" s="133" t="e">
        <f>Столы!#REF!</f>
        <v>#REF!</v>
      </c>
      <c r="Q326" s="133" t="e">
        <f>Столы!#REF!</f>
        <v>#REF!</v>
      </c>
      <c r="R326" s="133" t="e">
        <f>Столы!#REF!</f>
        <v>#REF!</v>
      </c>
      <c r="S326" s="133" t="e">
        <f>Столы!#REF!</f>
        <v>#REF!</v>
      </c>
      <c r="T326" s="133" t="e">
        <f>Столы!#REF!</f>
        <v>#REF!</v>
      </c>
      <c r="U326" s="133" t="e">
        <f>Столы!#REF!</f>
        <v>#REF!</v>
      </c>
      <c r="V326" s="133" t="e">
        <f>Столы!#REF!</f>
        <v>#REF!</v>
      </c>
      <c r="W326" s="133" t="e">
        <f>Столы!#REF!</f>
        <v>#REF!</v>
      </c>
      <c r="X326" s="133" t="e">
        <f>Столы!#REF!</f>
        <v>#REF!</v>
      </c>
      <c r="Y326" s="133" t="e">
        <f>Столы!#REF!</f>
        <v>#REF!</v>
      </c>
    </row>
    <row r="327" spans="1:25" ht="24.75" customHeight="1">
      <c r="A327" s="160"/>
      <c r="B327" s="553"/>
      <c r="C327" s="170" t="s">
        <v>212</v>
      </c>
      <c r="D327" s="57" t="e">
        <f>Столы!#REF!</f>
        <v>#REF!</v>
      </c>
      <c r="E327" s="57" t="e">
        <f>Столы!#REF!</f>
        <v>#REF!</v>
      </c>
      <c r="F327" s="57" t="e">
        <f>Столы!#REF!</f>
        <v>#REF!</v>
      </c>
      <c r="G327" s="57" t="e">
        <f>Столы!#REF!</f>
        <v>#REF!</v>
      </c>
      <c r="H327" s="133"/>
      <c r="I327" s="133" t="e">
        <f>Столы!#REF!</f>
        <v>#REF!</v>
      </c>
      <c r="J327" s="133" t="e">
        <f>Столы!#REF!</f>
        <v>#REF!</v>
      </c>
      <c r="K327" s="133" t="e">
        <f>Столы!#REF!</f>
        <v>#REF!</v>
      </c>
      <c r="L327" s="133" t="e">
        <f>Столы!#REF!</f>
        <v>#REF!</v>
      </c>
      <c r="M327" s="133" t="e">
        <f>Столы!#REF!</f>
        <v>#REF!</v>
      </c>
      <c r="N327" s="133" t="e">
        <f>Столы!#REF!</f>
        <v>#REF!</v>
      </c>
      <c r="O327" s="133" t="e">
        <f>Столы!#REF!</f>
        <v>#REF!</v>
      </c>
      <c r="P327" s="133" t="e">
        <f>Столы!#REF!</f>
        <v>#REF!</v>
      </c>
      <c r="Q327" s="133" t="e">
        <f>Столы!#REF!</f>
        <v>#REF!</v>
      </c>
      <c r="R327" s="133" t="e">
        <f>Столы!#REF!</f>
        <v>#REF!</v>
      </c>
      <c r="S327" s="133" t="e">
        <f>Столы!#REF!</f>
        <v>#REF!</v>
      </c>
      <c r="T327" s="133"/>
      <c r="U327" s="133"/>
      <c r="V327" s="133"/>
      <c r="W327" s="133"/>
      <c r="X327" s="133"/>
      <c r="Y327" s="133"/>
    </row>
    <row r="328" spans="1:25" ht="25.5" customHeight="1">
      <c r="A328" s="160"/>
      <c r="B328" s="553"/>
      <c r="C328" s="171" t="s">
        <v>219</v>
      </c>
      <c r="D328" s="57" t="e">
        <f>Столы!#REF!</f>
        <v>#REF!</v>
      </c>
      <c r="E328" s="57" t="e">
        <f>Столы!#REF!</f>
        <v>#REF!</v>
      </c>
      <c r="F328" s="57" t="e">
        <f>Столы!#REF!</f>
        <v>#REF!</v>
      </c>
      <c r="G328" s="57" t="e">
        <f>Столы!#REF!</f>
        <v>#REF!</v>
      </c>
      <c r="H328" s="133" t="e">
        <f>Столы!#REF!</f>
        <v>#REF!</v>
      </c>
      <c r="I328" s="133" t="e">
        <f>Столы!#REF!</f>
        <v>#REF!</v>
      </c>
      <c r="J328" s="133" t="e">
        <f>Столы!#REF!</f>
        <v>#REF!</v>
      </c>
      <c r="K328" s="133" t="e">
        <f>Столы!#REF!</f>
        <v>#REF!</v>
      </c>
      <c r="L328" s="133" t="e">
        <f>Столы!#REF!</f>
        <v>#REF!</v>
      </c>
      <c r="M328" s="133" t="e">
        <f>Столы!#REF!</f>
        <v>#REF!</v>
      </c>
      <c r="N328" s="133" t="e">
        <f>Столы!#REF!</f>
        <v>#REF!</v>
      </c>
      <c r="O328" s="133" t="e">
        <f>Столы!#REF!</f>
        <v>#REF!</v>
      </c>
      <c r="P328" s="133" t="e">
        <f>Столы!#REF!</f>
        <v>#REF!</v>
      </c>
      <c r="Q328" s="133" t="e">
        <f>Столы!#REF!</f>
        <v>#REF!</v>
      </c>
      <c r="R328" s="133" t="e">
        <f>Столы!#REF!</f>
        <v>#REF!</v>
      </c>
      <c r="S328" s="133" t="e">
        <f>Столы!#REF!</f>
        <v>#REF!</v>
      </c>
      <c r="T328" s="133"/>
      <c r="U328" s="133"/>
      <c r="V328" s="133"/>
      <c r="W328" s="133"/>
      <c r="X328" s="133"/>
      <c r="Y328" s="133"/>
    </row>
    <row r="329" spans="1:25" ht="25.5" customHeight="1">
      <c r="A329" s="160"/>
      <c r="B329" s="553"/>
      <c r="C329" s="170" t="s">
        <v>284</v>
      </c>
      <c r="D329" s="57" t="e">
        <f>Шкафы!#REF!</f>
        <v>#REF!</v>
      </c>
      <c r="E329" s="57" t="e">
        <f>Шкафы!#REF!</f>
        <v>#REF!</v>
      </c>
      <c r="F329" s="57" t="e">
        <f>Шкафы!#REF!</f>
        <v>#REF!</v>
      </c>
      <c r="G329" s="57" t="e">
        <f>Шкафы!#REF!</f>
        <v>#REF!</v>
      </c>
      <c r="H329" s="133" t="e">
        <f>Шкафы!#REF!</f>
        <v>#REF!</v>
      </c>
      <c r="I329" s="133"/>
      <c r="J329" s="133"/>
      <c r="K329" s="133"/>
      <c r="L329" s="133"/>
      <c r="M329" s="133"/>
      <c r="N329" s="133"/>
      <c r="O329" s="133"/>
      <c r="P329" s="133"/>
      <c r="Q329" s="133"/>
      <c r="R329" s="133"/>
      <c r="S329" s="133"/>
      <c r="T329" s="133"/>
      <c r="U329" s="133"/>
      <c r="V329" s="133"/>
      <c r="W329" s="133"/>
      <c r="X329" s="133"/>
      <c r="Y329" s="133"/>
    </row>
    <row r="330" spans="1:25" ht="25.5" customHeight="1">
      <c r="A330" s="160"/>
      <c r="B330" s="553"/>
      <c r="C330" s="170" t="s">
        <v>285</v>
      </c>
      <c r="D330" s="57" t="e">
        <f>Шкафы!#REF!</f>
        <v>#REF!</v>
      </c>
      <c r="E330" s="57" t="e">
        <f>Шкафы!#REF!</f>
        <v>#REF!</v>
      </c>
      <c r="F330" s="57" t="e">
        <f>Шкафы!#REF!</f>
        <v>#REF!</v>
      </c>
      <c r="G330" s="57" t="e">
        <f>Шкафы!#REF!</f>
        <v>#REF!</v>
      </c>
      <c r="H330" s="133" t="e">
        <f>Шкафы!#REF!</f>
        <v>#REF!</v>
      </c>
      <c r="I330" s="133"/>
      <c r="J330" s="133"/>
      <c r="K330" s="133"/>
      <c r="L330" s="133"/>
      <c r="M330" s="133"/>
      <c r="N330" s="133"/>
      <c r="O330" s="133"/>
      <c r="P330" s="133"/>
      <c r="Q330" s="133"/>
      <c r="R330" s="133"/>
      <c r="S330" s="133"/>
      <c r="T330" s="133"/>
      <c r="U330" s="133"/>
      <c r="V330" s="133"/>
      <c r="W330" s="133"/>
      <c r="X330" s="133"/>
      <c r="Y330" s="133"/>
    </row>
    <row r="331" spans="1:25" ht="24.75" customHeight="1">
      <c r="A331" s="160"/>
      <c r="B331" s="553"/>
      <c r="C331" s="170" t="s">
        <v>286</v>
      </c>
      <c r="D331" s="57" t="e">
        <f>Шкафы!#REF!</f>
        <v>#REF!</v>
      </c>
      <c r="E331" s="57" t="e">
        <f>Шкафы!#REF!</f>
        <v>#REF!</v>
      </c>
      <c r="F331" s="57" t="e">
        <f>Шкафы!#REF!</f>
        <v>#REF!</v>
      </c>
      <c r="G331" s="57" t="e">
        <f>Шкафы!#REF!</f>
        <v>#REF!</v>
      </c>
      <c r="H331" s="133" t="e">
        <f>Шкафы!#REF!</f>
        <v>#REF!</v>
      </c>
      <c r="I331" s="133"/>
      <c r="J331" s="133"/>
      <c r="K331" s="133"/>
      <c r="L331" s="133"/>
      <c r="M331" s="133"/>
      <c r="N331" s="133"/>
      <c r="O331" s="133"/>
      <c r="P331" s="133"/>
      <c r="Q331" s="133"/>
      <c r="R331" s="133"/>
      <c r="S331" s="133"/>
      <c r="T331" s="133" t="e">
        <f>Шкафы!#REF!</f>
        <v>#REF!</v>
      </c>
      <c r="U331" s="133" t="e">
        <f>Шкафы!#REF!</f>
        <v>#REF!</v>
      </c>
      <c r="V331" s="133" t="e">
        <f>Шкафы!#REF!</f>
        <v>#REF!</v>
      </c>
      <c r="W331" s="133" t="e">
        <f>Шкафы!#REF!</f>
        <v>#REF!</v>
      </c>
      <c r="X331" s="133" t="e">
        <f>Шкафы!#REF!</f>
        <v>#REF!</v>
      </c>
      <c r="Y331" s="133" t="e">
        <f>Шкафы!#REF!</f>
        <v>#REF!</v>
      </c>
    </row>
    <row r="332" spans="1:25" ht="24.75" customHeight="1">
      <c r="A332" s="160"/>
      <c r="B332" s="553"/>
      <c r="C332" s="170" t="s">
        <v>287</v>
      </c>
      <c r="D332" s="57" t="e">
        <f>Шкафы!#REF!</f>
        <v>#REF!</v>
      </c>
      <c r="E332" s="57" t="e">
        <f>Шкафы!#REF!</f>
        <v>#REF!</v>
      </c>
      <c r="F332" s="57" t="e">
        <f>Шкафы!#REF!</f>
        <v>#REF!</v>
      </c>
      <c r="G332" s="57" t="e">
        <f>Шкафы!#REF!</f>
        <v>#REF!</v>
      </c>
      <c r="H332" s="133" t="e">
        <f>Шкафы!#REF!</f>
        <v>#REF!</v>
      </c>
      <c r="I332" s="133"/>
      <c r="J332" s="133"/>
      <c r="K332" s="133"/>
      <c r="L332" s="133"/>
      <c r="M332" s="133"/>
      <c r="N332" s="133"/>
      <c r="O332" s="133"/>
      <c r="P332" s="133"/>
      <c r="Q332" s="133"/>
      <c r="R332" s="133"/>
      <c r="S332" s="133"/>
      <c r="T332" s="133" t="e">
        <f>Шкафы!#REF!</f>
        <v>#REF!</v>
      </c>
      <c r="U332" s="133" t="e">
        <f>Шкафы!#REF!</f>
        <v>#REF!</v>
      </c>
      <c r="V332" s="133" t="e">
        <f>Шкафы!#REF!</f>
        <v>#REF!</v>
      </c>
      <c r="W332" s="133" t="e">
        <f>Шкафы!#REF!</f>
        <v>#REF!</v>
      </c>
      <c r="X332" s="133" t="e">
        <f>Шкафы!#REF!</f>
        <v>#REF!</v>
      </c>
      <c r="Y332" s="133" t="e">
        <f>Шкафы!#REF!</f>
        <v>#REF!</v>
      </c>
    </row>
    <row r="333" spans="1:25" ht="12.75" customHeight="1">
      <c r="A333" s="160"/>
      <c r="B333" s="553"/>
      <c r="C333" s="170" t="s">
        <v>180</v>
      </c>
      <c r="D333" s="57" t="e">
        <f>Шкафы!#REF!</f>
        <v>#REF!</v>
      </c>
      <c r="E333" s="57" t="e">
        <f>Шкафы!#REF!</f>
        <v>#REF!</v>
      </c>
      <c r="F333" s="57" t="e">
        <f>Шкафы!#REF!</f>
        <v>#REF!</v>
      </c>
      <c r="G333" s="57" t="e">
        <f>Шкафы!#REF!</f>
        <v>#REF!</v>
      </c>
      <c r="H333" s="133" t="e">
        <f>Шкафы!#REF!</f>
        <v>#REF!</v>
      </c>
      <c r="I333" s="133"/>
      <c r="J333" s="133"/>
      <c r="K333" s="133"/>
      <c r="L333" s="133"/>
      <c r="M333" s="133"/>
      <c r="N333" s="133"/>
      <c r="O333" s="133"/>
      <c r="P333" s="133"/>
      <c r="Q333" s="133"/>
      <c r="R333" s="133"/>
      <c r="S333" s="133"/>
      <c r="T333" s="133"/>
      <c r="U333" s="133"/>
      <c r="V333" s="133"/>
      <c r="W333" s="133"/>
      <c r="X333" s="133"/>
      <c r="Y333" s="133"/>
    </row>
    <row r="334" spans="1:25" ht="25.5" customHeight="1">
      <c r="A334" s="160"/>
      <c r="B334" s="553"/>
      <c r="C334" s="169" t="s">
        <v>142</v>
      </c>
      <c r="D334" s="184">
        <f>'Дополнительная комплектация'!$AK$340</f>
        <v>185</v>
      </c>
      <c r="E334" s="184">
        <f>'Дополнительная комплектация'!$AK$340</f>
        <v>185</v>
      </c>
      <c r="F334" s="184">
        <f>'Дополнительная комплектация'!$AK$340</f>
        <v>185</v>
      </c>
      <c r="G334" s="184">
        <f>'Дополнительная комплектация'!$AK$340</f>
        <v>185</v>
      </c>
      <c r="H334" s="133"/>
      <c r="I334" s="133"/>
      <c r="J334" s="141"/>
      <c r="K334" s="141"/>
      <c r="L334" s="141"/>
      <c r="M334" s="141"/>
      <c r="N334" s="141"/>
      <c r="O334" s="141"/>
      <c r="P334" s="141"/>
      <c r="Q334" s="141"/>
      <c r="R334" s="141"/>
      <c r="S334" s="141"/>
      <c r="T334" s="141"/>
      <c r="U334" s="141"/>
      <c r="V334" s="141"/>
      <c r="W334" s="141"/>
      <c r="X334" s="141"/>
      <c r="Y334" s="141"/>
    </row>
    <row r="335" spans="1:25" ht="38.25" customHeight="1">
      <c r="A335" s="139" t="s">
        <v>288</v>
      </c>
      <c r="B335" s="553"/>
      <c r="C335" s="134" t="s">
        <v>136</v>
      </c>
      <c r="D335" s="168" t="e">
        <f>SUM(D324:D334)</f>
        <v>#REF!</v>
      </c>
      <c r="E335" s="168" t="e">
        <f>SUM(E324:E334)</f>
        <v>#REF!</v>
      </c>
      <c r="F335" s="168" t="e">
        <f>SUM(F324:F334)</f>
        <v>#REF!</v>
      </c>
      <c r="G335" s="168" t="e">
        <f>SUM(G324:G334)</f>
        <v>#REF!</v>
      </c>
      <c r="H335" s="167" t="e">
        <f>SUM(H328:H333)</f>
        <v>#REF!</v>
      </c>
      <c r="I335" s="167" t="e">
        <f>SUM(I328:I333)</f>
        <v>#REF!</v>
      </c>
      <c r="J335" s="141" t="e">
        <f t="shared" ref="J335:Y335" si="32">SUM(J324:J333)</f>
        <v>#REF!</v>
      </c>
      <c r="K335" s="141" t="e">
        <f t="shared" si="32"/>
        <v>#REF!</v>
      </c>
      <c r="L335" s="141" t="e">
        <f t="shared" si="32"/>
        <v>#REF!</v>
      </c>
      <c r="M335" s="141" t="e">
        <f t="shared" si="32"/>
        <v>#REF!</v>
      </c>
      <c r="N335" s="141" t="e">
        <f t="shared" si="32"/>
        <v>#REF!</v>
      </c>
      <c r="O335" s="141" t="e">
        <f t="shared" si="32"/>
        <v>#REF!</v>
      </c>
      <c r="P335" s="141" t="e">
        <f t="shared" si="32"/>
        <v>#REF!</v>
      </c>
      <c r="Q335" s="141" t="e">
        <f t="shared" si="32"/>
        <v>#REF!</v>
      </c>
      <c r="R335" s="141" t="e">
        <f t="shared" si="32"/>
        <v>#REF!</v>
      </c>
      <c r="S335" s="141" t="e">
        <f t="shared" si="32"/>
        <v>#REF!</v>
      </c>
      <c r="T335" s="141" t="e">
        <f t="shared" si="32"/>
        <v>#REF!</v>
      </c>
      <c r="U335" s="141" t="e">
        <f t="shared" si="32"/>
        <v>#REF!</v>
      </c>
      <c r="V335" s="141" t="e">
        <f t="shared" si="32"/>
        <v>#REF!</v>
      </c>
      <c r="W335" s="141" t="e">
        <f t="shared" si="32"/>
        <v>#REF!</v>
      </c>
      <c r="X335" s="141" t="e">
        <f t="shared" si="32"/>
        <v>#REF!</v>
      </c>
      <c r="Y335" s="141" t="e">
        <f t="shared" si="32"/>
        <v>#REF!</v>
      </c>
    </row>
    <row r="336" spans="1:25" ht="15" customHeight="1">
      <c r="A336" s="76"/>
      <c r="B336" s="553" t="s">
        <v>178</v>
      </c>
      <c r="C336" s="140" t="s">
        <v>225</v>
      </c>
      <c r="D336" s="57">
        <f>'Дополнительная комплектация'!$B$198*2</f>
        <v>420</v>
      </c>
      <c r="E336" s="57">
        <f>'Дополнительная комплектация'!E198*2</f>
        <v>800</v>
      </c>
      <c r="F336" s="57">
        <f>'Дополнительная комплектация'!H198*2</f>
        <v>960</v>
      </c>
      <c r="G336" s="57">
        <f>'Дополнительная комплектация'!K198*2</f>
        <v>1140</v>
      </c>
      <c r="H336" s="133"/>
      <c r="I336" s="133"/>
      <c r="J336" s="133"/>
      <c r="K336" s="133"/>
      <c r="L336" s="133"/>
      <c r="M336" s="133"/>
      <c r="N336" s="133"/>
      <c r="O336" s="133"/>
      <c r="P336" s="133"/>
      <c r="Q336" s="133"/>
      <c r="R336" s="133"/>
      <c r="S336" s="133"/>
      <c r="T336" s="133"/>
      <c r="U336" s="133"/>
      <c r="V336" s="133"/>
      <c r="W336" s="133"/>
      <c r="X336" s="133"/>
      <c r="Y336" s="133"/>
    </row>
    <row r="337" spans="1:25" ht="25.5" customHeight="1">
      <c r="A337" s="160"/>
      <c r="B337" s="553"/>
      <c r="C337" s="140" t="s">
        <v>224</v>
      </c>
      <c r="D337" s="57" t="e">
        <f>Шкафы!#REF!</f>
        <v>#REF!</v>
      </c>
      <c r="E337" s="57" t="e">
        <f>Шкафы!#REF!</f>
        <v>#REF!</v>
      </c>
      <c r="F337" s="57" t="e">
        <f>Шкафы!#REF!</f>
        <v>#REF!</v>
      </c>
      <c r="G337" s="57" t="e">
        <f>Шкафы!#REF!</f>
        <v>#REF!</v>
      </c>
      <c r="H337" s="133"/>
      <c r="I337" s="133"/>
      <c r="J337" s="133"/>
      <c r="K337" s="133"/>
      <c r="L337" s="133"/>
      <c r="M337" s="133"/>
      <c r="N337" s="133"/>
      <c r="O337" s="133"/>
      <c r="P337" s="133"/>
      <c r="Q337" s="133"/>
      <c r="R337" s="133"/>
      <c r="S337" s="133"/>
      <c r="T337" s="133"/>
      <c r="U337" s="133"/>
      <c r="V337" s="133"/>
      <c r="W337" s="133"/>
      <c r="X337" s="133"/>
      <c r="Y337" s="133"/>
    </row>
    <row r="338" spans="1:25" ht="12.75" customHeight="1">
      <c r="A338" s="160"/>
      <c r="B338" s="553"/>
      <c r="C338" s="170" t="s">
        <v>245</v>
      </c>
      <c r="D338" s="57" t="e">
        <f>Столы!#REF!</f>
        <v>#REF!</v>
      </c>
      <c r="E338" s="57" t="e">
        <f>Столы!#REF!</f>
        <v>#REF!</v>
      </c>
      <c r="F338" s="57" t="e">
        <f>Столы!#REF!</f>
        <v>#REF!</v>
      </c>
      <c r="G338" s="57" t="e">
        <f>Столы!#REF!</f>
        <v>#REF!</v>
      </c>
      <c r="H338" s="133"/>
      <c r="I338" s="133" t="e">
        <f>Столы!#REF!</f>
        <v>#REF!</v>
      </c>
      <c r="J338" s="133" t="e">
        <f>Столы!#REF!</f>
        <v>#REF!</v>
      </c>
      <c r="K338" s="133" t="e">
        <f>Столы!#REF!</f>
        <v>#REF!</v>
      </c>
      <c r="L338" s="133" t="e">
        <f>Столы!#REF!</f>
        <v>#REF!</v>
      </c>
      <c r="M338" s="133" t="e">
        <f>Столы!#REF!</f>
        <v>#REF!</v>
      </c>
      <c r="N338" s="133" t="e">
        <f>Столы!#REF!</f>
        <v>#REF!</v>
      </c>
      <c r="O338" s="133" t="e">
        <f>Столы!#REF!</f>
        <v>#REF!</v>
      </c>
      <c r="P338" s="133" t="e">
        <f>Столы!#REF!</f>
        <v>#REF!</v>
      </c>
      <c r="Q338" s="133" t="e">
        <f>Столы!#REF!</f>
        <v>#REF!</v>
      </c>
      <c r="R338" s="133" t="e">
        <f>Столы!#REF!</f>
        <v>#REF!</v>
      </c>
      <c r="S338" s="133" t="e">
        <f>Столы!#REF!</f>
        <v>#REF!</v>
      </c>
      <c r="T338" s="133"/>
      <c r="U338" s="133"/>
      <c r="V338" s="133"/>
      <c r="W338" s="133"/>
      <c r="X338" s="133"/>
      <c r="Y338" s="133"/>
    </row>
    <row r="339" spans="1:25" ht="12.75" customHeight="1">
      <c r="A339" s="160"/>
      <c r="B339" s="553"/>
      <c r="C339" s="170" t="s">
        <v>179</v>
      </c>
      <c r="D339" s="57" t="e">
        <f>Столы!#REF!</f>
        <v>#REF!</v>
      </c>
      <c r="E339" s="57" t="e">
        <f>Столы!#REF!</f>
        <v>#REF!</v>
      </c>
      <c r="F339" s="57" t="e">
        <f>Столы!#REF!</f>
        <v>#REF!</v>
      </c>
      <c r="G339" s="57" t="e">
        <f>Столы!#REF!</f>
        <v>#REF!</v>
      </c>
      <c r="H339" s="133"/>
      <c r="I339" s="133" t="e">
        <f>Столы!#REF!</f>
        <v>#REF!</v>
      </c>
      <c r="J339" s="133" t="e">
        <f>Столы!#REF!</f>
        <v>#REF!</v>
      </c>
      <c r="K339" s="133" t="e">
        <f>Столы!#REF!</f>
        <v>#REF!</v>
      </c>
      <c r="L339" s="133" t="e">
        <f>Столы!#REF!</f>
        <v>#REF!</v>
      </c>
      <c r="M339" s="133" t="e">
        <f>Столы!#REF!</f>
        <v>#REF!</v>
      </c>
      <c r="N339" s="133" t="e">
        <f>Столы!#REF!</f>
        <v>#REF!</v>
      </c>
      <c r="O339" s="133" t="e">
        <f>Столы!#REF!</f>
        <v>#REF!</v>
      </c>
      <c r="P339" s="133" t="e">
        <f>Столы!#REF!</f>
        <v>#REF!</v>
      </c>
      <c r="Q339" s="133" t="e">
        <f>Столы!#REF!</f>
        <v>#REF!</v>
      </c>
      <c r="R339" s="133" t="e">
        <f>Столы!#REF!</f>
        <v>#REF!</v>
      </c>
      <c r="S339" s="133" t="e">
        <f>Столы!#REF!</f>
        <v>#REF!</v>
      </c>
      <c r="T339" s="133"/>
      <c r="U339" s="133"/>
      <c r="V339" s="133"/>
      <c r="W339" s="133"/>
      <c r="X339" s="133"/>
      <c r="Y339" s="133"/>
    </row>
    <row r="340" spans="1:25" ht="12.75" customHeight="1">
      <c r="A340" s="160"/>
      <c r="B340" s="553"/>
      <c r="C340" s="170" t="s">
        <v>179</v>
      </c>
      <c r="D340" s="57" t="e">
        <f>Столы!#REF!</f>
        <v>#REF!</v>
      </c>
      <c r="E340" s="57" t="e">
        <f>Столы!#REF!</f>
        <v>#REF!</v>
      </c>
      <c r="F340" s="57" t="e">
        <f>Столы!#REF!</f>
        <v>#REF!</v>
      </c>
      <c r="G340" s="57" t="e">
        <f>Столы!#REF!</f>
        <v>#REF!</v>
      </c>
      <c r="H340" s="133"/>
      <c r="I340" s="133" t="e">
        <f>Столы!#REF!</f>
        <v>#REF!</v>
      </c>
      <c r="J340" s="133" t="e">
        <f>Столы!#REF!</f>
        <v>#REF!</v>
      </c>
      <c r="K340" s="133" t="e">
        <f>Столы!#REF!</f>
        <v>#REF!</v>
      </c>
      <c r="L340" s="133" t="e">
        <f>Столы!#REF!</f>
        <v>#REF!</v>
      </c>
      <c r="M340" s="133" t="e">
        <f>Столы!#REF!</f>
        <v>#REF!</v>
      </c>
      <c r="N340" s="133" t="e">
        <f>Столы!#REF!</f>
        <v>#REF!</v>
      </c>
      <c r="O340" s="133" t="e">
        <f>Столы!#REF!</f>
        <v>#REF!</v>
      </c>
      <c r="P340" s="133" t="e">
        <f>Столы!#REF!</f>
        <v>#REF!</v>
      </c>
      <c r="Q340" s="133" t="e">
        <f>Столы!#REF!</f>
        <v>#REF!</v>
      </c>
      <c r="R340" s="133" t="e">
        <f>Столы!#REF!</f>
        <v>#REF!</v>
      </c>
      <c r="S340" s="133" t="e">
        <f>Столы!#REF!</f>
        <v>#REF!</v>
      </c>
      <c r="T340" s="133"/>
      <c r="U340" s="133"/>
      <c r="V340" s="133"/>
      <c r="W340" s="133"/>
      <c r="X340" s="133"/>
      <c r="Y340" s="133"/>
    </row>
    <row r="341" spans="1:25" ht="24.75" customHeight="1">
      <c r="A341" s="160"/>
      <c r="B341" s="553"/>
      <c r="C341" s="170" t="s">
        <v>212</v>
      </c>
      <c r="D341" s="57" t="e">
        <f>Столы!#REF!</f>
        <v>#REF!</v>
      </c>
      <c r="E341" s="57" t="e">
        <f>Столы!#REF!</f>
        <v>#REF!</v>
      </c>
      <c r="F341" s="57" t="e">
        <f>Столы!#REF!</f>
        <v>#REF!</v>
      </c>
      <c r="G341" s="57" t="e">
        <f>Столы!#REF!</f>
        <v>#REF!</v>
      </c>
      <c r="H341" s="133"/>
      <c r="I341" s="133" t="e">
        <f>Столы!#REF!</f>
        <v>#REF!</v>
      </c>
      <c r="J341" s="133" t="e">
        <f>Столы!#REF!</f>
        <v>#REF!</v>
      </c>
      <c r="K341" s="133" t="e">
        <f>Столы!#REF!</f>
        <v>#REF!</v>
      </c>
      <c r="L341" s="133" t="e">
        <f>Столы!#REF!</f>
        <v>#REF!</v>
      </c>
      <c r="M341" s="133" t="e">
        <f>Столы!#REF!</f>
        <v>#REF!</v>
      </c>
      <c r="N341" s="133" t="e">
        <f>Столы!#REF!</f>
        <v>#REF!</v>
      </c>
      <c r="O341" s="133" t="e">
        <f>Столы!#REF!</f>
        <v>#REF!</v>
      </c>
      <c r="P341" s="133" t="e">
        <f>Столы!#REF!</f>
        <v>#REF!</v>
      </c>
      <c r="Q341" s="133" t="e">
        <f>Столы!#REF!</f>
        <v>#REF!</v>
      </c>
      <c r="R341" s="133" t="e">
        <f>Столы!#REF!</f>
        <v>#REF!</v>
      </c>
      <c r="S341" s="133" t="e">
        <f>Столы!#REF!</f>
        <v>#REF!</v>
      </c>
      <c r="T341" s="133"/>
      <c r="U341" s="133"/>
      <c r="V341" s="133"/>
      <c r="W341" s="133"/>
      <c r="X341" s="133"/>
      <c r="Y341" s="133"/>
    </row>
    <row r="342" spans="1:25" ht="27" customHeight="1">
      <c r="A342" s="160"/>
      <c r="B342" s="553"/>
      <c r="C342" s="140" t="s">
        <v>219</v>
      </c>
      <c r="D342" s="57" t="e">
        <f>Столы!#REF!</f>
        <v>#REF!</v>
      </c>
      <c r="E342" s="57" t="e">
        <f>Столы!#REF!</f>
        <v>#REF!</v>
      </c>
      <c r="F342" s="57" t="e">
        <f>Столы!#REF!</f>
        <v>#REF!</v>
      </c>
      <c r="G342" s="57" t="e">
        <f>Столы!#REF!</f>
        <v>#REF!</v>
      </c>
      <c r="H342" s="133" t="e">
        <f>Столы!#REF!</f>
        <v>#REF!</v>
      </c>
      <c r="I342" s="133" t="e">
        <f>Столы!#REF!</f>
        <v>#REF!</v>
      </c>
      <c r="J342" s="133" t="e">
        <f>Столы!#REF!</f>
        <v>#REF!</v>
      </c>
      <c r="K342" s="133" t="e">
        <f>Столы!#REF!</f>
        <v>#REF!</v>
      </c>
      <c r="L342" s="133" t="e">
        <f>Столы!#REF!</f>
        <v>#REF!</v>
      </c>
      <c r="M342" s="133" t="e">
        <f>Столы!#REF!</f>
        <v>#REF!</v>
      </c>
      <c r="N342" s="133" t="e">
        <f>Столы!#REF!</f>
        <v>#REF!</v>
      </c>
      <c r="O342" s="133" t="e">
        <f>Столы!#REF!</f>
        <v>#REF!</v>
      </c>
      <c r="P342" s="133" t="e">
        <f>Столы!#REF!</f>
        <v>#REF!</v>
      </c>
      <c r="Q342" s="133" t="e">
        <f>Столы!#REF!</f>
        <v>#REF!</v>
      </c>
      <c r="R342" s="133" t="e">
        <f>Столы!#REF!</f>
        <v>#REF!</v>
      </c>
      <c r="S342" s="133" t="e">
        <f>Столы!#REF!</f>
        <v>#REF!</v>
      </c>
      <c r="T342" s="133"/>
      <c r="U342" s="133"/>
      <c r="V342" s="133"/>
      <c r="W342" s="133"/>
      <c r="X342" s="133"/>
      <c r="Y342" s="133"/>
    </row>
    <row r="343" spans="1:25" ht="27" customHeight="1">
      <c r="A343" s="160"/>
      <c r="B343" s="553"/>
      <c r="C343" s="170" t="s">
        <v>176</v>
      </c>
      <c r="D343" s="57" t="e">
        <f>Шкафы!#REF!</f>
        <v>#REF!</v>
      </c>
      <c r="E343" s="57" t="e">
        <f>Шкафы!#REF!</f>
        <v>#REF!</v>
      </c>
      <c r="F343" s="57" t="e">
        <f>Шкафы!#REF!</f>
        <v>#REF!</v>
      </c>
      <c r="G343" s="57" t="e">
        <f>Шкафы!#REF!</f>
        <v>#REF!</v>
      </c>
      <c r="H343" s="133" t="e">
        <f>Шкафы!#REF!</f>
        <v>#REF!</v>
      </c>
      <c r="I343" s="133"/>
      <c r="J343" s="133"/>
      <c r="K343" s="133"/>
      <c r="L343" s="133"/>
      <c r="M343" s="133"/>
      <c r="N343" s="133"/>
      <c r="O343" s="133"/>
      <c r="P343" s="133"/>
      <c r="Q343" s="133"/>
      <c r="R343" s="133"/>
      <c r="S343" s="133"/>
      <c r="T343" s="133"/>
      <c r="U343" s="133"/>
      <c r="V343" s="133"/>
      <c r="W343" s="133"/>
      <c r="X343" s="133"/>
      <c r="Y343" s="133"/>
    </row>
    <row r="344" spans="1:25" ht="27.75" customHeight="1">
      <c r="A344" s="160"/>
      <c r="B344" s="553"/>
      <c r="C344" s="170" t="s">
        <v>228</v>
      </c>
      <c r="D344" s="57" t="e">
        <f>Шкафы!#REF!</f>
        <v>#REF!</v>
      </c>
      <c r="E344" s="57" t="e">
        <f>Шкафы!#REF!</f>
        <v>#REF!</v>
      </c>
      <c r="F344" s="57" t="e">
        <f>Шкафы!#REF!</f>
        <v>#REF!</v>
      </c>
      <c r="G344" s="57" t="e">
        <f>Шкафы!#REF!</f>
        <v>#REF!</v>
      </c>
      <c r="H344" s="133" t="e">
        <f>Шкафы!#REF!</f>
        <v>#REF!</v>
      </c>
      <c r="I344" s="133"/>
      <c r="J344" s="133"/>
      <c r="K344" s="133"/>
      <c r="L344" s="133"/>
      <c r="M344" s="133"/>
      <c r="N344" s="133"/>
      <c r="O344" s="133"/>
      <c r="P344" s="133"/>
      <c r="Q344" s="133"/>
      <c r="R344" s="133"/>
      <c r="S344" s="133"/>
      <c r="T344" s="133" t="e">
        <f>Шкафы!#REF!</f>
        <v>#REF!</v>
      </c>
      <c r="U344" s="133" t="e">
        <f>Шкафы!#REF!</f>
        <v>#REF!</v>
      </c>
      <c r="V344" s="133" t="e">
        <f>Шкафы!#REF!</f>
        <v>#REF!</v>
      </c>
      <c r="W344" s="133" t="e">
        <f>Шкафы!#REF!</f>
        <v>#REF!</v>
      </c>
      <c r="X344" s="133" t="e">
        <f>Шкафы!#REF!</f>
        <v>#REF!</v>
      </c>
      <c r="Y344" s="133" t="e">
        <f>Шкафы!#REF!</f>
        <v>#REF!</v>
      </c>
    </row>
    <row r="345" spans="1:25" ht="27.75" customHeight="1">
      <c r="A345" s="160"/>
      <c r="B345" s="553"/>
      <c r="C345" s="140" t="s">
        <v>228</v>
      </c>
      <c r="D345" s="57" t="e">
        <f>Шкафы!#REF!</f>
        <v>#REF!</v>
      </c>
      <c r="E345" s="57" t="e">
        <f>Шкафы!#REF!</f>
        <v>#REF!</v>
      </c>
      <c r="F345" s="57" t="e">
        <f>Шкафы!#REF!</f>
        <v>#REF!</v>
      </c>
      <c r="G345" s="57" t="e">
        <f>Шкафы!#REF!</f>
        <v>#REF!</v>
      </c>
      <c r="H345" s="133" t="e">
        <f>Шкафы!#REF!</f>
        <v>#REF!</v>
      </c>
      <c r="I345" s="133"/>
      <c r="J345" s="133"/>
      <c r="K345" s="133"/>
      <c r="L345" s="133"/>
      <c r="M345" s="133"/>
      <c r="N345" s="133"/>
      <c r="O345" s="133"/>
      <c r="P345" s="133"/>
      <c r="Q345" s="133"/>
      <c r="R345" s="133"/>
      <c r="S345" s="133"/>
      <c r="T345" s="133" t="e">
        <f>Шкафы!#REF!</f>
        <v>#REF!</v>
      </c>
      <c r="U345" s="133" t="e">
        <f>Шкафы!#REF!</f>
        <v>#REF!</v>
      </c>
      <c r="V345" s="133" t="e">
        <f>Шкафы!#REF!</f>
        <v>#REF!</v>
      </c>
      <c r="W345" s="133" t="e">
        <f>Шкафы!#REF!</f>
        <v>#REF!</v>
      </c>
      <c r="X345" s="133" t="e">
        <f>Шкафы!#REF!</f>
        <v>#REF!</v>
      </c>
      <c r="Y345" s="133" t="e">
        <f>Шкафы!#REF!</f>
        <v>#REF!</v>
      </c>
    </row>
    <row r="346" spans="1:25" ht="27.75" customHeight="1">
      <c r="A346" s="160"/>
      <c r="B346" s="553"/>
      <c r="C346" s="140" t="s">
        <v>260</v>
      </c>
      <c r="D346" s="57" t="e">
        <f>Шкафы!#REF!</f>
        <v>#REF!</v>
      </c>
      <c r="E346" s="57" t="e">
        <f>Шкафы!#REF!</f>
        <v>#REF!</v>
      </c>
      <c r="F346" s="57" t="e">
        <f>Шкафы!#REF!</f>
        <v>#REF!</v>
      </c>
      <c r="G346" s="57" t="e">
        <f>Шкафы!#REF!</f>
        <v>#REF!</v>
      </c>
      <c r="H346" s="133" t="e">
        <f>Шкафы!#REF!</f>
        <v>#REF!</v>
      </c>
      <c r="I346" s="133"/>
      <c r="J346" s="133"/>
      <c r="K346" s="133"/>
      <c r="L346" s="133"/>
      <c r="M346" s="133"/>
      <c r="N346" s="133"/>
      <c r="O346" s="133"/>
      <c r="P346" s="133"/>
      <c r="Q346" s="133"/>
      <c r="R346" s="133"/>
      <c r="S346" s="133"/>
      <c r="T346" s="133"/>
      <c r="U346" s="133"/>
      <c r="V346" s="133"/>
      <c r="W346" s="133"/>
      <c r="X346" s="133"/>
      <c r="Y346" s="133"/>
    </row>
    <row r="347" spans="1:25" ht="27" customHeight="1">
      <c r="A347" s="139" t="s">
        <v>289</v>
      </c>
      <c r="B347" s="553"/>
      <c r="C347" s="140" t="s">
        <v>262</v>
      </c>
      <c r="D347" s="57" t="e">
        <f>Шкафы!#REF!</f>
        <v>#REF!</v>
      </c>
      <c r="E347" s="57" t="e">
        <f>Шкафы!#REF!</f>
        <v>#REF!</v>
      </c>
      <c r="F347" s="57" t="e">
        <f>Шкафы!#REF!</f>
        <v>#REF!</v>
      </c>
      <c r="G347" s="57" t="e">
        <f>Шкафы!#REF!</f>
        <v>#REF!</v>
      </c>
      <c r="H347" s="133" t="e">
        <f>Шкафы!#REF!</f>
        <v>#REF!</v>
      </c>
      <c r="I347" s="133"/>
      <c r="J347" s="133"/>
      <c r="K347" s="133"/>
      <c r="L347" s="133"/>
      <c r="M347" s="133"/>
      <c r="N347" s="133"/>
      <c r="O347" s="133"/>
      <c r="P347" s="133"/>
      <c r="Q347" s="133"/>
      <c r="R347" s="133"/>
      <c r="S347" s="133"/>
      <c r="T347" s="133"/>
      <c r="U347" s="133"/>
      <c r="V347" s="133"/>
      <c r="W347" s="133"/>
      <c r="X347" s="133"/>
      <c r="Y347" s="133"/>
    </row>
    <row r="348" spans="1:25" ht="27" customHeight="1">
      <c r="A348" s="160"/>
      <c r="B348" s="553"/>
      <c r="C348" s="169" t="s">
        <v>142</v>
      </c>
      <c r="D348" s="184">
        <f>'Дополнительная комплектация'!$AK$340</f>
        <v>185</v>
      </c>
      <c r="E348" s="184">
        <f>'Дополнительная комплектация'!$AK$340</f>
        <v>185</v>
      </c>
      <c r="F348" s="184">
        <f>'Дополнительная комплектация'!$AK$340</f>
        <v>185</v>
      </c>
      <c r="G348" s="184">
        <f>'Дополнительная комплектация'!$AK$340</f>
        <v>185</v>
      </c>
      <c r="H348" s="133"/>
      <c r="I348" s="133"/>
      <c r="J348" s="141"/>
      <c r="K348" s="141"/>
      <c r="L348" s="141"/>
      <c r="M348" s="141"/>
      <c r="N348" s="141"/>
      <c r="O348" s="141"/>
      <c r="P348" s="141"/>
      <c r="Q348" s="141"/>
      <c r="R348" s="141"/>
      <c r="S348" s="141"/>
      <c r="T348" s="141"/>
      <c r="U348" s="141"/>
      <c r="V348" s="141"/>
      <c r="W348" s="141"/>
      <c r="X348" s="141"/>
      <c r="Y348" s="141"/>
    </row>
    <row r="349" spans="1:25" ht="40.5" customHeight="1">
      <c r="A349" s="160"/>
      <c r="B349" s="553"/>
      <c r="C349" s="134" t="s">
        <v>136</v>
      </c>
      <c r="D349" s="168" t="e">
        <f>SUM(D336:D348)</f>
        <v>#REF!</v>
      </c>
      <c r="E349" s="168" t="e">
        <f>SUM(E336:E348)</f>
        <v>#REF!</v>
      </c>
      <c r="F349" s="168" t="e">
        <f>SUM(F336:F348)</f>
        <v>#REF!</v>
      </c>
      <c r="G349" s="168" t="e">
        <f>SUM(G336:G348)</f>
        <v>#REF!</v>
      </c>
      <c r="H349" s="167" t="e">
        <f>SUM(H342:H347)</f>
        <v>#REF!</v>
      </c>
      <c r="I349" s="167" t="e">
        <f>SUM(I342:I347)</f>
        <v>#REF!</v>
      </c>
      <c r="J349" s="141" t="e">
        <f t="shared" ref="J349:Y349" si="33">SUM(J336:J347)</f>
        <v>#REF!</v>
      </c>
      <c r="K349" s="141" t="e">
        <f t="shared" si="33"/>
        <v>#REF!</v>
      </c>
      <c r="L349" s="141" t="e">
        <f t="shared" si="33"/>
        <v>#REF!</v>
      </c>
      <c r="M349" s="141" t="e">
        <f t="shared" si="33"/>
        <v>#REF!</v>
      </c>
      <c r="N349" s="141" t="e">
        <f t="shared" si="33"/>
        <v>#REF!</v>
      </c>
      <c r="O349" s="141" t="e">
        <f t="shared" si="33"/>
        <v>#REF!</v>
      </c>
      <c r="P349" s="141" t="e">
        <f t="shared" si="33"/>
        <v>#REF!</v>
      </c>
      <c r="Q349" s="141" t="e">
        <f t="shared" si="33"/>
        <v>#REF!</v>
      </c>
      <c r="R349" s="141" t="e">
        <f t="shared" si="33"/>
        <v>#REF!</v>
      </c>
      <c r="S349" s="141" t="e">
        <f t="shared" si="33"/>
        <v>#REF!</v>
      </c>
      <c r="T349" s="141" t="e">
        <f t="shared" si="33"/>
        <v>#REF!</v>
      </c>
      <c r="U349" s="141" t="e">
        <f t="shared" si="33"/>
        <v>#REF!</v>
      </c>
      <c r="V349" s="141" t="e">
        <f t="shared" si="33"/>
        <v>#REF!</v>
      </c>
      <c r="W349" s="141" t="e">
        <f t="shared" si="33"/>
        <v>#REF!</v>
      </c>
      <c r="X349" s="141" t="e">
        <f t="shared" si="33"/>
        <v>#REF!</v>
      </c>
      <c r="Y349" s="141" t="e">
        <f t="shared" si="33"/>
        <v>#REF!</v>
      </c>
    </row>
    <row r="350" spans="1:25" ht="12" customHeight="1">
      <c r="A350" s="76"/>
      <c r="B350" s="553" t="s">
        <v>290</v>
      </c>
      <c r="C350" s="137" t="s">
        <v>291</v>
      </c>
      <c r="D350" s="57">
        <f>'Дополнительная комплектация'!$B$198*3</f>
        <v>630</v>
      </c>
      <c r="E350" s="57">
        <f>'Дополнительная комплектация'!E198*3</f>
        <v>1200</v>
      </c>
      <c r="F350" s="57">
        <f>'Дополнительная комплектация'!H198*3</f>
        <v>1440</v>
      </c>
      <c r="G350" s="57">
        <f>'Дополнительная комплектация'!K198*3</f>
        <v>1710</v>
      </c>
      <c r="H350" s="133"/>
      <c r="I350" s="133"/>
      <c r="J350" s="133"/>
      <c r="K350" s="133"/>
      <c r="L350" s="133"/>
      <c r="M350" s="133"/>
      <c r="N350" s="133"/>
      <c r="O350" s="133"/>
      <c r="P350" s="133"/>
      <c r="Q350" s="133"/>
      <c r="R350" s="133"/>
      <c r="S350" s="133"/>
      <c r="T350" s="133"/>
      <c r="U350" s="133"/>
      <c r="V350" s="133"/>
      <c r="W350" s="133"/>
      <c r="X350" s="133"/>
      <c r="Y350" s="133"/>
    </row>
    <row r="351" spans="1:25" ht="12" customHeight="1">
      <c r="A351" s="160"/>
      <c r="B351" s="553"/>
      <c r="C351" s="137" t="s">
        <v>292</v>
      </c>
      <c r="D351" s="57">
        <f>'Дополнительная комплектация'!$B$210</f>
        <v>90</v>
      </c>
      <c r="E351" s="57">
        <f>'Дополнительная комплектация'!$E$210</f>
        <v>180</v>
      </c>
      <c r="F351" s="57">
        <f>'Дополнительная комплектация'!$H$210</f>
        <v>210</v>
      </c>
      <c r="G351" s="57">
        <f>'Дополнительная комплектация'!$K$210</f>
        <v>260</v>
      </c>
      <c r="H351" s="133"/>
      <c r="I351" s="133"/>
      <c r="J351" s="133"/>
      <c r="K351" s="133"/>
      <c r="L351" s="133"/>
      <c r="M351" s="133"/>
      <c r="N351" s="133"/>
      <c r="O351" s="133"/>
      <c r="P351" s="133"/>
      <c r="Q351" s="133"/>
      <c r="R351" s="133"/>
      <c r="S351" s="133"/>
      <c r="T351" s="133"/>
      <c r="U351" s="133"/>
      <c r="V351" s="133"/>
      <c r="W351" s="133"/>
      <c r="X351" s="133"/>
      <c r="Y351" s="133"/>
    </row>
    <row r="352" spans="1:25" ht="12" customHeight="1">
      <c r="A352" s="160"/>
      <c r="B352" s="553"/>
      <c r="C352" s="137" t="s">
        <v>293</v>
      </c>
      <c r="D352" s="57">
        <f>'Дополнительная комплектация'!$P$198*3</f>
        <v>240</v>
      </c>
      <c r="E352" s="57">
        <f>'Дополнительная комплектация'!S198*3</f>
        <v>450</v>
      </c>
      <c r="F352" s="57">
        <f>'Дополнительная комплектация'!V198*3</f>
        <v>540</v>
      </c>
      <c r="G352" s="57">
        <f>'Дополнительная комплектация'!Y198*3</f>
        <v>630</v>
      </c>
      <c r="H352" s="133"/>
      <c r="I352" s="133"/>
      <c r="J352" s="133"/>
      <c r="K352" s="133"/>
      <c r="L352" s="133"/>
      <c r="M352" s="133"/>
      <c r="N352" s="133"/>
      <c r="O352" s="133"/>
      <c r="P352" s="133"/>
      <c r="Q352" s="133"/>
      <c r="R352" s="133"/>
      <c r="S352" s="133"/>
      <c r="T352" s="133"/>
      <c r="U352" s="133"/>
      <c r="V352" s="133"/>
      <c r="W352" s="133"/>
      <c r="X352" s="133"/>
      <c r="Y352" s="133"/>
    </row>
    <row r="353" spans="1:25" ht="22.5" customHeight="1">
      <c r="A353" s="160"/>
      <c r="B353" s="553"/>
      <c r="C353" s="137" t="s">
        <v>294</v>
      </c>
      <c r="D353" s="57">
        <f>'Дополнительная комплектация'!$X$230*1.72</f>
        <v>584.79999999999995</v>
      </c>
      <c r="E353" s="57">
        <f>'Дополнительная комплектация'!$X$230*1.72</f>
        <v>584.79999999999995</v>
      </c>
      <c r="F353" s="57">
        <f>'Дополнительная комплектация'!$X$230*1.72</f>
        <v>584.79999999999995</v>
      </c>
      <c r="G353" s="57">
        <f>'Дополнительная комплектация'!$X$230*1.72</f>
        <v>584.79999999999995</v>
      </c>
      <c r="H353" s="133"/>
      <c r="I353" s="133"/>
      <c r="J353" s="133"/>
      <c r="K353" s="133"/>
      <c r="L353" s="133"/>
      <c r="M353" s="133"/>
      <c r="N353" s="133"/>
      <c r="O353" s="133"/>
      <c r="P353" s="133"/>
      <c r="Q353" s="133"/>
      <c r="R353" s="133"/>
      <c r="S353" s="133"/>
      <c r="T353" s="133"/>
      <c r="U353" s="133"/>
      <c r="V353" s="133"/>
      <c r="W353" s="133"/>
      <c r="X353" s="133"/>
      <c r="Y353" s="133"/>
    </row>
    <row r="354" spans="1:25" ht="12" customHeight="1">
      <c r="A354" s="160"/>
      <c r="B354" s="553"/>
      <c r="C354" s="137" t="s">
        <v>295</v>
      </c>
      <c r="D354" s="57">
        <f>'Дополнительная комплектация'!$J$230*1.1</f>
        <v>352</v>
      </c>
      <c r="E354" s="57">
        <f>'Дополнительная комплектация'!$J$230*1.1</f>
        <v>352</v>
      </c>
      <c r="F354" s="57">
        <f>'Дополнительная комплектация'!$J$230*1.1</f>
        <v>352</v>
      </c>
      <c r="G354" s="57">
        <f>'Дополнительная комплектация'!$J$230*1.1</f>
        <v>352</v>
      </c>
      <c r="H354" s="133"/>
      <c r="I354" s="133"/>
      <c r="J354" s="133"/>
      <c r="K354" s="133"/>
      <c r="L354" s="133"/>
      <c r="M354" s="133"/>
      <c r="N354" s="133"/>
      <c r="O354" s="133"/>
      <c r="P354" s="133"/>
      <c r="Q354" s="133"/>
      <c r="R354" s="133"/>
      <c r="S354" s="133"/>
      <c r="T354" s="133"/>
      <c r="U354" s="133"/>
      <c r="V354" s="133"/>
      <c r="W354" s="133"/>
      <c r="X354" s="133"/>
      <c r="Y354" s="133"/>
    </row>
    <row r="355" spans="1:25" ht="12" customHeight="1">
      <c r="A355" s="160"/>
      <c r="B355" s="553"/>
      <c r="C355" s="137" t="s">
        <v>296</v>
      </c>
      <c r="D355" s="57">
        <f>'Дополнительная комплектация'!$AN$232</f>
        <v>225</v>
      </c>
      <c r="E355" s="57">
        <f>'Дополнительная комплектация'!$AN$232</f>
        <v>225</v>
      </c>
      <c r="F355" s="57">
        <f>'Дополнительная комплектация'!$AN$232</f>
        <v>225</v>
      </c>
      <c r="G355" s="57">
        <f>'Дополнительная комплектация'!$AN$232</f>
        <v>225</v>
      </c>
      <c r="H355" s="133"/>
      <c r="I355" s="133"/>
      <c r="J355" s="133"/>
      <c r="K355" s="133"/>
      <c r="L355" s="133"/>
      <c r="M355" s="133"/>
      <c r="N355" s="133"/>
      <c r="O355" s="133"/>
      <c r="P355" s="133"/>
      <c r="Q355" s="133"/>
      <c r="R355" s="133"/>
      <c r="S355" s="133"/>
      <c r="T355" s="133"/>
      <c r="U355" s="133"/>
      <c r="V355" s="133"/>
      <c r="W355" s="133"/>
      <c r="X355" s="133"/>
      <c r="Y355" s="133"/>
    </row>
    <row r="356" spans="1:25" ht="22.5" customHeight="1">
      <c r="A356" s="160"/>
      <c r="B356" s="553"/>
      <c r="C356" s="137" t="s">
        <v>297</v>
      </c>
      <c r="D356" s="57">
        <f>'Дополнительная комплектация'!$X$239*2.32</f>
        <v>867.68</v>
      </c>
      <c r="E356" s="57">
        <f>'Дополнительная комплектация'!$X$239*2.32</f>
        <v>867.68</v>
      </c>
      <c r="F356" s="57">
        <f>'Дополнительная комплектация'!$X$239*2.32</f>
        <v>867.68</v>
      </c>
      <c r="G356" s="57">
        <f>'Дополнительная комплектация'!$X$239*2.32</f>
        <v>867.68</v>
      </c>
      <c r="H356" s="133"/>
      <c r="I356" s="133"/>
      <c r="J356" s="133"/>
      <c r="K356" s="133"/>
      <c r="L356" s="133"/>
      <c r="M356" s="133"/>
      <c r="N356" s="133"/>
      <c r="O356" s="133"/>
      <c r="P356" s="133"/>
      <c r="Q356" s="133"/>
      <c r="R356" s="133"/>
      <c r="S356" s="133"/>
      <c r="T356" s="133"/>
      <c r="U356" s="133"/>
      <c r="V356" s="133"/>
      <c r="W356" s="133"/>
      <c r="X356" s="133"/>
      <c r="Y356" s="133"/>
    </row>
    <row r="357" spans="1:25" ht="22.5" customHeight="1">
      <c r="A357" s="160"/>
      <c r="B357" s="553"/>
      <c r="C357" s="137" t="s">
        <v>298</v>
      </c>
      <c r="D357" s="57">
        <f>'Дополнительная комплектация'!$H$187+('Дополнительная комплектация'!$Y$187*2)</f>
        <v>436</v>
      </c>
      <c r="E357" s="57">
        <f>'Дополнительная комплектация'!$H$187+('Дополнительная комплектация'!$Y$187*2)</f>
        <v>436</v>
      </c>
      <c r="F357" s="57">
        <f>'Дополнительная комплектация'!H187+('Дополнительная комплектация'!Y187*2)</f>
        <v>436</v>
      </c>
      <c r="G357" s="57">
        <f>'Дополнительная комплектация'!H187+('Дополнительная комплектация'!Y187*2)</f>
        <v>436</v>
      </c>
      <c r="H357" s="133"/>
      <c r="I357" s="133"/>
      <c r="J357" s="133"/>
      <c r="K357" s="133"/>
      <c r="L357" s="133"/>
      <c r="M357" s="133"/>
      <c r="N357" s="133"/>
      <c r="O357" s="133"/>
      <c r="P357" s="133"/>
      <c r="Q357" s="133"/>
      <c r="R357" s="133"/>
      <c r="S357" s="133"/>
      <c r="T357" s="133"/>
      <c r="U357" s="133"/>
      <c r="V357" s="133"/>
      <c r="W357" s="133"/>
      <c r="X357" s="133"/>
      <c r="Y357" s="133"/>
    </row>
    <row r="358" spans="1:25" ht="22.5" customHeight="1">
      <c r="A358" s="160"/>
      <c r="B358" s="553"/>
      <c r="C358" s="137" t="s">
        <v>299</v>
      </c>
      <c r="D358" s="57">
        <f>('Дополнительная комплектация'!$H$185/15*2)+('Дополнительная комплектация'!$Y$185*4)</f>
        <v>105.6</v>
      </c>
      <c r="E358" s="57">
        <f>('Дополнительная комплектация'!$H$185/15*2)+('Дополнительная комплектация'!$Y$185*4)</f>
        <v>105.6</v>
      </c>
      <c r="F358" s="57">
        <f>('Дополнительная комплектация'!H185/15*2)+('Дополнительная комплектация'!Y185*4)</f>
        <v>105.6</v>
      </c>
      <c r="G358" s="57">
        <f>('Дополнительная комплектация'!H185/15*2)+('Дополнительная комплектация'!Y185*4)</f>
        <v>105.6</v>
      </c>
      <c r="H358" s="133"/>
      <c r="I358" s="133"/>
      <c r="J358" s="133"/>
      <c r="K358" s="133"/>
      <c r="L358" s="133"/>
      <c r="M358" s="133"/>
      <c r="N358" s="133"/>
      <c r="O358" s="133"/>
      <c r="P358" s="133"/>
      <c r="Q358" s="133"/>
      <c r="R358" s="133"/>
      <c r="S358" s="133"/>
      <c r="T358" s="133"/>
      <c r="U358" s="133"/>
      <c r="V358" s="133"/>
      <c r="W358" s="133"/>
      <c r="X358" s="133"/>
      <c r="Y358" s="133"/>
    </row>
    <row r="359" spans="1:25" ht="12" customHeight="1">
      <c r="A359" s="160"/>
      <c r="B359" s="553"/>
      <c r="C359" s="197" t="s">
        <v>300</v>
      </c>
      <c r="D359" s="57" t="e">
        <f>Шкафы!#REF!</f>
        <v>#REF!</v>
      </c>
      <c r="E359" s="57" t="e">
        <f>Шкафы!#REF!</f>
        <v>#REF!</v>
      </c>
      <c r="F359" s="57" t="e">
        <f>Шкафы!#REF!</f>
        <v>#REF!</v>
      </c>
      <c r="G359" s="57" t="e">
        <f>Шкафы!#REF!</f>
        <v>#REF!</v>
      </c>
      <c r="H359" s="133"/>
      <c r="I359" s="133"/>
      <c r="J359" s="133"/>
      <c r="K359" s="133"/>
      <c r="L359" s="133"/>
      <c r="M359" s="133"/>
      <c r="N359" s="133"/>
      <c r="O359" s="133"/>
      <c r="P359" s="133"/>
      <c r="Q359" s="133"/>
      <c r="R359" s="133"/>
      <c r="S359" s="133"/>
      <c r="T359" s="133"/>
      <c r="U359" s="133"/>
      <c r="V359" s="133"/>
      <c r="W359" s="133"/>
      <c r="X359" s="133"/>
      <c r="Y359" s="133"/>
    </row>
    <row r="360" spans="1:25" ht="22.5" customHeight="1">
      <c r="A360" s="160"/>
      <c r="B360" s="553"/>
      <c r="C360" s="137" t="s">
        <v>301</v>
      </c>
      <c r="D360" s="57" t="e">
        <f>Столы!#REF!</f>
        <v>#REF!</v>
      </c>
      <c r="E360" s="57" t="e">
        <f>Столы!#REF!</f>
        <v>#REF!</v>
      </c>
      <c r="F360" s="57" t="e">
        <f>Столы!#REF!</f>
        <v>#REF!</v>
      </c>
      <c r="G360" s="57" t="e">
        <f>Столы!#REF!</f>
        <v>#REF!</v>
      </c>
      <c r="H360" s="133"/>
      <c r="I360" s="133" t="e">
        <f>Столы!#REF!</f>
        <v>#REF!</v>
      </c>
      <c r="J360" s="133" t="e">
        <f>Столы!#REF!</f>
        <v>#REF!</v>
      </c>
      <c r="K360" s="133" t="e">
        <f>Столы!#REF!</f>
        <v>#REF!</v>
      </c>
      <c r="L360" s="133" t="e">
        <f>Столы!#REF!</f>
        <v>#REF!</v>
      </c>
      <c r="M360" s="133" t="e">
        <f>Столы!#REF!</f>
        <v>#REF!</v>
      </c>
      <c r="N360" s="133" t="e">
        <f>Столы!#REF!</f>
        <v>#REF!</v>
      </c>
      <c r="O360" s="165" t="e">
        <f>Столы!#REF!</f>
        <v>#REF!</v>
      </c>
      <c r="P360" s="165" t="e">
        <f>Столы!#REF!</f>
        <v>#REF!</v>
      </c>
      <c r="Q360" s="165" t="e">
        <f>Столы!#REF!</f>
        <v>#REF!</v>
      </c>
      <c r="R360" s="165" t="e">
        <f>Столы!#REF!</f>
        <v>#REF!</v>
      </c>
      <c r="S360" s="165" t="e">
        <f>Столы!#REF!</f>
        <v>#REF!</v>
      </c>
      <c r="T360" s="133"/>
      <c r="U360" s="133"/>
      <c r="V360" s="133"/>
      <c r="W360" s="133"/>
      <c r="X360" s="133"/>
      <c r="Y360" s="133"/>
    </row>
    <row r="361" spans="1:25" ht="22.5" customHeight="1">
      <c r="A361" s="160"/>
      <c r="B361" s="553"/>
      <c r="C361" s="137" t="s">
        <v>302</v>
      </c>
      <c r="D361" s="57" t="e">
        <f>Столы!#REF!</f>
        <v>#REF!</v>
      </c>
      <c r="E361" s="57" t="e">
        <f>Столы!#REF!</f>
        <v>#REF!</v>
      </c>
      <c r="F361" s="57" t="e">
        <f>Столы!#REF!</f>
        <v>#REF!</v>
      </c>
      <c r="G361" s="57" t="e">
        <f>Столы!#REF!</f>
        <v>#REF!</v>
      </c>
      <c r="H361" s="133" t="e">
        <f>Столы!#REF!</f>
        <v>#REF!</v>
      </c>
      <c r="I361" s="133" t="e">
        <f>Столы!#REF!</f>
        <v>#REF!</v>
      </c>
      <c r="J361" s="133" t="e">
        <f>Столы!#REF!</f>
        <v>#REF!</v>
      </c>
      <c r="K361" s="133" t="e">
        <f>Столы!#REF!</f>
        <v>#REF!</v>
      </c>
      <c r="L361" s="133" t="e">
        <f>Столы!#REF!</f>
        <v>#REF!</v>
      </c>
      <c r="M361" s="133" t="e">
        <f>Столы!#REF!</f>
        <v>#REF!</v>
      </c>
      <c r="N361" s="133" t="e">
        <f>Столы!#REF!</f>
        <v>#REF!</v>
      </c>
      <c r="O361" s="133" t="e">
        <f>Столы!#REF!</f>
        <v>#REF!</v>
      </c>
      <c r="P361" s="133" t="e">
        <f>Столы!#REF!</f>
        <v>#REF!</v>
      </c>
      <c r="Q361" s="133" t="e">
        <f>Столы!#REF!</f>
        <v>#REF!</v>
      </c>
      <c r="R361" s="133" t="e">
        <f>Столы!#REF!</f>
        <v>#REF!</v>
      </c>
      <c r="S361" s="133" t="e">
        <f>Столы!#REF!</f>
        <v>#REF!</v>
      </c>
      <c r="T361" s="133"/>
      <c r="U361" s="133"/>
      <c r="V361" s="133"/>
      <c r="W361" s="133"/>
      <c r="X361" s="133"/>
      <c r="Y361" s="133"/>
    </row>
    <row r="362" spans="1:25" ht="22.5" customHeight="1">
      <c r="A362" s="160"/>
      <c r="B362" s="553"/>
      <c r="C362" s="137" t="s">
        <v>303</v>
      </c>
      <c r="D362" s="57" t="e">
        <f>Столы!#REF!</f>
        <v>#REF!</v>
      </c>
      <c r="E362" s="57" t="e">
        <f>Столы!#REF!</f>
        <v>#REF!</v>
      </c>
      <c r="F362" s="57" t="e">
        <f>Столы!#REF!</f>
        <v>#REF!</v>
      </c>
      <c r="G362" s="57" t="e">
        <f>Столы!#REF!</f>
        <v>#REF!</v>
      </c>
      <c r="H362" s="133" t="e">
        <f>Столы!#REF!</f>
        <v>#REF!</v>
      </c>
      <c r="I362" s="133" t="e">
        <f>Столы!#REF!</f>
        <v>#REF!</v>
      </c>
      <c r="J362" s="133" t="e">
        <f>Столы!#REF!</f>
        <v>#REF!</v>
      </c>
      <c r="K362" s="133" t="e">
        <f>Столы!#REF!</f>
        <v>#REF!</v>
      </c>
      <c r="L362" s="133" t="e">
        <f>Столы!#REF!</f>
        <v>#REF!</v>
      </c>
      <c r="M362" s="133" t="e">
        <f>Столы!#REF!</f>
        <v>#REF!</v>
      </c>
      <c r="N362" s="133" t="e">
        <f>Столы!#REF!</f>
        <v>#REF!</v>
      </c>
      <c r="O362" s="133" t="e">
        <f>Столы!#REF!</f>
        <v>#REF!</v>
      </c>
      <c r="P362" s="133" t="e">
        <f>Столы!#REF!</f>
        <v>#REF!</v>
      </c>
      <c r="Q362" s="133" t="e">
        <f>Столы!#REF!</f>
        <v>#REF!</v>
      </c>
      <c r="R362" s="133" t="e">
        <f>Столы!#REF!</f>
        <v>#REF!</v>
      </c>
      <c r="S362" s="133" t="e">
        <f>Столы!#REF!</f>
        <v>#REF!</v>
      </c>
      <c r="T362" s="133"/>
      <c r="U362" s="133"/>
      <c r="V362" s="133"/>
      <c r="W362" s="133"/>
      <c r="X362" s="133"/>
      <c r="Y362" s="133"/>
    </row>
    <row r="363" spans="1:25" ht="14.25" customHeight="1">
      <c r="A363" s="160"/>
      <c r="B363" s="553"/>
      <c r="C363" s="137" t="s">
        <v>304</v>
      </c>
      <c r="D363" s="57" t="e">
        <f>Столы!#REF!</f>
        <v>#REF!</v>
      </c>
      <c r="E363" s="57" t="e">
        <f>Столы!#REF!</f>
        <v>#REF!</v>
      </c>
      <c r="F363" s="57" t="e">
        <f>Столы!#REF!</f>
        <v>#REF!</v>
      </c>
      <c r="G363" s="57" t="e">
        <f>Столы!#REF!</f>
        <v>#REF!</v>
      </c>
      <c r="H363" s="133"/>
      <c r="I363" s="133" t="e">
        <f>Столы!#REF!</f>
        <v>#REF!</v>
      </c>
      <c r="J363" s="133" t="e">
        <f>Столы!#REF!</f>
        <v>#REF!</v>
      </c>
      <c r="K363" s="133" t="e">
        <f>Столы!#REF!</f>
        <v>#REF!</v>
      </c>
      <c r="L363" s="133" t="e">
        <f>Столы!#REF!</f>
        <v>#REF!</v>
      </c>
      <c r="M363" s="133" t="e">
        <f>Столы!#REF!</f>
        <v>#REF!</v>
      </c>
      <c r="N363" s="133" t="e">
        <f>Столы!#REF!</f>
        <v>#REF!</v>
      </c>
      <c r="O363" s="133" t="e">
        <f>Столы!#REF!</f>
        <v>#REF!</v>
      </c>
      <c r="P363" s="133" t="e">
        <f>Столы!#REF!</f>
        <v>#REF!</v>
      </c>
      <c r="Q363" s="133" t="e">
        <f>Столы!#REF!</f>
        <v>#REF!</v>
      </c>
      <c r="R363" s="133" t="e">
        <f>Столы!#REF!</f>
        <v>#REF!</v>
      </c>
      <c r="S363" s="133" t="e">
        <f>Столы!#REF!</f>
        <v>#REF!</v>
      </c>
      <c r="T363" s="133"/>
      <c r="U363" s="133"/>
      <c r="V363" s="133"/>
      <c r="W363" s="133"/>
      <c r="X363" s="133"/>
      <c r="Y363" s="133"/>
    </row>
    <row r="364" spans="1:25" ht="22.5" customHeight="1">
      <c r="A364" s="160"/>
      <c r="B364" s="553"/>
      <c r="C364" s="137" t="s">
        <v>239</v>
      </c>
      <c r="D364" s="57" t="e">
        <f>Столы!#REF!</f>
        <v>#REF!</v>
      </c>
      <c r="E364" s="57" t="e">
        <f>Столы!#REF!</f>
        <v>#REF!</v>
      </c>
      <c r="F364" s="57" t="e">
        <f>Столы!#REF!</f>
        <v>#REF!</v>
      </c>
      <c r="G364" s="57" t="e">
        <f>Столы!#REF!</f>
        <v>#REF!</v>
      </c>
      <c r="H364" s="133"/>
      <c r="I364" s="133" t="e">
        <f>Столы!#REF!</f>
        <v>#REF!</v>
      </c>
      <c r="J364" s="133" t="e">
        <f>Столы!#REF!</f>
        <v>#REF!</v>
      </c>
      <c r="K364" s="133" t="e">
        <f>Столы!#REF!</f>
        <v>#REF!</v>
      </c>
      <c r="L364" s="133" t="e">
        <f>Столы!#REF!</f>
        <v>#REF!</v>
      </c>
      <c r="M364" s="133" t="e">
        <f>Столы!#REF!</f>
        <v>#REF!</v>
      </c>
      <c r="N364" s="133" t="e">
        <f>Столы!#REF!</f>
        <v>#REF!</v>
      </c>
      <c r="O364" s="133" t="e">
        <f>Столы!#REF!</f>
        <v>#REF!</v>
      </c>
      <c r="P364" s="133" t="e">
        <f>Столы!#REF!</f>
        <v>#REF!</v>
      </c>
      <c r="Q364" s="133" t="e">
        <f>Столы!#REF!</f>
        <v>#REF!</v>
      </c>
      <c r="R364" s="133" t="e">
        <f>Столы!#REF!</f>
        <v>#REF!</v>
      </c>
      <c r="S364" s="133" t="e">
        <f>Столы!#REF!</f>
        <v>#REF!</v>
      </c>
      <c r="T364" s="133"/>
      <c r="U364" s="133"/>
      <c r="V364" s="133"/>
      <c r="W364" s="133"/>
      <c r="X364" s="133"/>
      <c r="Y364" s="133"/>
    </row>
    <row r="365" spans="1:25" ht="22.5" customHeight="1">
      <c r="A365" s="160"/>
      <c r="B365" s="553"/>
      <c r="C365" s="137" t="s">
        <v>305</v>
      </c>
      <c r="D365" s="57" t="e">
        <f>Столы!#REF!</f>
        <v>#REF!</v>
      </c>
      <c r="E365" s="57" t="e">
        <f>Столы!#REF!</f>
        <v>#REF!</v>
      </c>
      <c r="F365" s="57" t="e">
        <f>Столы!#REF!</f>
        <v>#REF!</v>
      </c>
      <c r="G365" s="57" t="e">
        <f>Столы!#REF!</f>
        <v>#REF!</v>
      </c>
      <c r="H365" s="133" t="e">
        <f>Столы!#REF!</f>
        <v>#REF!</v>
      </c>
      <c r="I365" s="133" t="e">
        <f>Столы!#REF!</f>
        <v>#REF!</v>
      </c>
      <c r="J365" s="133" t="e">
        <f>Столы!#REF!</f>
        <v>#REF!</v>
      </c>
      <c r="K365" s="133" t="e">
        <f>Столы!#REF!</f>
        <v>#REF!</v>
      </c>
      <c r="L365" s="133" t="e">
        <f>Столы!#REF!</f>
        <v>#REF!</v>
      </c>
      <c r="M365" s="133" t="e">
        <f>Столы!#REF!</f>
        <v>#REF!</v>
      </c>
      <c r="N365" s="133" t="e">
        <f>Столы!#REF!</f>
        <v>#REF!</v>
      </c>
      <c r="O365" s="133" t="e">
        <f>Столы!#REF!</f>
        <v>#REF!</v>
      </c>
      <c r="P365" s="133" t="e">
        <f>Столы!#REF!</f>
        <v>#REF!</v>
      </c>
      <c r="Q365" s="133" t="e">
        <f>Столы!#REF!</f>
        <v>#REF!</v>
      </c>
      <c r="R365" s="133" t="e">
        <f>Столы!#REF!</f>
        <v>#REF!</v>
      </c>
      <c r="S365" s="133" t="e">
        <f>Столы!#REF!</f>
        <v>#REF!</v>
      </c>
      <c r="T365" s="133"/>
      <c r="U365" s="133"/>
      <c r="V365" s="133"/>
      <c r="W365" s="133"/>
      <c r="X365" s="133"/>
      <c r="Y365" s="133"/>
    </row>
    <row r="366" spans="1:25" ht="12" customHeight="1">
      <c r="A366" s="160"/>
      <c r="B366" s="553"/>
      <c r="C366" s="137" t="s">
        <v>306</v>
      </c>
      <c r="D366" s="57" t="e">
        <f>Столы!#REF!</f>
        <v>#REF!</v>
      </c>
      <c r="E366" s="57" t="e">
        <f>Столы!#REF!</f>
        <v>#REF!</v>
      </c>
      <c r="F366" s="57" t="e">
        <f>Столы!#REF!</f>
        <v>#REF!</v>
      </c>
      <c r="G366" s="57" t="e">
        <f>Столы!#REF!</f>
        <v>#REF!</v>
      </c>
      <c r="H366" s="133" t="e">
        <f>Столы!#REF!</f>
        <v>#REF!</v>
      </c>
      <c r="I366" s="133" t="e">
        <f>Столы!#REF!</f>
        <v>#REF!</v>
      </c>
      <c r="J366" s="133" t="e">
        <f>Столы!#REF!</f>
        <v>#REF!</v>
      </c>
      <c r="K366" s="133" t="e">
        <f>Столы!#REF!</f>
        <v>#REF!</v>
      </c>
      <c r="L366" s="133" t="e">
        <f>Столы!#REF!</f>
        <v>#REF!</v>
      </c>
      <c r="M366" s="133" t="e">
        <f>Столы!#REF!</f>
        <v>#REF!</v>
      </c>
      <c r="N366" s="133" t="e">
        <f>Столы!#REF!</f>
        <v>#REF!</v>
      </c>
      <c r="O366" s="133" t="e">
        <f>Столы!#REF!</f>
        <v>#REF!</v>
      </c>
      <c r="P366" s="133" t="e">
        <f>Столы!#REF!</f>
        <v>#REF!</v>
      </c>
      <c r="Q366" s="133" t="e">
        <f>Столы!#REF!</f>
        <v>#REF!</v>
      </c>
      <c r="R366" s="133" t="e">
        <f>Столы!#REF!</f>
        <v>#REF!</v>
      </c>
      <c r="S366" s="133" t="e">
        <f>Столы!#REF!</f>
        <v>#REF!</v>
      </c>
      <c r="T366" s="133"/>
      <c r="U366" s="133"/>
      <c r="V366" s="133"/>
      <c r="W366" s="133"/>
      <c r="X366" s="133"/>
      <c r="Y366" s="133"/>
    </row>
    <row r="367" spans="1:25" ht="22.5" customHeight="1">
      <c r="A367" s="160"/>
      <c r="B367" s="553"/>
      <c r="C367" s="137" t="s">
        <v>307</v>
      </c>
      <c r="D367" s="57" t="e">
        <f>Столы!#REF!</f>
        <v>#REF!</v>
      </c>
      <c r="E367" s="57" t="e">
        <f>Столы!#REF!</f>
        <v>#REF!</v>
      </c>
      <c r="F367" s="57" t="e">
        <f>Столы!#REF!</f>
        <v>#REF!</v>
      </c>
      <c r="G367" s="57" t="e">
        <f>Столы!#REF!</f>
        <v>#REF!</v>
      </c>
      <c r="H367" s="133"/>
      <c r="I367" s="133"/>
      <c r="J367" s="161"/>
      <c r="K367" s="161"/>
      <c r="L367" s="161"/>
      <c r="M367" s="161"/>
      <c r="N367" s="161"/>
      <c r="O367" s="161"/>
      <c r="P367" s="161"/>
      <c r="Q367" s="161"/>
      <c r="R367" s="161"/>
      <c r="S367" s="161"/>
      <c r="T367" s="133" t="e">
        <f>Столы!#REF!</f>
        <v>#REF!</v>
      </c>
      <c r="U367" s="133" t="e">
        <f>Столы!#REF!</f>
        <v>#REF!</v>
      </c>
      <c r="V367" s="133" t="e">
        <f>Столы!#REF!</f>
        <v>#REF!</v>
      </c>
      <c r="W367" s="133" t="e">
        <f>Столы!#REF!</f>
        <v>#REF!</v>
      </c>
      <c r="X367" s="133" t="e">
        <f>Столы!#REF!</f>
        <v>#REF!</v>
      </c>
      <c r="Y367" s="133" t="e">
        <f>Столы!#REF!</f>
        <v>#REF!</v>
      </c>
    </row>
    <row r="368" spans="1:25" ht="22.5" customHeight="1">
      <c r="A368" s="160"/>
      <c r="B368" s="553"/>
      <c r="C368" s="137" t="s">
        <v>308</v>
      </c>
      <c r="D368" s="57" t="e">
        <f>Столы!#REF!</f>
        <v>#REF!</v>
      </c>
      <c r="E368" s="57" t="e">
        <f>Столы!#REF!</f>
        <v>#REF!</v>
      </c>
      <c r="F368" s="57" t="e">
        <f>Столы!#REF!</f>
        <v>#REF!</v>
      </c>
      <c r="G368" s="57" t="e">
        <f>Столы!#REF!</f>
        <v>#REF!</v>
      </c>
      <c r="H368" s="133" t="e">
        <f>Столы!#REF!</f>
        <v>#REF!</v>
      </c>
      <c r="I368" s="133"/>
      <c r="J368" s="161"/>
      <c r="K368" s="161"/>
      <c r="L368" s="161"/>
      <c r="M368" s="161"/>
      <c r="N368" s="161"/>
      <c r="O368" s="161"/>
      <c r="P368" s="161"/>
      <c r="Q368" s="161"/>
      <c r="R368" s="161"/>
      <c r="S368" s="161"/>
      <c r="T368" s="133"/>
      <c r="U368" s="133"/>
      <c r="V368" s="133"/>
      <c r="W368" s="133"/>
      <c r="X368" s="133"/>
      <c r="Y368" s="133"/>
    </row>
    <row r="369" spans="1:25" ht="22.5" customHeight="1">
      <c r="A369" s="160"/>
      <c r="B369" s="553"/>
      <c r="C369" s="137" t="s">
        <v>309</v>
      </c>
      <c r="D369" s="57" t="e">
        <f>Шкафы!#REF!</f>
        <v>#REF!</v>
      </c>
      <c r="E369" s="57" t="e">
        <f>Шкафы!#REF!</f>
        <v>#REF!</v>
      </c>
      <c r="F369" s="57" t="e">
        <f>Шкафы!#REF!</f>
        <v>#REF!</v>
      </c>
      <c r="G369" s="57" t="e">
        <f>Шкафы!#REF!</f>
        <v>#REF!</v>
      </c>
      <c r="H369" s="133" t="e">
        <f>Шкафы!#REF!</f>
        <v>#REF!</v>
      </c>
      <c r="I369" s="133"/>
      <c r="J369" s="161"/>
      <c r="K369" s="161"/>
      <c r="L369" s="161"/>
      <c r="M369" s="161"/>
      <c r="N369" s="161"/>
      <c r="O369" s="161"/>
      <c r="P369" s="161"/>
      <c r="Q369" s="161"/>
      <c r="R369" s="161"/>
      <c r="S369" s="161"/>
      <c r="T369" s="133"/>
      <c r="U369" s="133"/>
      <c r="V369" s="133"/>
      <c r="W369" s="133"/>
      <c r="X369" s="133"/>
      <c r="Y369" s="133"/>
    </row>
    <row r="370" spans="1:25" ht="22.5" customHeight="1">
      <c r="A370" s="160"/>
      <c r="B370" s="553"/>
      <c r="C370" s="137" t="s">
        <v>310</v>
      </c>
      <c r="D370" s="57" t="e">
        <f>Шкафы!#REF!</f>
        <v>#REF!</v>
      </c>
      <c r="E370" s="57" t="e">
        <f>Шкафы!#REF!</f>
        <v>#REF!</v>
      </c>
      <c r="F370" s="57" t="e">
        <f>Шкафы!#REF!</f>
        <v>#REF!</v>
      </c>
      <c r="G370" s="57" t="e">
        <f>Шкафы!#REF!</f>
        <v>#REF!</v>
      </c>
      <c r="H370" s="133" t="e">
        <f>Шкафы!#REF!</f>
        <v>#REF!</v>
      </c>
      <c r="I370" s="133"/>
      <c r="J370" s="161"/>
      <c r="K370" s="161"/>
      <c r="L370" s="161"/>
      <c r="M370" s="161"/>
      <c r="N370" s="161"/>
      <c r="O370" s="161"/>
      <c r="P370" s="161"/>
      <c r="Q370" s="161"/>
      <c r="R370" s="161"/>
      <c r="S370" s="161"/>
      <c r="T370" s="133"/>
      <c r="U370" s="133"/>
      <c r="V370" s="133"/>
      <c r="W370" s="133"/>
      <c r="X370" s="133"/>
      <c r="Y370" s="133"/>
    </row>
    <row r="371" spans="1:25" ht="22.5" customHeight="1">
      <c r="A371" s="160"/>
      <c r="B371" s="553"/>
      <c r="C371" s="137" t="s">
        <v>311</v>
      </c>
      <c r="D371" s="57" t="e">
        <f>Шкафы!#REF!</f>
        <v>#REF!</v>
      </c>
      <c r="E371" s="57" t="e">
        <f>Шкафы!#REF!</f>
        <v>#REF!</v>
      </c>
      <c r="F371" s="57" t="e">
        <f>Шкафы!#REF!</f>
        <v>#REF!</v>
      </c>
      <c r="G371" s="57" t="e">
        <f>Шкафы!#REF!</f>
        <v>#REF!</v>
      </c>
      <c r="H371" s="133" t="e">
        <f>Шкафы!#REF!</f>
        <v>#REF!</v>
      </c>
      <c r="I371" s="133"/>
      <c r="J371" s="133"/>
      <c r="K371" s="133"/>
      <c r="L371" s="133"/>
      <c r="M371" s="133"/>
      <c r="N371" s="133"/>
      <c r="O371" s="133"/>
      <c r="P371" s="133"/>
      <c r="Q371" s="133"/>
      <c r="R371" s="133"/>
      <c r="S371" s="133"/>
      <c r="T371" s="133"/>
      <c r="U371" s="133"/>
      <c r="V371" s="133"/>
      <c r="W371" s="133"/>
      <c r="X371" s="133"/>
      <c r="Y371" s="133"/>
    </row>
    <row r="372" spans="1:25" ht="22.5" customHeight="1">
      <c r="A372" s="160"/>
      <c r="B372" s="553"/>
      <c r="C372" s="137" t="s">
        <v>312</v>
      </c>
      <c r="D372" s="57" t="e">
        <f>Шкафы!#REF!</f>
        <v>#REF!</v>
      </c>
      <c r="E372" s="57" t="e">
        <f>Шкафы!#REF!</f>
        <v>#REF!</v>
      </c>
      <c r="F372" s="57" t="e">
        <f>Шкафы!#REF!</f>
        <v>#REF!</v>
      </c>
      <c r="G372" s="57" t="e">
        <f>Шкафы!#REF!</f>
        <v>#REF!</v>
      </c>
      <c r="H372" s="133" t="e">
        <f>Шкафы!#REF!</f>
        <v>#REF!</v>
      </c>
      <c r="I372" s="133"/>
      <c r="J372" s="133"/>
      <c r="K372" s="133"/>
      <c r="L372" s="133"/>
      <c r="M372" s="133"/>
      <c r="N372" s="133"/>
      <c r="O372" s="133"/>
      <c r="P372" s="133"/>
      <c r="Q372" s="133"/>
      <c r="R372" s="133"/>
      <c r="S372" s="133"/>
      <c r="T372" s="133" t="e">
        <f>Шкафы!#REF!</f>
        <v>#REF!</v>
      </c>
      <c r="U372" s="133" t="e">
        <f>Шкафы!#REF!</f>
        <v>#REF!</v>
      </c>
      <c r="V372" s="133" t="e">
        <f>Шкафы!#REF!</f>
        <v>#REF!</v>
      </c>
      <c r="W372" s="133" t="e">
        <f>Шкафы!#REF!</f>
        <v>#REF!</v>
      </c>
      <c r="X372" s="133" t="e">
        <f>Шкафы!#REF!</f>
        <v>#REF!</v>
      </c>
      <c r="Y372" s="133" t="e">
        <f>Шкафы!#REF!</f>
        <v>#REF!</v>
      </c>
    </row>
    <row r="373" spans="1:25" ht="22.5" customHeight="1">
      <c r="A373" s="139" t="s">
        <v>313</v>
      </c>
      <c r="B373" s="553"/>
      <c r="C373" s="137" t="s">
        <v>314</v>
      </c>
      <c r="D373" s="57" t="e">
        <f>Шкафы!#REF!</f>
        <v>#REF!</v>
      </c>
      <c r="E373" s="57" t="e">
        <f>Шкафы!#REF!</f>
        <v>#REF!</v>
      </c>
      <c r="F373" s="57" t="e">
        <f>Шкафы!#REF!</f>
        <v>#REF!</v>
      </c>
      <c r="G373" s="57" t="e">
        <f>Шкафы!#REF!</f>
        <v>#REF!</v>
      </c>
      <c r="H373" s="133" t="e">
        <f>Шкафы!#REF!</f>
        <v>#REF!</v>
      </c>
      <c r="I373" s="133"/>
      <c r="J373" s="133"/>
      <c r="K373" s="133"/>
      <c r="L373" s="133"/>
      <c r="M373" s="133"/>
      <c r="N373" s="133"/>
      <c r="O373" s="133"/>
      <c r="P373" s="133"/>
      <c r="Q373" s="133"/>
      <c r="R373" s="133"/>
      <c r="S373" s="133"/>
      <c r="T373" s="133"/>
      <c r="U373" s="133"/>
      <c r="V373" s="133"/>
      <c r="W373" s="133"/>
      <c r="X373" s="133"/>
      <c r="Y373" s="133"/>
    </row>
    <row r="374" spans="1:25" ht="22.5" customHeight="1">
      <c r="A374" s="138"/>
      <c r="B374" s="553"/>
      <c r="C374" s="137" t="s">
        <v>315</v>
      </c>
      <c r="D374" s="57" t="e">
        <f>Шкафы!#REF!</f>
        <v>#REF!</v>
      </c>
      <c r="E374" s="57" t="e">
        <f>Шкафы!#REF!</f>
        <v>#REF!</v>
      </c>
      <c r="F374" s="57" t="e">
        <f>Шкафы!#REF!</f>
        <v>#REF!</v>
      </c>
      <c r="G374" s="57" t="e">
        <f>Шкафы!#REF!</f>
        <v>#REF!</v>
      </c>
      <c r="H374" s="133" t="e">
        <f>Шкафы!#REF!</f>
        <v>#REF!</v>
      </c>
      <c r="I374" s="133"/>
      <c r="J374" s="136"/>
      <c r="K374" s="136"/>
      <c r="L374" s="136"/>
      <c r="M374" s="136"/>
      <c r="N374" s="136"/>
      <c r="O374" s="136"/>
      <c r="P374" s="136"/>
      <c r="Q374" s="136"/>
      <c r="R374" s="136"/>
      <c r="S374" s="136"/>
      <c r="T374" s="133" t="e">
        <f>Шкафы!#REF!</f>
        <v>#REF!</v>
      </c>
      <c r="U374" s="133" t="e">
        <f>Шкафы!#REF!</f>
        <v>#REF!</v>
      </c>
      <c r="V374" s="133" t="e">
        <f>Шкафы!#REF!</f>
        <v>#REF!</v>
      </c>
      <c r="W374" s="133" t="e">
        <f>Шкафы!#REF!</f>
        <v>#REF!</v>
      </c>
      <c r="X374" s="133" t="e">
        <f>Шкафы!#REF!</f>
        <v>#REF!</v>
      </c>
      <c r="Y374" s="133" t="e">
        <f>Шкафы!#REF!</f>
        <v>#REF!</v>
      </c>
    </row>
    <row r="375" spans="1:25" ht="22.5" customHeight="1">
      <c r="A375" s="138"/>
      <c r="B375" s="553"/>
      <c r="C375" s="137" t="s">
        <v>316</v>
      </c>
      <c r="D375" s="57" t="e">
        <f>Шкафы!#REF!</f>
        <v>#REF!</v>
      </c>
      <c r="E375" s="57" t="e">
        <f>Шкафы!#REF!</f>
        <v>#REF!</v>
      </c>
      <c r="F375" s="57" t="e">
        <f>Шкафы!#REF!</f>
        <v>#REF!</v>
      </c>
      <c r="G375" s="57" t="e">
        <f>Шкафы!#REF!</f>
        <v>#REF!</v>
      </c>
      <c r="H375" s="57"/>
      <c r="I375" s="57"/>
      <c r="J375" s="136"/>
      <c r="K375" s="136"/>
      <c r="L375" s="136"/>
      <c r="M375" s="136"/>
      <c r="N375" s="136"/>
      <c r="O375" s="136"/>
      <c r="P375" s="136"/>
      <c r="Q375" s="136"/>
      <c r="R375" s="136"/>
      <c r="S375" s="136"/>
      <c r="T375" s="133" t="e">
        <f>Шкафы!#REF!</f>
        <v>#REF!</v>
      </c>
      <c r="U375" s="133" t="e">
        <f>Шкафы!#REF!</f>
        <v>#REF!</v>
      </c>
      <c r="V375" s="133" t="e">
        <f>Шкафы!#REF!</f>
        <v>#REF!</v>
      </c>
      <c r="W375" s="133" t="e">
        <f>Шкафы!#REF!</f>
        <v>#REF!</v>
      </c>
      <c r="X375" s="133" t="e">
        <f>Шкафы!#REF!</f>
        <v>#REF!</v>
      </c>
      <c r="Y375" s="133" t="e">
        <f>Шкафы!#REF!</f>
        <v>#REF!</v>
      </c>
    </row>
    <row r="376" spans="1:25" ht="12" customHeight="1">
      <c r="A376" s="138"/>
      <c r="B376" s="553"/>
      <c r="C376" s="137" t="s">
        <v>317</v>
      </c>
      <c r="D376" s="57">
        <f>'Дополнительная комплектация'!$X$126*0.5</f>
        <v>405</v>
      </c>
      <c r="E376" s="57">
        <f>'Дополнительная комплектация'!$X$126*0.5</f>
        <v>405</v>
      </c>
      <c r="F376" s="57">
        <f>'Дополнительная комплектация'!$X$126*0.5</f>
        <v>405</v>
      </c>
      <c r="G376" s="57">
        <f>'Дополнительная комплектация'!$X$126*0.5</f>
        <v>405</v>
      </c>
      <c r="H376" s="133"/>
      <c r="I376" s="236" t="e">
        <f>Столы!#REF!</f>
        <v>#REF!</v>
      </c>
      <c r="J376" s="236" t="e">
        <f>Столы!#REF!</f>
        <v>#REF!</v>
      </c>
      <c r="K376" s="236" t="e">
        <f>Столы!#REF!</f>
        <v>#REF!</v>
      </c>
      <c r="L376" s="236" t="e">
        <f>Столы!#REF!</f>
        <v>#REF!</v>
      </c>
      <c r="M376" s="236" t="e">
        <f>Столы!#REF!</f>
        <v>#REF!</v>
      </c>
      <c r="N376" s="236" t="e">
        <f>Столы!#REF!</f>
        <v>#REF!</v>
      </c>
      <c r="O376" s="236" t="e">
        <f>Столы!#REF!</f>
        <v>#REF!</v>
      </c>
      <c r="P376" s="236" t="e">
        <f>Столы!#REF!</f>
        <v>#REF!</v>
      </c>
      <c r="Q376" s="236" t="e">
        <f>Столы!#REF!</f>
        <v>#REF!</v>
      </c>
      <c r="R376" s="236" t="e">
        <f>Столы!#REF!</f>
        <v>#REF!</v>
      </c>
      <c r="S376" s="236" t="e">
        <f>Столы!#REF!</f>
        <v>#REF!</v>
      </c>
      <c r="T376" s="133"/>
      <c r="U376" s="133"/>
      <c r="V376" s="133"/>
      <c r="W376" s="133"/>
      <c r="X376" s="133"/>
      <c r="Y376" s="133"/>
    </row>
    <row r="377" spans="1:25" ht="12" customHeight="1">
      <c r="A377" s="138"/>
      <c r="B377" s="553"/>
      <c r="C377" s="166" t="s">
        <v>134</v>
      </c>
      <c r="D377" s="184">
        <f>'Дополнительная комплектация'!$AK$339</f>
        <v>174</v>
      </c>
      <c r="E377" s="184">
        <f>'Дополнительная комплектация'!$AK$339</f>
        <v>174</v>
      </c>
      <c r="F377" s="184">
        <f>'Дополнительная комплектация'!$AK$339</f>
        <v>174</v>
      </c>
      <c r="G377" s="184">
        <f>'Дополнительная комплектация'!$AK$339</f>
        <v>174</v>
      </c>
      <c r="H377" s="133"/>
      <c r="I377" s="133"/>
      <c r="J377" s="133"/>
      <c r="K377" s="133"/>
      <c r="L377" s="133"/>
      <c r="M377" s="133"/>
      <c r="N377" s="133"/>
      <c r="O377" s="133"/>
      <c r="P377" s="133"/>
      <c r="Q377" s="133"/>
      <c r="R377" s="133"/>
      <c r="S377" s="133"/>
      <c r="T377" s="133"/>
      <c r="U377" s="133"/>
      <c r="V377" s="133"/>
      <c r="W377" s="133"/>
      <c r="X377" s="133"/>
      <c r="Y377" s="133"/>
    </row>
    <row r="378" spans="1:25" ht="42" customHeight="1">
      <c r="A378" s="138"/>
      <c r="B378" s="553"/>
      <c r="C378" s="134" t="s">
        <v>136</v>
      </c>
      <c r="D378" s="57" t="e">
        <f>SUM(D350:D377)</f>
        <v>#REF!</v>
      </c>
      <c r="E378" s="57" t="e">
        <f>SUM(E350:E377)</f>
        <v>#REF!</v>
      </c>
      <c r="F378" s="57" t="e">
        <f>SUM(F350:F377)</f>
        <v>#REF!</v>
      </c>
      <c r="G378" s="57" t="e">
        <f>SUM(G350:G377)</f>
        <v>#REF!</v>
      </c>
      <c r="H378" s="133" t="e">
        <f>SUM(H361:H373)</f>
        <v>#REF!</v>
      </c>
      <c r="I378" s="133" t="e">
        <f>SUM(I361:I373)</f>
        <v>#REF!</v>
      </c>
      <c r="J378" s="141" t="e">
        <f t="shared" ref="J378:Y378" si="34">SUM(J350:J377)</f>
        <v>#REF!</v>
      </c>
      <c r="K378" s="141" t="e">
        <f t="shared" si="34"/>
        <v>#REF!</v>
      </c>
      <c r="L378" s="141" t="e">
        <f t="shared" si="34"/>
        <v>#REF!</v>
      </c>
      <c r="M378" s="141" t="e">
        <f t="shared" si="34"/>
        <v>#REF!</v>
      </c>
      <c r="N378" s="141" t="e">
        <f t="shared" si="34"/>
        <v>#REF!</v>
      </c>
      <c r="O378" s="141" t="e">
        <f t="shared" si="34"/>
        <v>#REF!</v>
      </c>
      <c r="P378" s="141" t="e">
        <f t="shared" si="34"/>
        <v>#REF!</v>
      </c>
      <c r="Q378" s="141" t="e">
        <f t="shared" si="34"/>
        <v>#REF!</v>
      </c>
      <c r="R378" s="141" t="e">
        <f t="shared" si="34"/>
        <v>#REF!</v>
      </c>
      <c r="S378" s="141" t="e">
        <f t="shared" si="34"/>
        <v>#REF!</v>
      </c>
      <c r="T378" s="133" t="e">
        <f t="shared" si="34"/>
        <v>#REF!</v>
      </c>
      <c r="U378" s="133" t="e">
        <f t="shared" si="34"/>
        <v>#REF!</v>
      </c>
      <c r="V378" s="133" t="e">
        <f t="shared" si="34"/>
        <v>#REF!</v>
      </c>
      <c r="W378" s="133" t="e">
        <f t="shared" si="34"/>
        <v>#REF!</v>
      </c>
      <c r="X378" s="163" t="e">
        <f t="shared" si="34"/>
        <v>#REF!</v>
      </c>
      <c r="Y378" s="163" t="e">
        <f t="shared" si="34"/>
        <v>#REF!</v>
      </c>
    </row>
    <row r="379" spans="1:25">
      <c r="A379" s="159"/>
      <c r="B379" s="567" t="s">
        <v>318</v>
      </c>
      <c r="C379" s="538" t="s">
        <v>319</v>
      </c>
      <c r="D379" s="245"/>
      <c r="E379" s="239" t="s">
        <v>320</v>
      </c>
      <c r="F379" s="239" t="s">
        <v>321</v>
      </c>
      <c r="G379" s="239" t="s">
        <v>322</v>
      </c>
      <c r="H379" s="239" t="s">
        <v>323</v>
      </c>
      <c r="I379" s="265"/>
      <c r="J379" s="543" t="s">
        <v>939</v>
      </c>
      <c r="K379" s="544"/>
      <c r="L379" s="539" t="s">
        <v>324</v>
      </c>
      <c r="M379" s="539"/>
      <c r="N379" s="246"/>
      <c r="O379" s="539" t="s">
        <v>325</v>
      </c>
      <c r="P379" s="539"/>
      <c r="Q379" s="539" t="s">
        <v>326</v>
      </c>
      <c r="R379" s="539"/>
      <c r="S379" s="539" t="s">
        <v>327</v>
      </c>
      <c r="T379" s="539"/>
      <c r="U379" s="539" t="s">
        <v>1209</v>
      </c>
      <c r="V379" s="539"/>
      <c r="Y379" s="158"/>
    </row>
    <row r="380" spans="1:25" ht="15.75" customHeight="1">
      <c r="A380" s="138"/>
      <c r="B380" s="567"/>
      <c r="C380" s="538"/>
      <c r="D380" s="245"/>
      <c r="E380" s="240">
        <f>'Дополнительная комплектация'!$X$173</f>
        <v>2580</v>
      </c>
      <c r="F380" s="240">
        <f>'Дополнительная комплектация'!$AB$173</f>
        <v>2930</v>
      </c>
      <c r="G380" s="240">
        <f>'Дополнительная комплектация'!$AF$173</f>
        <v>3490</v>
      </c>
      <c r="H380" s="240">
        <f>'Дополнительная комплектация'!$AJ$173</f>
        <v>4360</v>
      </c>
      <c r="I380" s="266"/>
      <c r="J380" s="554">
        <f>'Дополнительная комплектация'!$AN$173</f>
        <v>5920</v>
      </c>
      <c r="K380" s="555"/>
      <c r="L380" s="546">
        <f>'Дополнительная комплектация'!X$175</f>
        <v>4360</v>
      </c>
      <c r="M380" s="546"/>
      <c r="N380" s="247"/>
      <c r="O380" s="540">
        <f>'Дополнительная комплектация'!$AB$175</f>
        <v>4920</v>
      </c>
      <c r="P380" s="556"/>
      <c r="Q380" s="546">
        <f>'Дополнительная комплектация'!AF$175</f>
        <v>5470</v>
      </c>
      <c r="R380" s="546"/>
      <c r="S380" s="540">
        <f>'Дополнительная комплектация'!$AJ$175</f>
        <v>6160</v>
      </c>
      <c r="T380" s="541"/>
      <c r="U380" s="542">
        <f>'Дополнительная комплектация'!$AN$175</f>
        <v>7770</v>
      </c>
      <c r="V380" s="542"/>
      <c r="Y380" s="162"/>
    </row>
    <row r="381" spans="1:25" ht="12.75" customHeight="1">
      <c r="A381" s="76"/>
      <c r="B381" s="553" t="s">
        <v>328</v>
      </c>
      <c r="C381" s="140" t="s">
        <v>225</v>
      </c>
      <c r="D381" s="57">
        <f>'Дополнительная комплектация'!$B$198*2</f>
        <v>420</v>
      </c>
      <c r="E381" s="57">
        <f>'Дополнительная комплектация'!E198*2</f>
        <v>800</v>
      </c>
      <c r="F381" s="57">
        <f>'Дополнительная комплектация'!H198*2</f>
        <v>960</v>
      </c>
      <c r="G381" s="57">
        <f>'Дополнительная комплектация'!K198*2</f>
        <v>1140</v>
      </c>
      <c r="H381" s="133"/>
      <c r="I381" s="133"/>
      <c r="J381" s="133"/>
      <c r="K381" s="133"/>
      <c r="L381" s="133"/>
      <c r="M381" s="133"/>
      <c r="N381" s="133"/>
      <c r="O381" s="133"/>
      <c r="P381" s="133"/>
      <c r="Q381" s="133"/>
      <c r="R381" s="133"/>
      <c r="S381" s="133"/>
      <c r="T381" s="133"/>
      <c r="U381" s="133"/>
      <c r="V381" s="133"/>
      <c r="W381" s="133"/>
      <c r="X381" s="133"/>
      <c r="Y381" s="133"/>
    </row>
    <row r="382" spans="1:25" ht="12.75" customHeight="1">
      <c r="A382" s="160"/>
      <c r="B382" s="553"/>
      <c r="C382" s="140" t="s">
        <v>329</v>
      </c>
      <c r="D382" s="57">
        <f>'Дополнительная комплектация'!$P$198*2</f>
        <v>160</v>
      </c>
      <c r="E382" s="57">
        <f>'Дополнительная комплектация'!S198*2</f>
        <v>300</v>
      </c>
      <c r="F382" s="57">
        <f>'Дополнительная комплектация'!V198*2</f>
        <v>360</v>
      </c>
      <c r="G382" s="57">
        <f>'Дополнительная комплектация'!Y198*2</f>
        <v>420</v>
      </c>
      <c r="H382" s="133"/>
      <c r="I382" s="133"/>
      <c r="J382" s="133"/>
      <c r="K382" s="133"/>
      <c r="L382" s="133"/>
      <c r="M382" s="133"/>
      <c r="N382" s="133"/>
      <c r="O382" s="133"/>
      <c r="P382" s="133"/>
      <c r="Q382" s="133"/>
      <c r="R382" s="133"/>
      <c r="S382" s="133"/>
      <c r="T382" s="133"/>
      <c r="U382" s="133"/>
      <c r="V382" s="133"/>
      <c r="W382" s="133"/>
      <c r="X382" s="133"/>
      <c r="Y382" s="133"/>
    </row>
    <row r="383" spans="1:25" ht="12.75" customHeight="1">
      <c r="A383" s="160"/>
      <c r="B383" s="553"/>
      <c r="C383" s="140" t="s">
        <v>330</v>
      </c>
      <c r="D383" s="57">
        <f>'Дополнительная комплектация'!$B$210</f>
        <v>90</v>
      </c>
      <c r="E383" s="57">
        <f>'Дополнительная комплектация'!E210</f>
        <v>180</v>
      </c>
      <c r="F383" s="57">
        <f>'Дополнительная комплектация'!H210</f>
        <v>210</v>
      </c>
      <c r="G383" s="57">
        <f>'Дополнительная комплектация'!K210</f>
        <v>260</v>
      </c>
      <c r="H383" s="133"/>
      <c r="I383" s="133"/>
      <c r="J383" s="133"/>
      <c r="K383" s="133"/>
      <c r="L383" s="133"/>
      <c r="M383" s="133"/>
      <c r="N383" s="133"/>
      <c r="O383" s="133"/>
      <c r="P383" s="133"/>
      <c r="Q383" s="133"/>
      <c r="R383" s="133"/>
      <c r="S383" s="133"/>
      <c r="T383" s="133"/>
      <c r="U383" s="133"/>
      <c r="V383" s="133"/>
      <c r="W383" s="133"/>
      <c r="X383" s="133"/>
      <c r="Y383" s="133"/>
    </row>
    <row r="384" spans="1:25" ht="27" customHeight="1">
      <c r="A384" s="160"/>
      <c r="B384" s="553"/>
      <c r="C384" s="140" t="s">
        <v>331</v>
      </c>
      <c r="D384" s="184">
        <f>'Дополнительная комплектация'!$J$222*1.2+'Дополнительная комплектация'!$AK$343*2</f>
        <v>334</v>
      </c>
      <c r="E384" s="184">
        <f>'Дополнительная комплектация'!$J$222*1.2+'Дополнительная комплектация'!$AK$343*2</f>
        <v>334</v>
      </c>
      <c r="F384" s="184">
        <f>'Дополнительная комплектация'!$J$222*1.2+'Дополнительная комплектация'!$AK$343*2</f>
        <v>334</v>
      </c>
      <c r="G384" s="184">
        <f>'Дополнительная комплектация'!$J$222*1.2+'Дополнительная комплектация'!$AK$343*2</f>
        <v>334</v>
      </c>
      <c r="H384" s="133"/>
      <c r="I384" s="133"/>
      <c r="J384" s="133"/>
      <c r="K384" s="133"/>
      <c r="L384" s="133"/>
      <c r="M384" s="133"/>
      <c r="N384" s="133"/>
      <c r="O384" s="133"/>
      <c r="P384" s="133"/>
      <c r="Q384" s="133"/>
      <c r="R384" s="133"/>
      <c r="S384" s="133"/>
      <c r="T384" s="133"/>
      <c r="U384" s="133"/>
      <c r="V384" s="133"/>
      <c r="W384" s="133"/>
      <c r="X384" s="133"/>
      <c r="Y384" s="133"/>
    </row>
    <row r="385" spans="1:25" ht="27" customHeight="1">
      <c r="A385" s="160"/>
      <c r="B385" s="553"/>
      <c r="C385" s="140" t="s">
        <v>332</v>
      </c>
      <c r="D385" s="184">
        <f>'Дополнительная комплектация'!$J$222*1.8+'Дополнительная комплектация'!$AK$343*3</f>
        <v>501</v>
      </c>
      <c r="E385" s="184">
        <f>'Дополнительная комплектация'!$J$222*1.8+'Дополнительная комплектация'!$AK$343*3</f>
        <v>501</v>
      </c>
      <c r="F385" s="184">
        <f>'Дополнительная комплектация'!$J$222*1.8+'Дополнительная комплектация'!$AK$343*3</f>
        <v>501</v>
      </c>
      <c r="G385" s="184">
        <f>'Дополнительная комплектация'!$J$222*1.8+'Дополнительная комплектация'!$AK$343*3</f>
        <v>501</v>
      </c>
      <c r="H385" s="133"/>
      <c r="I385" s="133"/>
      <c r="J385" s="133"/>
      <c r="K385" s="133"/>
      <c r="L385" s="133"/>
      <c r="M385" s="133"/>
      <c r="N385" s="133"/>
      <c r="O385" s="133"/>
      <c r="P385" s="133"/>
      <c r="Q385" s="133"/>
      <c r="R385" s="133"/>
      <c r="S385" s="133"/>
      <c r="T385" s="133"/>
      <c r="U385" s="133"/>
      <c r="V385" s="133"/>
      <c r="W385" s="133"/>
      <c r="X385" s="133"/>
      <c r="Y385" s="133"/>
    </row>
    <row r="386" spans="1:25" ht="12.75" customHeight="1">
      <c r="A386" s="160"/>
      <c r="B386" s="553"/>
      <c r="C386" s="140" t="s">
        <v>333</v>
      </c>
      <c r="D386" s="57" t="e">
        <f>Столы!#REF!</f>
        <v>#REF!</v>
      </c>
      <c r="E386" s="57" t="e">
        <f>Столы!#REF!</f>
        <v>#REF!</v>
      </c>
      <c r="F386" s="57" t="e">
        <f>Столы!#REF!</f>
        <v>#REF!</v>
      </c>
      <c r="G386" s="57" t="e">
        <f>Столы!#REF!</f>
        <v>#REF!</v>
      </c>
      <c r="H386" s="133"/>
      <c r="I386" s="133" t="e">
        <f>Столы!#REF!</f>
        <v>#REF!</v>
      </c>
      <c r="J386" s="133" t="e">
        <f>Столы!#REF!</f>
        <v>#REF!</v>
      </c>
      <c r="K386" s="133" t="e">
        <f>Столы!#REF!</f>
        <v>#REF!</v>
      </c>
      <c r="L386" s="133" t="e">
        <f>Столы!#REF!</f>
        <v>#REF!</v>
      </c>
      <c r="M386" s="133" t="e">
        <f>Столы!#REF!</f>
        <v>#REF!</v>
      </c>
      <c r="N386" s="133" t="e">
        <f>Столы!#REF!</f>
        <v>#REF!</v>
      </c>
      <c r="O386" s="133" t="e">
        <f>Столы!#REF!</f>
        <v>#REF!</v>
      </c>
      <c r="P386" s="133" t="e">
        <f>Столы!#REF!</f>
        <v>#REF!</v>
      </c>
      <c r="Q386" s="133" t="e">
        <f>Столы!#REF!</f>
        <v>#REF!</v>
      </c>
      <c r="R386" s="165" t="e">
        <f>Столы!#REF!</f>
        <v>#REF!</v>
      </c>
      <c r="S386" s="165" t="e">
        <f>Столы!#REF!</f>
        <v>#REF!</v>
      </c>
      <c r="T386" s="133"/>
      <c r="U386" s="133"/>
      <c r="V386" s="133"/>
      <c r="W386" s="133"/>
      <c r="X386" s="133"/>
      <c r="Y386" s="133"/>
    </row>
    <row r="387" spans="1:25" ht="12.75" customHeight="1">
      <c r="A387" s="160"/>
      <c r="B387" s="553"/>
      <c r="C387" s="140" t="s">
        <v>179</v>
      </c>
      <c r="D387" s="57" t="e">
        <f>Столы!#REF!</f>
        <v>#REF!</v>
      </c>
      <c r="E387" s="57" t="e">
        <f>Столы!#REF!</f>
        <v>#REF!</v>
      </c>
      <c r="F387" s="57" t="e">
        <f>Столы!#REF!</f>
        <v>#REF!</v>
      </c>
      <c r="G387" s="57" t="e">
        <f>Столы!#REF!</f>
        <v>#REF!</v>
      </c>
      <c r="H387" s="133"/>
      <c r="I387" s="133" t="e">
        <f>Столы!#REF!</f>
        <v>#REF!</v>
      </c>
      <c r="J387" s="133" t="e">
        <f>Столы!#REF!</f>
        <v>#REF!</v>
      </c>
      <c r="K387" s="133" t="e">
        <f>Столы!#REF!</f>
        <v>#REF!</v>
      </c>
      <c r="L387" s="133" t="e">
        <f>Столы!#REF!</f>
        <v>#REF!</v>
      </c>
      <c r="M387" s="133" t="e">
        <f>Столы!#REF!</f>
        <v>#REF!</v>
      </c>
      <c r="N387" s="133" t="e">
        <f>Столы!#REF!</f>
        <v>#REF!</v>
      </c>
      <c r="O387" s="133" t="e">
        <f>Столы!#REF!</f>
        <v>#REF!</v>
      </c>
      <c r="P387" s="133" t="e">
        <f>Столы!#REF!</f>
        <v>#REF!</v>
      </c>
      <c r="Q387" s="133" t="e">
        <f>Столы!#REF!</f>
        <v>#REF!</v>
      </c>
      <c r="R387" s="133" t="e">
        <f>Столы!#REF!</f>
        <v>#REF!</v>
      </c>
      <c r="S387" s="133" t="e">
        <f>Столы!#REF!</f>
        <v>#REF!</v>
      </c>
      <c r="T387" s="133"/>
      <c r="U387" s="133"/>
      <c r="V387" s="133"/>
      <c r="W387" s="133"/>
      <c r="X387" s="133"/>
      <c r="Y387" s="133"/>
    </row>
    <row r="388" spans="1:25" ht="12.75" customHeight="1">
      <c r="A388" s="160"/>
      <c r="B388" s="553"/>
      <c r="C388" s="140" t="s">
        <v>267</v>
      </c>
      <c r="D388" s="57" t="e">
        <f>Столы!#REF!</f>
        <v>#REF!</v>
      </c>
      <c r="E388" s="57" t="e">
        <f>Столы!#REF!</f>
        <v>#REF!</v>
      </c>
      <c r="F388" s="57" t="e">
        <f>Столы!#REF!</f>
        <v>#REF!</v>
      </c>
      <c r="G388" s="57" t="e">
        <f>Столы!#REF!</f>
        <v>#REF!</v>
      </c>
      <c r="H388" s="133"/>
      <c r="I388" s="133" t="e">
        <f>Столы!#REF!</f>
        <v>#REF!</v>
      </c>
      <c r="J388" s="133" t="e">
        <f>Столы!#REF!</f>
        <v>#REF!</v>
      </c>
      <c r="K388" s="133" t="e">
        <f>Столы!#REF!</f>
        <v>#REF!</v>
      </c>
      <c r="L388" s="133" t="e">
        <f>Столы!#REF!</f>
        <v>#REF!</v>
      </c>
      <c r="M388" s="133" t="e">
        <f>Столы!#REF!</f>
        <v>#REF!</v>
      </c>
      <c r="N388" s="133" t="e">
        <f>Столы!#REF!</f>
        <v>#REF!</v>
      </c>
      <c r="O388" s="133" t="e">
        <f>Столы!#REF!</f>
        <v>#REF!</v>
      </c>
      <c r="P388" s="133" t="e">
        <f>Столы!#REF!</f>
        <v>#REF!</v>
      </c>
      <c r="Q388" s="133" t="e">
        <f>Столы!#REF!</f>
        <v>#REF!</v>
      </c>
      <c r="R388" s="133" t="e">
        <f>Столы!#REF!</f>
        <v>#REF!</v>
      </c>
      <c r="S388" s="133" t="e">
        <f>Столы!#REF!</f>
        <v>#REF!</v>
      </c>
      <c r="T388" s="133"/>
      <c r="U388" s="133"/>
      <c r="V388" s="133"/>
      <c r="W388" s="133"/>
      <c r="X388" s="133"/>
      <c r="Y388" s="133"/>
    </row>
    <row r="389" spans="1:25" ht="24.75" customHeight="1">
      <c r="A389" s="160"/>
      <c r="B389" s="553"/>
      <c r="C389" s="140" t="s">
        <v>304</v>
      </c>
      <c r="D389" s="57" t="e">
        <f>Столы!#REF!</f>
        <v>#REF!</v>
      </c>
      <c r="E389" s="57" t="e">
        <f>Столы!#REF!</f>
        <v>#REF!</v>
      </c>
      <c r="F389" s="57" t="e">
        <f>Столы!#REF!</f>
        <v>#REF!</v>
      </c>
      <c r="G389" s="57" t="e">
        <f>Столы!#REF!</f>
        <v>#REF!</v>
      </c>
      <c r="H389" s="133"/>
      <c r="I389" s="133" t="e">
        <f>Столы!#REF!</f>
        <v>#REF!</v>
      </c>
      <c r="J389" s="133" t="e">
        <f>Столы!#REF!</f>
        <v>#REF!</v>
      </c>
      <c r="K389" s="133" t="e">
        <f>Столы!#REF!</f>
        <v>#REF!</v>
      </c>
      <c r="L389" s="133" t="e">
        <f>Столы!#REF!</f>
        <v>#REF!</v>
      </c>
      <c r="M389" s="133" t="e">
        <f>Столы!#REF!</f>
        <v>#REF!</v>
      </c>
      <c r="N389" s="133" t="e">
        <f>Столы!#REF!</f>
        <v>#REF!</v>
      </c>
      <c r="O389" s="133" t="e">
        <f>Столы!#REF!</f>
        <v>#REF!</v>
      </c>
      <c r="P389" s="133" t="e">
        <f>Столы!#REF!</f>
        <v>#REF!</v>
      </c>
      <c r="Q389" s="133" t="e">
        <f>Столы!#REF!</f>
        <v>#REF!</v>
      </c>
      <c r="R389" s="133" t="e">
        <f>Столы!#REF!</f>
        <v>#REF!</v>
      </c>
      <c r="S389" s="133" t="e">
        <f>Столы!#REF!</f>
        <v>#REF!</v>
      </c>
      <c r="T389" s="133"/>
      <c r="U389" s="133"/>
      <c r="V389" s="133"/>
      <c r="W389" s="133"/>
      <c r="X389" s="133"/>
      <c r="Y389" s="133"/>
    </row>
    <row r="390" spans="1:25" ht="39" customHeight="1">
      <c r="A390" s="160"/>
      <c r="B390" s="553"/>
      <c r="C390" s="140" t="s">
        <v>301</v>
      </c>
      <c r="D390" s="57" t="e">
        <f>Столы!#REF!</f>
        <v>#REF!</v>
      </c>
      <c r="E390" s="57" t="e">
        <f>Столы!#REF!</f>
        <v>#REF!</v>
      </c>
      <c r="F390" s="57" t="e">
        <f>Столы!#REF!</f>
        <v>#REF!</v>
      </c>
      <c r="G390" s="57" t="e">
        <f>Столы!#REF!</f>
        <v>#REF!</v>
      </c>
      <c r="H390" s="133"/>
      <c r="I390" s="133" t="e">
        <f>Столы!#REF!</f>
        <v>#REF!</v>
      </c>
      <c r="J390" s="133" t="e">
        <f>Столы!#REF!</f>
        <v>#REF!</v>
      </c>
      <c r="K390" s="133" t="e">
        <f>Столы!#REF!</f>
        <v>#REF!</v>
      </c>
      <c r="L390" s="133" t="e">
        <f>Столы!#REF!</f>
        <v>#REF!</v>
      </c>
      <c r="M390" s="133" t="e">
        <f>Столы!#REF!</f>
        <v>#REF!</v>
      </c>
      <c r="N390" s="133" t="e">
        <f>Столы!#REF!</f>
        <v>#REF!</v>
      </c>
      <c r="O390" s="165" t="e">
        <f>Столы!#REF!</f>
        <v>#REF!</v>
      </c>
      <c r="P390" s="165" t="e">
        <f>Столы!#REF!</f>
        <v>#REF!</v>
      </c>
      <c r="Q390" s="165" t="e">
        <f>Столы!#REF!</f>
        <v>#REF!</v>
      </c>
      <c r="R390" s="165" t="e">
        <f>Столы!#REF!</f>
        <v>#REF!</v>
      </c>
      <c r="S390" s="165" t="e">
        <f>Столы!#REF!</f>
        <v>#REF!</v>
      </c>
      <c r="T390" s="133"/>
      <c r="U390" s="133"/>
      <c r="V390" s="133"/>
      <c r="W390" s="133"/>
      <c r="X390" s="133"/>
      <c r="Y390" s="133"/>
    </row>
    <row r="391" spans="1:25" ht="24.75" customHeight="1">
      <c r="A391" s="160"/>
      <c r="B391" s="553"/>
      <c r="C391" s="140" t="s">
        <v>238</v>
      </c>
      <c r="D391" s="57" t="e">
        <f>Столы!#REF!</f>
        <v>#REF!</v>
      </c>
      <c r="E391" s="57" t="e">
        <f>Столы!#REF!</f>
        <v>#REF!</v>
      </c>
      <c r="F391" s="57" t="e">
        <f>Столы!#REF!</f>
        <v>#REF!</v>
      </c>
      <c r="G391" s="57" t="e">
        <f>Столы!#REF!</f>
        <v>#REF!</v>
      </c>
      <c r="H391" s="133"/>
      <c r="I391" s="133" t="e">
        <f>Столы!#REF!</f>
        <v>#REF!</v>
      </c>
      <c r="J391" s="133" t="e">
        <f>Столы!#REF!</f>
        <v>#REF!</v>
      </c>
      <c r="K391" s="133" t="e">
        <f>Столы!#REF!</f>
        <v>#REF!</v>
      </c>
      <c r="L391" s="133" t="e">
        <f>Столы!#REF!</f>
        <v>#REF!</v>
      </c>
      <c r="M391" s="133" t="e">
        <f>Столы!#REF!</f>
        <v>#REF!</v>
      </c>
      <c r="N391" s="133" t="e">
        <f>Столы!#REF!</f>
        <v>#REF!</v>
      </c>
      <c r="O391" s="133" t="e">
        <f>Столы!#REF!</f>
        <v>#REF!</v>
      </c>
      <c r="P391" s="133" t="e">
        <f>Столы!#REF!</f>
        <v>#REF!</v>
      </c>
      <c r="Q391" s="133" t="e">
        <f>Столы!#REF!</f>
        <v>#REF!</v>
      </c>
      <c r="R391" s="133" t="e">
        <f>Столы!#REF!</f>
        <v>#REF!</v>
      </c>
      <c r="S391" s="133" t="e">
        <f>Столы!#REF!</f>
        <v>#REF!</v>
      </c>
      <c r="T391" s="133"/>
      <c r="U391" s="133"/>
      <c r="V391" s="133"/>
      <c r="W391" s="133"/>
      <c r="X391" s="133"/>
      <c r="Y391" s="133"/>
    </row>
    <row r="392" spans="1:25" ht="24.75" customHeight="1">
      <c r="A392" s="160"/>
      <c r="B392" s="553"/>
      <c r="C392" s="140" t="s">
        <v>239</v>
      </c>
      <c r="D392" s="57" t="e">
        <f>Столы!#REF!</f>
        <v>#REF!</v>
      </c>
      <c r="E392" s="57" t="e">
        <f>Столы!#REF!</f>
        <v>#REF!</v>
      </c>
      <c r="F392" s="57" t="e">
        <f>Столы!#REF!</f>
        <v>#REF!</v>
      </c>
      <c r="G392" s="57" t="e">
        <f>Столы!#REF!</f>
        <v>#REF!</v>
      </c>
      <c r="H392" s="133"/>
      <c r="I392" s="133" t="e">
        <f>Столы!#REF!</f>
        <v>#REF!</v>
      </c>
      <c r="J392" s="133" t="e">
        <f>Столы!#REF!</f>
        <v>#REF!</v>
      </c>
      <c r="K392" s="133" t="e">
        <f>Столы!#REF!</f>
        <v>#REF!</v>
      </c>
      <c r="L392" s="133" t="e">
        <f>Столы!#REF!</f>
        <v>#REF!</v>
      </c>
      <c r="M392" s="133" t="e">
        <f>Столы!#REF!</f>
        <v>#REF!</v>
      </c>
      <c r="N392" s="133" t="e">
        <f>Столы!#REF!</f>
        <v>#REF!</v>
      </c>
      <c r="O392" s="133" t="e">
        <f>Столы!#REF!</f>
        <v>#REF!</v>
      </c>
      <c r="P392" s="133" t="e">
        <f>Столы!#REF!</f>
        <v>#REF!</v>
      </c>
      <c r="Q392" s="133" t="e">
        <f>Столы!#REF!</f>
        <v>#REF!</v>
      </c>
      <c r="R392" s="133" t="e">
        <f>Столы!#REF!</f>
        <v>#REF!</v>
      </c>
      <c r="S392" s="133" t="e">
        <f>Столы!#REF!</f>
        <v>#REF!</v>
      </c>
      <c r="T392" s="133"/>
      <c r="U392" s="133"/>
      <c r="V392" s="133"/>
      <c r="W392" s="133"/>
      <c r="X392" s="133"/>
      <c r="Y392" s="133"/>
    </row>
    <row r="393" spans="1:25" ht="24.75" customHeight="1">
      <c r="A393" s="160"/>
      <c r="B393" s="553"/>
      <c r="C393" s="140" t="s">
        <v>334</v>
      </c>
      <c r="D393" s="57" t="e">
        <f>Шкафы!#REF!</f>
        <v>#REF!</v>
      </c>
      <c r="E393" s="57" t="e">
        <f>Шкафы!#REF!</f>
        <v>#REF!</v>
      </c>
      <c r="F393" s="57" t="e">
        <f>Шкафы!#REF!</f>
        <v>#REF!</v>
      </c>
      <c r="G393" s="57" t="e">
        <f>Шкафы!#REF!</f>
        <v>#REF!</v>
      </c>
      <c r="H393" s="133" t="e">
        <f>Шкафы!#REF!</f>
        <v>#REF!</v>
      </c>
      <c r="I393" s="133"/>
      <c r="J393" s="161"/>
      <c r="K393" s="161"/>
      <c r="L393" s="161"/>
      <c r="M393" s="161"/>
      <c r="N393" s="161"/>
      <c r="O393" s="161"/>
      <c r="P393" s="161"/>
      <c r="Q393" s="161"/>
      <c r="R393" s="161"/>
      <c r="S393" s="161"/>
      <c r="T393" s="133"/>
      <c r="U393" s="133"/>
      <c r="V393" s="133"/>
      <c r="W393" s="133"/>
      <c r="X393" s="133"/>
      <c r="Y393" s="133"/>
    </row>
    <row r="394" spans="1:25" ht="37.5" customHeight="1">
      <c r="A394" s="160"/>
      <c r="B394" s="553"/>
      <c r="C394" s="140" t="s">
        <v>335</v>
      </c>
      <c r="D394" s="57" t="e">
        <f>Шкафы!#REF!*4</f>
        <v>#REF!</v>
      </c>
      <c r="E394" s="57" t="e">
        <f>Шкафы!#REF!*4</f>
        <v>#REF!</v>
      </c>
      <c r="F394" s="57" t="e">
        <f>Шкафы!#REF!*4</f>
        <v>#REF!</v>
      </c>
      <c r="G394" s="57" t="e">
        <f>Шкафы!#REF!*4</f>
        <v>#REF!</v>
      </c>
      <c r="H394" s="133" t="e">
        <f>Шкафы!#REF!</f>
        <v>#REF!</v>
      </c>
      <c r="I394" s="133"/>
      <c r="J394" s="161"/>
      <c r="K394" s="161"/>
      <c r="L394" s="161"/>
      <c r="M394" s="161"/>
      <c r="N394" s="161"/>
      <c r="O394" s="161"/>
      <c r="P394" s="161"/>
      <c r="Q394" s="161"/>
      <c r="R394" s="161"/>
      <c r="S394" s="161"/>
      <c r="T394" s="133"/>
      <c r="U394" s="133"/>
      <c r="V394" s="133"/>
      <c r="W394" s="133"/>
      <c r="X394" s="133"/>
      <c r="Y394" s="133"/>
    </row>
    <row r="395" spans="1:25" ht="24.75" customHeight="1">
      <c r="A395" s="139" t="s">
        <v>336</v>
      </c>
      <c r="B395" s="553"/>
      <c r="C395" s="140" t="s">
        <v>337</v>
      </c>
      <c r="D395" s="57" t="e">
        <f>Шкафы!#REF!</f>
        <v>#REF!</v>
      </c>
      <c r="E395" s="57" t="e">
        <f>Шкафы!#REF!</f>
        <v>#REF!</v>
      </c>
      <c r="F395" s="57" t="e">
        <f>Шкафы!#REF!</f>
        <v>#REF!</v>
      </c>
      <c r="G395" s="57" t="e">
        <f>Шкафы!#REF!</f>
        <v>#REF!</v>
      </c>
      <c r="H395" s="57"/>
      <c r="I395" s="57"/>
      <c r="J395" s="136"/>
      <c r="K395" s="136"/>
      <c r="L395" s="136"/>
      <c r="M395" s="136"/>
      <c r="N395" s="136"/>
      <c r="O395" s="136"/>
      <c r="P395" s="136"/>
      <c r="Q395" s="57"/>
      <c r="R395" s="57"/>
      <c r="S395" s="57"/>
      <c r="T395" s="133" t="e">
        <f>Шкафы!#REF!</f>
        <v>#REF!</v>
      </c>
      <c r="U395" s="133" t="e">
        <f>Шкафы!#REF!</f>
        <v>#REF!</v>
      </c>
      <c r="V395" s="133" t="e">
        <f>Шкафы!#REF!</f>
        <v>#REF!</v>
      </c>
      <c r="W395" s="133" t="e">
        <f>Шкафы!#REF!</f>
        <v>#REF!</v>
      </c>
      <c r="X395" s="133" t="e">
        <f>Шкафы!#REF!</f>
        <v>#REF!</v>
      </c>
      <c r="Y395" s="133" t="e">
        <f>Шкафы!#REF!</f>
        <v>#REF!</v>
      </c>
    </row>
    <row r="396" spans="1:25" ht="37.5" customHeight="1">
      <c r="A396" s="138"/>
      <c r="B396" s="553"/>
      <c r="C396" s="140" t="s">
        <v>338</v>
      </c>
      <c r="D396" s="57" t="e">
        <f>Шкафы!#REF!</f>
        <v>#REF!</v>
      </c>
      <c r="E396" s="57" t="e">
        <f>Шкафы!#REF!</f>
        <v>#REF!</v>
      </c>
      <c r="F396" s="57" t="e">
        <f>Шкафы!#REF!</f>
        <v>#REF!</v>
      </c>
      <c r="G396" s="57" t="e">
        <f>Шкафы!#REF!</f>
        <v>#REF!</v>
      </c>
      <c r="H396" s="57"/>
      <c r="I396" s="57"/>
      <c r="J396" s="136"/>
      <c r="K396" s="136"/>
      <c r="L396" s="136"/>
      <c r="M396" s="136"/>
      <c r="N396" s="136"/>
      <c r="O396" s="136"/>
      <c r="P396" s="136"/>
      <c r="Q396" s="136"/>
      <c r="R396" s="136"/>
      <c r="S396" s="136"/>
      <c r="T396" s="133" t="e">
        <f>Шкафы!#REF!</f>
        <v>#REF!</v>
      </c>
      <c r="U396" s="133" t="e">
        <f>Шкафы!#REF!</f>
        <v>#REF!</v>
      </c>
      <c r="V396" s="133" t="e">
        <f>Шкафы!#REF!</f>
        <v>#REF!</v>
      </c>
      <c r="W396" s="133" t="e">
        <f>Шкафы!#REF!</f>
        <v>#REF!</v>
      </c>
      <c r="X396" s="133" t="e">
        <f>Шкафы!#REF!</f>
        <v>#REF!</v>
      </c>
      <c r="Y396" s="133" t="e">
        <f>Шкафы!#REF!</f>
        <v>#REF!</v>
      </c>
    </row>
    <row r="397" spans="1:25" ht="37.5" customHeight="1">
      <c r="A397" s="138"/>
      <c r="B397" s="553"/>
      <c r="C397" s="140" t="s">
        <v>339</v>
      </c>
      <c r="D397" s="57" t="e">
        <f>Шкафы!#REF!</f>
        <v>#REF!</v>
      </c>
      <c r="E397" s="57" t="e">
        <f>Шкафы!#REF!</f>
        <v>#REF!</v>
      </c>
      <c r="F397" s="57" t="e">
        <f>Шкафы!#REF!</f>
        <v>#REF!</v>
      </c>
      <c r="G397" s="57" t="e">
        <f>Шкафы!#REF!</f>
        <v>#REF!</v>
      </c>
      <c r="H397" s="57"/>
      <c r="I397" s="57"/>
      <c r="J397" s="136"/>
      <c r="K397" s="136"/>
      <c r="L397" s="136"/>
      <c r="M397" s="136"/>
      <c r="N397" s="136"/>
      <c r="O397" s="136"/>
      <c r="P397" s="136"/>
      <c r="Q397" s="136"/>
      <c r="R397" s="136"/>
      <c r="S397" s="136"/>
      <c r="T397" s="133" t="e">
        <f>Шкафы!#REF!</f>
        <v>#REF!</v>
      </c>
      <c r="U397" s="133" t="e">
        <f>Шкафы!#REF!</f>
        <v>#REF!</v>
      </c>
      <c r="V397" s="133" t="e">
        <f>Шкафы!#REF!</f>
        <v>#REF!</v>
      </c>
      <c r="W397" s="133" t="e">
        <f>Шкафы!#REF!</f>
        <v>#REF!</v>
      </c>
      <c r="X397" s="133" t="e">
        <f>Шкафы!#REF!</f>
        <v>#REF!</v>
      </c>
      <c r="Y397" s="133" t="e">
        <f>Шкафы!#REF!</f>
        <v>#REF!</v>
      </c>
    </row>
    <row r="398" spans="1:25" ht="24.75" customHeight="1">
      <c r="A398" s="138"/>
      <c r="B398" s="553"/>
      <c r="C398" s="140" t="s">
        <v>134</v>
      </c>
      <c r="D398" s="184">
        <f>'Дополнительная комплектация'!$AK$339</f>
        <v>174</v>
      </c>
      <c r="E398" s="184">
        <f>'Дополнительная комплектация'!$AK$339</f>
        <v>174</v>
      </c>
      <c r="F398" s="184">
        <f>'Дополнительная комплектация'!$AK$339</f>
        <v>174</v>
      </c>
      <c r="G398" s="184">
        <f>'Дополнительная комплектация'!$AK$339</f>
        <v>174</v>
      </c>
      <c r="H398" s="133"/>
      <c r="I398" s="133"/>
      <c r="J398" s="133"/>
      <c r="K398" s="133"/>
      <c r="L398" s="133"/>
      <c r="M398" s="133"/>
      <c r="N398" s="133"/>
      <c r="O398" s="133"/>
      <c r="P398" s="133"/>
      <c r="Q398" s="133"/>
      <c r="R398" s="133"/>
      <c r="S398" s="133"/>
      <c r="T398" s="133"/>
      <c r="U398" s="133"/>
      <c r="V398" s="133"/>
      <c r="W398" s="133"/>
      <c r="X398" s="133"/>
      <c r="Y398" s="133"/>
    </row>
    <row r="399" spans="1:25" ht="42" customHeight="1">
      <c r="A399" s="138"/>
      <c r="B399" s="553"/>
      <c r="C399" s="134" t="s">
        <v>136</v>
      </c>
      <c r="D399" s="57" t="e">
        <f>SUM(D381:D398)</f>
        <v>#REF!</v>
      </c>
      <c r="E399" s="57" t="e">
        <f>SUM(E381:E398)</f>
        <v>#REF!</v>
      </c>
      <c r="F399" s="57" t="e">
        <f>SUM(F381:F398)</f>
        <v>#REF!</v>
      </c>
      <c r="G399" s="57" t="e">
        <f>SUM(G381:G398)</f>
        <v>#REF!</v>
      </c>
      <c r="H399" s="133" t="e">
        <f>SUM(H393:H394)</f>
        <v>#REF!</v>
      </c>
      <c r="I399" s="133" t="e">
        <f>SUM(I381:I398)</f>
        <v>#REF!</v>
      </c>
      <c r="J399" s="141" t="e">
        <f t="shared" ref="J399:Y399" si="35">SUM(J381:J398)</f>
        <v>#REF!</v>
      </c>
      <c r="K399" s="141" t="e">
        <f t="shared" si="35"/>
        <v>#REF!</v>
      </c>
      <c r="L399" s="141" t="e">
        <f t="shared" si="35"/>
        <v>#REF!</v>
      </c>
      <c r="M399" s="141" t="e">
        <f t="shared" si="35"/>
        <v>#REF!</v>
      </c>
      <c r="N399" s="141" t="e">
        <f t="shared" si="35"/>
        <v>#REF!</v>
      </c>
      <c r="O399" s="141" t="e">
        <f t="shared" si="35"/>
        <v>#REF!</v>
      </c>
      <c r="P399" s="141" t="e">
        <f t="shared" si="35"/>
        <v>#REF!</v>
      </c>
      <c r="Q399" s="141" t="e">
        <f t="shared" si="35"/>
        <v>#REF!</v>
      </c>
      <c r="R399" s="141" t="e">
        <f t="shared" si="35"/>
        <v>#REF!</v>
      </c>
      <c r="S399" s="141" t="e">
        <f t="shared" si="35"/>
        <v>#REF!</v>
      </c>
      <c r="T399" s="133" t="e">
        <f t="shared" si="35"/>
        <v>#REF!</v>
      </c>
      <c r="U399" s="133" t="e">
        <f t="shared" si="35"/>
        <v>#REF!</v>
      </c>
      <c r="V399" s="133" t="e">
        <f t="shared" si="35"/>
        <v>#REF!</v>
      </c>
      <c r="W399" s="133" t="e">
        <f t="shared" si="35"/>
        <v>#REF!</v>
      </c>
      <c r="X399" s="133" t="e">
        <f t="shared" si="35"/>
        <v>#REF!</v>
      </c>
      <c r="Y399" s="133" t="e">
        <f t="shared" si="35"/>
        <v>#REF!</v>
      </c>
    </row>
    <row r="400" spans="1:25" ht="12.75" customHeight="1">
      <c r="A400" s="76"/>
      <c r="B400" s="553" t="s">
        <v>340</v>
      </c>
      <c r="C400" s="140" t="s">
        <v>236</v>
      </c>
      <c r="D400" s="57">
        <f>'Дополнительная комплектация'!$B$198</f>
        <v>210</v>
      </c>
      <c r="E400" s="57">
        <f>'Дополнительная комплектация'!E198</f>
        <v>400</v>
      </c>
      <c r="F400" s="57">
        <f>'Дополнительная комплектация'!H198</f>
        <v>480</v>
      </c>
      <c r="G400" s="57">
        <f>'Дополнительная комплектация'!K198</f>
        <v>570</v>
      </c>
      <c r="H400" s="133"/>
      <c r="I400" s="133"/>
      <c r="J400" s="133"/>
      <c r="K400" s="133"/>
      <c r="L400" s="133"/>
      <c r="M400" s="133"/>
      <c r="N400" s="133"/>
      <c r="O400" s="133"/>
      <c r="P400" s="133"/>
      <c r="Q400" s="133"/>
      <c r="R400" s="133"/>
      <c r="S400" s="133"/>
      <c r="T400" s="133"/>
      <c r="U400" s="133"/>
      <c r="V400" s="133"/>
      <c r="W400" s="133"/>
      <c r="X400" s="133"/>
      <c r="Y400" s="133"/>
    </row>
    <row r="401" spans="1:25" ht="24.75" customHeight="1">
      <c r="A401" s="160"/>
      <c r="B401" s="553"/>
      <c r="C401" s="140" t="s">
        <v>341</v>
      </c>
      <c r="D401" s="57">
        <f>'Дополнительная комплектация'!$AD$198</f>
        <v>70</v>
      </c>
      <c r="E401" s="57">
        <f>'Дополнительная комплектация'!AG198</f>
        <v>140</v>
      </c>
      <c r="F401" s="57">
        <f>'Дополнительная комплектация'!AJ198</f>
        <v>170</v>
      </c>
      <c r="G401" s="57">
        <f>'Дополнительная комплектация'!AM198</f>
        <v>200</v>
      </c>
      <c r="H401" s="133"/>
      <c r="I401" s="133"/>
      <c r="J401" s="133"/>
      <c r="K401" s="133"/>
      <c r="L401" s="133"/>
      <c r="M401" s="133"/>
      <c r="N401" s="133"/>
      <c r="O401" s="133"/>
      <c r="P401" s="133"/>
      <c r="Q401" s="133"/>
      <c r="R401" s="133"/>
      <c r="S401" s="133"/>
      <c r="T401" s="133"/>
      <c r="U401" s="133"/>
      <c r="V401" s="133"/>
      <c r="W401" s="133"/>
      <c r="X401" s="133"/>
      <c r="Y401" s="133"/>
    </row>
    <row r="402" spans="1:25" ht="24.75" customHeight="1">
      <c r="A402" s="160"/>
      <c r="B402" s="553"/>
      <c r="C402" s="140" t="s">
        <v>342</v>
      </c>
      <c r="D402" s="57">
        <f>'Дополнительная комплектация'!$AD$198</f>
        <v>70</v>
      </c>
      <c r="E402" s="57">
        <f>'Дополнительная комплектация'!AG198</f>
        <v>140</v>
      </c>
      <c r="F402" s="57">
        <f>'Дополнительная комплектация'!AJ198</f>
        <v>170</v>
      </c>
      <c r="G402" s="57">
        <f>'Дополнительная комплектация'!AM198</f>
        <v>200</v>
      </c>
      <c r="H402" s="133"/>
      <c r="I402" s="133"/>
      <c r="J402" s="133"/>
      <c r="K402" s="133"/>
      <c r="L402" s="133"/>
      <c r="M402" s="133"/>
      <c r="N402" s="133"/>
      <c r="O402" s="133"/>
      <c r="P402" s="133"/>
      <c r="Q402" s="133"/>
      <c r="R402" s="133"/>
      <c r="S402" s="133"/>
      <c r="T402" s="133"/>
      <c r="U402" s="133"/>
      <c r="V402" s="133"/>
      <c r="W402" s="133"/>
      <c r="X402" s="133"/>
      <c r="Y402" s="133"/>
    </row>
    <row r="403" spans="1:25" ht="24.75" customHeight="1">
      <c r="A403" s="160"/>
      <c r="B403" s="553"/>
      <c r="C403" s="140" t="s">
        <v>343</v>
      </c>
      <c r="D403" s="57">
        <f>'Дополнительная комплектация'!$P$204</f>
        <v>80</v>
      </c>
      <c r="E403" s="57">
        <f>'Дополнительная комплектация'!S204</f>
        <v>150</v>
      </c>
      <c r="F403" s="57">
        <f>'Дополнительная комплектация'!V204</f>
        <v>180</v>
      </c>
      <c r="G403" s="57">
        <f>'Дополнительная комплектация'!Y204</f>
        <v>210</v>
      </c>
      <c r="H403" s="133"/>
      <c r="I403" s="133"/>
      <c r="J403" s="133"/>
      <c r="K403" s="133"/>
      <c r="L403" s="133"/>
      <c r="M403" s="133"/>
      <c r="N403" s="133"/>
      <c r="O403" s="133"/>
      <c r="P403" s="133"/>
      <c r="Q403" s="133"/>
      <c r="R403" s="133"/>
      <c r="S403" s="133"/>
      <c r="T403" s="133"/>
      <c r="U403" s="133"/>
      <c r="V403" s="133"/>
      <c r="W403" s="133"/>
      <c r="X403" s="133"/>
      <c r="Y403" s="133"/>
    </row>
    <row r="404" spans="1:25" ht="27" customHeight="1">
      <c r="A404" s="160"/>
      <c r="B404" s="553"/>
      <c r="C404" s="140" t="s">
        <v>300</v>
      </c>
      <c r="D404" s="57" t="e">
        <f>Шкафы!#REF!</f>
        <v>#REF!</v>
      </c>
      <c r="E404" s="57" t="e">
        <f>Шкафы!#REF!</f>
        <v>#REF!</v>
      </c>
      <c r="F404" s="57" t="e">
        <f>Шкафы!#REF!</f>
        <v>#REF!</v>
      </c>
      <c r="G404" s="57" t="e">
        <f>Шкафы!#REF!</f>
        <v>#REF!</v>
      </c>
      <c r="H404" s="133"/>
      <c r="I404" s="133"/>
      <c r="J404" s="133"/>
      <c r="K404" s="133"/>
      <c r="L404" s="133"/>
      <c r="M404" s="133"/>
      <c r="N404" s="133"/>
      <c r="O404" s="133"/>
      <c r="P404" s="133"/>
      <c r="Q404" s="133"/>
      <c r="R404" s="133"/>
      <c r="S404" s="133"/>
      <c r="T404" s="133"/>
      <c r="U404" s="133"/>
      <c r="V404" s="133"/>
      <c r="W404" s="133"/>
      <c r="X404" s="133"/>
      <c r="Y404" s="133"/>
    </row>
    <row r="405" spans="1:25" ht="27" customHeight="1">
      <c r="A405" s="160"/>
      <c r="B405" s="553"/>
      <c r="C405" s="140" t="s">
        <v>344</v>
      </c>
      <c r="D405" s="57" t="e">
        <f>Столы!#REF!</f>
        <v>#REF!</v>
      </c>
      <c r="E405" s="57" t="e">
        <f>Столы!#REF!</f>
        <v>#REF!</v>
      </c>
      <c r="F405" s="57" t="e">
        <f>Столы!#REF!</f>
        <v>#REF!</v>
      </c>
      <c r="G405" s="57" t="e">
        <f>Столы!#REF!</f>
        <v>#REF!</v>
      </c>
      <c r="H405" s="133" t="e">
        <f>Столы!#REF!</f>
        <v>#REF!</v>
      </c>
      <c r="I405" s="133" t="e">
        <f>Столы!#REF!</f>
        <v>#REF!</v>
      </c>
      <c r="J405" s="133" t="e">
        <f>Столы!#REF!</f>
        <v>#REF!</v>
      </c>
      <c r="K405" s="133" t="e">
        <f>Столы!#REF!</f>
        <v>#REF!</v>
      </c>
      <c r="L405" s="133" t="e">
        <f>Столы!#REF!</f>
        <v>#REF!</v>
      </c>
      <c r="M405" s="133" t="e">
        <f>Столы!#REF!</f>
        <v>#REF!</v>
      </c>
      <c r="N405" s="133" t="e">
        <f>Столы!#REF!</f>
        <v>#REF!</v>
      </c>
      <c r="O405" s="133" t="e">
        <f>Столы!#REF!</f>
        <v>#REF!</v>
      </c>
      <c r="P405" s="133" t="e">
        <f>Столы!#REF!</f>
        <v>#REF!</v>
      </c>
      <c r="Q405" s="133" t="e">
        <f>Столы!#REF!</f>
        <v>#REF!</v>
      </c>
      <c r="R405" s="133" t="e">
        <f>Столы!#REF!</f>
        <v>#REF!</v>
      </c>
      <c r="S405" s="133" t="e">
        <f>Столы!#REF!</f>
        <v>#REF!</v>
      </c>
      <c r="T405" s="133"/>
      <c r="U405" s="133"/>
      <c r="V405" s="133"/>
      <c r="W405" s="133"/>
      <c r="X405" s="133"/>
      <c r="Y405" s="133"/>
    </row>
    <row r="406" spans="1:25" ht="24.75" customHeight="1">
      <c r="A406" s="160"/>
      <c r="B406" s="553"/>
      <c r="C406" s="140" t="s">
        <v>345</v>
      </c>
      <c r="D406" s="57" t="e">
        <f>Столы!#REF!</f>
        <v>#REF!</v>
      </c>
      <c r="E406" s="57" t="e">
        <f>Столы!#REF!</f>
        <v>#REF!</v>
      </c>
      <c r="F406" s="57" t="e">
        <f>Столы!#REF!</f>
        <v>#REF!</v>
      </c>
      <c r="G406" s="57" t="e">
        <f>Столы!#REF!</f>
        <v>#REF!</v>
      </c>
      <c r="H406" s="133"/>
      <c r="I406" s="133" t="e">
        <f>Столы!#REF!</f>
        <v>#REF!</v>
      </c>
      <c r="J406" s="133" t="e">
        <f>Столы!#REF!</f>
        <v>#REF!</v>
      </c>
      <c r="K406" s="133" t="e">
        <f>Столы!#REF!</f>
        <v>#REF!</v>
      </c>
      <c r="L406" s="133" t="e">
        <f>Столы!#REF!</f>
        <v>#REF!</v>
      </c>
      <c r="M406" s="133" t="e">
        <f>Столы!#REF!</f>
        <v>#REF!</v>
      </c>
      <c r="N406" s="133" t="e">
        <f>Столы!#REF!</f>
        <v>#REF!</v>
      </c>
      <c r="O406" s="133" t="e">
        <f>Столы!#REF!</f>
        <v>#REF!</v>
      </c>
      <c r="P406" s="133" t="e">
        <f>Столы!#REF!</f>
        <v>#REF!</v>
      </c>
      <c r="Q406" s="133" t="e">
        <f>Столы!#REF!</f>
        <v>#REF!</v>
      </c>
      <c r="R406" s="133" t="e">
        <f>Столы!#REF!</f>
        <v>#REF!</v>
      </c>
      <c r="S406" s="133" t="e">
        <f>Столы!#REF!</f>
        <v>#REF!</v>
      </c>
      <c r="T406" s="133"/>
      <c r="U406" s="133"/>
      <c r="V406" s="133"/>
      <c r="W406" s="133"/>
      <c r="X406" s="133"/>
      <c r="Y406" s="133"/>
    </row>
    <row r="407" spans="1:25" ht="12.75" customHeight="1">
      <c r="A407" s="160"/>
      <c r="B407" s="553"/>
      <c r="C407" s="140" t="s">
        <v>179</v>
      </c>
      <c r="D407" s="57" t="e">
        <f>Столы!#REF!</f>
        <v>#REF!</v>
      </c>
      <c r="E407" s="57" t="e">
        <f>Столы!#REF!</f>
        <v>#REF!</v>
      </c>
      <c r="F407" s="57" t="e">
        <f>Столы!#REF!</f>
        <v>#REF!</v>
      </c>
      <c r="G407" s="57" t="e">
        <f>Столы!#REF!</f>
        <v>#REF!</v>
      </c>
      <c r="H407" s="133"/>
      <c r="I407" s="133" t="e">
        <f>Столы!#REF!</f>
        <v>#REF!</v>
      </c>
      <c r="J407" s="133" t="e">
        <f>Столы!#REF!</f>
        <v>#REF!</v>
      </c>
      <c r="K407" s="133" t="e">
        <f>Столы!#REF!</f>
        <v>#REF!</v>
      </c>
      <c r="L407" s="133" t="e">
        <f>Столы!#REF!</f>
        <v>#REF!</v>
      </c>
      <c r="M407" s="133" t="e">
        <f>Столы!#REF!</f>
        <v>#REF!</v>
      </c>
      <c r="N407" s="133" t="e">
        <f>Столы!#REF!</f>
        <v>#REF!</v>
      </c>
      <c r="O407" s="133" t="e">
        <f>Столы!#REF!</f>
        <v>#REF!</v>
      </c>
      <c r="P407" s="133" t="e">
        <f>Столы!#REF!</f>
        <v>#REF!</v>
      </c>
      <c r="Q407" s="133" t="e">
        <f>Столы!#REF!</f>
        <v>#REF!</v>
      </c>
      <c r="R407" s="133" t="e">
        <f>Столы!#REF!</f>
        <v>#REF!</v>
      </c>
      <c r="S407" s="133" t="e">
        <f>Столы!#REF!</f>
        <v>#REF!</v>
      </c>
      <c r="T407" s="133"/>
      <c r="U407" s="133"/>
      <c r="V407" s="133"/>
      <c r="W407" s="133"/>
      <c r="X407" s="133"/>
      <c r="Y407" s="133"/>
    </row>
    <row r="408" spans="1:25" ht="24.75" customHeight="1">
      <c r="A408" s="160"/>
      <c r="B408" s="553"/>
      <c r="C408" s="140" t="s">
        <v>304</v>
      </c>
      <c r="D408" s="57" t="e">
        <f>Столы!#REF!</f>
        <v>#REF!</v>
      </c>
      <c r="E408" s="57" t="e">
        <f>Столы!#REF!</f>
        <v>#REF!</v>
      </c>
      <c r="F408" s="57" t="e">
        <f>Столы!#REF!</f>
        <v>#REF!</v>
      </c>
      <c r="G408" s="57" t="e">
        <f>Столы!#REF!</f>
        <v>#REF!</v>
      </c>
      <c r="H408" s="133"/>
      <c r="I408" s="133" t="e">
        <f>Столы!#REF!</f>
        <v>#REF!</v>
      </c>
      <c r="J408" s="133" t="e">
        <f>Столы!#REF!</f>
        <v>#REF!</v>
      </c>
      <c r="K408" s="133" t="e">
        <f>Столы!#REF!</f>
        <v>#REF!</v>
      </c>
      <c r="L408" s="133" t="e">
        <f>Столы!#REF!</f>
        <v>#REF!</v>
      </c>
      <c r="M408" s="133" t="e">
        <f>Столы!#REF!</f>
        <v>#REF!</v>
      </c>
      <c r="N408" s="133" t="e">
        <f>Столы!#REF!</f>
        <v>#REF!</v>
      </c>
      <c r="O408" s="133" t="e">
        <f>Столы!#REF!</f>
        <v>#REF!</v>
      </c>
      <c r="P408" s="133" t="e">
        <f>Столы!#REF!</f>
        <v>#REF!</v>
      </c>
      <c r="Q408" s="133" t="e">
        <f>Столы!#REF!</f>
        <v>#REF!</v>
      </c>
      <c r="R408" s="133" t="e">
        <f>Столы!#REF!</f>
        <v>#REF!</v>
      </c>
      <c r="S408" s="133" t="e">
        <f>Столы!#REF!</f>
        <v>#REF!</v>
      </c>
      <c r="T408" s="133"/>
      <c r="U408" s="133"/>
      <c r="V408" s="133"/>
      <c r="W408" s="133"/>
      <c r="X408" s="133"/>
      <c r="Y408" s="133"/>
    </row>
    <row r="409" spans="1:25" ht="39" customHeight="1">
      <c r="A409" s="160"/>
      <c r="B409" s="553"/>
      <c r="C409" s="140" t="s">
        <v>346</v>
      </c>
      <c r="D409" s="57" t="e">
        <f>Столы!#REF!</f>
        <v>#REF!</v>
      </c>
      <c r="E409" s="57" t="e">
        <f>Столы!#REF!</f>
        <v>#REF!</v>
      </c>
      <c r="F409" s="57" t="e">
        <f>Столы!#REF!</f>
        <v>#REF!</v>
      </c>
      <c r="G409" s="57" t="e">
        <f>Столы!#REF!</f>
        <v>#REF!</v>
      </c>
      <c r="H409" s="133"/>
      <c r="I409" s="133" t="e">
        <f>Столы!#REF!</f>
        <v>#REF!</v>
      </c>
      <c r="J409" s="133" t="e">
        <f>Столы!#REF!</f>
        <v>#REF!</v>
      </c>
      <c r="K409" s="133" t="e">
        <f>Столы!#REF!</f>
        <v>#REF!</v>
      </c>
      <c r="L409" s="133" t="e">
        <f>Столы!#REF!</f>
        <v>#REF!</v>
      </c>
      <c r="M409" s="133" t="e">
        <f>Столы!#REF!</f>
        <v>#REF!</v>
      </c>
      <c r="N409" s="133" t="e">
        <f>Столы!#REF!</f>
        <v>#REF!</v>
      </c>
      <c r="O409" s="133" t="e">
        <f>Столы!#REF!</f>
        <v>#REF!</v>
      </c>
      <c r="P409" s="133" t="e">
        <f>Столы!#REF!</f>
        <v>#REF!</v>
      </c>
      <c r="Q409" s="133" t="e">
        <f>Столы!#REF!</f>
        <v>#REF!</v>
      </c>
      <c r="R409" s="133" t="e">
        <f>Столы!#REF!</f>
        <v>#REF!</v>
      </c>
      <c r="S409" s="133" t="e">
        <f>Столы!#REF!</f>
        <v>#REF!</v>
      </c>
      <c r="T409" s="133"/>
      <c r="U409" s="133"/>
      <c r="V409" s="133"/>
      <c r="W409" s="133"/>
      <c r="X409" s="133"/>
      <c r="Y409" s="133"/>
    </row>
    <row r="410" spans="1:25" ht="24.75" customHeight="1">
      <c r="A410" s="160"/>
      <c r="B410" s="553"/>
      <c r="C410" s="140" t="s">
        <v>347</v>
      </c>
      <c r="D410" s="57" t="e">
        <f>Столы!#REF!</f>
        <v>#REF!</v>
      </c>
      <c r="E410" s="57" t="e">
        <f>Столы!#REF!</f>
        <v>#REF!</v>
      </c>
      <c r="F410" s="57" t="e">
        <f>Столы!#REF!</f>
        <v>#REF!</v>
      </c>
      <c r="G410" s="57" t="e">
        <f>Столы!#REF!</f>
        <v>#REF!</v>
      </c>
      <c r="H410" s="133" t="e">
        <f>Столы!#REF!</f>
        <v>#REF!</v>
      </c>
      <c r="I410" s="133" t="e">
        <f>Столы!#REF!</f>
        <v>#REF!</v>
      </c>
      <c r="J410" s="133" t="e">
        <f>Столы!#REF!</f>
        <v>#REF!</v>
      </c>
      <c r="K410" s="133" t="e">
        <f>Столы!#REF!</f>
        <v>#REF!</v>
      </c>
      <c r="L410" s="133" t="e">
        <f>Столы!#REF!</f>
        <v>#REF!</v>
      </c>
      <c r="M410" s="133" t="e">
        <f>Столы!#REF!</f>
        <v>#REF!</v>
      </c>
      <c r="N410" s="133" t="e">
        <f>Столы!#REF!</f>
        <v>#REF!</v>
      </c>
      <c r="O410" s="133" t="e">
        <f>Столы!#REF!</f>
        <v>#REF!</v>
      </c>
      <c r="P410" s="133" t="e">
        <f>Столы!#REF!</f>
        <v>#REF!</v>
      </c>
      <c r="Q410" s="133" t="e">
        <f>Столы!#REF!</f>
        <v>#REF!</v>
      </c>
      <c r="R410" s="133" t="e">
        <f>Столы!#REF!</f>
        <v>#REF!</v>
      </c>
      <c r="S410" s="133" t="e">
        <f>Столы!#REF!</f>
        <v>#REF!</v>
      </c>
      <c r="T410" s="133"/>
      <c r="U410" s="133"/>
      <c r="V410" s="133"/>
      <c r="W410" s="133"/>
      <c r="X410" s="133"/>
      <c r="Y410" s="133"/>
    </row>
    <row r="411" spans="1:25" ht="24.75" customHeight="1">
      <c r="A411" s="160"/>
      <c r="B411" s="553"/>
      <c r="C411" s="140" t="s">
        <v>348</v>
      </c>
      <c r="D411" s="57" t="e">
        <f>Столы!#REF!</f>
        <v>#REF!</v>
      </c>
      <c r="E411" s="57" t="e">
        <f>Столы!#REF!</f>
        <v>#REF!</v>
      </c>
      <c r="F411" s="57" t="e">
        <f>Столы!#REF!</f>
        <v>#REF!</v>
      </c>
      <c r="G411" s="57" t="e">
        <f>Столы!#REF!</f>
        <v>#REF!</v>
      </c>
      <c r="H411" s="133"/>
      <c r="I411" s="133" t="e">
        <f>Столы!#REF!</f>
        <v>#REF!</v>
      </c>
      <c r="J411" s="133" t="e">
        <f>Столы!#REF!</f>
        <v>#REF!</v>
      </c>
      <c r="K411" s="133" t="e">
        <f>Столы!#REF!</f>
        <v>#REF!</v>
      </c>
      <c r="L411" s="133" t="e">
        <f>Столы!#REF!</f>
        <v>#REF!</v>
      </c>
      <c r="M411" s="133" t="e">
        <f>Столы!#REF!</f>
        <v>#REF!</v>
      </c>
      <c r="N411" s="133" t="e">
        <f>Столы!#REF!</f>
        <v>#REF!</v>
      </c>
      <c r="O411" s="133" t="e">
        <f>Столы!#REF!</f>
        <v>#REF!</v>
      </c>
      <c r="P411" s="133" t="e">
        <f>Столы!#REF!</f>
        <v>#REF!</v>
      </c>
      <c r="Q411" s="133" t="e">
        <f>Столы!#REF!</f>
        <v>#REF!</v>
      </c>
      <c r="R411" s="133" t="e">
        <f>Столы!#REF!</f>
        <v>#REF!</v>
      </c>
      <c r="S411" s="133" t="e">
        <f>Столы!#REF!</f>
        <v>#REF!</v>
      </c>
      <c r="T411" s="133"/>
      <c r="U411" s="133"/>
      <c r="V411" s="133"/>
      <c r="W411" s="133"/>
      <c r="X411" s="133"/>
      <c r="Y411" s="133"/>
    </row>
    <row r="412" spans="1:25" ht="24.75" customHeight="1">
      <c r="A412" s="160"/>
      <c r="B412" s="553"/>
      <c r="C412" s="140" t="s">
        <v>349</v>
      </c>
      <c r="D412" s="57" t="e">
        <f>Шкафы!#REF!*2</f>
        <v>#REF!</v>
      </c>
      <c r="E412" s="57" t="e">
        <f>Шкафы!#REF!*2</f>
        <v>#REF!</v>
      </c>
      <c r="F412" s="57" t="e">
        <f>Шкафы!#REF!*2</f>
        <v>#REF!</v>
      </c>
      <c r="G412" s="57" t="e">
        <f>Шкафы!#REF!*2</f>
        <v>#REF!</v>
      </c>
      <c r="H412" s="133" t="e">
        <f>Шкафы!#REF!*2</f>
        <v>#REF!</v>
      </c>
      <c r="I412" s="133"/>
      <c r="J412" s="161"/>
      <c r="K412" s="161"/>
      <c r="L412" s="161"/>
      <c r="M412" s="161"/>
      <c r="N412" s="161"/>
      <c r="O412" s="161"/>
      <c r="P412" s="161"/>
      <c r="Q412" s="161"/>
      <c r="R412" s="161"/>
      <c r="S412" s="161"/>
      <c r="T412" s="133"/>
      <c r="U412" s="133"/>
      <c r="V412" s="133"/>
      <c r="W412" s="133"/>
      <c r="X412" s="133"/>
      <c r="Y412" s="133"/>
    </row>
    <row r="413" spans="1:25" ht="24.75" customHeight="1">
      <c r="A413" s="160"/>
      <c r="B413" s="553"/>
      <c r="C413" s="140" t="s">
        <v>350</v>
      </c>
      <c r="D413" s="57" t="e">
        <f>Шкафы!#REF!</f>
        <v>#REF!</v>
      </c>
      <c r="E413" s="57" t="e">
        <f>Шкафы!#REF!</f>
        <v>#REF!</v>
      </c>
      <c r="F413" s="57" t="e">
        <f>Шкафы!#REF!</f>
        <v>#REF!</v>
      </c>
      <c r="G413" s="57" t="e">
        <f>Шкафы!#REF!</f>
        <v>#REF!</v>
      </c>
      <c r="H413" s="133" t="e">
        <f>Шкафы!#REF!</f>
        <v>#REF!</v>
      </c>
      <c r="I413" s="133"/>
      <c r="J413" s="136"/>
      <c r="K413" s="136"/>
      <c r="L413" s="136"/>
      <c r="M413" s="136"/>
      <c r="N413" s="136"/>
      <c r="O413" s="136"/>
      <c r="P413" s="136"/>
      <c r="Q413" s="161"/>
      <c r="R413" s="161"/>
      <c r="S413" s="161"/>
      <c r="T413" s="133" t="e">
        <f>Шкафы!#REF!</f>
        <v>#REF!</v>
      </c>
      <c r="U413" s="133" t="e">
        <f>Шкафы!#REF!</f>
        <v>#REF!</v>
      </c>
      <c r="V413" s="133" t="e">
        <f>Шкафы!#REF!</f>
        <v>#REF!</v>
      </c>
      <c r="W413" s="133" t="e">
        <f>Шкафы!#REF!</f>
        <v>#REF!</v>
      </c>
      <c r="X413" s="133" t="e">
        <f>Шкафы!#REF!</f>
        <v>#REF!</v>
      </c>
      <c r="Y413" s="133" t="e">
        <f>Шкафы!#REF!</f>
        <v>#REF!</v>
      </c>
    </row>
    <row r="414" spans="1:25" ht="24.75" customHeight="1">
      <c r="A414" s="139" t="s">
        <v>351</v>
      </c>
      <c r="B414" s="553"/>
      <c r="C414" s="140" t="s">
        <v>352</v>
      </c>
      <c r="D414" s="57" t="e">
        <f>Шкафы!#REF!</f>
        <v>#REF!</v>
      </c>
      <c r="E414" s="57" t="e">
        <f>Шкафы!#REF!</f>
        <v>#REF!</v>
      </c>
      <c r="F414" s="57" t="e">
        <f>Шкафы!#REF!</f>
        <v>#REF!</v>
      </c>
      <c r="G414" s="57" t="e">
        <f>Шкафы!#REF!</f>
        <v>#REF!</v>
      </c>
      <c r="H414" s="57"/>
      <c r="I414" s="57"/>
      <c r="J414" s="136"/>
      <c r="K414" s="136"/>
      <c r="L414" s="136"/>
      <c r="M414" s="136"/>
      <c r="N414" s="136"/>
      <c r="O414" s="136"/>
      <c r="P414" s="136"/>
      <c r="Q414" s="57"/>
      <c r="R414" s="57"/>
      <c r="S414" s="57"/>
      <c r="T414" s="133" t="e">
        <f>Шкафы!#REF!</f>
        <v>#REF!</v>
      </c>
      <c r="U414" s="133" t="e">
        <f>Шкафы!#REF!</f>
        <v>#REF!</v>
      </c>
      <c r="V414" s="133" t="e">
        <f>Шкафы!#REF!</f>
        <v>#REF!</v>
      </c>
      <c r="W414" s="133" t="e">
        <f>Шкафы!#REF!</f>
        <v>#REF!</v>
      </c>
      <c r="X414" s="133" t="e">
        <f>Шкафы!#REF!</f>
        <v>#REF!</v>
      </c>
      <c r="Y414" s="133" t="e">
        <f>Шкафы!#REF!</f>
        <v>#REF!</v>
      </c>
    </row>
    <row r="415" spans="1:25" ht="24.75" customHeight="1">
      <c r="A415" s="138"/>
      <c r="B415" s="553"/>
      <c r="C415" s="140" t="s">
        <v>353</v>
      </c>
      <c r="D415" s="57" t="e">
        <f>Шкафы!#REF!</f>
        <v>#REF!</v>
      </c>
      <c r="E415" s="57" t="e">
        <f>Шкафы!#REF!</f>
        <v>#REF!</v>
      </c>
      <c r="F415" s="57" t="e">
        <f>Шкафы!#REF!</f>
        <v>#REF!</v>
      </c>
      <c r="G415" s="57" t="e">
        <f>Шкафы!#REF!</f>
        <v>#REF!</v>
      </c>
      <c r="H415" s="57"/>
      <c r="I415" s="57"/>
      <c r="J415" s="136"/>
      <c r="K415" s="136"/>
      <c r="L415" s="136"/>
      <c r="M415" s="136"/>
      <c r="N415" s="136"/>
      <c r="O415" s="136"/>
      <c r="P415" s="136"/>
      <c r="Q415" s="136"/>
      <c r="R415" s="136"/>
      <c r="S415" s="136"/>
      <c r="T415" s="133"/>
      <c r="U415" s="133"/>
      <c r="V415" s="133"/>
      <c r="W415" s="133"/>
      <c r="X415" s="133"/>
      <c r="Y415" s="133"/>
    </row>
    <row r="416" spans="1:25" ht="24.75" customHeight="1">
      <c r="A416" s="138"/>
      <c r="B416" s="553"/>
      <c r="C416" s="140" t="s">
        <v>354</v>
      </c>
      <c r="D416" s="57" t="e">
        <f>Шкафы!#REF!</f>
        <v>#REF!</v>
      </c>
      <c r="E416" s="57" t="e">
        <f>Шкафы!#REF!</f>
        <v>#REF!</v>
      </c>
      <c r="F416" s="57" t="e">
        <f>Шкафы!#REF!</f>
        <v>#REF!</v>
      </c>
      <c r="G416" s="57" t="e">
        <f>Шкафы!#REF!</f>
        <v>#REF!</v>
      </c>
      <c r="H416" s="57"/>
      <c r="I416" s="57"/>
      <c r="J416" s="136"/>
      <c r="K416" s="136"/>
      <c r="L416" s="136"/>
      <c r="M416" s="136"/>
      <c r="N416" s="136"/>
      <c r="O416" s="136"/>
      <c r="P416" s="136"/>
      <c r="Q416" s="136"/>
      <c r="R416" s="136"/>
      <c r="S416" s="136"/>
      <c r="T416" s="133"/>
      <c r="U416" s="133"/>
      <c r="V416" s="133"/>
      <c r="W416" s="133"/>
      <c r="X416" s="133"/>
      <c r="Y416" s="133"/>
    </row>
    <row r="417" spans="1:25" ht="24.75" customHeight="1">
      <c r="A417" s="138"/>
      <c r="B417" s="553"/>
      <c r="C417" s="140" t="s">
        <v>134</v>
      </c>
      <c r="D417" s="184">
        <f>'Дополнительная комплектация'!$AK$339</f>
        <v>174</v>
      </c>
      <c r="E417" s="184">
        <f>'Дополнительная комплектация'!$AK$339</f>
        <v>174</v>
      </c>
      <c r="F417" s="184">
        <f>'Дополнительная комплектация'!$AK$339</f>
        <v>174</v>
      </c>
      <c r="G417" s="184">
        <f>'Дополнительная комплектация'!$AK$339</f>
        <v>174</v>
      </c>
      <c r="H417" s="133"/>
      <c r="I417" s="133"/>
      <c r="J417" s="133"/>
      <c r="K417" s="133"/>
      <c r="L417" s="133"/>
      <c r="M417" s="133"/>
      <c r="N417" s="133"/>
      <c r="O417" s="133"/>
      <c r="P417" s="133"/>
      <c r="Q417" s="133"/>
      <c r="R417" s="133"/>
      <c r="S417" s="133"/>
      <c r="T417" s="133"/>
      <c r="U417" s="133"/>
      <c r="V417" s="133"/>
      <c r="W417" s="133"/>
      <c r="X417" s="133"/>
      <c r="Y417" s="133"/>
    </row>
    <row r="418" spans="1:25" ht="42" customHeight="1">
      <c r="A418" s="138"/>
      <c r="B418" s="553"/>
      <c r="C418" s="134" t="s">
        <v>136</v>
      </c>
      <c r="D418" s="57" t="e">
        <f>SUM(D400:D417)</f>
        <v>#REF!</v>
      </c>
      <c r="E418" s="57" t="e">
        <f>SUM(E400:E417)</f>
        <v>#REF!</v>
      </c>
      <c r="F418" s="57" t="e">
        <f>SUM(F400:F417)</f>
        <v>#REF!</v>
      </c>
      <c r="G418" s="57" t="e">
        <f>SUM(G400:G417)</f>
        <v>#REF!</v>
      </c>
      <c r="H418" s="133" t="e">
        <f>SUM(H405:H413)</f>
        <v>#REF!</v>
      </c>
      <c r="I418" s="133" t="e">
        <f>SUM(I405:I413)</f>
        <v>#REF!</v>
      </c>
      <c r="J418" s="141" t="e">
        <f t="shared" ref="J418:Y418" si="36">SUM(J400:J417)</f>
        <v>#REF!</v>
      </c>
      <c r="K418" s="141" t="e">
        <f t="shared" si="36"/>
        <v>#REF!</v>
      </c>
      <c r="L418" s="141" t="e">
        <f t="shared" si="36"/>
        <v>#REF!</v>
      </c>
      <c r="M418" s="141" t="e">
        <f t="shared" si="36"/>
        <v>#REF!</v>
      </c>
      <c r="N418" s="141" t="e">
        <f t="shared" si="36"/>
        <v>#REF!</v>
      </c>
      <c r="O418" s="141" t="e">
        <f t="shared" si="36"/>
        <v>#REF!</v>
      </c>
      <c r="P418" s="141" t="e">
        <f t="shared" si="36"/>
        <v>#REF!</v>
      </c>
      <c r="Q418" s="141" t="e">
        <f t="shared" si="36"/>
        <v>#REF!</v>
      </c>
      <c r="R418" s="141" t="e">
        <f t="shared" si="36"/>
        <v>#REF!</v>
      </c>
      <c r="S418" s="141" t="e">
        <f t="shared" si="36"/>
        <v>#REF!</v>
      </c>
      <c r="T418" s="133" t="e">
        <f t="shared" si="36"/>
        <v>#REF!</v>
      </c>
      <c r="U418" s="133" t="e">
        <f t="shared" si="36"/>
        <v>#REF!</v>
      </c>
      <c r="V418" s="133" t="e">
        <f t="shared" si="36"/>
        <v>#REF!</v>
      </c>
      <c r="W418" s="133" t="e">
        <f t="shared" si="36"/>
        <v>#REF!</v>
      </c>
      <c r="X418" s="133" t="e">
        <f t="shared" si="36"/>
        <v>#REF!</v>
      </c>
      <c r="Y418" s="133" t="e">
        <f t="shared" si="36"/>
        <v>#REF!</v>
      </c>
    </row>
    <row r="419" spans="1:25" ht="12.75" customHeight="1">
      <c r="A419" s="76"/>
      <c r="B419" s="553" t="s">
        <v>355</v>
      </c>
      <c r="C419" s="140" t="s">
        <v>236</v>
      </c>
      <c r="D419" s="57">
        <f>'Дополнительная комплектация'!$B$198</f>
        <v>210</v>
      </c>
      <c r="E419" s="57">
        <f>'Дополнительная комплектация'!E198</f>
        <v>400</v>
      </c>
      <c r="F419" s="57">
        <f>'Дополнительная комплектация'!H198</f>
        <v>480</v>
      </c>
      <c r="G419" s="57">
        <f>'Дополнительная комплектация'!K198</f>
        <v>570</v>
      </c>
      <c r="H419" s="133"/>
      <c r="I419" s="133"/>
      <c r="J419" s="133"/>
      <c r="K419" s="133"/>
      <c r="L419" s="133"/>
      <c r="M419" s="133"/>
      <c r="N419" s="133"/>
      <c r="O419" s="133"/>
      <c r="P419" s="133"/>
      <c r="Q419" s="133"/>
      <c r="R419" s="133"/>
      <c r="S419" s="133"/>
      <c r="T419" s="133"/>
      <c r="U419" s="133"/>
      <c r="V419" s="133"/>
      <c r="W419" s="133"/>
      <c r="X419" s="133"/>
      <c r="Y419" s="133"/>
    </row>
    <row r="420" spans="1:25" ht="24.75" customHeight="1">
      <c r="A420" s="160"/>
      <c r="B420" s="553"/>
      <c r="C420" s="140" t="s">
        <v>329</v>
      </c>
      <c r="D420" s="57">
        <f>'Дополнительная комплектация'!$P$198*2</f>
        <v>160</v>
      </c>
      <c r="E420" s="57">
        <f>'Дополнительная комплектация'!S198*2</f>
        <v>300</v>
      </c>
      <c r="F420" s="57">
        <f>'Дополнительная комплектация'!V198*2</f>
        <v>360</v>
      </c>
      <c r="G420" s="57">
        <f>'Дополнительная комплектация'!Y198*2</f>
        <v>420</v>
      </c>
      <c r="H420" s="133"/>
      <c r="I420" s="133"/>
      <c r="J420" s="133"/>
      <c r="K420" s="133"/>
      <c r="L420" s="133"/>
      <c r="M420" s="133"/>
      <c r="N420" s="133"/>
      <c r="O420" s="133"/>
      <c r="P420" s="133"/>
      <c r="Q420" s="133"/>
      <c r="R420" s="133"/>
      <c r="S420" s="133"/>
      <c r="T420" s="133"/>
      <c r="U420" s="133"/>
      <c r="V420" s="133"/>
      <c r="W420" s="133"/>
      <c r="X420" s="133"/>
      <c r="Y420" s="133"/>
    </row>
    <row r="421" spans="1:25" ht="27" customHeight="1">
      <c r="A421" s="160"/>
      <c r="B421" s="553"/>
      <c r="C421" s="140" t="s">
        <v>356</v>
      </c>
      <c r="D421" s="184">
        <f>'Дополнительная комплектация'!$J$222*1.9+'Дополнительная комплектация'!$AK$343*3</f>
        <v>522.5</v>
      </c>
      <c r="E421" s="184">
        <f>'Дополнительная комплектация'!$J$222*1.9+'Дополнительная комплектация'!$AK$343*3</f>
        <v>522.5</v>
      </c>
      <c r="F421" s="184">
        <f>'Дополнительная комплектация'!$J$222*1.9+'Дополнительная комплектация'!$AK$343*3</f>
        <v>522.5</v>
      </c>
      <c r="G421" s="184">
        <f>'Дополнительная комплектация'!$J$222*1.9+'Дополнительная комплектация'!$AK$343*3</f>
        <v>522.5</v>
      </c>
      <c r="H421" s="133"/>
      <c r="I421" s="133"/>
      <c r="J421" s="133"/>
      <c r="K421" s="133"/>
      <c r="L421" s="133"/>
      <c r="M421" s="133"/>
      <c r="N421" s="133"/>
      <c r="O421" s="133"/>
      <c r="P421" s="133"/>
      <c r="Q421" s="133"/>
      <c r="R421" s="133"/>
      <c r="S421" s="133"/>
      <c r="T421" s="133"/>
      <c r="U421" s="133"/>
      <c r="V421" s="133"/>
      <c r="W421" s="133"/>
      <c r="X421" s="133"/>
      <c r="Y421" s="133"/>
    </row>
    <row r="422" spans="1:25" ht="12.75" customHeight="1">
      <c r="A422" s="160"/>
      <c r="B422" s="553"/>
      <c r="C422" s="140" t="s">
        <v>179</v>
      </c>
      <c r="D422" s="57" t="e">
        <f>Столы!#REF!</f>
        <v>#REF!</v>
      </c>
      <c r="E422" s="57" t="e">
        <f>Столы!#REF!</f>
        <v>#REF!</v>
      </c>
      <c r="F422" s="57" t="e">
        <f>Столы!#REF!</f>
        <v>#REF!</v>
      </c>
      <c r="G422" s="57" t="e">
        <f>Столы!#REF!</f>
        <v>#REF!</v>
      </c>
      <c r="H422" s="133"/>
      <c r="I422" s="133" t="e">
        <f>Столы!#REF!</f>
        <v>#REF!</v>
      </c>
      <c r="J422" s="133" t="e">
        <f>Столы!#REF!</f>
        <v>#REF!</v>
      </c>
      <c r="K422" s="133" t="e">
        <f>Столы!#REF!</f>
        <v>#REF!</v>
      </c>
      <c r="L422" s="133" t="e">
        <f>Столы!#REF!</f>
        <v>#REF!</v>
      </c>
      <c r="M422" s="133" t="e">
        <f>Столы!#REF!</f>
        <v>#REF!</v>
      </c>
      <c r="N422" s="133" t="e">
        <f>Столы!#REF!</f>
        <v>#REF!</v>
      </c>
      <c r="O422" s="133" t="e">
        <f>Столы!#REF!</f>
        <v>#REF!</v>
      </c>
      <c r="P422" s="133" t="e">
        <f>Столы!#REF!</f>
        <v>#REF!</v>
      </c>
      <c r="Q422" s="133" t="e">
        <f>Столы!#REF!</f>
        <v>#REF!</v>
      </c>
      <c r="R422" s="133" t="e">
        <f>Столы!#REF!</f>
        <v>#REF!</v>
      </c>
      <c r="S422" s="133" t="e">
        <f>Столы!#REF!</f>
        <v>#REF!</v>
      </c>
      <c r="T422" s="133"/>
      <c r="U422" s="133"/>
      <c r="V422" s="133"/>
      <c r="W422" s="133"/>
      <c r="X422" s="133"/>
      <c r="Y422" s="133"/>
    </row>
    <row r="423" spans="1:25" ht="24.75" customHeight="1">
      <c r="A423" s="160"/>
      <c r="B423" s="553"/>
      <c r="C423" s="140" t="s">
        <v>357</v>
      </c>
      <c r="D423" s="57" t="e">
        <f>Столы!#REF!</f>
        <v>#REF!</v>
      </c>
      <c r="E423" s="57" t="e">
        <f>Столы!#REF!</f>
        <v>#REF!</v>
      </c>
      <c r="F423" s="57" t="e">
        <f>Столы!#REF!</f>
        <v>#REF!</v>
      </c>
      <c r="G423" s="57" t="e">
        <f>Столы!#REF!</f>
        <v>#REF!</v>
      </c>
      <c r="H423" s="133"/>
      <c r="I423" s="133"/>
      <c r="J423" s="133"/>
      <c r="K423" s="133"/>
      <c r="L423" s="133"/>
      <c r="M423" s="133"/>
      <c r="N423" s="133"/>
      <c r="O423" s="133"/>
      <c r="P423" s="133"/>
      <c r="Q423" s="133"/>
      <c r="R423" s="133"/>
      <c r="S423" s="133"/>
      <c r="T423" s="133"/>
      <c r="U423" s="133"/>
      <c r="V423" s="133"/>
      <c r="W423" s="133"/>
      <c r="X423" s="133"/>
      <c r="Y423" s="133"/>
    </row>
    <row r="424" spans="1:25" ht="24.75" customHeight="1">
      <c r="A424" s="160"/>
      <c r="B424" s="553"/>
      <c r="C424" s="140" t="s">
        <v>358</v>
      </c>
      <c r="D424" s="57" t="e">
        <f>Столы!#REF!</f>
        <v>#REF!</v>
      </c>
      <c r="E424" s="57" t="e">
        <f>Столы!#REF!</f>
        <v>#REF!</v>
      </c>
      <c r="F424" s="57" t="e">
        <f>Столы!#REF!</f>
        <v>#REF!</v>
      </c>
      <c r="G424" s="57" t="e">
        <f>Столы!#REF!</f>
        <v>#REF!</v>
      </c>
      <c r="H424" s="133"/>
      <c r="I424" s="133"/>
      <c r="J424" s="133"/>
      <c r="K424" s="133"/>
      <c r="L424" s="133"/>
      <c r="M424" s="133"/>
      <c r="N424" s="133"/>
      <c r="O424" s="133"/>
      <c r="P424" s="133"/>
      <c r="Q424" s="133"/>
      <c r="R424" s="133"/>
      <c r="S424" s="133"/>
      <c r="T424" s="133"/>
      <c r="U424" s="133"/>
      <c r="V424" s="133"/>
      <c r="W424" s="133"/>
      <c r="X424" s="133"/>
      <c r="Y424" s="133"/>
    </row>
    <row r="425" spans="1:25" ht="24.75" customHeight="1">
      <c r="A425" s="160"/>
      <c r="B425" s="553"/>
      <c r="C425" s="140" t="s">
        <v>359</v>
      </c>
      <c r="D425" s="57" t="e">
        <f>Столы!#REF!</f>
        <v>#REF!</v>
      </c>
      <c r="E425" s="57" t="e">
        <f>Столы!#REF!</f>
        <v>#REF!</v>
      </c>
      <c r="F425" s="57" t="e">
        <f>Столы!#REF!</f>
        <v>#REF!</v>
      </c>
      <c r="G425" s="57" t="e">
        <f>Столы!#REF!</f>
        <v>#REF!</v>
      </c>
      <c r="H425" s="133"/>
      <c r="I425" s="133"/>
      <c r="J425" s="133"/>
      <c r="K425" s="133"/>
      <c r="L425" s="133"/>
      <c r="M425" s="133"/>
      <c r="N425" s="133"/>
      <c r="O425" s="133"/>
      <c r="P425" s="133"/>
      <c r="Q425" s="133"/>
      <c r="R425" s="133"/>
      <c r="S425" s="133"/>
      <c r="T425" s="133" t="e">
        <f>Столы!#REF!</f>
        <v>#REF!</v>
      </c>
      <c r="U425" s="133" t="e">
        <f>Столы!#REF!</f>
        <v>#REF!</v>
      </c>
      <c r="V425" s="133" t="e">
        <f>Столы!#REF!</f>
        <v>#REF!</v>
      </c>
      <c r="W425" s="133" t="e">
        <f>Столы!#REF!</f>
        <v>#REF!</v>
      </c>
      <c r="X425" s="133" t="e">
        <f>Столы!#REF!</f>
        <v>#REF!</v>
      </c>
      <c r="Y425" s="133" t="e">
        <f>Столы!#REF!</f>
        <v>#REF!</v>
      </c>
    </row>
    <row r="426" spans="1:25" ht="24.75" customHeight="1">
      <c r="A426" s="160"/>
      <c r="B426" s="553"/>
      <c r="C426" s="140" t="s">
        <v>304</v>
      </c>
      <c r="D426" s="57" t="e">
        <f>Столы!#REF!</f>
        <v>#REF!</v>
      </c>
      <c r="E426" s="57" t="e">
        <f>Столы!#REF!</f>
        <v>#REF!</v>
      </c>
      <c r="F426" s="57" t="e">
        <f>Столы!#REF!</f>
        <v>#REF!</v>
      </c>
      <c r="G426" s="57" t="e">
        <f>Столы!#REF!</f>
        <v>#REF!</v>
      </c>
      <c r="H426" s="133"/>
      <c r="I426" s="133" t="e">
        <f>Столы!#REF!</f>
        <v>#REF!</v>
      </c>
      <c r="J426" s="133" t="e">
        <f>Столы!#REF!</f>
        <v>#REF!</v>
      </c>
      <c r="K426" s="133" t="e">
        <f>Столы!#REF!</f>
        <v>#REF!</v>
      </c>
      <c r="L426" s="133" t="e">
        <f>Столы!#REF!</f>
        <v>#REF!</v>
      </c>
      <c r="M426" s="133" t="e">
        <f>Столы!#REF!</f>
        <v>#REF!</v>
      </c>
      <c r="N426" s="133" t="e">
        <f>Столы!#REF!</f>
        <v>#REF!</v>
      </c>
      <c r="O426" s="133" t="e">
        <f>Столы!#REF!</f>
        <v>#REF!</v>
      </c>
      <c r="P426" s="133" t="e">
        <f>Столы!#REF!</f>
        <v>#REF!</v>
      </c>
      <c r="Q426" s="133" t="e">
        <f>Столы!#REF!</f>
        <v>#REF!</v>
      </c>
      <c r="R426" s="133" t="e">
        <f>Столы!#REF!</f>
        <v>#REF!</v>
      </c>
      <c r="S426" s="133" t="e">
        <f>Столы!#REF!</f>
        <v>#REF!</v>
      </c>
      <c r="T426" s="133"/>
      <c r="U426" s="133"/>
      <c r="V426" s="133"/>
      <c r="W426" s="133"/>
      <c r="X426" s="133"/>
      <c r="Y426" s="133"/>
    </row>
    <row r="427" spans="1:25" ht="24.75" customHeight="1">
      <c r="A427" s="160"/>
      <c r="B427" s="553"/>
      <c r="C427" s="140" t="s">
        <v>360</v>
      </c>
      <c r="D427" s="57" t="e">
        <f>Столы!#REF!</f>
        <v>#REF!</v>
      </c>
      <c r="E427" s="57" t="e">
        <f>Столы!#REF!</f>
        <v>#REF!</v>
      </c>
      <c r="F427" s="57" t="e">
        <f>Столы!#REF!</f>
        <v>#REF!</v>
      </c>
      <c r="G427" s="57" t="e">
        <f>Столы!#REF!</f>
        <v>#REF!</v>
      </c>
      <c r="H427" s="133" t="e">
        <f>Столы!#REF!</f>
        <v>#REF!</v>
      </c>
      <c r="I427" s="133" t="e">
        <f>Столы!#REF!</f>
        <v>#REF!</v>
      </c>
      <c r="J427" s="133" t="e">
        <f>Столы!#REF!</f>
        <v>#REF!</v>
      </c>
      <c r="K427" s="133" t="e">
        <f>Столы!#REF!</f>
        <v>#REF!</v>
      </c>
      <c r="L427" s="133" t="e">
        <f>Столы!#REF!</f>
        <v>#REF!</v>
      </c>
      <c r="M427" s="133" t="e">
        <f>Столы!#REF!</f>
        <v>#REF!</v>
      </c>
      <c r="N427" s="133" t="e">
        <f>Столы!#REF!</f>
        <v>#REF!</v>
      </c>
      <c r="O427" s="133" t="e">
        <f>Столы!#REF!</f>
        <v>#REF!</v>
      </c>
      <c r="P427" s="133" t="e">
        <f>Столы!#REF!</f>
        <v>#REF!</v>
      </c>
      <c r="Q427" s="133" t="e">
        <f>Столы!#REF!</f>
        <v>#REF!</v>
      </c>
      <c r="R427" s="133" t="e">
        <f>Столы!#REF!</f>
        <v>#REF!</v>
      </c>
      <c r="S427" s="133" t="e">
        <f>Столы!#REF!</f>
        <v>#REF!</v>
      </c>
      <c r="T427" s="133"/>
      <c r="U427" s="133"/>
      <c r="V427" s="133"/>
      <c r="W427" s="133"/>
      <c r="X427" s="133"/>
      <c r="Y427" s="133"/>
    </row>
    <row r="428" spans="1:25" ht="24.75" customHeight="1">
      <c r="A428" s="160"/>
      <c r="B428" s="553"/>
      <c r="C428" s="140" t="s">
        <v>239</v>
      </c>
      <c r="D428" s="57" t="e">
        <f>Столы!#REF!</f>
        <v>#REF!</v>
      </c>
      <c r="E428" s="57" t="e">
        <f>Столы!#REF!</f>
        <v>#REF!</v>
      </c>
      <c r="F428" s="57" t="e">
        <f>Столы!#REF!</f>
        <v>#REF!</v>
      </c>
      <c r="G428" s="57" t="e">
        <f>Столы!#REF!</f>
        <v>#REF!</v>
      </c>
      <c r="H428" s="133"/>
      <c r="I428" s="133" t="e">
        <f>Столы!#REF!</f>
        <v>#REF!</v>
      </c>
      <c r="J428" s="133" t="e">
        <f>Столы!#REF!</f>
        <v>#REF!</v>
      </c>
      <c r="K428" s="133" t="e">
        <f>Столы!#REF!</f>
        <v>#REF!</v>
      </c>
      <c r="L428" s="133" t="e">
        <f>Столы!#REF!</f>
        <v>#REF!</v>
      </c>
      <c r="M428" s="133" t="e">
        <f>Столы!#REF!</f>
        <v>#REF!</v>
      </c>
      <c r="N428" s="133" t="e">
        <f>Столы!#REF!</f>
        <v>#REF!</v>
      </c>
      <c r="O428" s="133" t="e">
        <f>Столы!#REF!</f>
        <v>#REF!</v>
      </c>
      <c r="P428" s="133" t="e">
        <f>Столы!#REF!</f>
        <v>#REF!</v>
      </c>
      <c r="Q428" s="133" t="e">
        <f>Столы!#REF!</f>
        <v>#REF!</v>
      </c>
      <c r="R428" s="133" t="e">
        <f>Столы!#REF!</f>
        <v>#REF!</v>
      </c>
      <c r="S428" s="133" t="e">
        <f>Столы!#REF!</f>
        <v>#REF!</v>
      </c>
      <c r="T428" s="133"/>
      <c r="U428" s="133"/>
      <c r="V428" s="133"/>
      <c r="W428" s="133"/>
      <c r="X428" s="133"/>
      <c r="Y428" s="133"/>
    </row>
    <row r="429" spans="1:25" ht="24.75" customHeight="1">
      <c r="A429" s="160"/>
      <c r="B429" s="553"/>
      <c r="C429" s="140" t="s">
        <v>361</v>
      </c>
      <c r="D429" s="57" t="e">
        <f>Шкафы!#REF!</f>
        <v>#REF!</v>
      </c>
      <c r="E429" s="57" t="e">
        <f>Шкафы!#REF!</f>
        <v>#REF!</v>
      </c>
      <c r="F429" s="57" t="e">
        <f>Шкафы!#REF!</f>
        <v>#REF!</v>
      </c>
      <c r="G429" s="57" t="e">
        <f>Шкафы!#REF!</f>
        <v>#REF!</v>
      </c>
      <c r="H429" s="133" t="e">
        <f>Шкафы!#REF!</f>
        <v>#REF!</v>
      </c>
      <c r="I429" s="133"/>
      <c r="J429" s="133"/>
      <c r="K429" s="133"/>
      <c r="L429" s="133"/>
      <c r="M429" s="133"/>
      <c r="N429" s="133"/>
      <c r="O429" s="133"/>
      <c r="P429" s="133"/>
      <c r="Q429" s="133"/>
      <c r="R429" s="133"/>
      <c r="S429" s="133"/>
      <c r="T429" s="133"/>
      <c r="U429" s="133"/>
      <c r="V429" s="133"/>
      <c r="W429" s="133"/>
      <c r="X429" s="133"/>
      <c r="Y429" s="133"/>
    </row>
    <row r="430" spans="1:25" ht="24.75" customHeight="1">
      <c r="A430" s="160"/>
      <c r="B430" s="553"/>
      <c r="C430" s="140" t="s">
        <v>362</v>
      </c>
      <c r="D430" s="57" t="e">
        <f>Шкафы!#REF!</f>
        <v>#REF!</v>
      </c>
      <c r="E430" s="57" t="e">
        <f>Шкафы!#REF!</f>
        <v>#REF!</v>
      </c>
      <c r="F430" s="57" t="e">
        <f>Шкафы!#REF!</f>
        <v>#REF!</v>
      </c>
      <c r="G430" s="57" t="e">
        <f>Шкафы!#REF!</f>
        <v>#REF!</v>
      </c>
      <c r="H430" s="133" t="e">
        <f>Шкафы!#REF!</f>
        <v>#REF!</v>
      </c>
      <c r="I430" s="133"/>
      <c r="J430" s="133"/>
      <c r="K430" s="133"/>
      <c r="L430" s="133"/>
      <c r="M430" s="133"/>
      <c r="N430" s="133"/>
      <c r="O430" s="133"/>
      <c r="P430" s="133"/>
      <c r="Q430" s="133"/>
      <c r="R430" s="133"/>
      <c r="S430" s="133"/>
      <c r="T430" s="133"/>
      <c r="U430" s="133"/>
      <c r="V430" s="133"/>
      <c r="W430" s="133"/>
      <c r="X430" s="133"/>
      <c r="Y430" s="133"/>
    </row>
    <row r="431" spans="1:25" ht="24.75" customHeight="1">
      <c r="A431" s="139" t="s">
        <v>363</v>
      </c>
      <c r="B431" s="553"/>
      <c r="C431" s="140" t="s">
        <v>364</v>
      </c>
      <c r="D431" s="57" t="e">
        <f>Шкафы!#REF!</f>
        <v>#REF!</v>
      </c>
      <c r="E431" s="57" t="e">
        <f>Шкафы!#REF!</f>
        <v>#REF!</v>
      </c>
      <c r="F431" s="57" t="e">
        <f>Шкафы!#REF!</f>
        <v>#REF!</v>
      </c>
      <c r="G431" s="57" t="e">
        <f>Шкафы!#REF!</f>
        <v>#REF!</v>
      </c>
      <c r="H431" s="133" t="e">
        <f>Шкафы!#REF!</f>
        <v>#REF!</v>
      </c>
      <c r="I431" s="133"/>
      <c r="J431" s="133"/>
      <c r="K431" s="133"/>
      <c r="L431" s="133"/>
      <c r="M431" s="133"/>
      <c r="N431" s="133"/>
      <c r="O431" s="133"/>
      <c r="P431" s="133"/>
      <c r="Q431" s="133"/>
      <c r="R431" s="133"/>
      <c r="S431" s="133"/>
      <c r="T431" s="133"/>
      <c r="U431" s="133"/>
      <c r="V431" s="133"/>
      <c r="W431" s="133"/>
      <c r="X431" s="133"/>
      <c r="Y431" s="133"/>
    </row>
    <row r="432" spans="1:25" ht="24.75" customHeight="1">
      <c r="A432" s="138"/>
      <c r="B432" s="553"/>
      <c r="C432" s="140" t="s">
        <v>365</v>
      </c>
      <c r="D432" s="57" t="e">
        <f>Шкафы!#REF!</f>
        <v>#REF!</v>
      </c>
      <c r="E432" s="57" t="e">
        <f>Шкафы!#REF!</f>
        <v>#REF!</v>
      </c>
      <c r="F432" s="57" t="e">
        <f>Шкафы!#REF!</f>
        <v>#REF!</v>
      </c>
      <c r="G432" s="57" t="e">
        <f>Шкафы!#REF!</f>
        <v>#REF!</v>
      </c>
      <c r="H432" s="57"/>
      <c r="I432" s="57"/>
      <c r="J432" s="133"/>
      <c r="K432" s="133"/>
      <c r="L432" s="133"/>
      <c r="M432" s="133"/>
      <c r="N432" s="133"/>
      <c r="O432" s="133"/>
      <c r="P432" s="133"/>
      <c r="Q432" s="133"/>
      <c r="R432" s="133"/>
      <c r="S432" s="133"/>
      <c r="T432" s="133" t="e">
        <f>Шкафы!#REF!</f>
        <v>#REF!</v>
      </c>
      <c r="U432" s="133" t="e">
        <f>Шкафы!#REF!</f>
        <v>#REF!</v>
      </c>
      <c r="V432" s="133" t="e">
        <f>Шкафы!#REF!</f>
        <v>#REF!</v>
      </c>
      <c r="W432" s="133" t="e">
        <f>Шкафы!#REF!</f>
        <v>#REF!</v>
      </c>
      <c r="X432" s="133" t="e">
        <f>Шкафы!#REF!</f>
        <v>#REF!</v>
      </c>
      <c r="Y432" s="133" t="e">
        <f>Шкафы!#REF!</f>
        <v>#REF!</v>
      </c>
    </row>
    <row r="433" spans="1:25" ht="24.75" customHeight="1">
      <c r="A433" s="138"/>
      <c r="B433" s="553"/>
      <c r="C433" s="140" t="s">
        <v>366</v>
      </c>
      <c r="D433" s="57" t="e">
        <f>Шкафы!#REF!</f>
        <v>#REF!</v>
      </c>
      <c r="E433" s="57" t="e">
        <f>Шкафы!#REF!</f>
        <v>#REF!</v>
      </c>
      <c r="F433" s="57" t="e">
        <f>Шкафы!#REF!</f>
        <v>#REF!</v>
      </c>
      <c r="G433" s="57" t="e">
        <f>Шкафы!#REF!</f>
        <v>#REF!</v>
      </c>
      <c r="H433" s="57"/>
      <c r="I433" s="57"/>
      <c r="J433" s="133"/>
      <c r="K433" s="133"/>
      <c r="L433" s="133"/>
      <c r="M433" s="133"/>
      <c r="N433" s="133"/>
      <c r="O433" s="133"/>
      <c r="P433" s="133"/>
      <c r="Q433" s="133"/>
      <c r="R433" s="133"/>
      <c r="S433" s="133"/>
      <c r="T433" s="133" t="e">
        <f>Шкафы!#REF!</f>
        <v>#REF!</v>
      </c>
      <c r="U433" s="133" t="e">
        <f>Шкафы!#REF!</f>
        <v>#REF!</v>
      </c>
      <c r="V433" s="133" t="e">
        <f>Шкафы!#REF!</f>
        <v>#REF!</v>
      </c>
      <c r="W433" s="133" t="e">
        <f>Шкафы!#REF!</f>
        <v>#REF!</v>
      </c>
      <c r="X433" s="133" t="e">
        <f>Шкафы!#REF!</f>
        <v>#REF!</v>
      </c>
      <c r="Y433" s="133" t="e">
        <f>Шкафы!#REF!</f>
        <v>#REF!</v>
      </c>
    </row>
    <row r="434" spans="1:25" ht="24.75" customHeight="1">
      <c r="A434" s="138"/>
      <c r="B434" s="553"/>
      <c r="C434" s="140" t="s">
        <v>134</v>
      </c>
      <c r="D434" s="184">
        <f>'Дополнительная комплектация'!$AK$339</f>
        <v>174</v>
      </c>
      <c r="E434" s="184">
        <f>'Дополнительная комплектация'!$AK$339</f>
        <v>174</v>
      </c>
      <c r="F434" s="184">
        <f>'Дополнительная комплектация'!$AK$339</f>
        <v>174</v>
      </c>
      <c r="G434" s="184">
        <f>'Дополнительная комплектация'!$AK$339</f>
        <v>174</v>
      </c>
      <c r="H434" s="133"/>
      <c r="I434" s="133"/>
      <c r="J434" s="133"/>
      <c r="K434" s="133"/>
      <c r="L434" s="133"/>
      <c r="M434" s="133"/>
      <c r="N434" s="133"/>
      <c r="O434" s="133"/>
      <c r="P434" s="133"/>
      <c r="Q434" s="133"/>
      <c r="R434" s="133"/>
      <c r="S434" s="133"/>
      <c r="T434" s="133"/>
      <c r="U434" s="133"/>
      <c r="V434" s="133"/>
      <c r="W434" s="133"/>
      <c r="X434" s="133"/>
      <c r="Y434" s="133"/>
    </row>
    <row r="435" spans="1:25" ht="42" customHeight="1">
      <c r="A435" s="138"/>
      <c r="B435" s="553"/>
      <c r="C435" s="134" t="s">
        <v>136</v>
      </c>
      <c r="D435" s="57" t="e">
        <f>SUM(D419:D434)</f>
        <v>#REF!</v>
      </c>
      <c r="E435" s="57" t="e">
        <f>SUM(E419:E434)</f>
        <v>#REF!</v>
      </c>
      <c r="F435" s="57" t="e">
        <f>SUM(F419:F434)</f>
        <v>#REF!</v>
      </c>
      <c r="G435" s="57" t="e">
        <f>SUM(G419:G434)</f>
        <v>#REF!</v>
      </c>
      <c r="H435" s="133" t="e">
        <f>SUM(H427:H431)</f>
        <v>#REF!</v>
      </c>
      <c r="I435" s="133" t="e">
        <f>SUM(I427:I431)</f>
        <v>#REF!</v>
      </c>
      <c r="J435" s="141" t="e">
        <f t="shared" ref="J435:Y435" si="37">SUM(J419:J434)</f>
        <v>#REF!</v>
      </c>
      <c r="K435" s="141" t="e">
        <f t="shared" si="37"/>
        <v>#REF!</v>
      </c>
      <c r="L435" s="141" t="e">
        <f t="shared" si="37"/>
        <v>#REF!</v>
      </c>
      <c r="M435" s="141" t="e">
        <f t="shared" si="37"/>
        <v>#REF!</v>
      </c>
      <c r="N435" s="141" t="e">
        <f t="shared" si="37"/>
        <v>#REF!</v>
      </c>
      <c r="O435" s="141" t="e">
        <f t="shared" si="37"/>
        <v>#REF!</v>
      </c>
      <c r="P435" s="141" t="e">
        <f t="shared" si="37"/>
        <v>#REF!</v>
      </c>
      <c r="Q435" s="141" t="e">
        <f t="shared" si="37"/>
        <v>#REF!</v>
      </c>
      <c r="R435" s="141" t="e">
        <f t="shared" si="37"/>
        <v>#REF!</v>
      </c>
      <c r="S435" s="141" t="e">
        <f t="shared" si="37"/>
        <v>#REF!</v>
      </c>
      <c r="T435" s="141" t="e">
        <f t="shared" si="37"/>
        <v>#REF!</v>
      </c>
      <c r="U435" s="141" t="e">
        <f t="shared" si="37"/>
        <v>#REF!</v>
      </c>
      <c r="V435" s="141" t="e">
        <f t="shared" si="37"/>
        <v>#REF!</v>
      </c>
      <c r="W435" s="141" t="e">
        <f t="shared" si="37"/>
        <v>#REF!</v>
      </c>
      <c r="X435" s="141" t="e">
        <f t="shared" si="37"/>
        <v>#REF!</v>
      </c>
      <c r="Y435" s="141" t="e">
        <f t="shared" si="37"/>
        <v>#REF!</v>
      </c>
    </row>
    <row r="436" spans="1:25">
      <c r="A436" s="159"/>
      <c r="B436" s="567" t="s">
        <v>318</v>
      </c>
      <c r="C436" s="538" t="s">
        <v>367</v>
      </c>
      <c r="D436" s="245"/>
      <c r="E436" s="239" t="s">
        <v>320</v>
      </c>
      <c r="F436" s="239" t="s">
        <v>321</v>
      </c>
      <c r="G436" s="239" t="s">
        <v>322</v>
      </c>
      <c r="H436" s="239" t="s">
        <v>323</v>
      </c>
      <c r="I436" s="265"/>
      <c r="J436" s="543" t="s">
        <v>939</v>
      </c>
      <c r="K436" s="544"/>
      <c r="L436" s="539" t="s">
        <v>324</v>
      </c>
      <c r="M436" s="539"/>
      <c r="N436" s="246"/>
      <c r="O436" s="539" t="s">
        <v>325</v>
      </c>
      <c r="P436" s="539"/>
      <c r="Q436" s="539" t="s">
        <v>326</v>
      </c>
      <c r="R436" s="539"/>
      <c r="S436" s="539" t="s">
        <v>327</v>
      </c>
      <c r="T436" s="539"/>
      <c r="U436" s="539" t="s">
        <v>1209</v>
      </c>
      <c r="V436" s="539"/>
      <c r="W436" s="539"/>
      <c r="X436" s="539"/>
      <c r="Y436" s="158"/>
    </row>
    <row r="437" spans="1:25">
      <c r="A437" s="138"/>
      <c r="B437" s="567"/>
      <c r="C437" s="538"/>
      <c r="D437" s="245"/>
      <c r="E437" s="240">
        <f>'Дополнительная комплектация'!$X$173</f>
        <v>2580</v>
      </c>
      <c r="F437" s="240">
        <f>'Дополнительная комплектация'!$AB$173</f>
        <v>2930</v>
      </c>
      <c r="G437" s="240">
        <f>'Дополнительная комплектация'!$AF$173</f>
        <v>3490</v>
      </c>
      <c r="H437" s="240">
        <f>'Дополнительная комплектация'!$AJ$173</f>
        <v>4360</v>
      </c>
      <c r="I437" s="266"/>
      <c r="J437" s="554">
        <f>'Дополнительная комплектация'!$AN$173</f>
        <v>5920</v>
      </c>
      <c r="K437" s="555"/>
      <c r="L437" s="546">
        <f>'Дополнительная комплектация'!X$175</f>
        <v>4360</v>
      </c>
      <c r="M437" s="546"/>
      <c r="N437" s="247"/>
      <c r="O437" s="540">
        <f>'Дополнительная комплектация'!$AB$175</f>
        <v>4920</v>
      </c>
      <c r="P437" s="556"/>
      <c r="Q437" s="546">
        <f>'Дополнительная комплектация'!AF$175</f>
        <v>5470</v>
      </c>
      <c r="R437" s="546"/>
      <c r="S437" s="540">
        <f>'Дополнительная комплектация'!$AJ$175</f>
        <v>6160</v>
      </c>
      <c r="T437" s="541"/>
      <c r="U437" s="542">
        <f>'Дополнительная комплектация'!$AN$175</f>
        <v>7770</v>
      </c>
      <c r="V437" s="542"/>
      <c r="W437" s="528"/>
      <c r="X437" s="528"/>
      <c r="Y437" s="162"/>
    </row>
    <row r="438" spans="1:25" ht="12.75" customHeight="1">
      <c r="A438" s="76"/>
      <c r="B438" s="553" t="s">
        <v>368</v>
      </c>
      <c r="C438" s="140" t="s">
        <v>369</v>
      </c>
      <c r="D438" s="57">
        <f>'Дополнительная комплектация'!$B$198*4</f>
        <v>840</v>
      </c>
      <c r="E438" s="57">
        <f>'Дополнительная комплектация'!E198*4</f>
        <v>1600</v>
      </c>
      <c r="F438" s="57">
        <f>'Дополнительная комплектация'!H198*4</f>
        <v>1920</v>
      </c>
      <c r="G438" s="57">
        <f>'Дополнительная комплектация'!K198*4</f>
        <v>2280</v>
      </c>
      <c r="H438" s="133"/>
      <c r="I438" s="133"/>
      <c r="J438" s="133"/>
      <c r="K438" s="133"/>
      <c r="L438" s="133"/>
      <c r="M438" s="133"/>
      <c r="N438" s="133"/>
      <c r="O438" s="133"/>
      <c r="P438" s="133"/>
      <c r="Q438" s="133"/>
      <c r="R438" s="133"/>
      <c r="S438" s="133"/>
      <c r="T438" s="133"/>
      <c r="U438" s="133"/>
      <c r="V438" s="133"/>
      <c r="W438" s="133"/>
      <c r="X438" s="133"/>
      <c r="Y438" s="133"/>
    </row>
    <row r="439" spans="1:25" ht="12.75" customHeight="1">
      <c r="A439" s="160"/>
      <c r="B439" s="553"/>
      <c r="C439" s="140" t="s">
        <v>329</v>
      </c>
      <c r="D439" s="57">
        <f>'Дополнительная комплектация'!$P$198*2</f>
        <v>160</v>
      </c>
      <c r="E439" s="57">
        <f>'Дополнительная комплектация'!S198*2</f>
        <v>300</v>
      </c>
      <c r="F439" s="57">
        <f>'Дополнительная комплектация'!V198*2</f>
        <v>360</v>
      </c>
      <c r="G439" s="57">
        <f>'Дополнительная комплектация'!Y198*2</f>
        <v>420</v>
      </c>
      <c r="H439" s="133"/>
      <c r="I439" s="133"/>
      <c r="J439" s="133"/>
      <c r="K439" s="133"/>
      <c r="L439" s="133"/>
      <c r="M439" s="133"/>
      <c r="N439" s="133"/>
      <c r="O439" s="133"/>
      <c r="P439" s="133"/>
      <c r="Q439" s="133"/>
      <c r="R439" s="133"/>
      <c r="S439" s="133"/>
      <c r="T439" s="133"/>
      <c r="U439" s="133"/>
      <c r="V439" s="133"/>
      <c r="W439" s="133"/>
      <c r="X439" s="133"/>
      <c r="Y439" s="133"/>
    </row>
    <row r="440" spans="1:25" ht="24" customHeight="1">
      <c r="A440" s="160"/>
      <c r="B440" s="553"/>
      <c r="C440" s="140" t="s">
        <v>330</v>
      </c>
      <c r="D440" s="57">
        <f>'Дополнительная комплектация'!$B$210</f>
        <v>90</v>
      </c>
      <c r="E440" s="57">
        <f>'Дополнительная комплектация'!E210</f>
        <v>180</v>
      </c>
      <c r="F440" s="57">
        <f>'Дополнительная комплектация'!H210</f>
        <v>210</v>
      </c>
      <c r="G440" s="57">
        <f>'Дополнительная комплектация'!K210</f>
        <v>260</v>
      </c>
      <c r="H440" s="133"/>
      <c r="I440" s="133"/>
      <c r="J440" s="133"/>
      <c r="K440" s="133"/>
      <c r="L440" s="133"/>
      <c r="M440" s="133"/>
      <c r="N440" s="133"/>
      <c r="O440" s="133"/>
      <c r="P440" s="133"/>
      <c r="Q440" s="133"/>
      <c r="R440" s="133"/>
      <c r="S440" s="133"/>
      <c r="T440" s="133"/>
      <c r="U440" s="133"/>
      <c r="V440" s="133"/>
      <c r="W440" s="133"/>
      <c r="X440" s="133"/>
      <c r="Y440" s="133"/>
    </row>
    <row r="441" spans="1:25" ht="24" customHeight="1">
      <c r="A441" s="160"/>
      <c r="B441" s="553"/>
      <c r="C441" s="140" t="s">
        <v>370</v>
      </c>
      <c r="D441" s="184">
        <f>'Дополнительная комплектация'!$J$222*1+'Дополнительная комплектация'!$AK$343*2</f>
        <v>291</v>
      </c>
      <c r="E441" s="184">
        <f>'Дополнительная комплектация'!$J$222*1+'Дополнительная комплектация'!$AK$343*2</f>
        <v>291</v>
      </c>
      <c r="F441" s="184">
        <f>'Дополнительная комплектация'!$J$222*1+'Дополнительная комплектация'!$AK$343*2</f>
        <v>291</v>
      </c>
      <c r="G441" s="184">
        <f>'Дополнительная комплектация'!$J$222*1+'Дополнительная комплектация'!$AK$343*2</f>
        <v>291</v>
      </c>
      <c r="H441" s="133"/>
      <c r="I441" s="133"/>
      <c r="J441" s="133"/>
      <c r="K441" s="133"/>
      <c r="L441" s="133"/>
      <c r="M441" s="133"/>
      <c r="N441" s="133"/>
      <c r="O441" s="133"/>
      <c r="P441" s="133"/>
      <c r="Q441" s="133"/>
      <c r="R441" s="133"/>
      <c r="S441" s="133"/>
      <c r="T441" s="133"/>
      <c r="U441" s="133"/>
      <c r="V441" s="133"/>
      <c r="W441" s="133"/>
      <c r="X441" s="133"/>
      <c r="Y441" s="133"/>
    </row>
    <row r="442" spans="1:25" ht="24" customHeight="1">
      <c r="A442" s="160"/>
      <c r="B442" s="553"/>
      <c r="C442" s="140" t="s">
        <v>371</v>
      </c>
      <c r="D442" s="184">
        <f>'Дополнительная комплектация'!$J$222*1.2+'Дополнительная комплектация'!$AK$343*3</f>
        <v>372</v>
      </c>
      <c r="E442" s="184">
        <f>'Дополнительная комплектация'!$J$222*1.2+'Дополнительная комплектация'!$AK$343*3</f>
        <v>372</v>
      </c>
      <c r="F442" s="184">
        <f>'Дополнительная комплектация'!$J$222*1.2+'Дополнительная комплектация'!$AK$343*3</f>
        <v>372</v>
      </c>
      <c r="G442" s="184">
        <f>'Дополнительная комплектация'!$J$222*1.2+'Дополнительная комплектация'!$AK$343*3</f>
        <v>372</v>
      </c>
      <c r="H442" s="133"/>
      <c r="I442" s="133"/>
      <c r="J442" s="133"/>
      <c r="K442" s="133"/>
      <c r="L442" s="133"/>
      <c r="M442" s="133"/>
      <c r="N442" s="133"/>
      <c r="O442" s="133"/>
      <c r="P442" s="133"/>
      <c r="Q442" s="133"/>
      <c r="R442" s="133"/>
      <c r="S442" s="133"/>
      <c r="T442" s="133"/>
      <c r="U442" s="133"/>
      <c r="V442" s="133"/>
      <c r="W442" s="133"/>
      <c r="X442" s="133"/>
      <c r="Y442" s="133"/>
    </row>
    <row r="443" spans="1:25" ht="24" customHeight="1">
      <c r="A443" s="160"/>
      <c r="B443" s="553"/>
      <c r="C443" s="164" t="s">
        <v>372</v>
      </c>
      <c r="D443" s="184">
        <f>'Дополнительная комплектация'!$X$239*2+'Дополнительная комплектация'!$AK$343*2</f>
        <v>824</v>
      </c>
      <c r="E443" s="184">
        <f>'Дополнительная комплектация'!$X$239*2+'Дополнительная комплектация'!$AK$343*2</f>
        <v>824</v>
      </c>
      <c r="F443" s="184">
        <f>'Дополнительная комплектация'!$X$239*2+'Дополнительная комплектация'!$AK$343*2</f>
        <v>824</v>
      </c>
      <c r="G443" s="184">
        <f>'Дополнительная комплектация'!$X$239*2+'Дополнительная комплектация'!$AK$343*2</f>
        <v>824</v>
      </c>
      <c r="H443" s="133"/>
      <c r="I443" s="133"/>
      <c r="J443" s="133"/>
      <c r="K443" s="133"/>
      <c r="L443" s="133"/>
      <c r="M443" s="133"/>
      <c r="N443" s="133"/>
      <c r="O443" s="133"/>
      <c r="P443" s="133"/>
      <c r="Q443" s="133"/>
      <c r="R443" s="133"/>
      <c r="S443" s="133"/>
      <c r="T443" s="133"/>
      <c r="U443" s="133"/>
      <c r="V443" s="133"/>
      <c r="W443" s="133"/>
      <c r="X443" s="133"/>
      <c r="Y443" s="133"/>
    </row>
    <row r="444" spans="1:25" ht="24" customHeight="1">
      <c r="A444" s="160"/>
      <c r="B444" s="553"/>
      <c r="C444" s="137" t="s">
        <v>298</v>
      </c>
      <c r="D444" s="57">
        <f>'Дополнительная комплектация'!$H$187+'Дополнительная комплектация'!$Y$187*2</f>
        <v>436</v>
      </c>
      <c r="E444" s="57">
        <f>'Дополнительная комплектация'!$H$187+'Дополнительная комплектация'!$Y$187*2</f>
        <v>436</v>
      </c>
      <c r="F444" s="57">
        <f>'Дополнительная комплектация'!$H$187+'Дополнительная комплектация'!$Y$187*2</f>
        <v>436</v>
      </c>
      <c r="G444" s="57">
        <f>'Дополнительная комплектация'!$H$187+'Дополнительная комплектация'!$Y$187*2</f>
        <v>436</v>
      </c>
      <c r="H444" s="133"/>
      <c r="I444" s="133"/>
      <c r="J444" s="133"/>
      <c r="K444" s="133"/>
      <c r="L444" s="133"/>
      <c r="M444" s="133"/>
      <c r="N444" s="133"/>
      <c r="O444" s="133"/>
      <c r="P444" s="133"/>
      <c r="Q444" s="133"/>
      <c r="R444" s="133"/>
      <c r="S444" s="133"/>
      <c r="T444" s="133"/>
      <c r="U444" s="133"/>
      <c r="V444" s="133"/>
      <c r="W444" s="133"/>
      <c r="X444" s="133"/>
      <c r="Y444" s="133"/>
    </row>
    <row r="445" spans="1:25" ht="12.75" customHeight="1">
      <c r="A445" s="160"/>
      <c r="B445" s="553"/>
      <c r="C445" s="140" t="s">
        <v>373</v>
      </c>
      <c r="D445" s="57" t="e">
        <f>Столы!#REF!</f>
        <v>#REF!</v>
      </c>
      <c r="E445" s="57" t="e">
        <f>Столы!#REF!</f>
        <v>#REF!</v>
      </c>
      <c r="F445" s="57" t="e">
        <f>Столы!#REF!</f>
        <v>#REF!</v>
      </c>
      <c r="G445" s="57" t="e">
        <f>Столы!#REF!</f>
        <v>#REF!</v>
      </c>
      <c r="H445" s="133"/>
      <c r="I445" s="133" t="e">
        <f>Столы!#REF!</f>
        <v>#REF!</v>
      </c>
      <c r="J445" s="133" t="e">
        <f>Столы!#REF!</f>
        <v>#REF!</v>
      </c>
      <c r="K445" s="133" t="e">
        <f>Столы!#REF!</f>
        <v>#REF!</v>
      </c>
      <c r="L445" s="133" t="e">
        <f>Столы!#REF!</f>
        <v>#REF!</v>
      </c>
      <c r="M445" s="133" t="e">
        <f>Столы!#REF!</f>
        <v>#REF!</v>
      </c>
      <c r="N445" s="133" t="e">
        <f>Столы!#REF!</f>
        <v>#REF!</v>
      </c>
      <c r="O445" s="133" t="e">
        <f>Столы!#REF!</f>
        <v>#REF!</v>
      </c>
      <c r="P445" s="133" t="e">
        <f>Столы!#REF!</f>
        <v>#REF!</v>
      </c>
      <c r="Q445" s="133" t="e">
        <f>Столы!#REF!</f>
        <v>#REF!</v>
      </c>
      <c r="R445" s="133" t="e">
        <f>Столы!#REF!</f>
        <v>#REF!</v>
      </c>
      <c r="S445" s="133" t="e">
        <f>Столы!#REF!</f>
        <v>#REF!</v>
      </c>
      <c r="T445" s="133" t="e">
        <f>Столы!#REF!</f>
        <v>#REF!</v>
      </c>
      <c r="U445" s="133" t="e">
        <f>Столы!#REF!</f>
        <v>#REF!</v>
      </c>
      <c r="V445" s="133" t="e">
        <f>Столы!#REF!</f>
        <v>#REF!</v>
      </c>
      <c r="W445" s="133" t="e">
        <f>Столы!#REF!</f>
        <v>#REF!</v>
      </c>
      <c r="X445" s="133" t="e">
        <f>Столы!#REF!</f>
        <v>#REF!</v>
      </c>
      <c r="Y445" s="133" t="e">
        <f>Столы!#REF!</f>
        <v>#REF!</v>
      </c>
    </row>
    <row r="446" spans="1:25" ht="12.75" customHeight="1">
      <c r="A446" s="160"/>
      <c r="B446" s="553"/>
      <c r="C446" s="140" t="s">
        <v>374</v>
      </c>
      <c r="D446" s="57" t="e">
        <f>Столы!#REF!</f>
        <v>#REF!</v>
      </c>
      <c r="E446" s="57" t="e">
        <f>Столы!#REF!</f>
        <v>#REF!</v>
      </c>
      <c r="F446" s="57" t="e">
        <f>Столы!#REF!</f>
        <v>#REF!</v>
      </c>
      <c r="G446" s="57" t="e">
        <f>Столы!#REF!</f>
        <v>#REF!</v>
      </c>
      <c r="H446" s="133"/>
      <c r="I446" s="133" t="e">
        <f>Столы!#REF!</f>
        <v>#REF!</v>
      </c>
      <c r="J446" s="133" t="e">
        <f>Столы!#REF!</f>
        <v>#REF!</v>
      </c>
      <c r="K446" s="133" t="e">
        <f>Столы!#REF!</f>
        <v>#REF!</v>
      </c>
      <c r="L446" s="133" t="e">
        <f>Столы!#REF!</f>
        <v>#REF!</v>
      </c>
      <c r="M446" s="133" t="e">
        <f>Столы!#REF!</f>
        <v>#REF!</v>
      </c>
      <c r="N446" s="133" t="e">
        <f>Столы!#REF!</f>
        <v>#REF!</v>
      </c>
      <c r="O446" s="133" t="e">
        <f>Столы!#REF!</f>
        <v>#REF!</v>
      </c>
      <c r="P446" s="133" t="e">
        <f>Столы!#REF!</f>
        <v>#REF!</v>
      </c>
      <c r="Q446" s="133" t="e">
        <f>Столы!#REF!</f>
        <v>#REF!</v>
      </c>
      <c r="R446" s="133" t="e">
        <f>Столы!#REF!</f>
        <v>#REF!</v>
      </c>
      <c r="S446" s="133" t="e">
        <f>Столы!#REF!</f>
        <v>#REF!</v>
      </c>
      <c r="T446" s="133" t="e">
        <f>Столы!#REF!</f>
        <v>#REF!</v>
      </c>
      <c r="U446" s="133" t="e">
        <f>Столы!#REF!</f>
        <v>#REF!</v>
      </c>
      <c r="V446" s="133" t="e">
        <f>Столы!#REF!</f>
        <v>#REF!</v>
      </c>
      <c r="W446" s="133" t="e">
        <f>Столы!#REF!</f>
        <v>#REF!</v>
      </c>
      <c r="X446" s="133" t="e">
        <f>Столы!#REF!</f>
        <v>#REF!</v>
      </c>
      <c r="Y446" s="133" t="e">
        <f>Столы!#REF!</f>
        <v>#REF!</v>
      </c>
    </row>
    <row r="447" spans="1:25" ht="24" customHeight="1">
      <c r="A447" s="160"/>
      <c r="B447" s="553"/>
      <c r="C447" s="140" t="s">
        <v>359</v>
      </c>
      <c r="D447" s="57" t="e">
        <f>Столы!#REF!</f>
        <v>#REF!</v>
      </c>
      <c r="E447" s="57" t="e">
        <f>Столы!#REF!</f>
        <v>#REF!</v>
      </c>
      <c r="F447" s="57" t="e">
        <f>Столы!#REF!</f>
        <v>#REF!</v>
      </c>
      <c r="G447" s="57" t="e">
        <f>Столы!#REF!</f>
        <v>#REF!</v>
      </c>
      <c r="H447" s="133"/>
      <c r="I447" s="133"/>
      <c r="J447" s="133"/>
      <c r="K447" s="133"/>
      <c r="L447" s="133"/>
      <c r="M447" s="133"/>
      <c r="N447" s="133"/>
      <c r="O447" s="133"/>
      <c r="P447" s="133"/>
      <c r="Q447" s="133"/>
      <c r="R447" s="133"/>
      <c r="S447" s="133"/>
      <c r="T447" s="133" t="e">
        <f>Столы!#REF!</f>
        <v>#REF!</v>
      </c>
      <c r="U447" s="133" t="e">
        <f>Столы!#REF!</f>
        <v>#REF!</v>
      </c>
      <c r="V447" s="133" t="e">
        <f>Столы!#REF!</f>
        <v>#REF!</v>
      </c>
      <c r="W447" s="133" t="e">
        <f>Столы!#REF!</f>
        <v>#REF!</v>
      </c>
      <c r="X447" s="133" t="e">
        <f>Столы!#REF!</f>
        <v>#REF!</v>
      </c>
      <c r="Y447" s="133" t="e">
        <f>Столы!#REF!</f>
        <v>#REF!</v>
      </c>
    </row>
    <row r="448" spans="1:25" ht="24" customHeight="1">
      <c r="A448" s="160"/>
      <c r="B448" s="553"/>
      <c r="C448" s="140" t="s">
        <v>359</v>
      </c>
      <c r="D448" s="57" t="e">
        <f>Столы!#REF!</f>
        <v>#REF!</v>
      </c>
      <c r="E448" s="57" t="e">
        <f>Столы!#REF!</f>
        <v>#REF!</v>
      </c>
      <c r="F448" s="57" t="e">
        <f>Столы!#REF!</f>
        <v>#REF!</v>
      </c>
      <c r="G448" s="57" t="e">
        <f>Столы!#REF!</f>
        <v>#REF!</v>
      </c>
      <c r="H448" s="133"/>
      <c r="I448" s="133"/>
      <c r="J448" s="133"/>
      <c r="K448" s="133"/>
      <c r="L448" s="133"/>
      <c r="M448" s="133"/>
      <c r="N448" s="133"/>
      <c r="O448" s="133"/>
      <c r="P448" s="133"/>
      <c r="Q448" s="133"/>
      <c r="R448" s="133"/>
      <c r="S448" s="133"/>
      <c r="T448" s="133" t="e">
        <f>Столы!#REF!</f>
        <v>#REF!</v>
      </c>
      <c r="U448" s="133" t="e">
        <f>Столы!#REF!</f>
        <v>#REF!</v>
      </c>
      <c r="V448" s="133" t="e">
        <f>Столы!#REF!</f>
        <v>#REF!</v>
      </c>
      <c r="W448" s="133" t="e">
        <f>Столы!#REF!</f>
        <v>#REF!</v>
      </c>
      <c r="X448" s="133" t="e">
        <f>Столы!#REF!</f>
        <v>#REF!</v>
      </c>
      <c r="Y448" s="133" t="e">
        <f>Столы!#REF!</f>
        <v>#REF!</v>
      </c>
    </row>
    <row r="449" spans="1:25" ht="24" customHeight="1">
      <c r="A449" s="160"/>
      <c r="B449" s="553"/>
      <c r="C449" s="140" t="s">
        <v>375</v>
      </c>
      <c r="D449" s="57" t="e">
        <f>Столы!#REF!</f>
        <v>#REF!</v>
      </c>
      <c r="E449" s="57" t="e">
        <f>Столы!#REF!</f>
        <v>#REF!</v>
      </c>
      <c r="F449" s="57" t="e">
        <f>Столы!#REF!</f>
        <v>#REF!</v>
      </c>
      <c r="G449" s="57" t="e">
        <f>Столы!#REF!</f>
        <v>#REF!</v>
      </c>
      <c r="H449" s="133"/>
      <c r="I449" s="133"/>
      <c r="J449" s="133"/>
      <c r="K449" s="133"/>
      <c r="L449" s="133"/>
      <c r="M449" s="133"/>
      <c r="N449" s="133"/>
      <c r="O449" s="133"/>
      <c r="P449" s="133"/>
      <c r="Q449" s="133"/>
      <c r="R449" s="133"/>
      <c r="S449" s="133"/>
      <c r="T449" s="133"/>
      <c r="U449" s="133"/>
      <c r="V449" s="133"/>
      <c r="W449" s="133"/>
      <c r="X449" s="133"/>
      <c r="Y449" s="133"/>
    </row>
    <row r="450" spans="1:25" ht="13.5" customHeight="1">
      <c r="A450" s="160"/>
      <c r="B450" s="553"/>
      <c r="C450" s="140" t="s">
        <v>304</v>
      </c>
      <c r="D450" s="57" t="e">
        <f>Столы!#REF!</f>
        <v>#REF!</v>
      </c>
      <c r="E450" s="57" t="e">
        <f>Столы!#REF!</f>
        <v>#REF!</v>
      </c>
      <c r="F450" s="57" t="e">
        <f>Столы!#REF!</f>
        <v>#REF!</v>
      </c>
      <c r="G450" s="57" t="e">
        <f>Столы!#REF!</f>
        <v>#REF!</v>
      </c>
      <c r="H450" s="133"/>
      <c r="I450" s="133" t="e">
        <f>Столы!#REF!</f>
        <v>#REF!</v>
      </c>
      <c r="J450" s="133" t="e">
        <f>Столы!#REF!</f>
        <v>#REF!</v>
      </c>
      <c r="K450" s="133" t="e">
        <f>Столы!#REF!</f>
        <v>#REF!</v>
      </c>
      <c r="L450" s="133" t="e">
        <f>Столы!#REF!</f>
        <v>#REF!</v>
      </c>
      <c r="M450" s="133" t="e">
        <f>Столы!#REF!</f>
        <v>#REF!</v>
      </c>
      <c r="N450" s="133" t="e">
        <f>Столы!#REF!</f>
        <v>#REF!</v>
      </c>
      <c r="O450" s="133" t="e">
        <f>Столы!#REF!</f>
        <v>#REF!</v>
      </c>
      <c r="P450" s="133" t="e">
        <f>Столы!#REF!</f>
        <v>#REF!</v>
      </c>
      <c r="Q450" s="133" t="e">
        <f>Столы!#REF!</f>
        <v>#REF!</v>
      </c>
      <c r="R450" s="133" t="e">
        <f>Столы!#REF!</f>
        <v>#REF!</v>
      </c>
      <c r="S450" s="133" t="e">
        <f>Столы!#REF!</f>
        <v>#REF!</v>
      </c>
      <c r="T450" s="133"/>
      <c r="U450" s="133"/>
      <c r="V450" s="133"/>
      <c r="W450" s="133"/>
      <c r="X450" s="133"/>
      <c r="Y450" s="133"/>
    </row>
    <row r="451" spans="1:25" ht="37.5" customHeight="1">
      <c r="A451" s="160"/>
      <c r="B451" s="553"/>
      <c r="C451" s="140" t="s">
        <v>376</v>
      </c>
      <c r="D451" s="57" t="e">
        <f>Столы!#REF!</f>
        <v>#REF!</v>
      </c>
      <c r="E451" s="57" t="e">
        <f>Столы!#REF!</f>
        <v>#REF!</v>
      </c>
      <c r="F451" s="57" t="e">
        <f>Столы!#REF!</f>
        <v>#REF!</v>
      </c>
      <c r="G451" s="57" t="e">
        <f>Столы!#REF!</f>
        <v>#REF!</v>
      </c>
      <c r="H451" s="57"/>
      <c r="I451" s="133" t="e">
        <f>Столы!#REF!</f>
        <v>#REF!</v>
      </c>
      <c r="J451" s="133" t="e">
        <f>Столы!#REF!</f>
        <v>#REF!</v>
      </c>
      <c r="K451" s="133" t="e">
        <f>Столы!#REF!</f>
        <v>#REF!</v>
      </c>
      <c r="L451" s="133" t="e">
        <f>Столы!#REF!</f>
        <v>#REF!</v>
      </c>
      <c r="M451" s="133" t="e">
        <f>Столы!#REF!</f>
        <v>#REF!</v>
      </c>
      <c r="N451" s="133" t="e">
        <f>Столы!#REF!</f>
        <v>#REF!</v>
      </c>
      <c r="O451" s="133" t="e">
        <f>Столы!#REF!</f>
        <v>#REF!</v>
      </c>
      <c r="P451" s="133" t="e">
        <f>Столы!#REF!</f>
        <v>#REF!</v>
      </c>
      <c r="Q451" s="133" t="e">
        <f>Столы!#REF!</f>
        <v>#REF!</v>
      </c>
      <c r="R451" s="133" t="e">
        <f>Столы!#REF!</f>
        <v>#REF!</v>
      </c>
      <c r="S451" s="133" t="e">
        <f>Столы!#REF!</f>
        <v>#REF!</v>
      </c>
      <c r="T451" s="133"/>
      <c r="U451" s="133"/>
      <c r="V451" s="133"/>
      <c r="W451" s="133"/>
      <c r="X451" s="133"/>
      <c r="Y451" s="133"/>
    </row>
    <row r="452" spans="1:25" ht="23.25" customHeight="1">
      <c r="A452" s="160"/>
      <c r="B452" s="553"/>
      <c r="C452" s="140" t="s">
        <v>377</v>
      </c>
      <c r="D452" s="57" t="e">
        <f>Столы!#REF!*2</f>
        <v>#REF!</v>
      </c>
      <c r="E452" s="57" t="e">
        <f>Столы!#REF!*2</f>
        <v>#REF!</v>
      </c>
      <c r="F452" s="57" t="e">
        <f>Столы!#REF!*2</f>
        <v>#REF!</v>
      </c>
      <c r="G452" s="57" t="e">
        <f>Столы!#REF!*2</f>
        <v>#REF!</v>
      </c>
      <c r="H452" s="133" t="e">
        <f>Столы!#REF!*2</f>
        <v>#REF!</v>
      </c>
      <c r="I452" s="133" t="e">
        <f>Столы!#REF!*2</f>
        <v>#REF!</v>
      </c>
      <c r="J452" s="133" t="e">
        <f>Столы!#REF!*2</f>
        <v>#REF!</v>
      </c>
      <c r="K452" s="133" t="e">
        <f>Столы!#REF!*2</f>
        <v>#REF!</v>
      </c>
      <c r="L452" s="133" t="e">
        <f>Столы!#REF!*2</f>
        <v>#REF!</v>
      </c>
      <c r="M452" s="133" t="e">
        <f>Столы!#REF!*2</f>
        <v>#REF!</v>
      </c>
      <c r="N452" s="133" t="e">
        <f>Столы!#REF!*2</f>
        <v>#REF!</v>
      </c>
      <c r="O452" s="133" t="e">
        <f>Столы!#REF!*2</f>
        <v>#REF!</v>
      </c>
      <c r="P452" s="133" t="e">
        <f>Столы!#REF!*2</f>
        <v>#REF!</v>
      </c>
      <c r="Q452" s="133" t="e">
        <f>Столы!#REF!*2</f>
        <v>#REF!</v>
      </c>
      <c r="R452" s="133" t="e">
        <f>Столы!#REF!*2</f>
        <v>#REF!</v>
      </c>
      <c r="S452" s="133" t="e">
        <f>Столы!#REF!*2</f>
        <v>#REF!</v>
      </c>
      <c r="T452" s="133"/>
      <c r="U452" s="133"/>
      <c r="V452" s="133"/>
      <c r="W452" s="133"/>
      <c r="X452" s="133"/>
      <c r="Y452" s="133"/>
    </row>
    <row r="453" spans="1:25" ht="23.25" customHeight="1">
      <c r="A453" s="160"/>
      <c r="B453" s="553"/>
      <c r="C453" s="140" t="s">
        <v>378</v>
      </c>
      <c r="D453" s="57" t="e">
        <f>Шкафы!#REF!</f>
        <v>#REF!</v>
      </c>
      <c r="E453" s="57" t="e">
        <f>Шкафы!#REF!</f>
        <v>#REF!</v>
      </c>
      <c r="F453" s="57" t="e">
        <f>Шкафы!#REF!</f>
        <v>#REF!</v>
      </c>
      <c r="G453" s="57" t="e">
        <f>Шкафы!#REF!</f>
        <v>#REF!</v>
      </c>
      <c r="H453" s="133" t="e">
        <f>Шкафы!#REF!</f>
        <v>#REF!</v>
      </c>
      <c r="I453" s="133"/>
      <c r="J453" s="133"/>
      <c r="K453" s="133"/>
      <c r="L453" s="133"/>
      <c r="M453" s="133"/>
      <c r="N453" s="133"/>
      <c r="O453" s="133"/>
      <c r="P453" s="133"/>
      <c r="Q453" s="133"/>
      <c r="R453" s="133"/>
      <c r="S453" s="133"/>
      <c r="T453" s="133" t="e">
        <f>Шкафы!#REF!</f>
        <v>#REF!</v>
      </c>
      <c r="U453" s="133" t="e">
        <f>Шкафы!#REF!</f>
        <v>#REF!</v>
      </c>
      <c r="V453" s="133" t="e">
        <f>Шкафы!#REF!</f>
        <v>#REF!</v>
      </c>
      <c r="W453" s="133" t="e">
        <f>Шкафы!#REF!</f>
        <v>#REF!</v>
      </c>
      <c r="X453" s="133" t="e">
        <f>Шкафы!#REF!</f>
        <v>#REF!</v>
      </c>
      <c r="Y453" s="133" t="e">
        <f>Шкафы!#REF!</f>
        <v>#REF!</v>
      </c>
    </row>
    <row r="454" spans="1:25" ht="23.25" customHeight="1">
      <c r="A454" s="160"/>
      <c r="B454" s="553"/>
      <c r="C454" s="140" t="s">
        <v>379</v>
      </c>
      <c r="D454" s="57" t="e">
        <f>Шкафы!#REF!</f>
        <v>#REF!</v>
      </c>
      <c r="E454" s="57" t="e">
        <f>Шкафы!#REF!</f>
        <v>#REF!</v>
      </c>
      <c r="F454" s="57" t="e">
        <f>Шкафы!#REF!</f>
        <v>#REF!</v>
      </c>
      <c r="G454" s="57" t="e">
        <f>Шкафы!#REF!</f>
        <v>#REF!</v>
      </c>
      <c r="H454" s="133" t="e">
        <f>Шкафы!#REF!</f>
        <v>#REF!</v>
      </c>
      <c r="I454" s="133"/>
      <c r="J454" s="133"/>
      <c r="K454" s="133"/>
      <c r="L454" s="133"/>
      <c r="M454" s="133"/>
      <c r="N454" s="133"/>
      <c r="O454" s="133"/>
      <c r="P454" s="133"/>
      <c r="Q454" s="133"/>
      <c r="R454" s="133"/>
      <c r="S454" s="133"/>
      <c r="T454" s="133"/>
      <c r="U454" s="133"/>
      <c r="V454" s="133"/>
      <c r="W454" s="133"/>
      <c r="X454" s="133"/>
      <c r="Y454" s="133"/>
    </row>
    <row r="455" spans="1:25" ht="23.25" customHeight="1">
      <c r="A455" s="160"/>
      <c r="B455" s="553"/>
      <c r="C455" s="140" t="s">
        <v>380</v>
      </c>
      <c r="D455" s="57" t="e">
        <f>Шкафы!#REF!</f>
        <v>#REF!</v>
      </c>
      <c r="E455" s="57" t="e">
        <f>Шкафы!#REF!</f>
        <v>#REF!</v>
      </c>
      <c r="F455" s="57" t="e">
        <f>Шкафы!#REF!</f>
        <v>#REF!</v>
      </c>
      <c r="G455" s="57" t="e">
        <f>Шкафы!#REF!</f>
        <v>#REF!</v>
      </c>
      <c r="H455" s="133" t="e">
        <f>Шкафы!#REF!</f>
        <v>#REF!</v>
      </c>
      <c r="I455" s="133"/>
      <c r="J455" s="133"/>
      <c r="K455" s="133"/>
      <c r="L455" s="133"/>
      <c r="M455" s="133"/>
      <c r="N455" s="133"/>
      <c r="O455" s="133"/>
      <c r="P455" s="133"/>
      <c r="Q455" s="133"/>
      <c r="R455" s="133"/>
      <c r="S455" s="133"/>
      <c r="T455" s="133" t="e">
        <f>Шкафы!#REF!</f>
        <v>#REF!</v>
      </c>
      <c r="U455" s="133" t="e">
        <f>Шкафы!#REF!</f>
        <v>#REF!</v>
      </c>
      <c r="V455" s="133" t="e">
        <f>Шкафы!#REF!</f>
        <v>#REF!</v>
      </c>
      <c r="W455" s="133" t="e">
        <f>Шкафы!#REF!</f>
        <v>#REF!</v>
      </c>
      <c r="X455" s="133" t="e">
        <f>Шкафы!#REF!</f>
        <v>#REF!</v>
      </c>
      <c r="Y455" s="133" t="e">
        <f>Шкафы!#REF!</f>
        <v>#REF!</v>
      </c>
    </row>
    <row r="456" spans="1:25" ht="23.25" customHeight="1">
      <c r="A456" s="160"/>
      <c r="B456" s="553"/>
      <c r="C456" s="140" t="s">
        <v>361</v>
      </c>
      <c r="D456" s="57" t="e">
        <f>Шкафы!#REF!</f>
        <v>#REF!</v>
      </c>
      <c r="E456" s="57" t="e">
        <f>Шкафы!#REF!</f>
        <v>#REF!</v>
      </c>
      <c r="F456" s="57" t="e">
        <f>Шкафы!#REF!</f>
        <v>#REF!</v>
      </c>
      <c r="G456" s="57" t="e">
        <f>Шкафы!#REF!</f>
        <v>#REF!</v>
      </c>
      <c r="H456" s="133" t="e">
        <f>Шкафы!#REF!</f>
        <v>#REF!</v>
      </c>
      <c r="I456" s="133"/>
      <c r="J456" s="133"/>
      <c r="K456" s="133"/>
      <c r="L456" s="133"/>
      <c r="M456" s="133"/>
      <c r="N456" s="133"/>
      <c r="O456" s="133"/>
      <c r="P456" s="133"/>
      <c r="Q456" s="133"/>
      <c r="R456" s="133"/>
      <c r="S456" s="133"/>
      <c r="T456" s="133"/>
      <c r="U456" s="133"/>
      <c r="V456" s="133"/>
      <c r="W456" s="133"/>
      <c r="X456" s="133"/>
      <c r="Y456" s="133"/>
    </row>
    <row r="457" spans="1:25" ht="23.25" customHeight="1">
      <c r="A457" s="160"/>
      <c r="B457" s="553"/>
      <c r="C457" s="140" t="s">
        <v>362</v>
      </c>
      <c r="D457" s="57" t="e">
        <f>Шкафы!#REF!</f>
        <v>#REF!</v>
      </c>
      <c r="E457" s="57" t="e">
        <f>Шкафы!#REF!</f>
        <v>#REF!</v>
      </c>
      <c r="F457" s="57" t="e">
        <f>Шкафы!#REF!</f>
        <v>#REF!</v>
      </c>
      <c r="G457" s="57" t="e">
        <f>Шкафы!#REF!</f>
        <v>#REF!</v>
      </c>
      <c r="H457" s="133" t="e">
        <f>Шкафы!#REF!</f>
        <v>#REF!</v>
      </c>
      <c r="I457" s="133"/>
      <c r="J457" s="133"/>
      <c r="K457" s="133"/>
      <c r="L457" s="133"/>
      <c r="M457" s="133"/>
      <c r="N457" s="133"/>
      <c r="O457" s="133"/>
      <c r="P457" s="133"/>
      <c r="Q457" s="133"/>
      <c r="R457" s="133"/>
      <c r="S457" s="133"/>
      <c r="T457" s="133"/>
      <c r="U457" s="133"/>
      <c r="V457" s="133"/>
      <c r="W457" s="133"/>
      <c r="X457" s="133"/>
      <c r="Y457" s="133"/>
    </row>
    <row r="458" spans="1:25" ht="23.25" customHeight="1">
      <c r="A458" s="139" t="s">
        <v>381</v>
      </c>
      <c r="B458" s="553"/>
      <c r="C458" s="140" t="s">
        <v>382</v>
      </c>
      <c r="D458" s="57" t="e">
        <f>Шкафы!#REF!</f>
        <v>#REF!</v>
      </c>
      <c r="E458" s="57" t="e">
        <f>Шкафы!#REF!</f>
        <v>#REF!</v>
      </c>
      <c r="F458" s="57" t="e">
        <f>Шкафы!#REF!</f>
        <v>#REF!</v>
      </c>
      <c r="G458" s="57" t="e">
        <f>Шкафы!#REF!</f>
        <v>#REF!</v>
      </c>
      <c r="H458" s="133" t="e">
        <f>Шкафы!#REF!</f>
        <v>#REF!</v>
      </c>
      <c r="I458" s="133"/>
      <c r="J458" s="133"/>
      <c r="K458" s="133"/>
      <c r="L458" s="133"/>
      <c r="M458" s="133"/>
      <c r="N458" s="133"/>
      <c r="O458" s="133"/>
      <c r="P458" s="133"/>
      <c r="Q458" s="133"/>
      <c r="R458" s="133"/>
      <c r="S458" s="133"/>
      <c r="T458" s="133"/>
      <c r="U458" s="133"/>
      <c r="V458" s="133"/>
      <c r="W458" s="133"/>
      <c r="X458" s="133"/>
      <c r="Y458" s="133"/>
    </row>
    <row r="459" spans="1:25" ht="23.25" customHeight="1">
      <c r="A459" s="139"/>
      <c r="B459" s="553"/>
      <c r="C459" s="140" t="s">
        <v>383</v>
      </c>
      <c r="D459" s="57" t="e">
        <f>Шкафы!#REF!</f>
        <v>#REF!</v>
      </c>
      <c r="E459" s="57" t="e">
        <f>Шкафы!#REF!</f>
        <v>#REF!</v>
      </c>
      <c r="F459" s="57" t="e">
        <f>Шкафы!#REF!</f>
        <v>#REF!</v>
      </c>
      <c r="G459" s="57" t="e">
        <f>Шкафы!#REF!</f>
        <v>#REF!</v>
      </c>
      <c r="H459" s="133" t="e">
        <f>Шкафы!#REF!</f>
        <v>#REF!</v>
      </c>
      <c r="I459" s="133"/>
      <c r="J459" s="133"/>
      <c r="K459" s="133"/>
      <c r="L459" s="133"/>
      <c r="M459" s="133"/>
      <c r="N459" s="133"/>
      <c r="O459" s="133"/>
      <c r="P459" s="133"/>
      <c r="Q459" s="133"/>
      <c r="R459" s="133"/>
      <c r="S459" s="133"/>
      <c r="T459" s="133"/>
      <c r="U459" s="133"/>
      <c r="V459" s="133"/>
      <c r="W459" s="133"/>
      <c r="X459" s="133"/>
      <c r="Y459" s="133"/>
    </row>
    <row r="460" spans="1:25" ht="23.25" customHeight="1">
      <c r="A460" s="138"/>
      <c r="B460" s="553"/>
      <c r="C460" s="140" t="s">
        <v>384</v>
      </c>
      <c r="D460" s="57" t="e">
        <f>Шкафы!#REF!</f>
        <v>#REF!</v>
      </c>
      <c r="E460" s="57" t="e">
        <f>Шкафы!#REF!</f>
        <v>#REF!</v>
      </c>
      <c r="F460" s="57" t="e">
        <f>Шкафы!#REF!</f>
        <v>#REF!</v>
      </c>
      <c r="G460" s="57" t="e">
        <f>Шкафы!#REF!</f>
        <v>#REF!</v>
      </c>
      <c r="H460" s="57"/>
      <c r="I460" s="57"/>
      <c r="J460" s="133"/>
      <c r="K460" s="133"/>
      <c r="L460" s="133"/>
      <c r="M460" s="133"/>
      <c r="N460" s="133"/>
      <c r="O460" s="133"/>
      <c r="P460" s="133"/>
      <c r="Q460" s="133"/>
      <c r="R460" s="133"/>
      <c r="S460" s="133"/>
      <c r="T460" s="133" t="e">
        <f>Шкафы!#REF!</f>
        <v>#REF!</v>
      </c>
      <c r="U460" s="133" t="e">
        <f>Шкафы!#REF!</f>
        <v>#REF!</v>
      </c>
      <c r="V460" s="133" t="e">
        <f>Шкафы!#REF!</f>
        <v>#REF!</v>
      </c>
      <c r="W460" s="133" t="e">
        <f>Шкафы!#REF!</f>
        <v>#REF!</v>
      </c>
      <c r="X460" s="133" t="e">
        <f>Шкафы!#REF!</f>
        <v>#REF!</v>
      </c>
      <c r="Y460" s="133" t="e">
        <f>Шкафы!#REF!</f>
        <v>#REF!</v>
      </c>
    </row>
    <row r="461" spans="1:25" ht="23.25" customHeight="1">
      <c r="A461" s="138"/>
      <c r="B461" s="553"/>
      <c r="C461" s="140" t="s">
        <v>385</v>
      </c>
      <c r="D461" s="57" t="e">
        <f>Шкафы!#REF!</f>
        <v>#REF!</v>
      </c>
      <c r="E461" s="57" t="e">
        <f>Шкафы!#REF!</f>
        <v>#REF!</v>
      </c>
      <c r="F461" s="57" t="e">
        <f>Шкафы!#REF!</f>
        <v>#REF!</v>
      </c>
      <c r="G461" s="57" t="e">
        <f>Шкафы!#REF!</f>
        <v>#REF!</v>
      </c>
      <c r="H461" s="57"/>
      <c r="I461" s="57"/>
      <c r="J461" s="133"/>
      <c r="K461" s="133"/>
      <c r="L461" s="133"/>
      <c r="M461" s="133"/>
      <c r="N461" s="133"/>
      <c r="O461" s="133"/>
      <c r="P461" s="133"/>
      <c r="Q461" s="133"/>
      <c r="R461" s="133"/>
      <c r="S461" s="133"/>
      <c r="T461" s="133" t="e">
        <f>Шкафы!#REF!</f>
        <v>#REF!</v>
      </c>
      <c r="U461" s="133" t="e">
        <f>Шкафы!#REF!</f>
        <v>#REF!</v>
      </c>
      <c r="V461" s="133" t="e">
        <f>Шкафы!#REF!</f>
        <v>#REF!</v>
      </c>
      <c r="W461" s="133" t="e">
        <f>Шкафы!#REF!</f>
        <v>#REF!</v>
      </c>
      <c r="X461" s="133" t="e">
        <f>Шкафы!#REF!</f>
        <v>#REF!</v>
      </c>
      <c r="Y461" s="133" t="e">
        <f>Шкафы!#REF!</f>
        <v>#REF!</v>
      </c>
    </row>
    <row r="462" spans="1:25" ht="23.25" customHeight="1">
      <c r="A462" s="138"/>
      <c r="B462" s="553"/>
      <c r="C462" s="140" t="s">
        <v>134</v>
      </c>
      <c r="D462" s="184">
        <f>'Дополнительная комплектация'!$AK$339</f>
        <v>174</v>
      </c>
      <c r="E462" s="184">
        <f>'Дополнительная комплектация'!$AK$339</f>
        <v>174</v>
      </c>
      <c r="F462" s="184">
        <f>'Дополнительная комплектация'!$AK$339</f>
        <v>174</v>
      </c>
      <c r="G462" s="184">
        <f>'Дополнительная комплектация'!$AK$339</f>
        <v>174</v>
      </c>
      <c r="H462" s="133"/>
      <c r="I462" s="133"/>
      <c r="J462" s="133"/>
      <c r="K462" s="133"/>
      <c r="L462" s="133"/>
      <c r="M462" s="133"/>
      <c r="N462" s="133"/>
      <c r="O462" s="133"/>
      <c r="P462" s="133"/>
      <c r="Q462" s="133"/>
      <c r="R462" s="133"/>
      <c r="S462" s="133"/>
      <c r="T462" s="133"/>
      <c r="U462" s="133"/>
      <c r="V462" s="133"/>
      <c r="W462" s="133"/>
      <c r="X462" s="133"/>
      <c r="Y462" s="133"/>
    </row>
    <row r="463" spans="1:25" ht="39" customHeight="1">
      <c r="A463" s="138"/>
      <c r="B463" s="553"/>
      <c r="C463" s="134" t="s">
        <v>136</v>
      </c>
      <c r="D463" s="57" t="e">
        <f>SUM(D438:D462)</f>
        <v>#REF!</v>
      </c>
      <c r="E463" s="57" t="e">
        <f>SUM(E438:E462)</f>
        <v>#REF!</v>
      </c>
      <c r="F463" s="57" t="e">
        <f>SUM(F438:F462)</f>
        <v>#REF!</v>
      </c>
      <c r="G463" s="57" t="e">
        <f>SUM(G438:G462)</f>
        <v>#REF!</v>
      </c>
      <c r="H463" s="133" t="e">
        <f>SUM(H452:H459)</f>
        <v>#REF!</v>
      </c>
      <c r="I463" s="133" t="e">
        <f>SUM(I438:I462)</f>
        <v>#REF!</v>
      </c>
      <c r="J463" s="141" t="e">
        <f t="shared" ref="J463:Y463" si="38">SUM(J438:J462)</f>
        <v>#REF!</v>
      </c>
      <c r="K463" s="141" t="e">
        <f t="shared" si="38"/>
        <v>#REF!</v>
      </c>
      <c r="L463" s="141" t="e">
        <f t="shared" si="38"/>
        <v>#REF!</v>
      </c>
      <c r="M463" s="141" t="e">
        <f t="shared" si="38"/>
        <v>#REF!</v>
      </c>
      <c r="N463" s="141" t="e">
        <f t="shared" si="38"/>
        <v>#REF!</v>
      </c>
      <c r="O463" s="141" t="e">
        <f t="shared" si="38"/>
        <v>#REF!</v>
      </c>
      <c r="P463" s="141" t="e">
        <f t="shared" si="38"/>
        <v>#REF!</v>
      </c>
      <c r="Q463" s="141" t="e">
        <f t="shared" si="38"/>
        <v>#REF!</v>
      </c>
      <c r="R463" s="141" t="e">
        <f t="shared" si="38"/>
        <v>#REF!</v>
      </c>
      <c r="S463" s="141" t="e">
        <f t="shared" si="38"/>
        <v>#REF!</v>
      </c>
      <c r="T463" s="141" t="e">
        <f t="shared" si="38"/>
        <v>#REF!</v>
      </c>
      <c r="U463" s="141" t="e">
        <f t="shared" si="38"/>
        <v>#REF!</v>
      </c>
      <c r="V463" s="141" t="e">
        <f t="shared" si="38"/>
        <v>#REF!</v>
      </c>
      <c r="W463" s="141" t="e">
        <f t="shared" si="38"/>
        <v>#REF!</v>
      </c>
      <c r="X463" s="163" t="e">
        <f t="shared" si="38"/>
        <v>#REF!</v>
      </c>
      <c r="Y463" s="163" t="e">
        <f t="shared" si="38"/>
        <v>#REF!</v>
      </c>
    </row>
    <row r="464" spans="1:25" ht="18.75" customHeight="1">
      <c r="A464" s="159"/>
      <c r="B464" s="566" t="s">
        <v>318</v>
      </c>
      <c r="C464" s="538" t="s">
        <v>386</v>
      </c>
      <c r="D464" s="245"/>
      <c r="E464" s="239" t="s">
        <v>320</v>
      </c>
      <c r="F464" s="239" t="s">
        <v>321</v>
      </c>
      <c r="G464" s="239" t="s">
        <v>322</v>
      </c>
      <c r="H464" s="239" t="s">
        <v>323</v>
      </c>
      <c r="I464" s="265"/>
      <c r="J464" s="543" t="s">
        <v>939</v>
      </c>
      <c r="K464" s="544"/>
      <c r="L464" s="539" t="s">
        <v>324</v>
      </c>
      <c r="M464" s="539"/>
      <c r="N464" s="246"/>
      <c r="O464" s="539" t="s">
        <v>325</v>
      </c>
      <c r="P464" s="539"/>
      <c r="Q464" s="539" t="s">
        <v>326</v>
      </c>
      <c r="R464" s="539"/>
      <c r="S464" s="539" t="s">
        <v>327</v>
      </c>
      <c r="T464" s="539"/>
      <c r="U464" s="539" t="s">
        <v>1209</v>
      </c>
      <c r="V464" s="539"/>
      <c r="W464" s="539"/>
      <c r="X464" s="539"/>
      <c r="Y464" s="158"/>
    </row>
    <row r="465" spans="1:25">
      <c r="A465" s="138"/>
      <c r="B465" s="566"/>
      <c r="C465" s="538"/>
      <c r="D465" s="245"/>
      <c r="E465" s="240">
        <f>'Дополнительная комплектация'!$X$173</f>
        <v>2580</v>
      </c>
      <c r="F465" s="240">
        <f>'Дополнительная комплектация'!$AB$173</f>
        <v>2930</v>
      </c>
      <c r="G465" s="240">
        <f>'Дополнительная комплектация'!$AF$173</f>
        <v>3490</v>
      </c>
      <c r="H465" s="240">
        <f>'Дополнительная комплектация'!$AJ$173</f>
        <v>4360</v>
      </c>
      <c r="I465" s="266"/>
      <c r="J465" s="554">
        <f>'Дополнительная комплектация'!$AN$173</f>
        <v>5920</v>
      </c>
      <c r="K465" s="555"/>
      <c r="L465" s="546">
        <f>'Дополнительная комплектация'!X$175</f>
        <v>4360</v>
      </c>
      <c r="M465" s="546"/>
      <c r="N465" s="247"/>
      <c r="O465" s="540">
        <f>'Дополнительная комплектация'!$AB$175</f>
        <v>4920</v>
      </c>
      <c r="P465" s="556"/>
      <c r="Q465" s="546">
        <f>'Дополнительная комплектация'!AF$175</f>
        <v>5470</v>
      </c>
      <c r="R465" s="546"/>
      <c r="S465" s="540">
        <f>'Дополнительная комплектация'!$AJ$175</f>
        <v>6160</v>
      </c>
      <c r="T465" s="541"/>
      <c r="U465" s="542">
        <f>'Дополнительная комплектация'!$AN$175</f>
        <v>7770</v>
      </c>
      <c r="V465" s="542"/>
      <c r="W465" s="528"/>
      <c r="X465" s="528"/>
      <c r="Y465" s="162"/>
    </row>
    <row r="466" spans="1:25" ht="12.75" customHeight="1">
      <c r="A466" s="76"/>
      <c r="B466" s="553" t="s">
        <v>387</v>
      </c>
      <c r="C466" s="140" t="s">
        <v>225</v>
      </c>
      <c r="D466" s="57">
        <f>'Дополнительная комплектация'!$B$198*2</f>
        <v>420</v>
      </c>
      <c r="E466" s="57">
        <f>'Дополнительная комплектация'!E198*2</f>
        <v>800</v>
      </c>
      <c r="F466" s="57">
        <f>'Дополнительная комплектация'!H198*2</f>
        <v>960</v>
      </c>
      <c r="G466" s="57">
        <f>'Дополнительная комплектация'!K198*2</f>
        <v>1140</v>
      </c>
      <c r="H466" s="133"/>
      <c r="I466" s="133"/>
      <c r="J466" s="133"/>
      <c r="K466" s="133"/>
      <c r="L466" s="133"/>
      <c r="M466" s="133"/>
      <c r="N466" s="133"/>
      <c r="O466" s="133"/>
      <c r="P466" s="133"/>
      <c r="Q466" s="133"/>
      <c r="R466" s="133"/>
      <c r="S466" s="133"/>
      <c r="T466" s="133"/>
      <c r="U466" s="133"/>
      <c r="V466" s="133"/>
      <c r="W466" s="133"/>
      <c r="X466" s="133"/>
      <c r="Y466" s="133"/>
    </row>
    <row r="467" spans="1:25" ht="12.75" customHeight="1">
      <c r="A467" s="160"/>
      <c r="B467" s="553"/>
      <c r="C467" s="140" t="s">
        <v>329</v>
      </c>
      <c r="D467" s="57">
        <f>'Дополнительная комплектация'!$P$198*2</f>
        <v>160</v>
      </c>
      <c r="E467" s="57">
        <f>'Дополнительная комплектация'!S198*2</f>
        <v>300</v>
      </c>
      <c r="F467" s="57">
        <f>'Дополнительная комплектация'!V198*2</f>
        <v>360</v>
      </c>
      <c r="G467" s="57">
        <f>'Дополнительная комплектация'!Y198*2</f>
        <v>420</v>
      </c>
      <c r="H467" s="133"/>
      <c r="I467" s="133"/>
      <c r="J467" s="133"/>
      <c r="K467" s="133"/>
      <c r="L467" s="133"/>
      <c r="M467" s="133"/>
      <c r="N467" s="133"/>
      <c r="O467" s="133"/>
      <c r="P467" s="133"/>
      <c r="Q467" s="133"/>
      <c r="R467" s="133"/>
      <c r="S467" s="133"/>
      <c r="T467" s="133"/>
      <c r="U467" s="133"/>
      <c r="V467" s="133"/>
      <c r="W467" s="133"/>
      <c r="X467" s="133"/>
      <c r="Y467" s="133"/>
    </row>
    <row r="468" spans="1:25" ht="24" customHeight="1">
      <c r="A468" s="160"/>
      <c r="B468" s="553"/>
      <c r="C468" s="140" t="s">
        <v>388</v>
      </c>
      <c r="D468" s="57">
        <f>'Дополнительная комплектация'!$P$204</f>
        <v>80</v>
      </c>
      <c r="E468" s="57">
        <f>'Дополнительная комплектация'!S204</f>
        <v>150</v>
      </c>
      <c r="F468" s="57">
        <f>'Дополнительная комплектация'!V204</f>
        <v>180</v>
      </c>
      <c r="G468" s="57">
        <f>'Дополнительная комплектация'!Y204</f>
        <v>210</v>
      </c>
      <c r="H468" s="133"/>
      <c r="I468" s="133"/>
      <c r="J468" s="133"/>
      <c r="K468" s="133"/>
      <c r="L468" s="133"/>
      <c r="M468" s="133"/>
      <c r="N468" s="133"/>
      <c r="O468" s="133"/>
      <c r="P468" s="133"/>
      <c r="Q468" s="133"/>
      <c r="R468" s="133"/>
      <c r="S468" s="133"/>
      <c r="T468" s="133"/>
      <c r="U468" s="133"/>
      <c r="V468" s="133"/>
      <c r="W468" s="133"/>
      <c r="X468" s="133"/>
      <c r="Y468" s="133"/>
    </row>
    <row r="469" spans="1:25" ht="24" customHeight="1">
      <c r="A469" s="160"/>
      <c r="B469" s="553"/>
      <c r="C469" s="140" t="s">
        <v>331</v>
      </c>
      <c r="D469" s="184">
        <f>'Дополнительная комплектация'!$J$222*1.2+'Дополнительная комплектация'!$AK$343*2</f>
        <v>334</v>
      </c>
      <c r="E469" s="184">
        <f>'Дополнительная комплектация'!$J$222*1.2+'Дополнительная комплектация'!$AK$343*2</f>
        <v>334</v>
      </c>
      <c r="F469" s="184">
        <f>'Дополнительная комплектация'!$J$222*1.2+'Дополнительная комплектация'!$AK$343*2</f>
        <v>334</v>
      </c>
      <c r="G469" s="184">
        <f>'Дополнительная комплектация'!$J$222*1.2+'Дополнительная комплектация'!$AK$343*2</f>
        <v>334</v>
      </c>
      <c r="H469" s="133"/>
      <c r="I469" s="133"/>
      <c r="J469" s="133"/>
      <c r="K469" s="133"/>
      <c r="L469" s="133"/>
      <c r="M469" s="133"/>
      <c r="N469" s="133"/>
      <c r="O469" s="133"/>
      <c r="P469" s="133"/>
      <c r="Q469" s="133"/>
      <c r="R469" s="133"/>
      <c r="S469" s="133"/>
      <c r="T469" s="133"/>
      <c r="U469" s="133"/>
      <c r="V469" s="133"/>
      <c r="W469" s="133"/>
      <c r="X469" s="133"/>
      <c r="Y469" s="133"/>
    </row>
    <row r="470" spans="1:25" ht="24" customHeight="1">
      <c r="A470" s="160"/>
      <c r="B470" s="553"/>
      <c r="C470" s="140" t="s">
        <v>389</v>
      </c>
      <c r="D470" s="184">
        <f>'Дополнительная комплектация'!$J$222*0.9+'Дополнительная комплектация'!$AK$343*2</f>
        <v>269.5</v>
      </c>
      <c r="E470" s="184">
        <f>'Дополнительная комплектация'!$J$222*0.9+'Дополнительная комплектация'!$AK$343*2</f>
        <v>269.5</v>
      </c>
      <c r="F470" s="184">
        <f>'Дополнительная комплектация'!$J$222*0.9+'Дополнительная комплектация'!$AK$343*2</f>
        <v>269.5</v>
      </c>
      <c r="G470" s="184">
        <f>'Дополнительная комплектация'!$J$222*0.9+'Дополнительная комплектация'!$AK$343*2</f>
        <v>269.5</v>
      </c>
      <c r="H470" s="133"/>
      <c r="I470" s="133"/>
      <c r="J470" s="133"/>
      <c r="K470" s="133"/>
      <c r="L470" s="133"/>
      <c r="M470" s="133"/>
      <c r="N470" s="133"/>
      <c r="O470" s="133"/>
      <c r="P470" s="133"/>
      <c r="Q470" s="133"/>
      <c r="R470" s="133"/>
      <c r="S470" s="133"/>
      <c r="T470" s="133"/>
      <c r="U470" s="133"/>
      <c r="V470" s="133"/>
      <c r="W470" s="133"/>
      <c r="X470" s="133"/>
      <c r="Y470" s="133"/>
    </row>
    <row r="471" spans="1:25" ht="24.75" customHeight="1">
      <c r="A471" s="160"/>
      <c r="B471" s="553"/>
      <c r="C471" s="140" t="s">
        <v>390</v>
      </c>
      <c r="D471" s="184">
        <f>'Дополнительная комплектация'!$J$222*0.6+'Дополнительная комплектация'!$AK$343*2</f>
        <v>205</v>
      </c>
      <c r="E471" s="184">
        <f>'Дополнительная комплектация'!$J$222*0.6+'Дополнительная комплектация'!$AK$343*2</f>
        <v>205</v>
      </c>
      <c r="F471" s="184">
        <f>'Дополнительная комплектация'!$J$222*0.6+'Дополнительная комплектация'!$AK$343*2</f>
        <v>205</v>
      </c>
      <c r="G471" s="184">
        <f>'Дополнительная комплектация'!$J$222*0.6+'Дополнительная комплектация'!$AK$343*2</f>
        <v>205</v>
      </c>
      <c r="H471" s="133"/>
      <c r="I471" s="133"/>
      <c r="J471" s="133"/>
      <c r="K471" s="133"/>
      <c r="L471" s="133"/>
      <c r="M471" s="133"/>
      <c r="N471" s="133"/>
      <c r="O471" s="133"/>
      <c r="P471" s="133"/>
      <c r="Q471" s="133"/>
      <c r="R471" s="133"/>
      <c r="S471" s="133"/>
      <c r="T471" s="133"/>
      <c r="U471" s="133"/>
      <c r="V471" s="133"/>
      <c r="W471" s="133"/>
      <c r="X471" s="133"/>
      <c r="Y471" s="133"/>
    </row>
    <row r="472" spans="1:25" ht="12.75" customHeight="1">
      <c r="A472" s="160"/>
      <c r="B472" s="553"/>
      <c r="C472" s="140" t="s">
        <v>391</v>
      </c>
      <c r="D472" s="57" t="e">
        <f>Столы!#REF!*2</f>
        <v>#REF!</v>
      </c>
      <c r="E472" s="57" t="e">
        <f>Столы!#REF!*2</f>
        <v>#REF!</v>
      </c>
      <c r="F472" s="57" t="e">
        <f>Столы!#REF!*2</f>
        <v>#REF!</v>
      </c>
      <c r="G472" s="57" t="e">
        <f>Столы!#REF!*2</f>
        <v>#REF!</v>
      </c>
      <c r="H472" s="133"/>
      <c r="I472" s="133" t="e">
        <f>Столы!#REF!*2</f>
        <v>#REF!</v>
      </c>
      <c r="J472" s="133" t="e">
        <f>Столы!#REF!*2</f>
        <v>#REF!</v>
      </c>
      <c r="K472" s="133" t="e">
        <f>Столы!#REF!*2</f>
        <v>#REF!</v>
      </c>
      <c r="L472" s="133" t="e">
        <f>Столы!#REF!*2</f>
        <v>#REF!</v>
      </c>
      <c r="M472" s="133" t="e">
        <f>Столы!#REF!*2</f>
        <v>#REF!</v>
      </c>
      <c r="N472" s="133" t="e">
        <f>Столы!#REF!*2</f>
        <v>#REF!</v>
      </c>
      <c r="O472" s="133" t="e">
        <f>Столы!#REF!*2</f>
        <v>#REF!</v>
      </c>
      <c r="P472" s="133" t="e">
        <f>Столы!#REF!*2</f>
        <v>#REF!</v>
      </c>
      <c r="Q472" s="133" t="e">
        <f>Столы!#REF!*2</f>
        <v>#REF!</v>
      </c>
      <c r="R472" s="133" t="e">
        <f>Столы!#REF!*2</f>
        <v>#REF!</v>
      </c>
      <c r="S472" s="133" t="e">
        <f>Столы!#REF!*2</f>
        <v>#REF!</v>
      </c>
      <c r="T472" s="57"/>
      <c r="U472" s="57"/>
      <c r="V472" s="57"/>
      <c r="W472" s="57"/>
      <c r="X472" s="57"/>
      <c r="Y472" s="57"/>
    </row>
    <row r="473" spans="1:25" ht="24.75" customHeight="1">
      <c r="A473" s="160"/>
      <c r="B473" s="553"/>
      <c r="C473" s="140" t="s">
        <v>304</v>
      </c>
      <c r="D473" s="57" t="e">
        <f>Столы!#REF!</f>
        <v>#REF!</v>
      </c>
      <c r="E473" s="57" t="e">
        <f>Столы!#REF!</f>
        <v>#REF!</v>
      </c>
      <c r="F473" s="57" t="e">
        <f>Столы!#REF!</f>
        <v>#REF!</v>
      </c>
      <c r="G473" s="57" t="e">
        <f>Столы!#REF!</f>
        <v>#REF!</v>
      </c>
      <c r="H473" s="133"/>
      <c r="I473" s="133" t="e">
        <f>Столы!#REF!</f>
        <v>#REF!</v>
      </c>
      <c r="J473" s="133" t="e">
        <f>Столы!#REF!</f>
        <v>#REF!</v>
      </c>
      <c r="K473" s="133" t="e">
        <f>Столы!#REF!</f>
        <v>#REF!</v>
      </c>
      <c r="L473" s="133" t="e">
        <f>Столы!#REF!</f>
        <v>#REF!</v>
      </c>
      <c r="M473" s="133" t="e">
        <f>Столы!#REF!</f>
        <v>#REF!</v>
      </c>
      <c r="N473" s="133" t="e">
        <f>Столы!#REF!</f>
        <v>#REF!</v>
      </c>
      <c r="O473" s="133" t="e">
        <f>Столы!#REF!</f>
        <v>#REF!</v>
      </c>
      <c r="P473" s="133" t="e">
        <f>Столы!#REF!</f>
        <v>#REF!</v>
      </c>
      <c r="Q473" s="133" t="e">
        <f>Столы!#REF!</f>
        <v>#REF!</v>
      </c>
      <c r="R473" s="133" t="e">
        <f>Столы!#REF!</f>
        <v>#REF!</v>
      </c>
      <c r="S473" s="133" t="e">
        <f>Столы!#REF!</f>
        <v>#REF!</v>
      </c>
      <c r="T473" s="133"/>
      <c r="U473" s="133"/>
      <c r="V473" s="133"/>
      <c r="W473" s="133"/>
      <c r="X473" s="133"/>
      <c r="Y473" s="133"/>
    </row>
    <row r="474" spans="1:25" ht="24.75" customHeight="1">
      <c r="A474" s="160"/>
      <c r="B474" s="553"/>
      <c r="C474" s="140" t="s">
        <v>360</v>
      </c>
      <c r="D474" s="57" t="e">
        <f>Столы!#REF!</f>
        <v>#REF!</v>
      </c>
      <c r="E474" s="57" t="e">
        <f>Столы!#REF!</f>
        <v>#REF!</v>
      </c>
      <c r="F474" s="57" t="e">
        <f>Столы!#REF!</f>
        <v>#REF!</v>
      </c>
      <c r="G474" s="57" t="e">
        <f>Столы!#REF!</f>
        <v>#REF!</v>
      </c>
      <c r="H474" s="133" t="e">
        <f>Столы!#REF!</f>
        <v>#REF!</v>
      </c>
      <c r="I474" s="133" t="e">
        <f>Столы!#REF!</f>
        <v>#REF!</v>
      </c>
      <c r="J474" s="133" t="e">
        <f>Столы!#REF!</f>
        <v>#REF!</v>
      </c>
      <c r="K474" s="133" t="e">
        <f>Столы!#REF!</f>
        <v>#REF!</v>
      </c>
      <c r="L474" s="133" t="e">
        <f>Столы!#REF!</f>
        <v>#REF!</v>
      </c>
      <c r="M474" s="133" t="e">
        <f>Столы!#REF!</f>
        <v>#REF!</v>
      </c>
      <c r="N474" s="133" t="e">
        <f>Столы!#REF!</f>
        <v>#REF!</v>
      </c>
      <c r="O474" s="133" t="e">
        <f>Столы!#REF!</f>
        <v>#REF!</v>
      </c>
      <c r="P474" s="133" t="e">
        <f>Столы!#REF!</f>
        <v>#REF!</v>
      </c>
      <c r="Q474" s="133" t="e">
        <f>Столы!#REF!</f>
        <v>#REF!</v>
      </c>
      <c r="R474" s="133" t="e">
        <f>Столы!#REF!</f>
        <v>#REF!</v>
      </c>
      <c r="S474" s="133" t="e">
        <f>Столы!#REF!</f>
        <v>#REF!</v>
      </c>
      <c r="T474" s="133"/>
      <c r="U474" s="133"/>
      <c r="V474" s="133"/>
      <c r="W474" s="133"/>
      <c r="X474" s="133"/>
      <c r="Y474" s="133"/>
    </row>
    <row r="475" spans="1:25" ht="24.75" customHeight="1">
      <c r="A475" s="160"/>
      <c r="B475" s="553"/>
      <c r="C475" s="140" t="s">
        <v>392</v>
      </c>
      <c r="D475" s="57" t="e">
        <f>Столы!#REF!*2</f>
        <v>#REF!</v>
      </c>
      <c r="E475" s="57" t="e">
        <f>Столы!#REF!*2</f>
        <v>#REF!</v>
      </c>
      <c r="F475" s="57" t="e">
        <f>Столы!#REF!*2</f>
        <v>#REF!</v>
      </c>
      <c r="G475" s="57" t="e">
        <f>Столы!#REF!*2</f>
        <v>#REF!</v>
      </c>
      <c r="H475" s="133" t="e">
        <f>Столы!#REF!*2</f>
        <v>#REF!</v>
      </c>
      <c r="I475" s="133" t="e">
        <f>Столы!#REF!*2</f>
        <v>#REF!</v>
      </c>
      <c r="J475" s="133" t="e">
        <f>Столы!#REF!*2</f>
        <v>#REF!</v>
      </c>
      <c r="K475" s="133" t="e">
        <f>Столы!#REF!*2</f>
        <v>#REF!</v>
      </c>
      <c r="L475" s="133" t="e">
        <f>Столы!#REF!*2</f>
        <v>#REF!</v>
      </c>
      <c r="M475" s="133" t="e">
        <f>Столы!#REF!*2</f>
        <v>#REF!</v>
      </c>
      <c r="N475" s="133" t="e">
        <f>Столы!#REF!*2</f>
        <v>#REF!</v>
      </c>
      <c r="O475" s="133" t="e">
        <f>Столы!#REF!*2</f>
        <v>#REF!</v>
      </c>
      <c r="P475" s="133" t="e">
        <f>Столы!#REF!*2</f>
        <v>#REF!</v>
      </c>
      <c r="Q475" s="133" t="e">
        <f>Столы!#REF!*2</f>
        <v>#REF!</v>
      </c>
      <c r="R475" s="133" t="e">
        <f>Столы!#REF!*2</f>
        <v>#REF!</v>
      </c>
      <c r="S475" s="133" t="e">
        <f>Столы!#REF!*2</f>
        <v>#REF!</v>
      </c>
      <c r="T475" s="133"/>
      <c r="U475" s="133"/>
      <c r="V475" s="133"/>
      <c r="W475" s="133"/>
      <c r="X475" s="133"/>
      <c r="Y475" s="133"/>
    </row>
    <row r="476" spans="1:25" ht="24.75" customHeight="1">
      <c r="A476" s="160"/>
      <c r="B476" s="553"/>
      <c r="C476" s="140" t="s">
        <v>393</v>
      </c>
      <c r="D476" s="57" t="e">
        <f>Столы!#REF!</f>
        <v>#REF!</v>
      </c>
      <c r="E476" s="57" t="e">
        <f>Столы!#REF!</f>
        <v>#REF!</v>
      </c>
      <c r="F476" s="57" t="e">
        <f>Столы!#REF!</f>
        <v>#REF!</v>
      </c>
      <c r="G476" s="57" t="e">
        <f>Столы!#REF!</f>
        <v>#REF!</v>
      </c>
      <c r="H476" s="133"/>
      <c r="I476" s="133" t="e">
        <f>Столы!#REF!</f>
        <v>#REF!</v>
      </c>
      <c r="J476" s="133" t="e">
        <f>Столы!#REF!</f>
        <v>#REF!</v>
      </c>
      <c r="K476" s="133" t="e">
        <f>Столы!#REF!</f>
        <v>#REF!</v>
      </c>
      <c r="L476" s="133" t="e">
        <f>Столы!#REF!</f>
        <v>#REF!</v>
      </c>
      <c r="M476" s="133" t="e">
        <f>Столы!#REF!</f>
        <v>#REF!</v>
      </c>
      <c r="N476" s="133" t="e">
        <f>Столы!#REF!</f>
        <v>#REF!</v>
      </c>
      <c r="O476" s="133" t="e">
        <f>Столы!#REF!</f>
        <v>#REF!</v>
      </c>
      <c r="P476" s="133" t="e">
        <f>Столы!#REF!</f>
        <v>#REF!</v>
      </c>
      <c r="Q476" s="133" t="e">
        <f>Столы!#REF!</f>
        <v>#REF!</v>
      </c>
      <c r="R476" s="133" t="e">
        <f>Столы!#REF!</f>
        <v>#REF!</v>
      </c>
      <c r="S476" s="133" t="e">
        <f>Столы!#REF!</f>
        <v>#REF!</v>
      </c>
      <c r="T476" s="57"/>
      <c r="U476" s="57"/>
      <c r="V476" s="57"/>
      <c r="W476" s="57"/>
      <c r="X476" s="57"/>
      <c r="Y476" s="57"/>
    </row>
    <row r="477" spans="1:25" ht="24.75" customHeight="1">
      <c r="A477" s="160"/>
      <c r="B477" s="553"/>
      <c r="C477" s="140" t="s">
        <v>239</v>
      </c>
      <c r="D477" s="57" t="e">
        <f>Столы!#REF!</f>
        <v>#REF!</v>
      </c>
      <c r="E477" s="57" t="e">
        <f>Столы!#REF!</f>
        <v>#REF!</v>
      </c>
      <c r="F477" s="57" t="e">
        <f>Столы!#REF!</f>
        <v>#REF!</v>
      </c>
      <c r="G477" s="57" t="e">
        <f>Столы!#REF!</f>
        <v>#REF!</v>
      </c>
      <c r="H477" s="133"/>
      <c r="I477" s="133" t="e">
        <f>Столы!#REF!</f>
        <v>#REF!</v>
      </c>
      <c r="J477" s="133" t="e">
        <f>Столы!#REF!</f>
        <v>#REF!</v>
      </c>
      <c r="K477" s="133" t="e">
        <f>Столы!#REF!</f>
        <v>#REF!</v>
      </c>
      <c r="L477" s="133" t="e">
        <f>Столы!#REF!</f>
        <v>#REF!</v>
      </c>
      <c r="M477" s="133" t="e">
        <f>Столы!#REF!</f>
        <v>#REF!</v>
      </c>
      <c r="N477" s="133" t="e">
        <f>Столы!#REF!</f>
        <v>#REF!</v>
      </c>
      <c r="O477" s="133" t="e">
        <f>Столы!#REF!</f>
        <v>#REF!</v>
      </c>
      <c r="P477" s="133" t="e">
        <f>Столы!#REF!</f>
        <v>#REF!</v>
      </c>
      <c r="Q477" s="133" t="e">
        <f>Столы!#REF!</f>
        <v>#REF!</v>
      </c>
      <c r="R477" s="133" t="e">
        <f>Столы!#REF!</f>
        <v>#REF!</v>
      </c>
      <c r="S477" s="133" t="e">
        <f>Столы!#REF!</f>
        <v>#REF!</v>
      </c>
      <c r="T477" s="57"/>
      <c r="U477" s="57"/>
      <c r="V477" s="57"/>
      <c r="W477" s="57"/>
      <c r="X477" s="57"/>
      <c r="Y477" s="57"/>
    </row>
    <row r="478" spans="1:25" ht="24.75" customHeight="1">
      <c r="A478" s="160"/>
      <c r="B478" s="553"/>
      <c r="C478" s="140" t="s">
        <v>394</v>
      </c>
      <c r="D478" s="57" t="e">
        <f>Столы!#REF!</f>
        <v>#REF!</v>
      </c>
      <c r="E478" s="57" t="e">
        <f>Столы!#REF!</f>
        <v>#REF!</v>
      </c>
      <c r="F478" s="57" t="e">
        <f>Столы!#REF!</f>
        <v>#REF!</v>
      </c>
      <c r="G478" s="57" t="e">
        <f>Столы!#REF!</f>
        <v>#REF!</v>
      </c>
      <c r="H478" s="133"/>
      <c r="I478" s="133" t="e">
        <f>Столы!#REF!</f>
        <v>#REF!</v>
      </c>
      <c r="J478" s="133" t="e">
        <f>Столы!#REF!</f>
        <v>#REF!</v>
      </c>
      <c r="K478" s="133" t="e">
        <f>Столы!#REF!</f>
        <v>#REF!</v>
      </c>
      <c r="L478" s="133" t="e">
        <f>Столы!#REF!</f>
        <v>#REF!</v>
      </c>
      <c r="M478" s="133" t="e">
        <f>Столы!#REF!</f>
        <v>#REF!</v>
      </c>
      <c r="N478" s="133" t="e">
        <f>Столы!#REF!</f>
        <v>#REF!</v>
      </c>
      <c r="O478" s="133" t="e">
        <f>Столы!#REF!</f>
        <v>#REF!</v>
      </c>
      <c r="P478" s="133" t="e">
        <f>Столы!#REF!</f>
        <v>#REF!</v>
      </c>
      <c r="Q478" s="133" t="e">
        <f>Столы!#REF!</f>
        <v>#REF!</v>
      </c>
      <c r="R478" s="133" t="e">
        <f>Столы!#REF!</f>
        <v>#REF!</v>
      </c>
      <c r="S478" s="133" t="e">
        <f>Столы!#REF!</f>
        <v>#REF!</v>
      </c>
      <c r="T478" s="133"/>
      <c r="U478" s="133"/>
      <c r="V478" s="133"/>
      <c r="W478" s="133"/>
      <c r="X478" s="133"/>
      <c r="Y478" s="133"/>
    </row>
    <row r="479" spans="1:25" ht="24.75" customHeight="1">
      <c r="A479" s="160"/>
      <c r="B479" s="553"/>
      <c r="C479" s="140" t="s">
        <v>395</v>
      </c>
      <c r="D479" s="57" t="e">
        <f>Шкафы!#REF!*2</f>
        <v>#REF!</v>
      </c>
      <c r="E479" s="57" t="e">
        <f>Шкафы!#REF!*2</f>
        <v>#REF!</v>
      </c>
      <c r="F479" s="57" t="e">
        <f>Шкафы!#REF!*2</f>
        <v>#REF!</v>
      </c>
      <c r="G479" s="57" t="e">
        <f>Шкафы!#REF!*2</f>
        <v>#REF!</v>
      </c>
      <c r="H479" s="133" t="e">
        <f>Шкафы!#REF!*2</f>
        <v>#REF!</v>
      </c>
      <c r="I479" s="133"/>
      <c r="J479" s="161"/>
      <c r="K479" s="161"/>
      <c r="L479" s="161"/>
      <c r="M479" s="161"/>
      <c r="N479" s="161"/>
      <c r="O479" s="161"/>
      <c r="P479" s="161"/>
      <c r="Q479" s="161"/>
      <c r="R479" s="161"/>
      <c r="S479" s="161"/>
      <c r="T479" s="57"/>
      <c r="U479" s="57"/>
      <c r="V479" s="57"/>
      <c r="W479" s="57"/>
      <c r="X479" s="57"/>
      <c r="Y479" s="57"/>
    </row>
    <row r="480" spans="1:25" ht="24.75" customHeight="1">
      <c r="A480" s="160"/>
      <c r="B480" s="553"/>
      <c r="C480" s="140" t="s">
        <v>396</v>
      </c>
      <c r="D480" s="57" t="e">
        <f>Шкафы!#REF!*2</f>
        <v>#REF!</v>
      </c>
      <c r="E480" s="57" t="e">
        <f>Шкафы!#REF!*2</f>
        <v>#REF!</v>
      </c>
      <c r="F480" s="57" t="e">
        <f>Шкафы!#REF!*2</f>
        <v>#REF!</v>
      </c>
      <c r="G480" s="57" t="e">
        <f>Шкафы!#REF!*2</f>
        <v>#REF!</v>
      </c>
      <c r="H480" s="133" t="e">
        <f>Шкафы!#REF!*2</f>
        <v>#REF!</v>
      </c>
      <c r="I480" s="133"/>
      <c r="J480" s="133"/>
      <c r="K480" s="133"/>
      <c r="L480" s="133"/>
      <c r="M480" s="133"/>
      <c r="N480" s="133"/>
      <c r="O480" s="133"/>
      <c r="P480" s="133"/>
      <c r="Q480" s="133"/>
      <c r="R480" s="133"/>
      <c r="S480" s="133"/>
      <c r="T480" s="133"/>
      <c r="U480" s="133"/>
      <c r="V480" s="133"/>
      <c r="W480" s="133"/>
      <c r="X480" s="133"/>
      <c r="Y480" s="133"/>
    </row>
    <row r="481" spans="1:25" ht="24.75" customHeight="1">
      <c r="A481" s="160"/>
      <c r="B481" s="553"/>
      <c r="C481" s="140" t="s">
        <v>397</v>
      </c>
      <c r="D481" s="57" t="e">
        <f>Шкафы!#REF!</f>
        <v>#REF!</v>
      </c>
      <c r="E481" s="57" t="e">
        <f>Шкафы!#REF!</f>
        <v>#REF!</v>
      </c>
      <c r="F481" s="57" t="e">
        <f>Шкафы!#REF!</f>
        <v>#REF!</v>
      </c>
      <c r="G481" s="57" t="e">
        <f>Шкафы!#REF!</f>
        <v>#REF!</v>
      </c>
      <c r="H481" s="133" t="e">
        <f>Шкафы!#REF!</f>
        <v>#REF!</v>
      </c>
      <c r="I481" s="133"/>
      <c r="J481" s="133"/>
      <c r="K481" s="133"/>
      <c r="L481" s="133"/>
      <c r="M481" s="133"/>
      <c r="N481" s="133"/>
      <c r="O481" s="133"/>
      <c r="P481" s="133"/>
      <c r="Q481" s="133"/>
      <c r="R481" s="133"/>
      <c r="S481" s="133"/>
      <c r="T481" s="133"/>
      <c r="U481" s="133"/>
      <c r="V481" s="133"/>
      <c r="W481" s="133"/>
      <c r="X481" s="133"/>
      <c r="Y481" s="133"/>
    </row>
    <row r="482" spans="1:25" ht="24.75" customHeight="1">
      <c r="A482" s="139" t="s">
        <v>398</v>
      </c>
      <c r="B482" s="553"/>
      <c r="C482" s="140" t="s">
        <v>399</v>
      </c>
      <c r="D482" s="57" t="e">
        <f>Шкафы!#REF!</f>
        <v>#REF!</v>
      </c>
      <c r="E482" s="57" t="e">
        <f>Шкафы!#REF!</f>
        <v>#REF!</v>
      </c>
      <c r="F482" s="57" t="e">
        <f>Шкафы!#REF!</f>
        <v>#REF!</v>
      </c>
      <c r="G482" s="57" t="e">
        <f>Шкафы!#REF!</f>
        <v>#REF!</v>
      </c>
      <c r="H482" s="133" t="e">
        <f>Шкафы!#REF!</f>
        <v>#REF!</v>
      </c>
      <c r="I482" s="133"/>
      <c r="J482" s="133"/>
      <c r="K482" s="133"/>
      <c r="L482" s="133"/>
      <c r="M482" s="133"/>
      <c r="N482" s="133"/>
      <c r="O482" s="133"/>
      <c r="P482" s="133"/>
      <c r="Q482" s="133"/>
      <c r="R482" s="133"/>
      <c r="S482" s="133"/>
      <c r="T482" s="133" t="e">
        <f>Шкафы!#REF!</f>
        <v>#REF!</v>
      </c>
      <c r="U482" s="133" t="e">
        <f>Шкафы!#REF!</f>
        <v>#REF!</v>
      </c>
      <c r="V482" s="133" t="e">
        <f>Шкафы!#REF!</f>
        <v>#REF!</v>
      </c>
      <c r="W482" s="133" t="e">
        <f>Шкафы!#REF!</f>
        <v>#REF!</v>
      </c>
      <c r="X482" s="133" t="e">
        <f>Шкафы!#REF!</f>
        <v>#REF!</v>
      </c>
      <c r="Y482" s="133" t="e">
        <f>Шкафы!#REF!</f>
        <v>#REF!</v>
      </c>
    </row>
    <row r="483" spans="1:25" ht="24.75" customHeight="1">
      <c r="A483" s="139"/>
      <c r="B483" s="553"/>
      <c r="C483" s="140" t="s">
        <v>365</v>
      </c>
      <c r="D483" s="57" t="e">
        <f>Шкафы!#REF!</f>
        <v>#REF!</v>
      </c>
      <c r="E483" s="57" t="e">
        <f>Шкафы!#REF!</f>
        <v>#REF!</v>
      </c>
      <c r="F483" s="57" t="e">
        <f>Шкафы!#REF!</f>
        <v>#REF!</v>
      </c>
      <c r="G483" s="57" t="e">
        <f>Шкафы!#REF!</f>
        <v>#REF!</v>
      </c>
      <c r="H483" s="57"/>
      <c r="I483" s="57"/>
      <c r="J483" s="133"/>
      <c r="K483" s="133"/>
      <c r="L483" s="133"/>
      <c r="M483" s="133"/>
      <c r="N483" s="133"/>
      <c r="O483" s="133"/>
      <c r="P483" s="133"/>
      <c r="Q483" s="133"/>
      <c r="R483" s="133"/>
      <c r="S483" s="133"/>
      <c r="T483" s="133" t="e">
        <f>Шкафы!#REF!</f>
        <v>#REF!</v>
      </c>
      <c r="U483" s="133" t="e">
        <f>Шкафы!#REF!</f>
        <v>#REF!</v>
      </c>
      <c r="V483" s="133" t="e">
        <f>Шкафы!#REF!</f>
        <v>#REF!</v>
      </c>
      <c r="W483" s="133" t="e">
        <f>Шкафы!#REF!</f>
        <v>#REF!</v>
      </c>
      <c r="X483" s="133" t="e">
        <f>Шкафы!#REF!</f>
        <v>#REF!</v>
      </c>
      <c r="Y483" s="133" t="e">
        <f>Шкафы!#REF!</f>
        <v>#REF!</v>
      </c>
    </row>
    <row r="484" spans="1:25" ht="24.75" customHeight="1">
      <c r="A484" s="138"/>
      <c r="B484" s="553"/>
      <c r="C484" s="140" t="s">
        <v>366</v>
      </c>
      <c r="D484" s="57" t="e">
        <f>Шкафы!#REF!</f>
        <v>#REF!</v>
      </c>
      <c r="E484" s="57" t="e">
        <f>Шкафы!#REF!</f>
        <v>#REF!</v>
      </c>
      <c r="F484" s="57" t="e">
        <f>Шкафы!#REF!</f>
        <v>#REF!</v>
      </c>
      <c r="G484" s="57" t="e">
        <f>Шкафы!#REF!</f>
        <v>#REF!</v>
      </c>
      <c r="H484" s="57"/>
      <c r="I484" s="57"/>
      <c r="J484" s="133"/>
      <c r="K484" s="133"/>
      <c r="L484" s="133"/>
      <c r="M484" s="133"/>
      <c r="N484" s="133"/>
      <c r="O484" s="133"/>
      <c r="P484" s="133"/>
      <c r="Q484" s="133"/>
      <c r="R484" s="133"/>
      <c r="S484" s="133"/>
      <c r="T484" s="133" t="e">
        <f>Шкафы!#REF!</f>
        <v>#REF!</v>
      </c>
      <c r="U484" s="133" t="e">
        <f>Шкафы!#REF!</f>
        <v>#REF!</v>
      </c>
      <c r="V484" s="133" t="e">
        <f>Шкафы!#REF!</f>
        <v>#REF!</v>
      </c>
      <c r="W484" s="133" t="e">
        <f>Шкафы!#REF!</f>
        <v>#REF!</v>
      </c>
      <c r="X484" s="133" t="e">
        <f>Шкафы!#REF!</f>
        <v>#REF!</v>
      </c>
      <c r="Y484" s="133" t="e">
        <f>Шкафы!#REF!</f>
        <v>#REF!</v>
      </c>
    </row>
    <row r="485" spans="1:25" ht="24.75" customHeight="1">
      <c r="A485" s="138"/>
      <c r="B485" s="553"/>
      <c r="C485" s="140" t="s">
        <v>400</v>
      </c>
      <c r="D485" s="57" t="e">
        <f>Шкафы!#REF!</f>
        <v>#REF!</v>
      </c>
      <c r="E485" s="57" t="e">
        <f>Шкафы!#REF!</f>
        <v>#REF!</v>
      </c>
      <c r="F485" s="57" t="e">
        <f>Шкафы!#REF!</f>
        <v>#REF!</v>
      </c>
      <c r="G485" s="57" t="e">
        <f>Шкафы!#REF!</f>
        <v>#REF!</v>
      </c>
      <c r="H485" s="57"/>
      <c r="I485" s="57"/>
      <c r="J485" s="133"/>
      <c r="K485" s="133"/>
      <c r="L485" s="133"/>
      <c r="M485" s="133"/>
      <c r="N485" s="133"/>
      <c r="O485" s="133"/>
      <c r="P485" s="133"/>
      <c r="Q485" s="133"/>
      <c r="R485" s="133"/>
      <c r="S485" s="133"/>
      <c r="T485" s="133" t="e">
        <f>Шкафы!#REF!</f>
        <v>#REF!</v>
      </c>
      <c r="U485" s="133" t="e">
        <f>Шкафы!#REF!</f>
        <v>#REF!</v>
      </c>
      <c r="V485" s="133" t="e">
        <f>Шкафы!#REF!</f>
        <v>#REF!</v>
      </c>
      <c r="W485" s="133" t="e">
        <f>Шкафы!#REF!</f>
        <v>#REF!</v>
      </c>
      <c r="X485" s="133" t="e">
        <f>Шкафы!#REF!</f>
        <v>#REF!</v>
      </c>
      <c r="Y485" s="133" t="e">
        <f>Шкафы!#REF!</f>
        <v>#REF!</v>
      </c>
    </row>
    <row r="486" spans="1:25" ht="24.75" customHeight="1">
      <c r="A486" s="138"/>
      <c r="B486" s="553"/>
      <c r="C486" s="140" t="s">
        <v>134</v>
      </c>
      <c r="D486" s="184">
        <f>'Дополнительная комплектация'!$AK$339</f>
        <v>174</v>
      </c>
      <c r="E486" s="184">
        <f>'Дополнительная комплектация'!$AK$339</f>
        <v>174</v>
      </c>
      <c r="F486" s="184">
        <f>'Дополнительная комплектация'!$AK$339</f>
        <v>174</v>
      </c>
      <c r="G486" s="184">
        <f>'Дополнительная комплектация'!$AK$339</f>
        <v>174</v>
      </c>
      <c r="H486" s="133"/>
      <c r="I486" s="133"/>
      <c r="J486" s="133"/>
      <c r="K486" s="133"/>
      <c r="L486" s="133"/>
      <c r="M486" s="133"/>
      <c r="N486" s="133"/>
      <c r="O486" s="133"/>
      <c r="P486" s="133"/>
      <c r="Q486" s="133"/>
      <c r="R486" s="133"/>
      <c r="S486" s="133"/>
      <c r="T486" s="133"/>
      <c r="U486" s="133"/>
      <c r="V486" s="133"/>
      <c r="W486" s="133"/>
      <c r="X486" s="133"/>
      <c r="Y486" s="133"/>
    </row>
    <row r="487" spans="1:25" ht="39" customHeight="1">
      <c r="A487" s="138"/>
      <c r="B487" s="553"/>
      <c r="C487" s="134" t="s">
        <v>136</v>
      </c>
      <c r="D487" s="57" t="e">
        <f>SUM(D466:D486)</f>
        <v>#REF!</v>
      </c>
      <c r="E487" s="57" t="e">
        <f>SUM(E466:E486)</f>
        <v>#REF!</v>
      </c>
      <c r="F487" s="57" t="e">
        <f>SUM(F466:F486)</f>
        <v>#REF!</v>
      </c>
      <c r="G487" s="57" t="e">
        <f>SUM(G466:G486)</f>
        <v>#REF!</v>
      </c>
      <c r="H487" s="133" t="e">
        <f>SUM(H474:H482)</f>
        <v>#REF!</v>
      </c>
      <c r="I487" s="133" t="e">
        <f>SUM(I474:I482)</f>
        <v>#REF!</v>
      </c>
      <c r="J487" s="141" t="e">
        <f t="shared" ref="J487:Y487" si="39">SUM(J466:J486)</f>
        <v>#REF!</v>
      </c>
      <c r="K487" s="141" t="e">
        <f t="shared" si="39"/>
        <v>#REF!</v>
      </c>
      <c r="L487" s="141" t="e">
        <f t="shared" si="39"/>
        <v>#REF!</v>
      </c>
      <c r="M487" s="141" t="e">
        <f t="shared" si="39"/>
        <v>#REF!</v>
      </c>
      <c r="N487" s="141" t="e">
        <f t="shared" si="39"/>
        <v>#REF!</v>
      </c>
      <c r="O487" s="141" t="e">
        <f t="shared" si="39"/>
        <v>#REF!</v>
      </c>
      <c r="P487" s="141" t="e">
        <f t="shared" si="39"/>
        <v>#REF!</v>
      </c>
      <c r="Q487" s="141" t="e">
        <f t="shared" si="39"/>
        <v>#REF!</v>
      </c>
      <c r="R487" s="141" t="e">
        <f t="shared" si="39"/>
        <v>#REF!</v>
      </c>
      <c r="S487" s="141" t="e">
        <f t="shared" si="39"/>
        <v>#REF!</v>
      </c>
      <c r="T487" s="141" t="e">
        <f t="shared" si="39"/>
        <v>#REF!</v>
      </c>
      <c r="U487" s="141" t="e">
        <f t="shared" si="39"/>
        <v>#REF!</v>
      </c>
      <c r="V487" s="141" t="e">
        <f t="shared" si="39"/>
        <v>#REF!</v>
      </c>
      <c r="W487" s="141" t="e">
        <f t="shared" si="39"/>
        <v>#REF!</v>
      </c>
      <c r="X487" s="141" t="e">
        <f t="shared" si="39"/>
        <v>#REF!</v>
      </c>
      <c r="Y487" s="141" t="e">
        <f t="shared" si="39"/>
        <v>#REF!</v>
      </c>
    </row>
    <row r="488" spans="1:25" ht="24.75" customHeight="1">
      <c r="A488" s="147"/>
      <c r="B488" s="553" t="s">
        <v>401</v>
      </c>
      <c r="C488" s="140" t="s">
        <v>402</v>
      </c>
      <c r="D488" s="57" t="e">
        <f>Столы!#REF!</f>
        <v>#REF!</v>
      </c>
      <c r="E488" s="57" t="e">
        <f>Столы!#REF!</f>
        <v>#REF!</v>
      </c>
      <c r="F488" s="57" t="e">
        <f>Столы!#REF!</f>
        <v>#REF!</v>
      </c>
      <c r="G488" s="57" t="e">
        <f>Столы!#REF!</f>
        <v>#REF!</v>
      </c>
      <c r="H488" s="133" t="e">
        <f>Столы!#REF!</f>
        <v>#REF!</v>
      </c>
      <c r="I488" s="133"/>
      <c r="J488" s="133"/>
      <c r="K488" s="133"/>
      <c r="L488" s="133"/>
      <c r="M488" s="133"/>
      <c r="N488" s="133"/>
      <c r="O488" s="133"/>
      <c r="P488" s="133"/>
      <c r="Q488" s="133"/>
      <c r="R488" s="133"/>
      <c r="S488" s="133"/>
      <c r="T488" s="133"/>
      <c r="U488" s="133"/>
      <c r="V488" s="133"/>
      <c r="W488" s="133"/>
      <c r="X488" s="133"/>
      <c r="Y488" s="133"/>
    </row>
    <row r="489" spans="1:25" ht="24.75" customHeight="1">
      <c r="A489" s="138"/>
      <c r="B489" s="553"/>
      <c r="C489" s="140" t="s">
        <v>403</v>
      </c>
      <c r="D489" s="57" t="e">
        <f>Столы!#REF!</f>
        <v>#REF!</v>
      </c>
      <c r="E489" s="57" t="e">
        <f>Столы!#REF!</f>
        <v>#REF!</v>
      </c>
      <c r="F489" s="57" t="e">
        <f>Столы!#REF!</f>
        <v>#REF!</v>
      </c>
      <c r="G489" s="57" t="e">
        <f>Столы!#REF!</f>
        <v>#REF!</v>
      </c>
      <c r="H489" s="133"/>
      <c r="I489" s="133"/>
      <c r="J489" s="57"/>
      <c r="K489" s="57"/>
      <c r="L489" s="57"/>
      <c r="M489" s="57"/>
      <c r="N489" s="57"/>
      <c r="O489" s="57"/>
      <c r="P489" s="57"/>
      <c r="Q489" s="57"/>
      <c r="R489" s="57"/>
      <c r="S489" s="57"/>
      <c r="T489" s="133" t="e">
        <f>Столы!#REF!</f>
        <v>#REF!</v>
      </c>
      <c r="U489" s="133" t="e">
        <f>Столы!#REF!</f>
        <v>#REF!</v>
      </c>
      <c r="V489" s="133" t="e">
        <f>Столы!#REF!</f>
        <v>#REF!</v>
      </c>
      <c r="W489" s="133" t="e">
        <f>Столы!#REF!</f>
        <v>#REF!</v>
      </c>
      <c r="X489" s="133" t="e">
        <f>Столы!#REF!</f>
        <v>#REF!</v>
      </c>
      <c r="Y489" s="133" t="e">
        <f>Столы!#REF!</f>
        <v>#REF!</v>
      </c>
    </row>
    <row r="490" spans="1:25" ht="24.75" customHeight="1">
      <c r="A490" s="138"/>
      <c r="B490" s="553"/>
      <c r="C490" s="140" t="s">
        <v>403</v>
      </c>
      <c r="D490" s="57" t="e">
        <f>Столы!#REF!</f>
        <v>#REF!</v>
      </c>
      <c r="E490" s="57" t="e">
        <f>Столы!#REF!</f>
        <v>#REF!</v>
      </c>
      <c r="F490" s="57" t="e">
        <f>Столы!#REF!</f>
        <v>#REF!</v>
      </c>
      <c r="G490" s="57" t="e">
        <f>Столы!#REF!</f>
        <v>#REF!</v>
      </c>
      <c r="H490" s="133"/>
      <c r="I490" s="133"/>
      <c r="J490" s="57"/>
      <c r="K490" s="57"/>
      <c r="L490" s="57"/>
      <c r="M490" s="57"/>
      <c r="N490" s="57"/>
      <c r="O490" s="57"/>
      <c r="P490" s="57"/>
      <c r="Q490" s="57"/>
      <c r="R490" s="57"/>
      <c r="S490" s="57"/>
      <c r="T490" s="133" t="e">
        <f>Столы!#REF!</f>
        <v>#REF!</v>
      </c>
      <c r="U490" s="133" t="e">
        <f>Столы!#REF!</f>
        <v>#REF!</v>
      </c>
      <c r="V490" s="133" t="e">
        <f>Столы!#REF!</f>
        <v>#REF!</v>
      </c>
      <c r="W490" s="133" t="e">
        <f>Столы!#REF!</f>
        <v>#REF!</v>
      </c>
      <c r="X490" s="133" t="e">
        <f>Столы!#REF!</f>
        <v>#REF!</v>
      </c>
      <c r="Y490" s="133" t="e">
        <f>Столы!#REF!</f>
        <v>#REF!</v>
      </c>
    </row>
    <row r="491" spans="1:25" ht="39" customHeight="1">
      <c r="A491" s="139" t="s">
        <v>404</v>
      </c>
      <c r="B491" s="553"/>
      <c r="C491" s="134" t="s">
        <v>136</v>
      </c>
      <c r="D491" s="57" t="e">
        <f>SUM(D488:D490)</f>
        <v>#REF!</v>
      </c>
      <c r="E491" s="57" t="e">
        <f>SUM(E488:E490)</f>
        <v>#REF!</v>
      </c>
      <c r="F491" s="57" t="e">
        <f>SUM(F488:F490)</f>
        <v>#REF!</v>
      </c>
      <c r="G491" s="57" t="e">
        <f>SUM(G488:G490)</f>
        <v>#REF!</v>
      </c>
      <c r="H491" s="133" t="e">
        <f>SUM(H488)</f>
        <v>#REF!</v>
      </c>
      <c r="I491" s="133"/>
      <c r="J491" s="141">
        <f t="shared" ref="J491:Y491" si="40">SUM(J488:J490)</f>
        <v>0</v>
      </c>
      <c r="K491" s="141">
        <f t="shared" si="40"/>
        <v>0</v>
      </c>
      <c r="L491" s="141">
        <f t="shared" si="40"/>
        <v>0</v>
      </c>
      <c r="M491" s="141"/>
      <c r="N491" s="141"/>
      <c r="O491" s="141">
        <f t="shared" si="40"/>
        <v>0</v>
      </c>
      <c r="P491" s="141">
        <f t="shared" si="40"/>
        <v>0</v>
      </c>
      <c r="Q491" s="141">
        <f t="shared" si="40"/>
        <v>0</v>
      </c>
      <c r="R491" s="141">
        <f t="shared" si="40"/>
        <v>0</v>
      </c>
      <c r="S491" s="141"/>
      <c r="T491" s="141" t="e">
        <f t="shared" si="40"/>
        <v>#REF!</v>
      </c>
      <c r="U491" s="141" t="e">
        <f t="shared" si="40"/>
        <v>#REF!</v>
      </c>
      <c r="V491" s="141" t="e">
        <f t="shared" si="40"/>
        <v>#REF!</v>
      </c>
      <c r="W491" s="141" t="e">
        <f t="shared" si="40"/>
        <v>#REF!</v>
      </c>
      <c r="X491" s="141" t="e">
        <f t="shared" si="40"/>
        <v>#REF!</v>
      </c>
      <c r="Y491" s="141" t="e">
        <f t="shared" si="40"/>
        <v>#REF!</v>
      </c>
    </row>
    <row r="492" spans="1:25" ht="18.75" customHeight="1">
      <c r="A492" s="159"/>
      <c r="B492" s="566" t="s">
        <v>318</v>
      </c>
      <c r="C492" s="538" t="s">
        <v>405</v>
      </c>
      <c r="D492" s="245"/>
      <c r="E492" s="239" t="s">
        <v>943</v>
      </c>
      <c r="F492" s="239" t="s">
        <v>942</v>
      </c>
      <c r="G492" s="239" t="s">
        <v>941</v>
      </c>
      <c r="H492" s="239" t="s">
        <v>940</v>
      </c>
      <c r="I492" s="239"/>
      <c r="J492" s="539" t="s">
        <v>320</v>
      </c>
      <c r="K492" s="539"/>
      <c r="L492" s="543" t="s">
        <v>939</v>
      </c>
      <c r="M492" s="545"/>
      <c r="N492" s="248"/>
      <c r="O492" s="543" t="s">
        <v>938</v>
      </c>
      <c r="P492" s="545"/>
      <c r="Q492" s="543" t="s">
        <v>937</v>
      </c>
      <c r="R492" s="545"/>
      <c r="S492" s="543" t="s">
        <v>936</v>
      </c>
      <c r="T492" s="545"/>
      <c r="U492" s="539" t="s">
        <v>324</v>
      </c>
      <c r="V492" s="539"/>
      <c r="X492" s="238"/>
      <c r="Y492" s="158"/>
    </row>
    <row r="493" spans="1:25">
      <c r="A493" s="138"/>
      <c r="B493" s="573"/>
      <c r="C493" s="529"/>
      <c r="D493" s="244"/>
      <c r="E493" s="241">
        <f>'Дополнительная комплектация'!$X$169</f>
        <v>1290</v>
      </c>
      <c r="F493" s="241">
        <f>'Дополнительная комплектация'!$AB$169</f>
        <v>1460</v>
      </c>
      <c r="G493" s="241">
        <f>'Дополнительная комплектация'!$AF$169</f>
        <v>1740</v>
      </c>
      <c r="H493" s="241">
        <f>'Дополнительная комплектация'!$AJ$169</f>
        <v>2180</v>
      </c>
      <c r="I493" s="241"/>
      <c r="J493" s="542">
        <f>'Дополнительная комплектация'!$AN$169</f>
        <v>2960</v>
      </c>
      <c r="K493" s="542"/>
      <c r="L493" s="540">
        <f>'Дополнительная комплектация'!$X$171</f>
        <v>2190</v>
      </c>
      <c r="M493" s="541"/>
      <c r="N493" s="249"/>
      <c r="O493" s="540">
        <f>'Дополнительная комплектация'!$AB$171</f>
        <v>2460</v>
      </c>
      <c r="P493" s="541"/>
      <c r="Q493" s="540">
        <f>'Дополнительная комплектация'!$AF$171</f>
        <v>2750</v>
      </c>
      <c r="R493" s="541"/>
      <c r="S493" s="540">
        <f>'Дополнительная комплектация'!$AJ$171</f>
        <v>3080</v>
      </c>
      <c r="T493" s="541"/>
      <c r="U493" s="540">
        <f>'Дополнительная комплектация'!$AN$171</f>
        <v>3885</v>
      </c>
      <c r="V493" s="541"/>
      <c r="X493" s="237"/>
      <c r="Y493" s="157"/>
    </row>
    <row r="494" spans="1:25" ht="8.25" customHeight="1">
      <c r="A494" s="156"/>
      <c r="B494" s="155"/>
      <c r="C494" s="154"/>
      <c r="D494" s="154"/>
      <c r="E494" s="153"/>
      <c r="F494" s="153"/>
      <c r="G494" s="152"/>
      <c r="H494" s="151"/>
      <c r="I494" s="151"/>
      <c r="J494" s="150"/>
      <c r="K494" s="150"/>
      <c r="L494" s="150"/>
      <c r="M494" s="203"/>
      <c r="N494" s="250"/>
      <c r="O494" s="150"/>
      <c r="P494" s="150"/>
      <c r="Q494" s="150"/>
      <c r="R494" s="150"/>
      <c r="S494" s="203"/>
      <c r="T494" s="150"/>
      <c r="U494" s="150"/>
      <c r="V494" s="149"/>
      <c r="W494" s="149"/>
      <c r="X494" s="149"/>
      <c r="Y494" s="148"/>
    </row>
    <row r="495" spans="1:25" ht="15.75" customHeight="1">
      <c r="A495" s="147"/>
      <c r="B495" s="572" t="s">
        <v>406</v>
      </c>
      <c r="C495" s="146" t="s">
        <v>225</v>
      </c>
      <c r="D495" s="57">
        <f>'Дополнительная комплектация'!$B$198*2</f>
        <v>420</v>
      </c>
      <c r="E495" s="145">
        <f>'Дополнительная комплектация'!E198*2</f>
        <v>800</v>
      </c>
      <c r="F495" s="145">
        <f>'Дополнительная комплектация'!H198*2</f>
        <v>960</v>
      </c>
      <c r="G495" s="145">
        <f>'Дополнительная комплектация'!K198*2</f>
        <v>1140</v>
      </c>
      <c r="H495" s="144"/>
      <c r="I495" s="144"/>
      <c r="J495" s="143"/>
      <c r="K495" s="143"/>
      <c r="L495" s="143"/>
      <c r="M495" s="143"/>
      <c r="N495" s="143"/>
      <c r="O495" s="143"/>
      <c r="P495" s="143"/>
      <c r="Q495" s="143"/>
      <c r="R495" s="143"/>
      <c r="S495" s="143"/>
      <c r="T495" s="143"/>
      <c r="U495" s="143"/>
      <c r="V495" s="143"/>
      <c r="W495" s="143"/>
      <c r="X495" s="143"/>
      <c r="Y495" s="143"/>
    </row>
    <row r="496" spans="1:25" ht="15.75" customHeight="1">
      <c r="A496" s="138"/>
      <c r="B496" s="553"/>
      <c r="C496" s="140" t="s">
        <v>329</v>
      </c>
      <c r="D496" s="57">
        <f>'Дополнительная комплектация'!$P$198*2</f>
        <v>160</v>
      </c>
      <c r="E496" s="57">
        <f>'Дополнительная комплектация'!S198*2</f>
        <v>300</v>
      </c>
      <c r="F496" s="57">
        <f>'Дополнительная комплектация'!V198*2</f>
        <v>360</v>
      </c>
      <c r="G496" s="57">
        <f>'Дополнительная комплектация'!Y198*2</f>
        <v>420</v>
      </c>
      <c r="H496" s="142"/>
      <c r="I496" s="142"/>
      <c r="J496" s="136"/>
      <c r="K496" s="136"/>
      <c r="L496" s="136"/>
      <c r="M496" s="136"/>
      <c r="N496" s="136"/>
      <c r="O496" s="136"/>
      <c r="P496" s="136"/>
      <c r="Q496" s="136"/>
      <c r="R496" s="136"/>
      <c r="S496" s="136"/>
      <c r="T496" s="136"/>
      <c r="U496" s="136"/>
      <c r="V496" s="136"/>
      <c r="W496" s="136"/>
      <c r="X496" s="136"/>
      <c r="Y496" s="136"/>
    </row>
    <row r="497" spans="1:25" ht="26.25" customHeight="1">
      <c r="A497" s="138"/>
      <c r="B497" s="553"/>
      <c r="C497" s="140" t="s">
        <v>330</v>
      </c>
      <c r="D497" s="57">
        <f>'Дополнительная комплектация'!$B$210</f>
        <v>90</v>
      </c>
      <c r="E497" s="57">
        <f>'Дополнительная комплектация'!E210</f>
        <v>180</v>
      </c>
      <c r="F497" s="57">
        <f>'Дополнительная комплектация'!H210</f>
        <v>210</v>
      </c>
      <c r="G497" s="57">
        <f>'Дополнительная комплектация'!K210</f>
        <v>260</v>
      </c>
      <c r="H497" s="142"/>
      <c r="I497" s="142"/>
      <c r="J497" s="136"/>
      <c r="K497" s="136"/>
      <c r="L497" s="136"/>
      <c r="M497" s="136"/>
      <c r="N497" s="136"/>
      <c r="O497" s="136"/>
      <c r="P497" s="136"/>
      <c r="Q497" s="136"/>
      <c r="R497" s="136"/>
      <c r="S497" s="136"/>
      <c r="T497" s="136"/>
      <c r="U497" s="136"/>
      <c r="V497" s="136"/>
      <c r="W497" s="136"/>
      <c r="X497" s="136"/>
      <c r="Y497" s="136"/>
    </row>
    <row r="498" spans="1:25" ht="26.25" customHeight="1">
      <c r="A498" s="138"/>
      <c r="B498" s="553"/>
      <c r="C498" s="140" t="s">
        <v>390</v>
      </c>
      <c r="D498" s="184">
        <f>'Дополнительная комплектация'!$J$222*0.6+'Дополнительная комплектация'!$AK$343*2</f>
        <v>205</v>
      </c>
      <c r="E498" s="184">
        <f>'Дополнительная комплектация'!$J$222*0.6+'Дополнительная комплектация'!$AK$343*2</f>
        <v>205</v>
      </c>
      <c r="F498" s="184">
        <f>'Дополнительная комплектация'!$J$222*0.6+'Дополнительная комплектация'!$AK$343*2</f>
        <v>205</v>
      </c>
      <c r="G498" s="184">
        <f>'Дополнительная комплектация'!$J$222*0.6+'Дополнительная комплектация'!$AK$343*2</f>
        <v>205</v>
      </c>
      <c r="H498" s="142"/>
      <c r="I498" s="142"/>
      <c r="J498" s="136"/>
      <c r="K498" s="136"/>
      <c r="L498" s="136"/>
      <c r="M498" s="136"/>
      <c r="N498" s="136"/>
      <c r="O498" s="136"/>
      <c r="P498" s="136"/>
      <c r="Q498" s="136"/>
      <c r="R498" s="136"/>
      <c r="S498" s="136"/>
      <c r="T498" s="136"/>
      <c r="U498" s="136"/>
      <c r="V498" s="136"/>
      <c r="W498" s="136"/>
      <c r="X498" s="136"/>
      <c r="Y498" s="136"/>
    </row>
    <row r="499" spans="1:25" ht="26.25" customHeight="1">
      <c r="A499" s="138"/>
      <c r="B499" s="553"/>
      <c r="C499" s="140" t="s">
        <v>134</v>
      </c>
      <c r="D499" s="184">
        <f>'Дополнительная комплектация'!$AK$339</f>
        <v>174</v>
      </c>
      <c r="E499" s="184">
        <f>'Дополнительная комплектация'!$AK$339</f>
        <v>174</v>
      </c>
      <c r="F499" s="184">
        <f>'Дополнительная комплектация'!$AK$339</f>
        <v>174</v>
      </c>
      <c r="G499" s="184">
        <f>'Дополнительная комплектация'!$AK$339</f>
        <v>174</v>
      </c>
      <c r="H499" s="142"/>
      <c r="I499" s="142"/>
      <c r="J499" s="136"/>
      <c r="K499" s="136"/>
      <c r="L499" s="136"/>
      <c r="M499" s="136"/>
      <c r="N499" s="136"/>
      <c r="O499" s="136"/>
      <c r="P499" s="136"/>
      <c r="Q499" s="136"/>
      <c r="R499" s="136"/>
      <c r="S499" s="136"/>
      <c r="T499" s="136"/>
      <c r="U499" s="136"/>
      <c r="V499" s="136"/>
      <c r="W499" s="136"/>
      <c r="X499" s="136"/>
      <c r="Y499" s="136"/>
    </row>
    <row r="500" spans="1:25" ht="13.5" customHeight="1">
      <c r="A500" s="138"/>
      <c r="B500" s="553"/>
      <c r="C500" s="140" t="s">
        <v>179</v>
      </c>
      <c r="D500" s="57" t="e">
        <f>Столы!#REF!</f>
        <v>#REF!</v>
      </c>
      <c r="E500" s="57" t="e">
        <f>Столы!#REF!</f>
        <v>#REF!</v>
      </c>
      <c r="F500" s="57" t="e">
        <f>Столы!#REF!</f>
        <v>#REF!</v>
      </c>
      <c r="G500" s="57" t="e">
        <f>Столы!#REF!</f>
        <v>#REF!</v>
      </c>
      <c r="H500" s="89"/>
      <c r="I500" s="133" t="e">
        <f>Столы!#REF!</f>
        <v>#REF!</v>
      </c>
      <c r="J500" s="133" t="e">
        <f>Столы!#REF!</f>
        <v>#REF!</v>
      </c>
      <c r="K500" s="133" t="e">
        <f>Столы!#REF!</f>
        <v>#REF!</v>
      </c>
      <c r="L500" s="133" t="e">
        <f>Столы!#REF!</f>
        <v>#REF!</v>
      </c>
      <c r="M500" s="133" t="e">
        <f>Столы!#REF!</f>
        <v>#REF!</v>
      </c>
      <c r="N500" s="133" t="e">
        <f>Столы!#REF!</f>
        <v>#REF!</v>
      </c>
      <c r="O500" s="133" t="e">
        <f>Столы!#REF!</f>
        <v>#REF!</v>
      </c>
      <c r="P500" s="133" t="e">
        <f>Столы!#REF!</f>
        <v>#REF!</v>
      </c>
      <c r="Q500" s="133" t="e">
        <f>Столы!#REF!</f>
        <v>#REF!</v>
      </c>
      <c r="R500" s="133" t="e">
        <f>Столы!#REF!</f>
        <v>#REF!</v>
      </c>
      <c r="S500" s="133" t="e">
        <f>Столы!#REF!</f>
        <v>#REF!</v>
      </c>
      <c r="T500" s="89"/>
      <c r="U500" s="89"/>
      <c r="V500" s="89"/>
      <c r="W500" s="136"/>
      <c r="X500" s="136"/>
      <c r="Y500" s="136"/>
    </row>
    <row r="501" spans="1:25" ht="12.75" customHeight="1">
      <c r="A501" s="138"/>
      <c r="B501" s="553"/>
      <c r="C501" s="140" t="s">
        <v>267</v>
      </c>
      <c r="D501" s="57" t="e">
        <f>Столы!#REF!</f>
        <v>#REF!</v>
      </c>
      <c r="E501" s="57" t="e">
        <f>Столы!#REF!</f>
        <v>#REF!</v>
      </c>
      <c r="F501" s="57" t="e">
        <f>Столы!#REF!</f>
        <v>#REF!</v>
      </c>
      <c r="G501" s="57" t="e">
        <f>Столы!#REF!</f>
        <v>#REF!</v>
      </c>
      <c r="H501" s="89"/>
      <c r="I501" s="133" t="e">
        <f>Столы!#REF!</f>
        <v>#REF!</v>
      </c>
      <c r="J501" s="133" t="e">
        <f>Столы!#REF!</f>
        <v>#REF!</v>
      </c>
      <c r="K501" s="133" t="e">
        <f>Столы!#REF!</f>
        <v>#REF!</v>
      </c>
      <c r="L501" s="133" t="e">
        <f>Столы!#REF!</f>
        <v>#REF!</v>
      </c>
      <c r="M501" s="133" t="e">
        <f>Столы!#REF!</f>
        <v>#REF!</v>
      </c>
      <c r="N501" s="133" t="e">
        <f>Столы!#REF!</f>
        <v>#REF!</v>
      </c>
      <c r="O501" s="133" t="e">
        <f>Столы!#REF!</f>
        <v>#REF!</v>
      </c>
      <c r="P501" s="133" t="e">
        <f>Столы!#REF!</f>
        <v>#REF!</v>
      </c>
      <c r="Q501" s="133" t="e">
        <f>Столы!#REF!</f>
        <v>#REF!</v>
      </c>
      <c r="R501" s="133" t="e">
        <f>Столы!#REF!</f>
        <v>#REF!</v>
      </c>
      <c r="S501" s="133" t="e">
        <f>Столы!#REF!</f>
        <v>#REF!</v>
      </c>
      <c r="T501" s="136"/>
      <c r="U501" s="136"/>
      <c r="V501" s="136"/>
      <c r="W501" s="136"/>
      <c r="X501" s="136"/>
      <c r="Y501" s="136"/>
    </row>
    <row r="502" spans="1:25" ht="12.75" customHeight="1">
      <c r="A502" s="138"/>
      <c r="B502" s="553"/>
      <c r="C502" s="140" t="s">
        <v>407</v>
      </c>
      <c r="D502" s="57" t="e">
        <f>Столы!#REF!</f>
        <v>#REF!</v>
      </c>
      <c r="E502" s="57" t="e">
        <f>Столы!#REF!</f>
        <v>#REF!</v>
      </c>
      <c r="F502" s="57" t="e">
        <f>Столы!#REF!</f>
        <v>#REF!</v>
      </c>
      <c r="G502" s="57" t="e">
        <f>Столы!#REF!</f>
        <v>#REF!</v>
      </c>
      <c r="H502" s="89"/>
      <c r="I502" s="133" t="e">
        <f>Столы!#REF!</f>
        <v>#REF!</v>
      </c>
      <c r="J502" s="133" t="e">
        <f>Столы!#REF!</f>
        <v>#REF!</v>
      </c>
      <c r="K502" s="133" t="e">
        <f>Столы!#REF!</f>
        <v>#REF!</v>
      </c>
      <c r="L502" s="133" t="e">
        <f>Столы!#REF!</f>
        <v>#REF!</v>
      </c>
      <c r="M502" s="133" t="e">
        <f>Столы!#REF!</f>
        <v>#REF!</v>
      </c>
      <c r="N502" s="133" t="e">
        <f>Столы!#REF!</f>
        <v>#REF!</v>
      </c>
      <c r="O502" s="133" t="e">
        <f>Столы!#REF!</f>
        <v>#REF!</v>
      </c>
      <c r="P502" s="133" t="e">
        <f>Столы!#REF!</f>
        <v>#REF!</v>
      </c>
      <c r="Q502" s="133" t="e">
        <f>Столы!#REF!</f>
        <v>#REF!</v>
      </c>
      <c r="R502" s="133" t="e">
        <f>Столы!#REF!</f>
        <v>#REF!</v>
      </c>
      <c r="S502" s="133" t="e">
        <f>Столы!#REF!</f>
        <v>#REF!</v>
      </c>
      <c r="T502" s="136"/>
      <c r="U502" s="136"/>
      <c r="V502" s="136"/>
      <c r="W502" s="136"/>
      <c r="X502" s="136"/>
      <c r="Y502" s="136"/>
    </row>
    <row r="503" spans="1:25" ht="25.5" customHeight="1">
      <c r="A503" s="138"/>
      <c r="B503" s="553"/>
      <c r="C503" s="140" t="s">
        <v>304</v>
      </c>
      <c r="D503" s="57" t="e">
        <f>Столы!#REF!</f>
        <v>#REF!</v>
      </c>
      <c r="E503" s="57" t="e">
        <f>Столы!#REF!</f>
        <v>#REF!</v>
      </c>
      <c r="F503" s="57" t="e">
        <f>Столы!#REF!</f>
        <v>#REF!</v>
      </c>
      <c r="G503" s="57" t="e">
        <f>Столы!#REF!</f>
        <v>#REF!</v>
      </c>
      <c r="H503" s="89"/>
      <c r="I503" s="133" t="e">
        <f>Столы!#REF!</f>
        <v>#REF!</v>
      </c>
      <c r="J503" s="133" t="e">
        <f>Столы!#REF!</f>
        <v>#REF!</v>
      </c>
      <c r="K503" s="133" t="e">
        <f>Столы!#REF!</f>
        <v>#REF!</v>
      </c>
      <c r="L503" s="133" t="e">
        <f>Столы!#REF!</f>
        <v>#REF!</v>
      </c>
      <c r="M503" s="133" t="e">
        <f>Столы!#REF!</f>
        <v>#REF!</v>
      </c>
      <c r="N503" s="133" t="e">
        <f>Столы!#REF!</f>
        <v>#REF!</v>
      </c>
      <c r="O503" s="133" t="e">
        <f>Столы!#REF!</f>
        <v>#REF!</v>
      </c>
      <c r="P503" s="133" t="e">
        <f>Столы!#REF!</f>
        <v>#REF!</v>
      </c>
      <c r="Q503" s="133" t="e">
        <f>Столы!#REF!</f>
        <v>#REF!</v>
      </c>
      <c r="R503" s="133" t="e">
        <f>Столы!#REF!</f>
        <v>#REF!</v>
      </c>
      <c r="S503" s="133" t="e">
        <f>Столы!#REF!</f>
        <v>#REF!</v>
      </c>
      <c r="T503" s="136"/>
      <c r="U503" s="136"/>
      <c r="V503" s="136"/>
      <c r="W503" s="136"/>
      <c r="X503" s="136"/>
      <c r="Y503" s="136"/>
    </row>
    <row r="504" spans="1:25" ht="38.25" customHeight="1">
      <c r="A504" s="138"/>
      <c r="B504" s="553"/>
      <c r="C504" s="140" t="s">
        <v>301</v>
      </c>
      <c r="D504" s="57" t="e">
        <f>Столы!#REF!</f>
        <v>#REF!</v>
      </c>
      <c r="E504" s="57" t="e">
        <f>Столы!#REF!</f>
        <v>#REF!</v>
      </c>
      <c r="F504" s="57" t="e">
        <f>Столы!#REF!</f>
        <v>#REF!</v>
      </c>
      <c r="G504" s="57" t="e">
        <f>Столы!#REF!</f>
        <v>#REF!</v>
      </c>
      <c r="H504" s="89"/>
      <c r="I504" s="133" t="e">
        <f>Столы!#REF!</f>
        <v>#REF!</v>
      </c>
      <c r="J504" s="133" t="e">
        <f>Столы!#REF!</f>
        <v>#REF!</v>
      </c>
      <c r="K504" s="133" t="e">
        <f>Столы!#REF!</f>
        <v>#REF!</v>
      </c>
      <c r="L504" s="133" t="e">
        <f>Столы!#REF!</f>
        <v>#REF!</v>
      </c>
      <c r="M504" s="133" t="e">
        <f>Столы!#REF!</f>
        <v>#REF!</v>
      </c>
      <c r="N504" s="133" t="e">
        <f>Столы!#REF!</f>
        <v>#REF!</v>
      </c>
      <c r="O504" s="141" t="e">
        <f>Столы!#REF!</f>
        <v>#REF!</v>
      </c>
      <c r="P504" s="141" t="e">
        <f>Столы!#REF!</f>
        <v>#REF!</v>
      </c>
      <c r="Q504" s="141" t="e">
        <f>Столы!#REF!</f>
        <v>#REF!</v>
      </c>
      <c r="R504" s="141" t="e">
        <f>Столы!#REF!</f>
        <v>#REF!</v>
      </c>
      <c r="S504" s="141" t="e">
        <f>Столы!#REF!</f>
        <v>#REF!</v>
      </c>
      <c r="T504" s="136"/>
      <c r="U504" s="136"/>
      <c r="V504" s="136"/>
      <c r="W504" s="136"/>
      <c r="X504" s="136"/>
      <c r="Y504" s="136"/>
    </row>
    <row r="505" spans="1:25" ht="24.75" customHeight="1">
      <c r="A505" s="138"/>
      <c r="B505" s="553"/>
      <c r="C505" s="140" t="s">
        <v>393</v>
      </c>
      <c r="D505" s="57" t="e">
        <f>Столы!#REF!</f>
        <v>#REF!</v>
      </c>
      <c r="E505" s="57" t="e">
        <f>Столы!#REF!</f>
        <v>#REF!</v>
      </c>
      <c r="F505" s="57" t="e">
        <f>Столы!#REF!</f>
        <v>#REF!</v>
      </c>
      <c r="G505" s="57" t="e">
        <f>Столы!#REF!</f>
        <v>#REF!</v>
      </c>
      <c r="H505" s="89"/>
      <c r="I505" s="133" t="e">
        <f>Столы!#REF!</f>
        <v>#REF!</v>
      </c>
      <c r="J505" s="133" t="e">
        <f>Столы!#REF!</f>
        <v>#REF!</v>
      </c>
      <c r="K505" s="133" t="e">
        <f>Столы!#REF!</f>
        <v>#REF!</v>
      </c>
      <c r="L505" s="133" t="e">
        <f>Столы!#REF!</f>
        <v>#REF!</v>
      </c>
      <c r="M505" s="133" t="e">
        <f>Столы!#REF!</f>
        <v>#REF!</v>
      </c>
      <c r="N505" s="133" t="e">
        <f>Столы!#REF!</f>
        <v>#REF!</v>
      </c>
      <c r="O505" s="133" t="e">
        <f>Столы!#REF!</f>
        <v>#REF!</v>
      </c>
      <c r="P505" s="133" t="e">
        <f>Столы!#REF!</f>
        <v>#REF!</v>
      </c>
      <c r="Q505" s="133" t="e">
        <f>Столы!#REF!</f>
        <v>#REF!</v>
      </c>
      <c r="R505" s="133" t="e">
        <f>Столы!#REF!</f>
        <v>#REF!</v>
      </c>
      <c r="S505" s="133" t="e">
        <f>Столы!#REF!</f>
        <v>#REF!</v>
      </c>
      <c r="T505" s="136"/>
      <c r="U505" s="136"/>
      <c r="V505" s="136"/>
      <c r="W505" s="136"/>
      <c r="X505" s="136"/>
      <c r="Y505" s="136"/>
    </row>
    <row r="506" spans="1:25" ht="24.75" customHeight="1">
      <c r="A506" s="138"/>
      <c r="B506" s="553"/>
      <c r="C506" s="140" t="s">
        <v>239</v>
      </c>
      <c r="D506" s="57" t="e">
        <f>Столы!#REF!</f>
        <v>#REF!</v>
      </c>
      <c r="E506" s="57" t="e">
        <f>Столы!#REF!</f>
        <v>#REF!</v>
      </c>
      <c r="F506" s="57" t="e">
        <f>Столы!#REF!</f>
        <v>#REF!</v>
      </c>
      <c r="G506" s="57" t="e">
        <f>Столы!#REF!</f>
        <v>#REF!</v>
      </c>
      <c r="H506" s="89"/>
      <c r="I506" s="133" t="e">
        <f>Столы!#REF!</f>
        <v>#REF!</v>
      </c>
      <c r="J506" s="133" t="e">
        <f>Столы!#REF!</f>
        <v>#REF!</v>
      </c>
      <c r="K506" s="133" t="e">
        <f>Столы!#REF!</f>
        <v>#REF!</v>
      </c>
      <c r="L506" s="133" t="e">
        <f>Столы!#REF!</f>
        <v>#REF!</v>
      </c>
      <c r="M506" s="133" t="e">
        <f>Столы!#REF!</f>
        <v>#REF!</v>
      </c>
      <c r="N506" s="133" t="e">
        <f>Столы!#REF!</f>
        <v>#REF!</v>
      </c>
      <c r="O506" s="133" t="e">
        <f>Столы!#REF!</f>
        <v>#REF!</v>
      </c>
      <c r="P506" s="133" t="e">
        <f>Столы!#REF!</f>
        <v>#REF!</v>
      </c>
      <c r="Q506" s="133" t="e">
        <f>Столы!#REF!</f>
        <v>#REF!</v>
      </c>
      <c r="R506" s="133" t="e">
        <f>Столы!#REF!</f>
        <v>#REF!</v>
      </c>
      <c r="S506" s="133" t="e">
        <f>Столы!#REF!</f>
        <v>#REF!</v>
      </c>
      <c r="T506" s="136"/>
      <c r="U506" s="136"/>
      <c r="V506" s="136"/>
      <c r="W506" s="136"/>
      <c r="X506" s="136"/>
      <c r="Y506" s="136"/>
    </row>
    <row r="507" spans="1:25" ht="24.75" customHeight="1">
      <c r="A507" s="138"/>
      <c r="B507" s="553"/>
      <c r="C507" s="140" t="s">
        <v>397</v>
      </c>
      <c r="D507" s="57" t="e">
        <f>Шкафы!#REF!</f>
        <v>#REF!</v>
      </c>
      <c r="E507" s="57" t="e">
        <f>Шкафы!#REF!</f>
        <v>#REF!</v>
      </c>
      <c r="F507" s="57" t="e">
        <f>Шкафы!#REF!</f>
        <v>#REF!</v>
      </c>
      <c r="G507" s="57" t="e">
        <f>Шкафы!#REF!</f>
        <v>#REF!</v>
      </c>
      <c r="H507" s="133" t="e">
        <f>Шкафы!#REF!</f>
        <v>#REF!</v>
      </c>
      <c r="I507" s="133"/>
      <c r="J507" s="89"/>
      <c r="K507" s="89"/>
      <c r="L507" s="89"/>
      <c r="M507" s="89"/>
      <c r="N507" s="89"/>
      <c r="O507" s="89"/>
      <c r="P507" s="89"/>
      <c r="Q507" s="89"/>
      <c r="R507" s="89"/>
      <c r="S507" s="89"/>
      <c r="T507" s="89"/>
      <c r="U507" s="89"/>
      <c r="V507" s="89"/>
      <c r="W507" s="136"/>
      <c r="X507" s="136"/>
      <c r="Y507" s="136"/>
    </row>
    <row r="508" spans="1:25" ht="29.25" customHeight="1">
      <c r="A508" s="138"/>
      <c r="B508" s="553"/>
      <c r="C508" s="140" t="s">
        <v>408</v>
      </c>
      <c r="D508" s="57" t="e">
        <f>Шкафы!#REF!*3</f>
        <v>#REF!</v>
      </c>
      <c r="E508" s="57" t="e">
        <f>Шкафы!#REF!*3</f>
        <v>#REF!</v>
      </c>
      <c r="F508" s="57" t="e">
        <f>Шкафы!#REF!*3</f>
        <v>#REF!</v>
      </c>
      <c r="G508" s="57" t="e">
        <f>Шкафы!#REF!*3</f>
        <v>#REF!</v>
      </c>
      <c r="H508" s="133" t="e">
        <f>Шкафы!#REF!*3</f>
        <v>#REF!</v>
      </c>
      <c r="I508" s="133"/>
      <c r="J508" s="136"/>
      <c r="K508" s="136"/>
      <c r="L508" s="136"/>
      <c r="M508" s="136"/>
      <c r="N508" s="136"/>
      <c r="O508" s="136"/>
      <c r="P508" s="136"/>
      <c r="Q508" s="136"/>
      <c r="R508" s="136"/>
      <c r="S508" s="136"/>
      <c r="T508" s="136"/>
      <c r="U508" s="136"/>
      <c r="V508" s="136"/>
      <c r="W508" s="136"/>
      <c r="X508" s="136"/>
      <c r="Y508" s="136"/>
    </row>
    <row r="509" spans="1:25" ht="29.25" customHeight="1">
      <c r="A509" s="138"/>
      <c r="B509" s="553"/>
      <c r="C509" s="137" t="s">
        <v>316</v>
      </c>
      <c r="D509" s="57" t="e">
        <f>Шкафы!#REF!</f>
        <v>#REF!</v>
      </c>
      <c r="E509" s="57" t="e">
        <f>Шкафы!#REF!</f>
        <v>#REF!</v>
      </c>
      <c r="F509" s="57" t="e">
        <f>Шкафы!#REF!</f>
        <v>#REF!</v>
      </c>
      <c r="G509" s="57" t="e">
        <f>Шкафы!#REF!</f>
        <v>#REF!</v>
      </c>
      <c r="H509" s="57"/>
      <c r="I509" s="57"/>
      <c r="J509" s="136"/>
      <c r="K509" s="136"/>
      <c r="L509" s="136"/>
      <c r="M509" s="136"/>
      <c r="N509" s="136"/>
      <c r="O509" s="136"/>
      <c r="P509" s="136"/>
      <c r="Q509" s="57"/>
      <c r="R509" s="57"/>
      <c r="S509" s="57"/>
      <c r="T509" s="133" t="e">
        <f>Шкафы!#REF!</f>
        <v>#REF!</v>
      </c>
      <c r="U509" s="133" t="e">
        <f>Шкафы!#REF!</f>
        <v>#REF!</v>
      </c>
      <c r="V509" s="133" t="e">
        <f>Шкафы!#REF!</f>
        <v>#REF!</v>
      </c>
      <c r="W509" s="133" t="e">
        <f>Шкафы!#REF!</f>
        <v>#REF!</v>
      </c>
      <c r="X509" s="133" t="e">
        <f>Шкафы!#REF!</f>
        <v>#REF!</v>
      </c>
      <c r="Y509" s="133" t="e">
        <f>Шкафы!#REF!</f>
        <v>#REF!</v>
      </c>
    </row>
    <row r="510" spans="1:25" ht="29.25" customHeight="1">
      <c r="A510" s="139" t="s">
        <v>409</v>
      </c>
      <c r="B510" s="553"/>
      <c r="C510" s="137" t="s">
        <v>410</v>
      </c>
      <c r="D510" s="57" t="e">
        <f>Шкафы!#REF!</f>
        <v>#REF!</v>
      </c>
      <c r="E510" s="57" t="e">
        <f>Шкафы!#REF!</f>
        <v>#REF!</v>
      </c>
      <c r="F510" s="57" t="e">
        <f>Шкафы!#REF!</f>
        <v>#REF!</v>
      </c>
      <c r="G510" s="57" t="e">
        <f>Шкафы!#REF!</f>
        <v>#REF!</v>
      </c>
      <c r="H510" s="133" t="e">
        <f>Шкафы!#REF!</f>
        <v>#REF!</v>
      </c>
      <c r="I510" s="133"/>
      <c r="J510" s="136"/>
      <c r="K510" s="136"/>
      <c r="L510" s="136"/>
      <c r="M510" s="136"/>
      <c r="N510" s="136"/>
      <c r="O510" s="136"/>
      <c r="P510" s="136"/>
      <c r="Q510" s="89"/>
      <c r="R510" s="89"/>
      <c r="S510" s="89"/>
      <c r="T510" s="133" t="e">
        <f>Шкафы!#REF!</f>
        <v>#REF!</v>
      </c>
      <c r="U510" s="133" t="e">
        <f>Шкафы!#REF!</f>
        <v>#REF!</v>
      </c>
      <c r="V510" s="133" t="e">
        <f>Шкафы!#REF!</f>
        <v>#REF!</v>
      </c>
      <c r="W510" s="133" t="e">
        <f>Шкафы!#REF!</f>
        <v>#REF!</v>
      </c>
      <c r="X510" s="133" t="e">
        <f>Шкафы!#REF!</f>
        <v>#REF!</v>
      </c>
      <c r="Y510" s="133" t="e">
        <f>Шкафы!#REF!</f>
        <v>#REF!</v>
      </c>
    </row>
    <row r="511" spans="1:25" ht="29.25" customHeight="1">
      <c r="A511" s="138"/>
      <c r="B511" s="553"/>
      <c r="C511" s="137" t="s">
        <v>315</v>
      </c>
      <c r="D511" s="57" t="e">
        <f>Шкафы!#REF!</f>
        <v>#REF!</v>
      </c>
      <c r="E511" s="57" t="e">
        <f>Шкафы!#REF!</f>
        <v>#REF!</v>
      </c>
      <c r="F511" s="57" t="e">
        <f>Шкафы!#REF!</f>
        <v>#REF!</v>
      </c>
      <c r="G511" s="57" t="e">
        <f>Шкафы!#REF!</f>
        <v>#REF!</v>
      </c>
      <c r="H511" s="133" t="e">
        <f>Шкафы!#REF!</f>
        <v>#REF!</v>
      </c>
      <c r="I511" s="133"/>
      <c r="J511" s="136"/>
      <c r="K511" s="136"/>
      <c r="L511" s="136"/>
      <c r="M511" s="136"/>
      <c r="N511" s="136"/>
      <c r="O511" s="136"/>
      <c r="P511" s="136"/>
      <c r="Q511" s="89"/>
      <c r="R511" s="89"/>
      <c r="S511" s="89"/>
      <c r="T511" s="133" t="e">
        <f>Шкафы!#REF!</f>
        <v>#REF!</v>
      </c>
      <c r="U511" s="133" t="e">
        <f>Шкафы!#REF!</f>
        <v>#REF!</v>
      </c>
      <c r="V511" s="133" t="e">
        <f>Шкафы!#REF!</f>
        <v>#REF!</v>
      </c>
      <c r="W511" s="133" t="e">
        <f>Шкафы!#REF!</f>
        <v>#REF!</v>
      </c>
      <c r="X511" s="133" t="e">
        <f>Шкафы!#REF!</f>
        <v>#REF!</v>
      </c>
      <c r="Y511" s="133" t="e">
        <f>Шкафы!#REF!</f>
        <v>#REF!</v>
      </c>
    </row>
    <row r="512" spans="1:25" ht="39" customHeight="1">
      <c r="A512" s="135"/>
      <c r="B512" s="553"/>
      <c r="C512" s="134" t="s">
        <v>136</v>
      </c>
      <c r="D512" s="57" t="e">
        <f t="shared" ref="D512" si="41">SUM(D495:D511)</f>
        <v>#REF!</v>
      </c>
      <c r="E512" s="57" t="e">
        <f t="shared" ref="E512:Y512" si="42">SUM(E495:E511)</f>
        <v>#REF!</v>
      </c>
      <c r="F512" s="57" t="e">
        <f t="shared" si="42"/>
        <v>#REF!</v>
      </c>
      <c r="G512" s="57" t="e">
        <f t="shared" si="42"/>
        <v>#REF!</v>
      </c>
      <c r="H512" s="133" t="e">
        <f t="shared" si="42"/>
        <v>#REF!</v>
      </c>
      <c r="I512" s="133" t="e">
        <f t="shared" si="42"/>
        <v>#REF!</v>
      </c>
      <c r="J512" s="133" t="e">
        <f t="shared" si="42"/>
        <v>#REF!</v>
      </c>
      <c r="K512" s="133" t="e">
        <f t="shared" si="42"/>
        <v>#REF!</v>
      </c>
      <c r="L512" s="133" t="e">
        <f t="shared" si="42"/>
        <v>#REF!</v>
      </c>
      <c r="M512" s="133" t="e">
        <f t="shared" si="42"/>
        <v>#REF!</v>
      </c>
      <c r="N512" s="133" t="e">
        <f t="shared" si="42"/>
        <v>#REF!</v>
      </c>
      <c r="O512" s="133" t="e">
        <f t="shared" si="42"/>
        <v>#REF!</v>
      </c>
      <c r="P512" s="133" t="e">
        <f t="shared" si="42"/>
        <v>#REF!</v>
      </c>
      <c r="Q512" s="133" t="e">
        <f t="shared" si="42"/>
        <v>#REF!</v>
      </c>
      <c r="R512" s="133" t="e">
        <f t="shared" si="42"/>
        <v>#REF!</v>
      </c>
      <c r="S512" s="133" t="e">
        <f t="shared" si="42"/>
        <v>#REF!</v>
      </c>
      <c r="T512" s="133" t="e">
        <f t="shared" si="42"/>
        <v>#REF!</v>
      </c>
      <c r="U512" s="133" t="e">
        <f t="shared" si="42"/>
        <v>#REF!</v>
      </c>
      <c r="V512" s="133" t="e">
        <f t="shared" si="42"/>
        <v>#REF!</v>
      </c>
      <c r="W512" s="133" t="e">
        <f t="shared" si="42"/>
        <v>#REF!</v>
      </c>
      <c r="X512" s="133" t="e">
        <f t="shared" si="42"/>
        <v>#REF!</v>
      </c>
      <c r="Y512" s="133" t="e">
        <f t="shared" si="42"/>
        <v>#REF!</v>
      </c>
    </row>
    <row r="513" ht="29.25" customHeight="1"/>
  </sheetData>
  <mergeCells count="111">
    <mergeCell ref="B495:B512"/>
    <mergeCell ref="B438:B463"/>
    <mergeCell ref="B466:B487"/>
    <mergeCell ref="B488:B491"/>
    <mergeCell ref="B291:B300"/>
    <mergeCell ref="B301:B310"/>
    <mergeCell ref="B311:B323"/>
    <mergeCell ref="B381:B399"/>
    <mergeCell ref="B400:B418"/>
    <mergeCell ref="B419:B435"/>
    <mergeCell ref="B492:B493"/>
    <mergeCell ref="B324:B335"/>
    <mergeCell ref="W465:X465"/>
    <mergeCell ref="W464:X464"/>
    <mergeCell ref="U437:V437"/>
    <mergeCell ref="W437:X437"/>
    <mergeCell ref="B221:B239"/>
    <mergeCell ref="J379:K379"/>
    <mergeCell ref="B250:B267"/>
    <mergeCell ref="B212:B220"/>
    <mergeCell ref="B379:B380"/>
    <mergeCell ref="B350:B378"/>
    <mergeCell ref="B336:B349"/>
    <mergeCell ref="B268:B290"/>
    <mergeCell ref="O379:P379"/>
    <mergeCell ref="U379:V379"/>
    <mergeCell ref="L379:M379"/>
    <mergeCell ref="L380:M380"/>
    <mergeCell ref="Q379:R379"/>
    <mergeCell ref="O436:P436"/>
    <mergeCell ref="J437:K437"/>
    <mergeCell ref="L436:M436"/>
    <mergeCell ref="S464:T464"/>
    <mergeCell ref="O437:P437"/>
    <mergeCell ref="Q437:R437"/>
    <mergeCell ref="S465:T465"/>
    <mergeCell ref="T2:Y2"/>
    <mergeCell ref="B35:B42"/>
    <mergeCell ref="B168:B175"/>
    <mergeCell ref="B176:B187"/>
    <mergeCell ref="B51:B58"/>
    <mergeCell ref="B59:B67"/>
    <mergeCell ref="B153:B167"/>
    <mergeCell ref="B118:B124"/>
    <mergeCell ref="B101:B117"/>
    <mergeCell ref="D2:D4"/>
    <mergeCell ref="I2:S2"/>
    <mergeCell ref="I3:M3"/>
    <mergeCell ref="N3:S3"/>
    <mergeCell ref="W436:X436"/>
    <mergeCell ref="B240:B249"/>
    <mergeCell ref="B188:B198"/>
    <mergeCell ref="B199:B211"/>
    <mergeCell ref="O380:P380"/>
    <mergeCell ref="Q380:R380"/>
    <mergeCell ref="Q436:R436"/>
    <mergeCell ref="S436:T436"/>
    <mergeCell ref="C436:C437"/>
    <mergeCell ref="J436:K436"/>
    <mergeCell ref="U436:V436"/>
    <mergeCell ref="U380:V380"/>
    <mergeCell ref="S380:T380"/>
    <mergeCell ref="J380:K380"/>
    <mergeCell ref="A2:A4"/>
    <mergeCell ref="B2:B4"/>
    <mergeCell ref="B125:B132"/>
    <mergeCell ref="B19:B26"/>
    <mergeCell ref="J465:K465"/>
    <mergeCell ref="S379:T379"/>
    <mergeCell ref="O465:P465"/>
    <mergeCell ref="Q465:R465"/>
    <mergeCell ref="B5:B10"/>
    <mergeCell ref="B11:B18"/>
    <mergeCell ref="H2:H4"/>
    <mergeCell ref="B141:B152"/>
    <mergeCell ref="B89:B100"/>
    <mergeCell ref="B68:B77"/>
    <mergeCell ref="B78:B88"/>
    <mergeCell ref="B133:B140"/>
    <mergeCell ref="B27:B34"/>
    <mergeCell ref="C2:C4"/>
    <mergeCell ref="E2:E4"/>
    <mergeCell ref="B43:B50"/>
    <mergeCell ref="B464:B465"/>
    <mergeCell ref="B436:B437"/>
    <mergeCell ref="S437:T437"/>
    <mergeCell ref="L437:M437"/>
    <mergeCell ref="C464:C465"/>
    <mergeCell ref="Q464:R464"/>
    <mergeCell ref="F2:F4"/>
    <mergeCell ref="G2:G4"/>
    <mergeCell ref="C492:C493"/>
    <mergeCell ref="U493:V493"/>
    <mergeCell ref="J493:K493"/>
    <mergeCell ref="J492:K492"/>
    <mergeCell ref="J464:K464"/>
    <mergeCell ref="U464:V464"/>
    <mergeCell ref="U465:V465"/>
    <mergeCell ref="Q492:R492"/>
    <mergeCell ref="S492:T492"/>
    <mergeCell ref="L493:M493"/>
    <mergeCell ref="U492:V492"/>
    <mergeCell ref="L492:M492"/>
    <mergeCell ref="S493:T493"/>
    <mergeCell ref="L464:M464"/>
    <mergeCell ref="O464:P464"/>
    <mergeCell ref="O492:P492"/>
    <mergeCell ref="L465:M465"/>
    <mergeCell ref="O493:P493"/>
    <mergeCell ref="Q493:R493"/>
    <mergeCell ref="C379:C380"/>
  </mergeCells>
  <pageMargins left="0.19" right="0.2" top="0.31496062992125984" bottom="0.31496062992125984" header="0.31496062992125984" footer="0.31496062992125984"/>
  <pageSetup paperSize="9" scale="83" orientation="landscape" r:id="rId1"/>
  <rowBreaks count="24" manualBreakCount="24">
    <brk id="18" max="16383" man="1"/>
    <brk id="34" max="16383" man="1"/>
    <brk id="50" max="16383" man="1"/>
    <brk id="67" max="16383" man="1"/>
    <brk id="88" max="20" man="1"/>
    <brk id="100" max="16383" man="1"/>
    <brk id="117" max="16383" man="1"/>
    <brk id="132" max="16383" man="1"/>
    <brk id="152" max="16383" man="1"/>
    <brk id="175" max="16383" man="1"/>
    <brk id="198" max="20" man="1"/>
    <brk id="211" max="16383" man="1"/>
    <brk id="239" max="16383" man="1"/>
    <brk id="267" max="20" man="1"/>
    <brk id="290" max="16383" man="1"/>
    <brk id="310" max="16383" man="1"/>
    <brk id="335" max="16383" man="1"/>
    <brk id="349" max="16383" man="1"/>
    <brk id="380" max="20" man="1"/>
    <brk id="399" max="20" man="1"/>
    <brk id="418" max="20" man="1"/>
    <brk id="437" max="20" man="1"/>
    <brk id="465" max="20" man="1"/>
    <brk id="487" max="20" man="1"/>
  </rowBreaks>
  <ignoredErrors>
    <ignoredError sqref="J10 H117 F189 F212 H290 H378 H399 H418 H435 H463 H487 H491 D55:H55 D47:H47 H10" formula="1"/>
    <ignoredError sqref="E512:G512" evalError="1"/>
  </ignoredErrors>
  <drawing r:id="rId2"/>
</worksheet>
</file>

<file path=xl/worksheets/sheet16.xml><?xml version="1.0" encoding="utf-8"?>
<worksheet xmlns="http://schemas.openxmlformats.org/spreadsheetml/2006/main" xmlns:r="http://schemas.openxmlformats.org/officeDocument/2006/relationships">
  <dimension ref="A2:W320"/>
  <sheetViews>
    <sheetView view="pageBreakPreview" zoomScaleSheetLayoutView="100" workbookViewId="0">
      <pane ySplit="4" topLeftCell="A50" activePane="bottomLeft" state="frozen"/>
      <selection pane="bottomLeft" activeCell="F312" sqref="F312"/>
    </sheetView>
  </sheetViews>
  <sheetFormatPr defaultRowHeight="15"/>
  <cols>
    <col min="1" max="1" width="37" style="54" customWidth="1"/>
    <col min="2" max="2" width="3.140625" style="132" customWidth="1"/>
    <col min="3" max="3" width="18.7109375" style="131" customWidth="1"/>
    <col min="4" max="4" width="5.7109375" style="131" customWidth="1"/>
    <col min="5" max="7" width="5.7109375" style="54" customWidth="1"/>
    <col min="8" max="8" width="6.28515625" style="130" customWidth="1"/>
    <col min="9" max="9" width="4.28515625" style="129" customWidth="1"/>
    <col min="10" max="17" width="5.140625" style="129" customWidth="1"/>
    <col min="18" max="23" width="4.5703125" style="129" customWidth="1"/>
    <col min="24" max="16384" width="9.140625" style="54"/>
  </cols>
  <sheetData>
    <row r="2" spans="1:23" ht="13.5" customHeight="1">
      <c r="A2" s="547" t="s">
        <v>70</v>
      </c>
      <c r="B2" s="550" t="s">
        <v>72</v>
      </c>
      <c r="C2" s="560" t="s">
        <v>128</v>
      </c>
      <c r="D2" s="522" t="s">
        <v>1215</v>
      </c>
      <c r="E2" s="563" t="s">
        <v>73</v>
      </c>
      <c r="F2" s="495" t="s">
        <v>74</v>
      </c>
      <c r="G2" s="495" t="s">
        <v>75</v>
      </c>
      <c r="H2" s="557" t="s">
        <v>76</v>
      </c>
      <c r="I2" s="574" t="s">
        <v>77</v>
      </c>
      <c r="J2" s="575"/>
      <c r="K2" s="575"/>
      <c r="L2" s="575"/>
      <c r="M2" s="575"/>
      <c r="N2" s="575"/>
      <c r="O2" s="575"/>
      <c r="P2" s="575"/>
      <c r="Q2" s="576"/>
      <c r="R2" s="568" t="s">
        <v>78</v>
      </c>
      <c r="S2" s="569"/>
      <c r="T2" s="569"/>
      <c r="U2" s="569"/>
      <c r="V2" s="569"/>
      <c r="W2" s="570"/>
    </row>
    <row r="3" spans="1:23" ht="13.5" customHeight="1">
      <c r="A3" s="548"/>
      <c r="B3" s="551"/>
      <c r="C3" s="561"/>
      <c r="D3" s="522"/>
      <c r="E3" s="564"/>
      <c r="F3" s="510"/>
      <c r="G3" s="510"/>
      <c r="H3" s="558"/>
      <c r="I3" s="535" t="s">
        <v>1088</v>
      </c>
      <c r="J3" s="536"/>
      <c r="K3" s="536"/>
      <c r="L3" s="537"/>
      <c r="M3" s="535" t="s">
        <v>1090</v>
      </c>
      <c r="N3" s="536"/>
      <c r="O3" s="536"/>
      <c r="P3" s="536"/>
      <c r="Q3" s="537"/>
      <c r="R3" s="198"/>
      <c r="S3" s="199"/>
      <c r="T3" s="199"/>
      <c r="U3" s="199"/>
      <c r="V3" s="199"/>
      <c r="W3" s="200"/>
    </row>
    <row r="4" spans="1:23" ht="13.5" customHeight="1">
      <c r="A4" s="549"/>
      <c r="B4" s="552"/>
      <c r="C4" s="562"/>
      <c r="D4" s="522"/>
      <c r="E4" s="565"/>
      <c r="F4" s="496"/>
      <c r="G4" s="496"/>
      <c r="H4" s="559"/>
      <c r="I4" s="106" t="s">
        <v>79</v>
      </c>
      <c r="J4" s="106" t="s">
        <v>80</v>
      </c>
      <c r="K4" s="106" t="s">
        <v>81</v>
      </c>
      <c r="L4" s="106" t="s">
        <v>82</v>
      </c>
      <c r="M4" s="106" t="s">
        <v>1089</v>
      </c>
      <c r="N4" s="106" t="s">
        <v>79</v>
      </c>
      <c r="O4" s="106" t="s">
        <v>80</v>
      </c>
      <c r="P4" s="106" t="s">
        <v>81</v>
      </c>
      <c r="Q4" s="106" t="s">
        <v>82</v>
      </c>
      <c r="R4" s="181" t="s">
        <v>79</v>
      </c>
      <c r="S4" s="180" t="s">
        <v>80</v>
      </c>
      <c r="T4" s="181" t="s">
        <v>81</v>
      </c>
      <c r="U4" s="180" t="s">
        <v>82</v>
      </c>
      <c r="V4" s="181" t="s">
        <v>83</v>
      </c>
      <c r="W4" s="180" t="s">
        <v>84</v>
      </c>
    </row>
    <row r="5" spans="1:23">
      <c r="A5" s="477"/>
      <c r="B5" s="577"/>
      <c r="C5" s="140" t="s">
        <v>1072</v>
      </c>
      <c r="D5" s="184">
        <f>'Дополнительная комплектация'!$P$216*2</f>
        <v>200</v>
      </c>
      <c r="E5" s="184">
        <f>'Дополнительная комплектация'!S216*2</f>
        <v>400</v>
      </c>
      <c r="F5" s="184">
        <f>'Дополнительная комплектация'!V216*2</f>
        <v>500</v>
      </c>
      <c r="G5" s="184">
        <f>'Дополнительная комплектация'!Y216*2</f>
        <v>640</v>
      </c>
      <c r="H5" s="133"/>
      <c r="I5" s="133"/>
      <c r="J5" s="133"/>
      <c r="K5" s="133"/>
      <c r="L5" s="133"/>
      <c r="M5" s="133"/>
      <c r="N5" s="133"/>
      <c r="O5" s="133"/>
      <c r="P5" s="133"/>
      <c r="Q5" s="133"/>
      <c r="R5" s="133"/>
      <c r="S5" s="133"/>
      <c r="T5" s="133"/>
      <c r="U5" s="133"/>
      <c r="V5" s="133"/>
      <c r="W5" s="133"/>
    </row>
    <row r="6" spans="1:23">
      <c r="A6" s="478"/>
      <c r="B6" s="577"/>
      <c r="C6" s="140" t="s">
        <v>964</v>
      </c>
      <c r="D6" s="57">
        <f>'Дополнительная комплектация'!$J$222*0.8</f>
        <v>172</v>
      </c>
      <c r="E6" s="57">
        <f>'Дополнительная комплектация'!$J$222*0.8</f>
        <v>172</v>
      </c>
      <c r="F6" s="57">
        <f>'Дополнительная комплектация'!$J$222*0.8</f>
        <v>172</v>
      </c>
      <c r="G6" s="57">
        <f>'Дополнительная комплектация'!$J$222*0.8</f>
        <v>172</v>
      </c>
      <c r="H6" s="133"/>
      <c r="I6" s="133"/>
      <c r="J6" s="133"/>
      <c r="K6" s="133"/>
      <c r="L6" s="133"/>
      <c r="M6" s="133"/>
      <c r="N6" s="133"/>
      <c r="O6" s="133"/>
      <c r="P6" s="133"/>
      <c r="Q6" s="133"/>
      <c r="R6" s="133"/>
      <c r="S6" s="133"/>
      <c r="T6" s="133"/>
      <c r="U6" s="133"/>
      <c r="V6" s="133"/>
      <c r="W6" s="133"/>
    </row>
    <row r="7" spans="1:23">
      <c r="A7" s="478"/>
      <c r="B7" s="577"/>
      <c r="C7" s="140" t="s">
        <v>964</v>
      </c>
      <c r="D7" s="57">
        <f>'Дополнительная комплектация'!$J$222*0.8</f>
        <v>172</v>
      </c>
      <c r="E7" s="57">
        <f>'Дополнительная комплектация'!$J$222*0.8</f>
        <v>172</v>
      </c>
      <c r="F7" s="57">
        <f>'Дополнительная комплектация'!$J$222*0.8</f>
        <v>172</v>
      </c>
      <c r="G7" s="57">
        <f>'Дополнительная комплектация'!$J$222*0.8</f>
        <v>172</v>
      </c>
      <c r="H7" s="133"/>
      <c r="I7" s="133"/>
      <c r="J7" s="133"/>
      <c r="K7" s="133"/>
      <c r="L7" s="133"/>
      <c r="M7" s="133"/>
      <c r="N7" s="133"/>
      <c r="O7" s="133"/>
      <c r="P7" s="133"/>
      <c r="Q7" s="133"/>
      <c r="R7" s="133"/>
      <c r="S7" s="133"/>
      <c r="T7" s="133"/>
      <c r="U7" s="133"/>
      <c r="V7" s="133"/>
      <c r="W7" s="133"/>
    </row>
    <row r="8" spans="1:23">
      <c r="A8" s="478"/>
      <c r="B8" s="577"/>
      <c r="C8" s="140" t="s">
        <v>964</v>
      </c>
      <c r="D8" s="57">
        <f>'Дополнительная комплектация'!$J$222*0.8</f>
        <v>172</v>
      </c>
      <c r="E8" s="57">
        <f>'Дополнительная комплектация'!$J$222*0.8</f>
        <v>172</v>
      </c>
      <c r="F8" s="57">
        <f>'Дополнительная комплектация'!$J$222*0.8</f>
        <v>172</v>
      </c>
      <c r="G8" s="57">
        <f>'Дополнительная комплектация'!$J$222*0.8</f>
        <v>172</v>
      </c>
      <c r="H8" s="133"/>
      <c r="I8" s="133"/>
      <c r="J8" s="133"/>
      <c r="K8" s="133"/>
      <c r="L8" s="133"/>
      <c r="M8" s="133"/>
      <c r="N8" s="133"/>
      <c r="O8" s="133"/>
      <c r="P8" s="133"/>
      <c r="Q8" s="133"/>
      <c r="R8" s="133"/>
      <c r="S8" s="133"/>
      <c r="T8" s="133"/>
      <c r="U8" s="133"/>
      <c r="V8" s="133"/>
      <c r="W8" s="133"/>
    </row>
    <row r="9" spans="1:23">
      <c r="A9" s="478"/>
      <c r="B9" s="577"/>
      <c r="C9" s="140" t="s">
        <v>1071</v>
      </c>
      <c r="D9" s="196">
        <f>'Дополнительная комплектация'!$J$222*0.9</f>
        <v>193.5</v>
      </c>
      <c r="E9" s="196">
        <f>'Дополнительная комплектация'!$J$222*0.9</f>
        <v>193.5</v>
      </c>
      <c r="F9" s="196">
        <f>'Дополнительная комплектация'!$J$222*0.9</f>
        <v>193.5</v>
      </c>
      <c r="G9" s="196">
        <f>'Дополнительная комплектация'!$J$222*0.9</f>
        <v>193.5</v>
      </c>
      <c r="H9" s="133"/>
      <c r="I9" s="133"/>
      <c r="J9" s="133"/>
      <c r="K9" s="133"/>
      <c r="L9" s="133"/>
      <c r="M9" s="133"/>
      <c r="N9" s="133"/>
      <c r="O9" s="133"/>
      <c r="P9" s="133"/>
      <c r="Q9" s="133"/>
      <c r="R9" s="133"/>
      <c r="S9" s="133"/>
      <c r="T9" s="133"/>
      <c r="U9" s="133"/>
      <c r="V9" s="133"/>
      <c r="W9" s="133"/>
    </row>
    <row r="10" spans="1:23" ht="38.25">
      <c r="A10" s="478"/>
      <c r="B10" s="577"/>
      <c r="C10" s="169" t="s">
        <v>1070</v>
      </c>
      <c r="D10" s="57">
        <f>'Дополнительная комплектация'!$AK$346*8</f>
        <v>5120</v>
      </c>
      <c r="E10" s="57">
        <f>'Дополнительная комплектация'!$AK$346*8</f>
        <v>5120</v>
      </c>
      <c r="F10" s="57">
        <f>'Дополнительная комплектация'!$AK$346*8</f>
        <v>5120</v>
      </c>
      <c r="G10" s="57">
        <f>'Дополнительная комплектация'!$AK$346*8</f>
        <v>5120</v>
      </c>
      <c r="H10" s="133"/>
      <c r="I10" s="133"/>
      <c r="J10" s="133"/>
      <c r="K10" s="133"/>
      <c r="L10" s="133"/>
      <c r="M10" s="133"/>
      <c r="N10" s="133"/>
      <c r="O10" s="133"/>
      <c r="P10" s="133"/>
      <c r="Q10" s="133"/>
      <c r="R10" s="133"/>
      <c r="S10" s="133"/>
      <c r="T10" s="133"/>
      <c r="U10" s="133"/>
      <c r="V10" s="133"/>
      <c r="W10" s="133"/>
    </row>
    <row r="11" spans="1:23" ht="24">
      <c r="A11" s="478"/>
      <c r="B11" s="577"/>
      <c r="C11" s="195" t="s">
        <v>1069</v>
      </c>
      <c r="D11" s="57" t="e">
        <f>Шкафы!#REF!</f>
        <v>#REF!</v>
      </c>
      <c r="E11" s="57" t="e">
        <f>Шкафы!#REF!</f>
        <v>#REF!</v>
      </c>
      <c r="F11" s="57" t="e">
        <f>Шкафы!#REF!</f>
        <v>#REF!</v>
      </c>
      <c r="G11" s="57" t="e">
        <f>Шкафы!#REF!</f>
        <v>#REF!</v>
      </c>
      <c r="H11" s="133" t="e">
        <f>Шкафы!#REF!</f>
        <v>#REF!</v>
      </c>
      <c r="I11" s="133"/>
      <c r="J11" s="133"/>
      <c r="K11" s="133"/>
      <c r="L11" s="133"/>
      <c r="M11" s="133"/>
      <c r="N11" s="133"/>
      <c r="O11" s="133"/>
      <c r="P11" s="133"/>
      <c r="Q11" s="133"/>
      <c r="R11" s="133"/>
      <c r="S11" s="133"/>
      <c r="T11" s="133"/>
      <c r="U11" s="133"/>
      <c r="V11" s="133"/>
      <c r="W11" s="133"/>
    </row>
    <row r="12" spans="1:23" ht="25.5">
      <c r="A12" s="478"/>
      <c r="B12" s="577"/>
      <c r="C12" s="170" t="s">
        <v>142</v>
      </c>
      <c r="D12" s="184">
        <f>'Дополнительная комплектация'!$AK$340</f>
        <v>185</v>
      </c>
      <c r="E12" s="184">
        <f>'Дополнительная комплектация'!$AK$340</f>
        <v>185</v>
      </c>
      <c r="F12" s="184">
        <f>'Дополнительная комплектация'!$AK$340</f>
        <v>185</v>
      </c>
      <c r="G12" s="184">
        <f>'Дополнительная комплектация'!$AK$340</f>
        <v>185</v>
      </c>
      <c r="H12" s="133"/>
      <c r="I12" s="133"/>
      <c r="J12" s="133"/>
      <c r="K12" s="133"/>
      <c r="L12" s="133"/>
      <c r="M12" s="133"/>
      <c r="N12" s="133"/>
      <c r="O12" s="133"/>
      <c r="P12" s="133"/>
      <c r="Q12" s="133"/>
      <c r="R12" s="133"/>
      <c r="S12" s="133"/>
      <c r="T12" s="133"/>
      <c r="U12" s="133"/>
      <c r="V12" s="133"/>
      <c r="W12" s="133"/>
    </row>
    <row r="13" spans="1:23" ht="27" customHeight="1">
      <c r="A13" s="478"/>
      <c r="B13" s="577"/>
      <c r="C13" s="170" t="s">
        <v>1068</v>
      </c>
      <c r="D13" s="57" t="e">
        <f>Столы!#REF!</f>
        <v>#REF!</v>
      </c>
      <c r="E13" s="57" t="e">
        <f>Столы!#REF!</f>
        <v>#REF!</v>
      </c>
      <c r="F13" s="57" t="e">
        <f>Столы!#REF!</f>
        <v>#REF!</v>
      </c>
      <c r="G13" s="57" t="e">
        <f>Столы!#REF!</f>
        <v>#REF!</v>
      </c>
      <c r="H13" s="133"/>
      <c r="I13" s="133" t="e">
        <f>Столы!#REF!</f>
        <v>#REF!</v>
      </c>
      <c r="J13" s="133" t="e">
        <f>Столы!#REF!</f>
        <v>#REF!</v>
      </c>
      <c r="K13" s="133" t="e">
        <f>Столы!#REF!</f>
        <v>#REF!</v>
      </c>
      <c r="L13" s="133" t="e">
        <f>Столы!#REF!</f>
        <v>#REF!</v>
      </c>
      <c r="M13" s="133" t="e">
        <f>Столы!#REF!</f>
        <v>#REF!</v>
      </c>
      <c r="N13" s="133" t="e">
        <f>Столы!#REF!</f>
        <v>#REF!</v>
      </c>
      <c r="O13" s="133" t="e">
        <f>Столы!#REF!</f>
        <v>#REF!</v>
      </c>
      <c r="P13" s="133" t="e">
        <f>Столы!#REF!</f>
        <v>#REF!</v>
      </c>
      <c r="Q13" s="133" t="e">
        <f>Столы!#REF!</f>
        <v>#REF!</v>
      </c>
      <c r="R13" s="133"/>
      <c r="S13" s="133"/>
      <c r="T13" s="133"/>
      <c r="U13" s="133"/>
      <c r="V13" s="133"/>
      <c r="W13" s="133"/>
    </row>
    <row r="14" spans="1:23" ht="25.5">
      <c r="A14" s="478"/>
      <c r="B14" s="577"/>
      <c r="C14" s="170" t="s">
        <v>1067</v>
      </c>
      <c r="D14" s="57" t="e">
        <f>Столы!#REF!</f>
        <v>#REF!</v>
      </c>
      <c r="E14" s="57" t="e">
        <f>Столы!#REF!</f>
        <v>#REF!</v>
      </c>
      <c r="F14" s="57" t="e">
        <f>Столы!#REF!</f>
        <v>#REF!</v>
      </c>
      <c r="G14" s="57" t="e">
        <f>Столы!#REF!</f>
        <v>#REF!</v>
      </c>
      <c r="H14" s="133"/>
      <c r="I14" s="133" t="e">
        <f>Столы!#REF!</f>
        <v>#REF!</v>
      </c>
      <c r="J14" s="133" t="e">
        <f>Столы!#REF!</f>
        <v>#REF!</v>
      </c>
      <c r="K14" s="133" t="e">
        <f>Столы!#REF!</f>
        <v>#REF!</v>
      </c>
      <c r="L14" s="133" t="e">
        <f>Столы!#REF!</f>
        <v>#REF!</v>
      </c>
      <c r="M14" s="133" t="e">
        <f>Столы!#REF!</f>
        <v>#REF!</v>
      </c>
      <c r="N14" s="133" t="e">
        <f>Столы!#REF!</f>
        <v>#REF!</v>
      </c>
      <c r="O14" s="133" t="e">
        <f>Столы!#REF!</f>
        <v>#REF!</v>
      </c>
      <c r="P14" s="133" t="e">
        <f>Столы!#REF!</f>
        <v>#REF!</v>
      </c>
      <c r="Q14" s="133" t="e">
        <f>Столы!#REF!</f>
        <v>#REF!</v>
      </c>
      <c r="R14" s="133"/>
      <c r="S14" s="133"/>
      <c r="T14" s="133"/>
      <c r="U14" s="133"/>
      <c r="V14" s="133"/>
      <c r="W14" s="133"/>
    </row>
    <row r="15" spans="1:23" ht="30.75" customHeight="1">
      <c r="A15" s="478"/>
      <c r="B15" s="577"/>
      <c r="C15" s="170" t="s">
        <v>1066</v>
      </c>
      <c r="D15" s="57" t="e">
        <f>Столы!#REF!</f>
        <v>#REF!</v>
      </c>
      <c r="E15" s="57" t="e">
        <f>Столы!#REF!</f>
        <v>#REF!</v>
      </c>
      <c r="F15" s="57" t="e">
        <f>Столы!#REF!</f>
        <v>#REF!</v>
      </c>
      <c r="G15" s="57" t="e">
        <f>Столы!#REF!</f>
        <v>#REF!</v>
      </c>
      <c r="H15" s="133"/>
      <c r="I15" s="133" t="e">
        <f>Столы!#REF!</f>
        <v>#REF!</v>
      </c>
      <c r="J15" s="133" t="e">
        <f>Столы!#REF!</f>
        <v>#REF!</v>
      </c>
      <c r="K15" s="133" t="e">
        <f>Столы!#REF!</f>
        <v>#REF!</v>
      </c>
      <c r="L15" s="133" t="e">
        <f>Столы!#REF!</f>
        <v>#REF!</v>
      </c>
      <c r="M15" s="133" t="e">
        <f>Столы!#REF!</f>
        <v>#REF!</v>
      </c>
      <c r="N15" s="133" t="e">
        <f>Столы!#REF!</f>
        <v>#REF!</v>
      </c>
      <c r="O15" s="133" t="e">
        <f>Столы!#REF!</f>
        <v>#REF!</v>
      </c>
      <c r="P15" s="133" t="e">
        <f>Столы!#REF!</f>
        <v>#REF!</v>
      </c>
      <c r="Q15" s="133" t="e">
        <f>Столы!#REF!</f>
        <v>#REF!</v>
      </c>
      <c r="R15" s="133"/>
      <c r="S15" s="133"/>
      <c r="T15" s="133"/>
      <c r="U15" s="133"/>
      <c r="V15" s="133"/>
      <c r="W15" s="133"/>
    </row>
    <row r="16" spans="1:23" ht="25.5">
      <c r="A16" s="478"/>
      <c r="B16" s="577"/>
      <c r="C16" s="170" t="s">
        <v>1065</v>
      </c>
      <c r="D16" s="57" t="e">
        <f>Столы!#REF!</f>
        <v>#REF!</v>
      </c>
      <c r="E16" s="57" t="e">
        <f>Столы!#REF!</f>
        <v>#REF!</v>
      </c>
      <c r="F16" s="57" t="e">
        <f>Столы!#REF!</f>
        <v>#REF!</v>
      </c>
      <c r="G16" s="57" t="e">
        <f>Столы!#REF!</f>
        <v>#REF!</v>
      </c>
      <c r="H16" s="133" t="e">
        <f>Столы!#REF!</f>
        <v>#REF!</v>
      </c>
      <c r="I16" s="133" t="e">
        <f>Столы!#REF!</f>
        <v>#REF!</v>
      </c>
      <c r="J16" s="133" t="e">
        <f>Столы!#REF!</f>
        <v>#REF!</v>
      </c>
      <c r="K16" s="133" t="e">
        <f>Столы!#REF!</f>
        <v>#REF!</v>
      </c>
      <c r="L16" s="133" t="e">
        <f>Столы!#REF!</f>
        <v>#REF!</v>
      </c>
      <c r="M16" s="133" t="e">
        <f>Столы!#REF!</f>
        <v>#REF!</v>
      </c>
      <c r="N16" s="133" t="e">
        <f>Столы!#REF!</f>
        <v>#REF!</v>
      </c>
      <c r="O16" s="133" t="e">
        <f>Столы!#REF!</f>
        <v>#REF!</v>
      </c>
      <c r="P16" s="133" t="e">
        <f>Столы!#REF!</f>
        <v>#REF!</v>
      </c>
      <c r="Q16" s="133" t="e">
        <f>Столы!#REF!</f>
        <v>#REF!</v>
      </c>
      <c r="R16" s="133"/>
      <c r="S16" s="133"/>
      <c r="T16" s="133"/>
      <c r="U16" s="133"/>
      <c r="V16" s="133"/>
      <c r="W16" s="133"/>
    </row>
    <row r="17" spans="1:23" ht="25.5">
      <c r="A17" s="478"/>
      <c r="B17" s="577"/>
      <c r="C17" s="169" t="s">
        <v>1064</v>
      </c>
      <c r="D17" s="57" t="e">
        <f>Столы!#REF!</f>
        <v>#REF!</v>
      </c>
      <c r="E17" s="57" t="e">
        <f>Столы!#REF!</f>
        <v>#REF!</v>
      </c>
      <c r="F17" s="57" t="e">
        <f>Столы!#REF!</f>
        <v>#REF!</v>
      </c>
      <c r="G17" s="57" t="e">
        <f>Столы!#REF!</f>
        <v>#REF!</v>
      </c>
      <c r="H17" s="133"/>
      <c r="I17" s="133" t="e">
        <f>Столы!#REF!</f>
        <v>#REF!</v>
      </c>
      <c r="J17" s="133" t="e">
        <f>Столы!#REF!</f>
        <v>#REF!</v>
      </c>
      <c r="K17" s="133" t="e">
        <f>Столы!#REF!</f>
        <v>#REF!</v>
      </c>
      <c r="L17" s="133" t="e">
        <f>Столы!#REF!</f>
        <v>#REF!</v>
      </c>
      <c r="M17" s="133" t="e">
        <f>Столы!#REF!</f>
        <v>#REF!</v>
      </c>
      <c r="N17" s="133" t="e">
        <f>Столы!#REF!</f>
        <v>#REF!</v>
      </c>
      <c r="O17" s="133" t="e">
        <f>Столы!#REF!</f>
        <v>#REF!</v>
      </c>
      <c r="P17" s="133" t="e">
        <f>Столы!#REF!</f>
        <v>#REF!</v>
      </c>
      <c r="Q17" s="133" t="e">
        <f>Столы!#REF!</f>
        <v>#REF!</v>
      </c>
      <c r="R17" s="133"/>
      <c r="S17" s="133"/>
      <c r="T17" s="133"/>
      <c r="U17" s="133"/>
      <c r="V17" s="133"/>
      <c r="W17" s="133"/>
    </row>
    <row r="18" spans="1:23" ht="26.25" customHeight="1">
      <c r="A18" s="478"/>
      <c r="B18" s="577"/>
      <c r="C18" s="169" t="s">
        <v>1064</v>
      </c>
      <c r="D18" s="57" t="e">
        <f>Столы!#REF!</f>
        <v>#REF!</v>
      </c>
      <c r="E18" s="57" t="e">
        <f>Столы!#REF!</f>
        <v>#REF!</v>
      </c>
      <c r="F18" s="57" t="e">
        <f>Столы!#REF!</f>
        <v>#REF!</v>
      </c>
      <c r="G18" s="57" t="e">
        <f>Столы!#REF!</f>
        <v>#REF!</v>
      </c>
      <c r="H18" s="133"/>
      <c r="I18" s="133" t="e">
        <f>Столы!#REF!</f>
        <v>#REF!</v>
      </c>
      <c r="J18" s="133" t="e">
        <f>Столы!#REF!</f>
        <v>#REF!</v>
      </c>
      <c r="K18" s="133" t="e">
        <f>Столы!#REF!</f>
        <v>#REF!</v>
      </c>
      <c r="L18" s="133" t="e">
        <f>Столы!#REF!</f>
        <v>#REF!</v>
      </c>
      <c r="M18" s="133" t="e">
        <f>Столы!#REF!</f>
        <v>#REF!</v>
      </c>
      <c r="N18" s="133" t="e">
        <f>Столы!#REF!</f>
        <v>#REF!</v>
      </c>
      <c r="O18" s="133" t="e">
        <f>Столы!#REF!</f>
        <v>#REF!</v>
      </c>
      <c r="P18" s="133" t="e">
        <f>Столы!#REF!</f>
        <v>#REF!</v>
      </c>
      <c r="Q18" s="133" t="e">
        <f>Столы!#REF!</f>
        <v>#REF!</v>
      </c>
      <c r="R18" s="133"/>
      <c r="S18" s="133"/>
      <c r="T18" s="133"/>
      <c r="U18" s="133"/>
      <c r="V18" s="133"/>
      <c r="W18" s="133"/>
    </row>
    <row r="19" spans="1:23" ht="17.25" customHeight="1">
      <c r="A19" s="478"/>
      <c r="B19" s="577"/>
      <c r="C19" s="140" t="s">
        <v>1063</v>
      </c>
      <c r="D19" s="57" t="e">
        <f>Столы!#REF!</f>
        <v>#REF!</v>
      </c>
      <c r="E19" s="57" t="e">
        <f>Столы!#REF!</f>
        <v>#REF!</v>
      </c>
      <c r="F19" s="57" t="e">
        <f>Столы!#REF!</f>
        <v>#REF!</v>
      </c>
      <c r="G19" s="57" t="e">
        <f>Столы!#REF!</f>
        <v>#REF!</v>
      </c>
      <c r="H19" s="133"/>
      <c r="I19" s="133" t="e">
        <f>Столы!#REF!</f>
        <v>#REF!</v>
      </c>
      <c r="J19" s="133" t="e">
        <f>Столы!#REF!</f>
        <v>#REF!</v>
      </c>
      <c r="K19" s="133" t="e">
        <f>Столы!#REF!</f>
        <v>#REF!</v>
      </c>
      <c r="L19" s="133" t="e">
        <f>Столы!#REF!</f>
        <v>#REF!</v>
      </c>
      <c r="M19" s="133" t="e">
        <f>Столы!#REF!</f>
        <v>#REF!</v>
      </c>
      <c r="N19" s="133" t="e">
        <f>Столы!#REF!</f>
        <v>#REF!</v>
      </c>
      <c r="O19" s="133" t="e">
        <f>Столы!#REF!</f>
        <v>#REF!</v>
      </c>
      <c r="P19" s="133" t="e">
        <f>Столы!#REF!</f>
        <v>#REF!</v>
      </c>
      <c r="Q19" s="133" t="e">
        <f>Столы!#REF!</f>
        <v>#REF!</v>
      </c>
      <c r="R19" s="133"/>
      <c r="S19" s="133"/>
      <c r="T19" s="133"/>
      <c r="U19" s="133"/>
      <c r="V19" s="133"/>
      <c r="W19" s="133"/>
    </row>
    <row r="20" spans="1:23" ht="17.25" customHeight="1">
      <c r="A20" s="478"/>
      <c r="B20" s="577"/>
      <c r="C20" s="140" t="s">
        <v>1063</v>
      </c>
      <c r="D20" s="57" t="e">
        <f>Столы!#REF!</f>
        <v>#REF!</v>
      </c>
      <c r="E20" s="57" t="e">
        <f>Столы!#REF!</f>
        <v>#REF!</v>
      </c>
      <c r="F20" s="57" t="e">
        <f>Столы!#REF!</f>
        <v>#REF!</v>
      </c>
      <c r="G20" s="57" t="e">
        <f>Столы!#REF!</f>
        <v>#REF!</v>
      </c>
      <c r="H20" s="133"/>
      <c r="I20" s="133" t="e">
        <f>Столы!#REF!</f>
        <v>#REF!</v>
      </c>
      <c r="J20" s="133" t="e">
        <f>Столы!#REF!</f>
        <v>#REF!</v>
      </c>
      <c r="K20" s="133" t="e">
        <f>Столы!#REF!</f>
        <v>#REF!</v>
      </c>
      <c r="L20" s="133" t="e">
        <f>Столы!#REF!</f>
        <v>#REF!</v>
      </c>
      <c r="M20" s="133" t="e">
        <f>Столы!#REF!</f>
        <v>#REF!</v>
      </c>
      <c r="N20" s="133" t="e">
        <f>Столы!#REF!</f>
        <v>#REF!</v>
      </c>
      <c r="O20" s="133" t="e">
        <f>Столы!#REF!</f>
        <v>#REF!</v>
      </c>
      <c r="P20" s="133" t="e">
        <f>Столы!#REF!</f>
        <v>#REF!</v>
      </c>
      <c r="Q20" s="133" t="e">
        <f>Столы!#REF!</f>
        <v>#REF!</v>
      </c>
      <c r="R20" s="133"/>
      <c r="S20" s="133"/>
      <c r="T20" s="133"/>
      <c r="U20" s="133"/>
      <c r="V20" s="133"/>
      <c r="W20" s="133"/>
    </row>
    <row r="21" spans="1:23" ht="25.5">
      <c r="A21" s="478"/>
      <c r="B21" s="577"/>
      <c r="C21" s="140" t="s">
        <v>1062</v>
      </c>
      <c r="D21" s="57" t="e">
        <f>Шкафы!#REF!</f>
        <v>#REF!</v>
      </c>
      <c r="E21" s="57" t="e">
        <f>Шкафы!#REF!</f>
        <v>#REF!</v>
      </c>
      <c r="F21" s="57" t="e">
        <f>Шкафы!#REF!</f>
        <v>#REF!</v>
      </c>
      <c r="G21" s="57" t="e">
        <f>Шкафы!#REF!</f>
        <v>#REF!</v>
      </c>
      <c r="H21" s="133" t="e">
        <f>Шкафы!#REF!</f>
        <v>#REF!</v>
      </c>
      <c r="I21" s="136"/>
      <c r="J21" s="136"/>
      <c r="K21" s="136"/>
      <c r="L21" s="136"/>
      <c r="M21" s="136"/>
      <c r="N21" s="136"/>
      <c r="O21" s="136"/>
      <c r="P21" s="57"/>
      <c r="Q21" s="57"/>
      <c r="R21" s="133" t="e">
        <f>Шкафы!#REF!</f>
        <v>#REF!</v>
      </c>
      <c r="S21" s="133" t="e">
        <f>Шкафы!#REF!</f>
        <v>#REF!</v>
      </c>
      <c r="T21" s="133" t="e">
        <f>Шкафы!#REF!</f>
        <v>#REF!</v>
      </c>
      <c r="U21" s="133" t="e">
        <f>Шкафы!#REF!</f>
        <v>#REF!</v>
      </c>
      <c r="V21" s="133" t="e">
        <f>Шкафы!#REF!</f>
        <v>#REF!</v>
      </c>
      <c r="W21" s="133" t="e">
        <f>Шкафы!#REF!</f>
        <v>#REF!</v>
      </c>
    </row>
    <row r="22" spans="1:23" ht="25.5">
      <c r="A22" s="479"/>
      <c r="B22" s="577"/>
      <c r="C22" s="140" t="s">
        <v>1061</v>
      </c>
      <c r="D22" s="57" t="e">
        <f>Шкафы!#REF!</f>
        <v>#REF!</v>
      </c>
      <c r="E22" s="57" t="e">
        <f>Шкафы!#REF!</f>
        <v>#REF!</v>
      </c>
      <c r="F22" s="57" t="e">
        <f>Шкафы!#REF!</f>
        <v>#REF!</v>
      </c>
      <c r="G22" s="57" t="e">
        <f>Шкафы!#REF!</f>
        <v>#REF!</v>
      </c>
      <c r="H22" s="133" t="e">
        <f>Шкафы!#REF!</f>
        <v>#REF!</v>
      </c>
      <c r="I22" s="136"/>
      <c r="J22" s="136"/>
      <c r="K22" s="136"/>
      <c r="L22" s="136"/>
      <c r="M22" s="136"/>
      <c r="N22" s="136"/>
      <c r="O22" s="136"/>
      <c r="P22" s="133"/>
      <c r="Q22" s="133"/>
      <c r="R22" s="133" t="e">
        <f>Шкафы!#REF!</f>
        <v>#REF!</v>
      </c>
      <c r="S22" s="133" t="e">
        <f>Шкафы!#REF!</f>
        <v>#REF!</v>
      </c>
      <c r="T22" s="133" t="e">
        <f>Шкафы!#REF!</f>
        <v>#REF!</v>
      </c>
      <c r="U22" s="133" t="e">
        <f>Шкафы!#REF!</f>
        <v>#REF!</v>
      </c>
      <c r="V22" s="133" t="e">
        <f>Шкафы!#REF!</f>
        <v>#REF!</v>
      </c>
      <c r="W22" s="133" t="e">
        <f>Шкафы!#REF!</f>
        <v>#REF!</v>
      </c>
    </row>
    <row r="23" spans="1:23" ht="36.75" customHeight="1">
      <c r="A23" s="193" t="s">
        <v>1060</v>
      </c>
      <c r="B23" s="577"/>
      <c r="C23" s="134" t="s">
        <v>136</v>
      </c>
      <c r="D23" s="184" t="e">
        <f t="shared" ref="D23" si="0">SUM(D5:D22)</f>
        <v>#REF!</v>
      </c>
      <c r="E23" s="184" t="e">
        <f t="shared" ref="E23:W23" si="1">SUM(E5:E22)</f>
        <v>#REF!</v>
      </c>
      <c r="F23" s="184" t="e">
        <f t="shared" si="1"/>
        <v>#REF!</v>
      </c>
      <c r="G23" s="184" t="e">
        <f t="shared" si="1"/>
        <v>#REF!</v>
      </c>
      <c r="H23" s="133" t="e">
        <f t="shared" si="1"/>
        <v>#REF!</v>
      </c>
      <c r="I23" s="133" t="e">
        <f t="shared" si="1"/>
        <v>#REF!</v>
      </c>
      <c r="J23" s="133" t="e">
        <f t="shared" si="1"/>
        <v>#REF!</v>
      </c>
      <c r="K23" s="133" t="e">
        <f t="shared" si="1"/>
        <v>#REF!</v>
      </c>
      <c r="L23" s="133" t="e">
        <f t="shared" si="1"/>
        <v>#REF!</v>
      </c>
      <c r="M23" s="133" t="e">
        <f t="shared" si="1"/>
        <v>#REF!</v>
      </c>
      <c r="N23" s="133" t="e">
        <f t="shared" si="1"/>
        <v>#REF!</v>
      </c>
      <c r="O23" s="133" t="e">
        <f t="shared" si="1"/>
        <v>#REF!</v>
      </c>
      <c r="P23" s="133" t="e">
        <f t="shared" si="1"/>
        <v>#REF!</v>
      </c>
      <c r="Q23" s="133" t="e">
        <f t="shared" si="1"/>
        <v>#REF!</v>
      </c>
      <c r="R23" s="133" t="e">
        <f t="shared" si="1"/>
        <v>#REF!</v>
      </c>
      <c r="S23" s="133" t="e">
        <f t="shared" si="1"/>
        <v>#REF!</v>
      </c>
      <c r="T23" s="133" t="e">
        <f t="shared" si="1"/>
        <v>#REF!</v>
      </c>
      <c r="U23" s="133" t="e">
        <f t="shared" si="1"/>
        <v>#REF!</v>
      </c>
      <c r="V23" s="133" t="e">
        <f t="shared" si="1"/>
        <v>#REF!</v>
      </c>
      <c r="W23" s="133" t="e">
        <f t="shared" si="1"/>
        <v>#REF!</v>
      </c>
    </row>
    <row r="24" spans="1:23">
      <c r="A24" s="473"/>
      <c r="B24" s="577"/>
      <c r="C24" s="140" t="s">
        <v>225</v>
      </c>
      <c r="D24" s="57">
        <f>'Дополнительная комплектация'!$B$198*2</f>
        <v>420</v>
      </c>
      <c r="E24" s="57">
        <f>'Дополнительная комплектация'!E198*2</f>
        <v>800</v>
      </c>
      <c r="F24" s="57">
        <f>'Дополнительная комплектация'!H198*2</f>
        <v>960</v>
      </c>
      <c r="G24" s="57">
        <f>'Дополнительная комплектация'!K198*2</f>
        <v>1140</v>
      </c>
      <c r="H24" s="133"/>
      <c r="I24" s="133"/>
      <c r="J24" s="133"/>
      <c r="K24" s="133"/>
      <c r="L24" s="133"/>
      <c r="M24" s="133"/>
      <c r="N24" s="133"/>
      <c r="O24" s="133"/>
      <c r="P24" s="133"/>
      <c r="Q24" s="133"/>
      <c r="R24" s="133"/>
      <c r="S24" s="133"/>
      <c r="T24" s="133"/>
      <c r="U24" s="133"/>
      <c r="V24" s="133"/>
      <c r="W24" s="133"/>
    </row>
    <row r="25" spans="1:23" ht="24.75" customHeight="1">
      <c r="A25" s="473"/>
      <c r="B25" s="577"/>
      <c r="C25" s="140" t="s">
        <v>1059</v>
      </c>
      <c r="D25" s="57">
        <f>'Дополнительная комплектация'!$J$222*1.3</f>
        <v>279.5</v>
      </c>
      <c r="E25" s="57">
        <f>'Дополнительная комплектация'!$J$222*1.3</f>
        <v>279.5</v>
      </c>
      <c r="F25" s="57">
        <f>'Дополнительная комплектация'!$J$222*1.3</f>
        <v>279.5</v>
      </c>
      <c r="G25" s="57">
        <f>'Дополнительная комплектация'!$J$222*1.3</f>
        <v>279.5</v>
      </c>
      <c r="H25" s="133"/>
      <c r="I25" s="133"/>
      <c r="J25" s="133"/>
      <c r="K25" s="133"/>
      <c r="L25" s="133"/>
      <c r="M25" s="133"/>
      <c r="N25" s="133"/>
      <c r="O25" s="133"/>
      <c r="P25" s="133"/>
      <c r="Q25" s="133"/>
      <c r="R25" s="133"/>
      <c r="S25" s="133"/>
      <c r="T25" s="133"/>
      <c r="U25" s="133"/>
      <c r="V25" s="133"/>
      <c r="W25" s="133"/>
    </row>
    <row r="26" spans="1:23" ht="27" customHeight="1">
      <c r="A26" s="473"/>
      <c r="B26" s="577"/>
      <c r="C26" s="140" t="s">
        <v>950</v>
      </c>
      <c r="D26" s="184">
        <f>'Дополнительная комплектация'!$M$357*4</f>
        <v>32</v>
      </c>
      <c r="E26" s="184">
        <f>'Дополнительная комплектация'!$M$357*4</f>
        <v>32</v>
      </c>
      <c r="F26" s="184">
        <f>'Дополнительная комплектация'!$M$357*4</f>
        <v>32</v>
      </c>
      <c r="G26" s="184">
        <f>'Дополнительная комплектация'!$M$357*4</f>
        <v>32</v>
      </c>
      <c r="H26" s="133"/>
      <c r="I26" s="133"/>
      <c r="J26" s="133"/>
      <c r="K26" s="133"/>
      <c r="L26" s="133"/>
      <c r="M26" s="133"/>
      <c r="N26" s="133"/>
      <c r="O26" s="133"/>
      <c r="P26" s="133"/>
      <c r="Q26" s="133"/>
      <c r="R26" s="133"/>
      <c r="S26" s="133"/>
      <c r="T26" s="133"/>
      <c r="U26" s="133"/>
      <c r="V26" s="133"/>
      <c r="W26" s="133"/>
    </row>
    <row r="27" spans="1:23" ht="15" customHeight="1">
      <c r="A27" s="473"/>
      <c r="B27" s="577"/>
      <c r="C27" s="140" t="s">
        <v>1058</v>
      </c>
      <c r="D27" s="184">
        <f>'Дополнительная комплектация'!$K$248*1.3</f>
        <v>1183</v>
      </c>
      <c r="E27" s="184">
        <f>'Дополнительная комплектация'!$K$248*1.3</f>
        <v>1183</v>
      </c>
      <c r="F27" s="184">
        <f>'Дополнительная комплектация'!$K$248*1.3</f>
        <v>1183</v>
      </c>
      <c r="G27" s="184">
        <f>'Дополнительная комплектация'!$K$248*1.3</f>
        <v>1183</v>
      </c>
      <c r="H27" s="133"/>
      <c r="I27" s="133"/>
      <c r="J27" s="133"/>
      <c r="K27" s="133"/>
      <c r="L27" s="133"/>
      <c r="M27" s="133"/>
      <c r="N27" s="133"/>
      <c r="O27" s="133"/>
      <c r="P27" s="133"/>
      <c r="Q27" s="133"/>
      <c r="R27" s="133"/>
      <c r="S27" s="133"/>
      <c r="T27" s="133"/>
      <c r="U27" s="133"/>
      <c r="V27" s="133"/>
      <c r="W27" s="133"/>
    </row>
    <row r="28" spans="1:23" ht="15" customHeight="1">
      <c r="A28" s="473"/>
      <c r="B28" s="577"/>
      <c r="C28" s="140" t="s">
        <v>1039</v>
      </c>
      <c r="D28" s="184">
        <f>'Дополнительная комплектация'!$K$248*0.768</f>
        <v>698.88</v>
      </c>
      <c r="E28" s="184">
        <f>'Дополнительная комплектация'!$K$248*0.768</f>
        <v>698.88</v>
      </c>
      <c r="F28" s="184">
        <f>'Дополнительная комплектация'!$K$248*0.768</f>
        <v>698.88</v>
      </c>
      <c r="G28" s="184">
        <f>'Дополнительная комплектация'!$K$248*0.768</f>
        <v>698.88</v>
      </c>
      <c r="H28" s="133"/>
      <c r="I28" s="133"/>
      <c r="J28" s="133"/>
      <c r="K28" s="133"/>
      <c r="L28" s="133"/>
      <c r="M28" s="133"/>
      <c r="N28" s="133"/>
      <c r="O28" s="133"/>
      <c r="P28" s="133"/>
      <c r="Q28" s="133"/>
      <c r="R28" s="133"/>
      <c r="S28" s="133"/>
      <c r="T28" s="133"/>
      <c r="U28" s="133"/>
      <c r="V28" s="133"/>
      <c r="W28" s="133"/>
    </row>
    <row r="29" spans="1:23" ht="15" customHeight="1">
      <c r="A29" s="473"/>
      <c r="B29" s="577"/>
      <c r="C29" s="140" t="s">
        <v>1039</v>
      </c>
      <c r="D29" s="184">
        <f>'Дополнительная комплектация'!$K$248*0.768</f>
        <v>698.88</v>
      </c>
      <c r="E29" s="184">
        <f>'Дополнительная комплектация'!$K$248*0.768</f>
        <v>698.88</v>
      </c>
      <c r="F29" s="184">
        <f>'Дополнительная комплектация'!$K$248*0.768</f>
        <v>698.88</v>
      </c>
      <c r="G29" s="184">
        <f>'Дополнительная комплектация'!$K$248*0.768</f>
        <v>698.88</v>
      </c>
      <c r="H29" s="133"/>
      <c r="I29" s="133"/>
      <c r="J29" s="133"/>
      <c r="K29" s="133"/>
      <c r="L29" s="133"/>
      <c r="M29" s="133"/>
      <c r="N29" s="133"/>
      <c r="O29" s="133"/>
      <c r="P29" s="133"/>
      <c r="Q29" s="133"/>
      <c r="R29" s="133"/>
      <c r="S29" s="133"/>
      <c r="T29" s="133"/>
      <c r="U29" s="133"/>
      <c r="V29" s="133"/>
      <c r="W29" s="133"/>
    </row>
    <row r="30" spans="1:23" ht="24.75" customHeight="1">
      <c r="A30" s="473"/>
      <c r="B30" s="577"/>
      <c r="C30" s="140" t="s">
        <v>1057</v>
      </c>
      <c r="D30" s="57" t="e">
        <f>Шкафы!#REF!</f>
        <v>#REF!</v>
      </c>
      <c r="E30" s="57" t="e">
        <f>Шкафы!#REF!</f>
        <v>#REF!</v>
      </c>
      <c r="F30" s="57" t="e">
        <f>Шкафы!#REF!</f>
        <v>#REF!</v>
      </c>
      <c r="G30" s="57" t="e">
        <f>Шкафы!#REF!</f>
        <v>#REF!</v>
      </c>
      <c r="H30" s="133" t="e">
        <f>Шкафы!#REF!</f>
        <v>#REF!</v>
      </c>
      <c r="I30" s="133"/>
      <c r="J30" s="133"/>
      <c r="K30" s="133"/>
      <c r="L30" s="133"/>
      <c r="M30" s="133"/>
      <c r="N30" s="133"/>
      <c r="O30" s="133"/>
      <c r="P30" s="133"/>
      <c r="Q30" s="133"/>
      <c r="R30" s="133" t="e">
        <f>Шкафы!#REF!</f>
        <v>#REF!</v>
      </c>
      <c r="S30" s="133" t="e">
        <f>Шкафы!#REF!</f>
        <v>#REF!</v>
      </c>
      <c r="T30" s="133" t="e">
        <f>Шкафы!#REF!</f>
        <v>#REF!</v>
      </c>
      <c r="U30" s="133" t="e">
        <f>Шкафы!#REF!</f>
        <v>#REF!</v>
      </c>
      <c r="V30" s="133" t="e">
        <f>Шкафы!#REF!</f>
        <v>#REF!</v>
      </c>
      <c r="W30" s="133" t="e">
        <f>Шкафы!#REF!</f>
        <v>#REF!</v>
      </c>
    </row>
    <row r="31" spans="1:23" ht="25.5">
      <c r="A31" s="473"/>
      <c r="B31" s="577"/>
      <c r="C31" s="170" t="s">
        <v>134</v>
      </c>
      <c r="D31" s="184">
        <f>'Дополнительная комплектация'!$AK$339</f>
        <v>174</v>
      </c>
      <c r="E31" s="184">
        <f>'Дополнительная комплектация'!$AK$339</f>
        <v>174</v>
      </c>
      <c r="F31" s="184">
        <f>'Дополнительная комплектация'!$AK$339</f>
        <v>174</v>
      </c>
      <c r="G31" s="184">
        <f>'Дополнительная комплектация'!$AK$339</f>
        <v>174</v>
      </c>
      <c r="H31" s="133"/>
      <c r="I31" s="133"/>
      <c r="J31" s="133"/>
      <c r="K31" s="133"/>
      <c r="L31" s="133"/>
      <c r="M31" s="133"/>
      <c r="N31" s="133"/>
      <c r="O31" s="133"/>
      <c r="P31" s="133"/>
      <c r="Q31" s="133"/>
      <c r="R31" s="133"/>
      <c r="S31" s="133"/>
      <c r="T31" s="133"/>
      <c r="U31" s="133"/>
      <c r="V31" s="133"/>
      <c r="W31" s="133"/>
    </row>
    <row r="32" spans="1:23" ht="25.5">
      <c r="A32" s="473"/>
      <c r="B32" s="577"/>
      <c r="C32" s="170" t="s">
        <v>1056</v>
      </c>
      <c r="D32" s="57" t="e">
        <f>Столы!#REF!</f>
        <v>#REF!</v>
      </c>
      <c r="E32" s="57" t="e">
        <f>Столы!#REF!</f>
        <v>#REF!</v>
      </c>
      <c r="F32" s="57" t="e">
        <f>Столы!#REF!</f>
        <v>#REF!</v>
      </c>
      <c r="G32" s="57" t="e">
        <f>Столы!#REF!</f>
        <v>#REF!</v>
      </c>
      <c r="H32" s="133"/>
      <c r="I32" s="133" t="e">
        <f>Столы!#REF!</f>
        <v>#REF!</v>
      </c>
      <c r="J32" s="133" t="e">
        <f>Столы!#REF!</f>
        <v>#REF!</v>
      </c>
      <c r="K32" s="133" t="e">
        <f>Столы!#REF!</f>
        <v>#REF!</v>
      </c>
      <c r="L32" s="133" t="e">
        <f>Столы!#REF!</f>
        <v>#REF!</v>
      </c>
      <c r="M32" s="133" t="e">
        <f>Столы!#REF!</f>
        <v>#REF!</v>
      </c>
      <c r="N32" s="133" t="e">
        <f>Столы!#REF!</f>
        <v>#REF!</v>
      </c>
      <c r="O32" s="133" t="e">
        <f>Столы!#REF!</f>
        <v>#REF!</v>
      </c>
      <c r="P32" s="133" t="e">
        <f>Столы!#REF!</f>
        <v>#REF!</v>
      </c>
      <c r="Q32" s="133" t="e">
        <f>Столы!#REF!</f>
        <v>#REF!</v>
      </c>
      <c r="R32" s="133"/>
      <c r="S32" s="133"/>
      <c r="T32" s="133"/>
      <c r="U32" s="133"/>
      <c r="V32" s="133"/>
      <c r="W32" s="133"/>
    </row>
    <row r="33" spans="1:23" ht="25.5">
      <c r="A33" s="473"/>
      <c r="B33" s="577"/>
      <c r="C33" s="170" t="s">
        <v>1055</v>
      </c>
      <c r="D33" s="57" t="e">
        <f>Столы!#REF!</f>
        <v>#REF!</v>
      </c>
      <c r="E33" s="57" t="e">
        <f>Столы!#REF!</f>
        <v>#REF!</v>
      </c>
      <c r="F33" s="57" t="e">
        <f>Столы!#REF!</f>
        <v>#REF!</v>
      </c>
      <c r="G33" s="57" t="e">
        <f>Столы!#REF!</f>
        <v>#REF!</v>
      </c>
      <c r="H33" s="133"/>
      <c r="I33" s="133" t="e">
        <f>Столы!#REF!</f>
        <v>#REF!</v>
      </c>
      <c r="J33" s="133" t="e">
        <f>Столы!#REF!</f>
        <v>#REF!</v>
      </c>
      <c r="K33" s="133" t="e">
        <f>Столы!#REF!</f>
        <v>#REF!</v>
      </c>
      <c r="L33" s="133" t="e">
        <f>Столы!#REF!</f>
        <v>#REF!</v>
      </c>
      <c r="M33" s="133" t="e">
        <f>Столы!#REF!</f>
        <v>#REF!</v>
      </c>
      <c r="N33" s="133" t="e">
        <f>Столы!#REF!</f>
        <v>#REF!</v>
      </c>
      <c r="O33" s="133" t="e">
        <f>Столы!#REF!</f>
        <v>#REF!</v>
      </c>
      <c r="P33" s="133" t="e">
        <f>Столы!#REF!</f>
        <v>#REF!</v>
      </c>
      <c r="Q33" s="133" t="e">
        <f>Столы!#REF!</f>
        <v>#REF!</v>
      </c>
      <c r="R33" s="133"/>
      <c r="S33" s="133"/>
      <c r="T33" s="133"/>
      <c r="U33" s="133"/>
      <c r="V33" s="133"/>
      <c r="W33" s="133"/>
    </row>
    <row r="34" spans="1:23" ht="25.5">
      <c r="A34" s="473"/>
      <c r="B34" s="577"/>
      <c r="C34" s="170" t="s">
        <v>955</v>
      </c>
      <c r="D34" s="57" t="e">
        <f>Столы!#REF!</f>
        <v>#REF!</v>
      </c>
      <c r="E34" s="57" t="e">
        <f>Столы!#REF!</f>
        <v>#REF!</v>
      </c>
      <c r="F34" s="57" t="e">
        <f>Столы!#REF!</f>
        <v>#REF!</v>
      </c>
      <c r="G34" s="57" t="e">
        <f>Столы!#REF!</f>
        <v>#REF!</v>
      </c>
      <c r="H34" s="133"/>
      <c r="I34" s="133" t="e">
        <f>Столы!#REF!</f>
        <v>#REF!</v>
      </c>
      <c r="J34" s="133" t="e">
        <f>Столы!#REF!</f>
        <v>#REF!</v>
      </c>
      <c r="K34" s="133" t="e">
        <f>Столы!#REF!</f>
        <v>#REF!</v>
      </c>
      <c r="L34" s="133" t="e">
        <f>Столы!#REF!</f>
        <v>#REF!</v>
      </c>
      <c r="M34" s="133" t="e">
        <f>Столы!#REF!</f>
        <v>#REF!</v>
      </c>
      <c r="N34" s="133" t="e">
        <f>Столы!#REF!</f>
        <v>#REF!</v>
      </c>
      <c r="O34" s="133" t="e">
        <f>Столы!#REF!</f>
        <v>#REF!</v>
      </c>
      <c r="P34" s="133" t="e">
        <f>Столы!#REF!</f>
        <v>#REF!</v>
      </c>
      <c r="Q34" s="133" t="e">
        <f>Столы!#REF!</f>
        <v>#REF!</v>
      </c>
      <c r="R34" s="133"/>
      <c r="S34" s="133"/>
      <c r="T34" s="133"/>
      <c r="U34" s="133"/>
      <c r="V34" s="133"/>
      <c r="W34" s="133"/>
    </row>
    <row r="35" spans="1:23" ht="25.5">
      <c r="A35" s="473"/>
      <c r="B35" s="577"/>
      <c r="C35" s="140" t="s">
        <v>360</v>
      </c>
      <c r="D35" s="57" t="e">
        <f>Столы!#REF!</f>
        <v>#REF!</v>
      </c>
      <c r="E35" s="57" t="e">
        <f>Столы!#REF!</f>
        <v>#REF!</v>
      </c>
      <c r="F35" s="57" t="e">
        <f>Столы!#REF!</f>
        <v>#REF!</v>
      </c>
      <c r="G35" s="57" t="e">
        <f>Столы!#REF!</f>
        <v>#REF!</v>
      </c>
      <c r="H35" s="133" t="e">
        <f>Столы!#REF!</f>
        <v>#REF!</v>
      </c>
      <c r="I35" s="133" t="e">
        <f>Столы!#REF!</f>
        <v>#REF!</v>
      </c>
      <c r="J35" s="133" t="e">
        <f>Столы!#REF!</f>
        <v>#REF!</v>
      </c>
      <c r="K35" s="133" t="e">
        <f>Столы!#REF!</f>
        <v>#REF!</v>
      </c>
      <c r="L35" s="133" t="e">
        <f>Столы!#REF!</f>
        <v>#REF!</v>
      </c>
      <c r="M35" s="133" t="e">
        <f>Столы!#REF!</f>
        <v>#REF!</v>
      </c>
      <c r="N35" s="133" t="e">
        <f>Столы!#REF!</f>
        <v>#REF!</v>
      </c>
      <c r="O35" s="133" t="e">
        <f>Столы!#REF!</f>
        <v>#REF!</v>
      </c>
      <c r="P35" s="133" t="e">
        <f>Столы!#REF!</f>
        <v>#REF!</v>
      </c>
      <c r="Q35" s="133" t="e">
        <f>Столы!#REF!</f>
        <v>#REF!</v>
      </c>
      <c r="R35" s="133"/>
      <c r="S35" s="133"/>
      <c r="T35" s="133"/>
      <c r="U35" s="133"/>
      <c r="V35" s="133"/>
      <c r="W35" s="133"/>
    </row>
    <row r="36" spans="1:23">
      <c r="A36" s="473"/>
      <c r="B36" s="577"/>
      <c r="C36" s="170" t="s">
        <v>1054</v>
      </c>
      <c r="D36" s="57" t="e">
        <f>Столы!#REF!</f>
        <v>#REF!</v>
      </c>
      <c r="E36" s="57" t="e">
        <f>Столы!#REF!</f>
        <v>#REF!</v>
      </c>
      <c r="F36" s="57" t="e">
        <f>Столы!#REF!</f>
        <v>#REF!</v>
      </c>
      <c r="G36" s="57" t="e">
        <f>Столы!#REF!</f>
        <v>#REF!</v>
      </c>
      <c r="H36" s="133" t="e">
        <f>Столы!#REF!</f>
        <v>#REF!</v>
      </c>
      <c r="I36" s="133" t="e">
        <f>Столы!#REF!</f>
        <v>#REF!</v>
      </c>
      <c r="J36" s="133" t="e">
        <f>Столы!#REF!</f>
        <v>#REF!</v>
      </c>
      <c r="K36" s="133" t="e">
        <f>Столы!#REF!</f>
        <v>#REF!</v>
      </c>
      <c r="L36" s="133" t="e">
        <f>Столы!#REF!</f>
        <v>#REF!</v>
      </c>
      <c r="M36" s="133" t="e">
        <f>Столы!#REF!</f>
        <v>#REF!</v>
      </c>
      <c r="N36" s="133" t="e">
        <f>Столы!#REF!</f>
        <v>#REF!</v>
      </c>
      <c r="O36" s="133" t="e">
        <f>Столы!#REF!</f>
        <v>#REF!</v>
      </c>
      <c r="P36" s="133" t="e">
        <f>Столы!#REF!</f>
        <v>#REF!</v>
      </c>
      <c r="Q36" s="133" t="e">
        <f>Столы!#REF!</f>
        <v>#REF!</v>
      </c>
      <c r="R36" s="133"/>
      <c r="S36" s="133"/>
      <c r="T36" s="133"/>
      <c r="U36" s="133"/>
      <c r="V36" s="133"/>
      <c r="W36" s="133"/>
    </row>
    <row r="37" spans="1:23" ht="13.5" customHeight="1">
      <c r="A37" s="473"/>
      <c r="B37" s="577"/>
      <c r="C37" s="170" t="s">
        <v>1025</v>
      </c>
      <c r="D37" s="184" t="e">
        <f>Столы!#REF!</f>
        <v>#REF!</v>
      </c>
      <c r="E37" s="184" t="e">
        <f>Столы!#REF!</f>
        <v>#REF!</v>
      </c>
      <c r="F37" s="184" t="e">
        <f>Столы!#REF!</f>
        <v>#REF!</v>
      </c>
      <c r="G37" s="184" t="e">
        <f>Столы!#REF!</f>
        <v>#REF!</v>
      </c>
      <c r="H37" s="133"/>
      <c r="I37" s="133"/>
      <c r="J37" s="133"/>
      <c r="K37" s="133"/>
      <c r="L37" s="133"/>
      <c r="M37" s="133"/>
      <c r="N37" s="133"/>
      <c r="O37" s="133"/>
      <c r="P37" s="133"/>
      <c r="Q37" s="133"/>
      <c r="R37" s="133"/>
      <c r="S37" s="133"/>
      <c r="T37" s="133"/>
      <c r="U37" s="133"/>
      <c r="V37" s="133"/>
      <c r="W37" s="133"/>
    </row>
    <row r="38" spans="1:23">
      <c r="A38" s="473"/>
      <c r="B38" s="577"/>
      <c r="C38" s="170" t="s">
        <v>1025</v>
      </c>
      <c r="D38" s="184" t="e">
        <f>Столы!#REF!</f>
        <v>#REF!</v>
      </c>
      <c r="E38" s="184" t="e">
        <f>Столы!#REF!</f>
        <v>#REF!</v>
      </c>
      <c r="F38" s="184" t="e">
        <f>Столы!#REF!</f>
        <v>#REF!</v>
      </c>
      <c r="G38" s="184" t="e">
        <f>Столы!#REF!</f>
        <v>#REF!</v>
      </c>
      <c r="H38" s="133"/>
      <c r="I38" s="133"/>
      <c r="J38" s="133"/>
      <c r="K38" s="133"/>
      <c r="L38" s="133"/>
      <c r="M38" s="133"/>
      <c r="N38" s="133"/>
      <c r="O38" s="133"/>
      <c r="P38" s="133"/>
      <c r="Q38" s="133"/>
      <c r="R38" s="133"/>
      <c r="S38" s="133"/>
      <c r="T38" s="133"/>
      <c r="U38" s="133"/>
      <c r="V38" s="133"/>
      <c r="W38" s="133"/>
    </row>
    <row r="39" spans="1:23" ht="27" customHeight="1">
      <c r="A39" s="473"/>
      <c r="B39" s="577"/>
      <c r="C39" s="140" t="s">
        <v>1053</v>
      </c>
      <c r="D39" s="57" t="e">
        <f>Шкафы!#REF!</f>
        <v>#REF!</v>
      </c>
      <c r="E39" s="57" t="e">
        <f>Шкафы!#REF!</f>
        <v>#REF!</v>
      </c>
      <c r="F39" s="57" t="e">
        <f>Шкафы!#REF!</f>
        <v>#REF!</v>
      </c>
      <c r="G39" s="57" t="e">
        <f>Шкафы!#REF!</f>
        <v>#REF!</v>
      </c>
      <c r="H39" s="133"/>
      <c r="I39" s="133"/>
      <c r="J39" s="133"/>
      <c r="K39" s="133"/>
      <c r="L39" s="133"/>
      <c r="M39" s="133"/>
      <c r="N39" s="133"/>
      <c r="O39" s="133"/>
      <c r="P39" s="133"/>
      <c r="Q39" s="133"/>
      <c r="R39" s="133"/>
      <c r="S39" s="133"/>
      <c r="T39" s="133"/>
      <c r="U39" s="133"/>
      <c r="V39" s="133"/>
      <c r="W39" s="133"/>
    </row>
    <row r="40" spans="1:23" ht="18" customHeight="1">
      <c r="A40" s="473"/>
      <c r="B40" s="577"/>
      <c r="C40" s="140" t="s">
        <v>1052</v>
      </c>
      <c r="D40" s="57" t="e">
        <f>Шкафы!#REF!</f>
        <v>#REF!</v>
      </c>
      <c r="E40" s="57" t="e">
        <f>Шкафы!#REF!</f>
        <v>#REF!</v>
      </c>
      <c r="F40" s="57" t="e">
        <f>Шкафы!#REF!</f>
        <v>#REF!</v>
      </c>
      <c r="G40" s="57" t="e">
        <f>Шкафы!#REF!</f>
        <v>#REF!</v>
      </c>
      <c r="H40" s="133" t="e">
        <f>Шкафы!#REF!</f>
        <v>#REF!</v>
      </c>
      <c r="I40" s="133"/>
      <c r="J40" s="133"/>
      <c r="K40" s="133"/>
      <c r="L40" s="133"/>
      <c r="M40" s="133"/>
      <c r="N40" s="133"/>
      <c r="O40" s="133"/>
      <c r="P40" s="133"/>
      <c r="Q40" s="133"/>
      <c r="R40" s="133" t="e">
        <f>Шкафы!#REF!</f>
        <v>#REF!</v>
      </c>
      <c r="S40" s="133" t="e">
        <f>Шкафы!#REF!</f>
        <v>#REF!</v>
      </c>
      <c r="T40" s="133" t="e">
        <f>Шкафы!#REF!</f>
        <v>#REF!</v>
      </c>
      <c r="U40" s="133" t="e">
        <f>Шкафы!#REF!</f>
        <v>#REF!</v>
      </c>
      <c r="V40" s="133" t="e">
        <f>Шкафы!#REF!</f>
        <v>#REF!</v>
      </c>
      <c r="W40" s="133" t="e">
        <f>Шкафы!#REF!</f>
        <v>#REF!</v>
      </c>
    </row>
    <row r="41" spans="1:23" ht="25.5">
      <c r="A41" s="473"/>
      <c r="B41" s="577"/>
      <c r="C41" s="140" t="s">
        <v>1023</v>
      </c>
      <c r="D41" s="57" t="e">
        <f>Шкафы!#REF!</f>
        <v>#REF!</v>
      </c>
      <c r="E41" s="57" t="e">
        <f>Шкафы!#REF!</f>
        <v>#REF!</v>
      </c>
      <c r="F41" s="57" t="e">
        <f>Шкафы!#REF!</f>
        <v>#REF!</v>
      </c>
      <c r="G41" s="57" t="e">
        <f>Шкафы!#REF!</f>
        <v>#REF!</v>
      </c>
      <c r="H41" s="133" t="e">
        <f>Шкафы!#REF!</f>
        <v>#REF!</v>
      </c>
      <c r="I41" s="133"/>
      <c r="J41" s="133"/>
      <c r="K41" s="133"/>
      <c r="L41" s="133"/>
      <c r="M41" s="133"/>
      <c r="N41" s="133"/>
      <c r="O41" s="133"/>
      <c r="P41" s="133"/>
      <c r="Q41" s="133"/>
      <c r="R41" s="133"/>
      <c r="S41" s="133"/>
      <c r="T41" s="133"/>
      <c r="U41" s="133"/>
      <c r="V41" s="133"/>
      <c r="W41" s="133"/>
    </row>
    <row r="42" spans="1:23" ht="25.5">
      <c r="A42" s="473"/>
      <c r="B42" s="577"/>
      <c r="C42" s="140" t="s">
        <v>1051</v>
      </c>
      <c r="D42" s="57" t="e">
        <f>Шкафы!#REF!</f>
        <v>#REF!</v>
      </c>
      <c r="E42" s="57" t="e">
        <f>Шкафы!#REF!</f>
        <v>#REF!</v>
      </c>
      <c r="F42" s="57" t="e">
        <f>Шкафы!#REF!</f>
        <v>#REF!</v>
      </c>
      <c r="G42" s="57" t="e">
        <f>Шкафы!#REF!</f>
        <v>#REF!</v>
      </c>
      <c r="H42" s="133" t="e">
        <f>Шкафы!#REF!</f>
        <v>#REF!</v>
      </c>
      <c r="I42" s="133"/>
      <c r="J42" s="133"/>
      <c r="K42" s="133"/>
      <c r="L42" s="133"/>
      <c r="M42" s="133"/>
      <c r="N42" s="133"/>
      <c r="O42" s="133"/>
      <c r="P42" s="133"/>
      <c r="Q42" s="133"/>
      <c r="R42" s="133" t="e">
        <f>Шкафы!#REF!</f>
        <v>#REF!</v>
      </c>
      <c r="S42" s="133" t="e">
        <f>Шкафы!#REF!</f>
        <v>#REF!</v>
      </c>
      <c r="T42" s="133" t="e">
        <f>Шкафы!#REF!</f>
        <v>#REF!</v>
      </c>
      <c r="U42" s="133" t="e">
        <f>Шкафы!#REF!</f>
        <v>#REF!</v>
      </c>
      <c r="V42" s="133" t="e">
        <f>Шкафы!#REF!</f>
        <v>#REF!</v>
      </c>
      <c r="W42" s="133" t="e">
        <f>Шкафы!#REF!</f>
        <v>#REF!</v>
      </c>
    </row>
    <row r="43" spans="1:23">
      <c r="A43" s="473"/>
      <c r="B43" s="577"/>
      <c r="C43" s="170" t="s">
        <v>1022</v>
      </c>
      <c r="D43" s="57" t="e">
        <f>Шкафы!#REF!</f>
        <v>#REF!</v>
      </c>
      <c r="E43" s="57" t="e">
        <f>Шкафы!#REF!</f>
        <v>#REF!</v>
      </c>
      <c r="F43" s="57" t="e">
        <f>Шкафы!#REF!</f>
        <v>#REF!</v>
      </c>
      <c r="G43" s="57" t="e">
        <f>Шкафы!#REF!</f>
        <v>#REF!</v>
      </c>
      <c r="H43" s="133"/>
      <c r="I43" s="133"/>
      <c r="J43" s="133"/>
      <c r="K43" s="133"/>
      <c r="L43" s="133"/>
      <c r="M43" s="133"/>
      <c r="N43" s="133"/>
      <c r="O43" s="133"/>
      <c r="P43" s="133"/>
      <c r="Q43" s="133"/>
      <c r="R43" s="133"/>
      <c r="S43" s="133"/>
      <c r="T43" s="133"/>
      <c r="U43" s="133"/>
      <c r="V43" s="133"/>
      <c r="W43" s="133"/>
    </row>
    <row r="44" spans="1:23">
      <c r="A44" s="473"/>
      <c r="B44" s="577"/>
      <c r="C44" s="170" t="s">
        <v>1022</v>
      </c>
      <c r="D44" s="57" t="e">
        <f>Шкафы!#REF!</f>
        <v>#REF!</v>
      </c>
      <c r="E44" s="57" t="e">
        <f>Шкафы!#REF!</f>
        <v>#REF!</v>
      </c>
      <c r="F44" s="57" t="e">
        <f>Шкафы!#REF!</f>
        <v>#REF!</v>
      </c>
      <c r="G44" s="57" t="e">
        <f>Шкафы!#REF!</f>
        <v>#REF!</v>
      </c>
      <c r="H44" s="133"/>
      <c r="I44" s="133"/>
      <c r="J44" s="133"/>
      <c r="K44" s="133"/>
      <c r="L44" s="133"/>
      <c r="M44" s="133"/>
      <c r="N44" s="133"/>
      <c r="O44" s="133"/>
      <c r="P44" s="133"/>
      <c r="Q44" s="133"/>
      <c r="R44" s="133"/>
      <c r="S44" s="133"/>
      <c r="T44" s="133"/>
      <c r="U44" s="133"/>
      <c r="V44" s="133"/>
      <c r="W44" s="133"/>
    </row>
    <row r="45" spans="1:23" ht="40.5">
      <c r="A45" s="193" t="s">
        <v>1050</v>
      </c>
      <c r="B45" s="577"/>
      <c r="C45" s="134" t="s">
        <v>136</v>
      </c>
      <c r="D45" s="168" t="e">
        <f t="shared" ref="D45" si="2">SUM(D24:D44)</f>
        <v>#REF!</v>
      </c>
      <c r="E45" s="168" t="e">
        <f t="shared" ref="E45:W45" si="3">SUM(E24:E44)</f>
        <v>#REF!</v>
      </c>
      <c r="F45" s="168" t="e">
        <f t="shared" si="3"/>
        <v>#REF!</v>
      </c>
      <c r="G45" s="168" t="e">
        <f t="shared" si="3"/>
        <v>#REF!</v>
      </c>
      <c r="H45" s="133" t="e">
        <f t="shared" si="3"/>
        <v>#REF!</v>
      </c>
      <c r="I45" s="133" t="e">
        <f t="shared" si="3"/>
        <v>#REF!</v>
      </c>
      <c r="J45" s="133" t="e">
        <f t="shared" si="3"/>
        <v>#REF!</v>
      </c>
      <c r="K45" s="133" t="e">
        <f t="shared" si="3"/>
        <v>#REF!</v>
      </c>
      <c r="L45" s="133" t="e">
        <f t="shared" si="3"/>
        <v>#REF!</v>
      </c>
      <c r="M45" s="133" t="e">
        <f t="shared" si="3"/>
        <v>#REF!</v>
      </c>
      <c r="N45" s="133" t="e">
        <f t="shared" si="3"/>
        <v>#REF!</v>
      </c>
      <c r="O45" s="133" t="e">
        <f t="shared" si="3"/>
        <v>#REF!</v>
      </c>
      <c r="P45" s="133" t="e">
        <f t="shared" si="3"/>
        <v>#REF!</v>
      </c>
      <c r="Q45" s="133" t="e">
        <f t="shared" si="3"/>
        <v>#REF!</v>
      </c>
      <c r="R45" s="133" t="e">
        <f t="shared" si="3"/>
        <v>#REF!</v>
      </c>
      <c r="S45" s="133" t="e">
        <f t="shared" si="3"/>
        <v>#REF!</v>
      </c>
      <c r="T45" s="133" t="e">
        <f t="shared" si="3"/>
        <v>#REF!</v>
      </c>
      <c r="U45" s="133" t="e">
        <f t="shared" si="3"/>
        <v>#REF!</v>
      </c>
      <c r="V45" s="133" t="e">
        <f t="shared" si="3"/>
        <v>#REF!</v>
      </c>
      <c r="W45" s="133" t="e">
        <f t="shared" si="3"/>
        <v>#REF!</v>
      </c>
    </row>
    <row r="46" spans="1:23" ht="14.25" customHeight="1">
      <c r="A46" s="473"/>
      <c r="B46" s="577"/>
      <c r="C46" s="140" t="s">
        <v>1049</v>
      </c>
      <c r="D46" s="184">
        <f>'Дополнительная комплектация'!$P$216*3</f>
        <v>300</v>
      </c>
      <c r="E46" s="57">
        <f>'Дополнительная комплектация'!S216*3</f>
        <v>600</v>
      </c>
      <c r="F46" s="57">
        <f>'Дополнительная комплектация'!V216*3</f>
        <v>750</v>
      </c>
      <c r="G46" s="57">
        <f>'Дополнительная комплектация'!Y216*3</f>
        <v>960</v>
      </c>
      <c r="H46" s="133"/>
      <c r="I46" s="141"/>
      <c r="J46" s="141"/>
      <c r="K46" s="141"/>
      <c r="L46" s="141"/>
      <c r="M46" s="141"/>
      <c r="N46" s="141"/>
      <c r="O46" s="141"/>
      <c r="P46" s="141"/>
      <c r="Q46" s="141"/>
      <c r="R46" s="141"/>
      <c r="S46" s="141"/>
      <c r="T46" s="141"/>
      <c r="U46" s="141"/>
      <c r="V46" s="141"/>
      <c r="W46" s="141"/>
    </row>
    <row r="47" spans="1:23" ht="14.25" customHeight="1">
      <c r="A47" s="473"/>
      <c r="B47" s="577"/>
      <c r="C47" s="140" t="s">
        <v>951</v>
      </c>
      <c r="D47" s="57">
        <f>'Дополнительная комплектация'!$J$222*0.6</f>
        <v>129</v>
      </c>
      <c r="E47" s="57">
        <f>'Дополнительная комплектация'!$J$222*0.6</f>
        <v>129</v>
      </c>
      <c r="F47" s="57">
        <f>'Дополнительная комплектация'!$J$222*0.6</f>
        <v>129</v>
      </c>
      <c r="G47" s="57">
        <f>'Дополнительная комплектация'!$J$222*0.6</f>
        <v>129</v>
      </c>
      <c r="H47" s="133"/>
      <c r="I47" s="133"/>
      <c r="J47" s="133"/>
      <c r="K47" s="133"/>
      <c r="L47" s="133"/>
      <c r="M47" s="133"/>
      <c r="N47" s="133"/>
      <c r="O47" s="133"/>
      <c r="P47" s="133"/>
      <c r="Q47" s="133"/>
      <c r="R47" s="141"/>
      <c r="S47" s="141"/>
      <c r="T47" s="141"/>
      <c r="U47" s="141"/>
      <c r="V47" s="141"/>
      <c r="W47" s="141"/>
    </row>
    <row r="48" spans="1:23" ht="14.25" customHeight="1">
      <c r="A48" s="473"/>
      <c r="B48" s="577"/>
      <c r="C48" s="140" t="s">
        <v>951</v>
      </c>
      <c r="D48" s="57">
        <f>'Дополнительная комплектация'!$J$222*0.6</f>
        <v>129</v>
      </c>
      <c r="E48" s="57">
        <f>'Дополнительная комплектация'!$J$222*0.6</f>
        <v>129</v>
      </c>
      <c r="F48" s="57">
        <f>'Дополнительная комплектация'!$J$222*0.6</f>
        <v>129</v>
      </c>
      <c r="G48" s="57">
        <f>'Дополнительная комплектация'!$J$222*0.6</f>
        <v>129</v>
      </c>
      <c r="H48" s="133"/>
      <c r="I48" s="133"/>
      <c r="J48" s="133"/>
      <c r="K48" s="133"/>
      <c r="L48" s="133"/>
      <c r="M48" s="133"/>
      <c r="N48" s="133"/>
      <c r="O48" s="133"/>
      <c r="P48" s="133"/>
      <c r="Q48" s="133"/>
      <c r="R48" s="141"/>
      <c r="S48" s="141"/>
      <c r="T48" s="141"/>
      <c r="U48" s="141"/>
      <c r="V48" s="141"/>
      <c r="W48" s="141"/>
    </row>
    <row r="49" spans="1:23" ht="14.25" customHeight="1">
      <c r="A49" s="473"/>
      <c r="B49" s="577"/>
      <c r="C49" s="140" t="s">
        <v>951</v>
      </c>
      <c r="D49" s="57">
        <f>'Дополнительная комплектация'!$J$222*0.6</f>
        <v>129</v>
      </c>
      <c r="E49" s="57">
        <f>'Дополнительная комплектация'!$J$222*0.6</f>
        <v>129</v>
      </c>
      <c r="F49" s="57">
        <f>'Дополнительная комплектация'!$J$222*0.6</f>
        <v>129</v>
      </c>
      <c r="G49" s="57">
        <f>'Дополнительная комплектация'!$J$222*0.6</f>
        <v>129</v>
      </c>
      <c r="H49" s="133"/>
      <c r="I49" s="141"/>
      <c r="J49" s="141"/>
      <c r="K49" s="141"/>
      <c r="L49" s="141"/>
      <c r="M49" s="141"/>
      <c r="N49" s="141"/>
      <c r="O49" s="141"/>
      <c r="P49" s="141"/>
      <c r="Q49" s="141"/>
      <c r="R49" s="141"/>
      <c r="S49" s="141"/>
      <c r="T49" s="141"/>
      <c r="U49" s="141"/>
      <c r="V49" s="141"/>
      <c r="W49" s="141"/>
    </row>
    <row r="50" spans="1:23" ht="14.25" customHeight="1">
      <c r="A50" s="473"/>
      <c r="B50" s="577"/>
      <c r="C50" s="140" t="s">
        <v>951</v>
      </c>
      <c r="D50" s="57">
        <f>'Дополнительная комплектация'!$J$222*0.6</f>
        <v>129</v>
      </c>
      <c r="E50" s="57">
        <f>'Дополнительная комплектация'!$J$222*0.6</f>
        <v>129</v>
      </c>
      <c r="F50" s="57">
        <f>'Дополнительная комплектация'!$J$222*0.6</f>
        <v>129</v>
      </c>
      <c r="G50" s="57">
        <f>'Дополнительная комплектация'!$J$222*0.6</f>
        <v>129</v>
      </c>
      <c r="H50" s="133"/>
      <c r="I50" s="141"/>
      <c r="J50" s="141"/>
      <c r="K50" s="141"/>
      <c r="L50" s="141"/>
      <c r="M50" s="133"/>
      <c r="N50" s="133"/>
      <c r="O50" s="133"/>
      <c r="P50" s="133"/>
      <c r="Q50" s="133"/>
      <c r="R50" s="133"/>
      <c r="S50" s="133"/>
      <c r="T50" s="133"/>
      <c r="U50" s="133"/>
      <c r="V50" s="133"/>
      <c r="W50" s="133"/>
    </row>
    <row r="51" spans="1:23" ht="14.25" customHeight="1">
      <c r="A51" s="473"/>
      <c r="B51" s="577"/>
      <c r="C51" s="140" t="s">
        <v>951</v>
      </c>
      <c r="D51" s="57">
        <f>'Дополнительная комплектация'!$J$222*0.6</f>
        <v>129</v>
      </c>
      <c r="E51" s="57">
        <f>'Дополнительная комплектация'!$J$222*0.6</f>
        <v>129</v>
      </c>
      <c r="F51" s="57">
        <f>'Дополнительная комплектация'!$J$222*0.6</f>
        <v>129</v>
      </c>
      <c r="G51" s="57">
        <f>'Дополнительная комплектация'!$J$222*0.6</f>
        <v>129</v>
      </c>
      <c r="H51" s="133"/>
      <c r="I51" s="141"/>
      <c r="J51" s="141"/>
      <c r="K51" s="141"/>
      <c r="L51" s="141"/>
      <c r="M51" s="133"/>
      <c r="N51" s="133"/>
      <c r="O51" s="133"/>
      <c r="P51" s="133"/>
      <c r="Q51" s="133"/>
      <c r="R51" s="133"/>
      <c r="S51" s="133"/>
      <c r="T51" s="133"/>
      <c r="U51" s="133"/>
      <c r="V51" s="133"/>
      <c r="W51" s="133"/>
    </row>
    <row r="52" spans="1:23" ht="14.25" customHeight="1">
      <c r="A52" s="473"/>
      <c r="B52" s="577"/>
      <c r="C52" s="140" t="s">
        <v>1048</v>
      </c>
      <c r="D52" s="57">
        <f>'Дополнительная комплектация'!$AK$343*8</f>
        <v>304</v>
      </c>
      <c r="E52" s="57">
        <f>'Дополнительная комплектация'!$AK$343*8</f>
        <v>304</v>
      </c>
      <c r="F52" s="57">
        <f>'Дополнительная комплектация'!$AK$343*8</f>
        <v>304</v>
      </c>
      <c r="G52" s="57">
        <f>'Дополнительная комплектация'!$AK$343*8</f>
        <v>304</v>
      </c>
      <c r="H52" s="133"/>
      <c r="I52" s="141"/>
      <c r="J52" s="141"/>
      <c r="K52" s="141"/>
      <c r="L52" s="141"/>
      <c r="M52" s="141"/>
      <c r="N52" s="141"/>
      <c r="O52" s="141"/>
      <c r="P52" s="141"/>
      <c r="Q52" s="141"/>
      <c r="R52" s="141"/>
      <c r="S52" s="141"/>
      <c r="T52" s="141"/>
      <c r="U52" s="141"/>
      <c r="V52" s="141"/>
      <c r="W52" s="141"/>
    </row>
    <row r="53" spans="1:23" ht="25.5">
      <c r="A53" s="473"/>
      <c r="B53" s="577"/>
      <c r="C53" s="140" t="s">
        <v>950</v>
      </c>
      <c r="D53" s="184">
        <f>'Дополнительная комплектация'!$M$357*4</f>
        <v>32</v>
      </c>
      <c r="E53" s="184">
        <f>'Дополнительная комплектация'!$M$357*4</f>
        <v>32</v>
      </c>
      <c r="F53" s="184">
        <f>'Дополнительная комплектация'!$M$357*4</f>
        <v>32</v>
      </c>
      <c r="G53" s="184">
        <f>'Дополнительная комплектация'!$M$357*4</f>
        <v>32</v>
      </c>
      <c r="H53" s="133"/>
      <c r="I53" s="141"/>
      <c r="J53" s="141"/>
      <c r="K53" s="141"/>
      <c r="L53" s="141"/>
      <c r="M53" s="141"/>
      <c r="N53" s="141"/>
      <c r="O53" s="141"/>
      <c r="P53" s="141"/>
      <c r="Q53" s="141"/>
      <c r="R53" s="141"/>
      <c r="S53" s="141"/>
      <c r="T53" s="141"/>
      <c r="U53" s="141"/>
      <c r="V53" s="141"/>
      <c r="W53" s="141"/>
    </row>
    <row r="54" spans="1:23">
      <c r="A54" s="473"/>
      <c r="B54" s="577"/>
      <c r="C54" s="140" t="s">
        <v>1047</v>
      </c>
      <c r="D54" s="57">
        <f>'Дополнительная комплектация'!$K$248*0.6</f>
        <v>546</v>
      </c>
      <c r="E54" s="57">
        <f>'Дополнительная комплектация'!$K$248*0.6</f>
        <v>546</v>
      </c>
      <c r="F54" s="57">
        <f>'Дополнительная комплектация'!$K$248*0.6</f>
        <v>546</v>
      </c>
      <c r="G54" s="57">
        <f>'Дополнительная комплектация'!$K$248*0.6</f>
        <v>546</v>
      </c>
      <c r="H54" s="133"/>
      <c r="I54" s="141"/>
      <c r="J54" s="141"/>
      <c r="K54" s="141"/>
      <c r="L54" s="141"/>
      <c r="M54" s="141"/>
      <c r="N54" s="141"/>
      <c r="O54" s="141"/>
      <c r="P54" s="141"/>
      <c r="Q54" s="141"/>
      <c r="R54" s="141"/>
      <c r="S54" s="141"/>
      <c r="T54" s="141"/>
      <c r="U54" s="141"/>
      <c r="V54" s="141"/>
      <c r="W54" s="141"/>
    </row>
    <row r="55" spans="1:23">
      <c r="A55" s="473"/>
      <c r="B55" s="577"/>
      <c r="C55" s="140" t="s">
        <v>1047</v>
      </c>
      <c r="D55" s="57">
        <f>'Дополнительная комплектация'!$K$248*0.6</f>
        <v>546</v>
      </c>
      <c r="E55" s="57">
        <f>'Дополнительная комплектация'!$K$248*0.6</f>
        <v>546</v>
      </c>
      <c r="F55" s="57">
        <f>'Дополнительная комплектация'!$K$248*0.6</f>
        <v>546</v>
      </c>
      <c r="G55" s="57">
        <f>'Дополнительная комплектация'!$K$248*0.6</f>
        <v>546</v>
      </c>
      <c r="H55" s="133"/>
      <c r="I55" s="141"/>
      <c r="J55" s="141"/>
      <c r="K55" s="141"/>
      <c r="L55" s="141"/>
      <c r="M55" s="141"/>
      <c r="N55" s="141"/>
      <c r="O55" s="141"/>
      <c r="P55" s="141"/>
      <c r="Q55" s="141"/>
      <c r="R55" s="141"/>
      <c r="S55" s="141"/>
      <c r="T55" s="141"/>
      <c r="U55" s="141"/>
      <c r="V55" s="141"/>
      <c r="W55" s="141"/>
    </row>
    <row r="56" spans="1:23">
      <c r="A56" s="473"/>
      <c r="B56" s="577"/>
      <c r="C56" s="140" t="s">
        <v>1047</v>
      </c>
      <c r="D56" s="57">
        <f>'Дополнительная комплектация'!$K$248*0.6</f>
        <v>546</v>
      </c>
      <c r="E56" s="57">
        <f>'Дополнительная комплектация'!$K$248*0.6</f>
        <v>546</v>
      </c>
      <c r="F56" s="57">
        <f>'Дополнительная комплектация'!$K$248*0.6</f>
        <v>546</v>
      </c>
      <c r="G56" s="57">
        <f>'Дополнительная комплектация'!$K$248*0.6</f>
        <v>546</v>
      </c>
      <c r="H56" s="133"/>
      <c r="I56" s="141"/>
      <c r="J56" s="141"/>
      <c r="K56" s="141"/>
      <c r="L56" s="141"/>
      <c r="M56" s="141"/>
      <c r="N56" s="141"/>
      <c r="O56" s="141"/>
      <c r="P56" s="141"/>
      <c r="Q56" s="141"/>
      <c r="R56" s="141"/>
      <c r="S56" s="141"/>
      <c r="T56" s="141"/>
      <c r="U56" s="141"/>
      <c r="V56" s="141"/>
      <c r="W56" s="141"/>
    </row>
    <row r="57" spans="1:23" ht="25.5">
      <c r="A57" s="473"/>
      <c r="B57" s="577"/>
      <c r="C57" s="170" t="s">
        <v>142</v>
      </c>
      <c r="D57" s="184">
        <f>'Дополнительная комплектация'!$AK$340</f>
        <v>185</v>
      </c>
      <c r="E57" s="184">
        <f>'Дополнительная комплектация'!$AK$340</f>
        <v>185</v>
      </c>
      <c r="F57" s="184">
        <f>'Дополнительная комплектация'!$AK$340</f>
        <v>185</v>
      </c>
      <c r="G57" s="184">
        <f>'Дополнительная комплектация'!$AK$340</f>
        <v>185</v>
      </c>
      <c r="H57" s="133"/>
      <c r="I57" s="141"/>
      <c r="J57" s="141"/>
      <c r="K57" s="141"/>
      <c r="L57" s="141"/>
      <c r="M57" s="141"/>
      <c r="N57" s="141"/>
      <c r="O57" s="141"/>
      <c r="P57" s="141"/>
      <c r="Q57" s="141"/>
      <c r="R57" s="141"/>
      <c r="S57" s="141"/>
      <c r="T57" s="141"/>
      <c r="U57" s="141"/>
      <c r="V57" s="141"/>
      <c r="W57" s="141"/>
    </row>
    <row r="58" spans="1:23" ht="26.25" customHeight="1">
      <c r="A58" s="473"/>
      <c r="B58" s="577"/>
      <c r="C58" s="170" t="s">
        <v>955</v>
      </c>
      <c r="D58" s="168" t="e">
        <f>Столы!#REF!</f>
        <v>#REF!</v>
      </c>
      <c r="E58" s="168" t="e">
        <f>Столы!#REF!</f>
        <v>#REF!</v>
      </c>
      <c r="F58" s="168" t="e">
        <f>Столы!#REF!</f>
        <v>#REF!</v>
      </c>
      <c r="G58" s="168" t="e">
        <f>Столы!#REF!</f>
        <v>#REF!</v>
      </c>
      <c r="H58" s="133"/>
      <c r="I58" s="133" t="e">
        <f>Столы!#REF!</f>
        <v>#REF!</v>
      </c>
      <c r="J58" s="133" t="e">
        <f>Столы!#REF!</f>
        <v>#REF!</v>
      </c>
      <c r="K58" s="133" t="e">
        <f>Столы!#REF!</f>
        <v>#REF!</v>
      </c>
      <c r="L58" s="133" t="e">
        <f>Столы!#REF!</f>
        <v>#REF!</v>
      </c>
      <c r="M58" s="133" t="e">
        <f>Столы!#REF!</f>
        <v>#REF!</v>
      </c>
      <c r="N58" s="133" t="e">
        <f>Столы!#REF!</f>
        <v>#REF!</v>
      </c>
      <c r="O58" s="133" t="e">
        <f>Столы!#REF!</f>
        <v>#REF!</v>
      </c>
      <c r="P58" s="133" t="e">
        <f>Столы!#REF!</f>
        <v>#REF!</v>
      </c>
      <c r="Q58" s="133" t="e">
        <f>Столы!#REF!</f>
        <v>#REF!</v>
      </c>
      <c r="R58" s="133"/>
      <c r="S58" s="133"/>
      <c r="T58" s="133"/>
      <c r="U58" s="133"/>
      <c r="V58" s="133"/>
      <c r="W58" s="133"/>
    </row>
    <row r="59" spans="1:23" ht="25.5">
      <c r="A59" s="473"/>
      <c r="B59" s="577"/>
      <c r="C59" s="140" t="s">
        <v>219</v>
      </c>
      <c r="D59" s="57" t="e">
        <f>Столы!#REF!</f>
        <v>#REF!</v>
      </c>
      <c r="E59" s="57" t="e">
        <f>Столы!#REF!</f>
        <v>#REF!</v>
      </c>
      <c r="F59" s="57" t="e">
        <f>Столы!#REF!</f>
        <v>#REF!</v>
      </c>
      <c r="G59" s="57" t="e">
        <f>Столы!#REF!</f>
        <v>#REF!</v>
      </c>
      <c r="H59" s="133" t="e">
        <f>Столы!#REF!</f>
        <v>#REF!</v>
      </c>
      <c r="I59" s="133" t="e">
        <f>Столы!#REF!</f>
        <v>#REF!</v>
      </c>
      <c r="J59" s="133" t="e">
        <f>Столы!#REF!</f>
        <v>#REF!</v>
      </c>
      <c r="K59" s="133" t="e">
        <f>Столы!#REF!</f>
        <v>#REF!</v>
      </c>
      <c r="L59" s="133" t="e">
        <f>Столы!#REF!</f>
        <v>#REF!</v>
      </c>
      <c r="M59" s="133" t="e">
        <f>Столы!#REF!</f>
        <v>#REF!</v>
      </c>
      <c r="N59" s="133" t="e">
        <f>Столы!#REF!</f>
        <v>#REF!</v>
      </c>
      <c r="O59" s="133" t="e">
        <f>Столы!#REF!</f>
        <v>#REF!</v>
      </c>
      <c r="P59" s="133" t="e">
        <f>Столы!#REF!</f>
        <v>#REF!</v>
      </c>
      <c r="Q59" s="133" t="e">
        <f>Столы!#REF!</f>
        <v>#REF!</v>
      </c>
      <c r="R59" s="133"/>
      <c r="S59" s="133"/>
      <c r="T59" s="133"/>
      <c r="U59" s="133"/>
      <c r="V59" s="133"/>
      <c r="W59" s="133"/>
    </row>
    <row r="60" spans="1:23" ht="14.25" customHeight="1">
      <c r="A60" s="473"/>
      <c r="B60" s="577"/>
      <c r="C60" s="170" t="s">
        <v>1046</v>
      </c>
      <c r="D60" s="57" t="e">
        <f>Столы!#REF!</f>
        <v>#REF!</v>
      </c>
      <c r="E60" s="57" t="e">
        <f>Столы!#REF!</f>
        <v>#REF!</v>
      </c>
      <c r="F60" s="57" t="e">
        <f>Столы!#REF!</f>
        <v>#REF!</v>
      </c>
      <c r="G60" s="57" t="e">
        <f>Столы!#REF!</f>
        <v>#REF!</v>
      </c>
      <c r="H60" s="133" t="e">
        <f>Столы!#REF!</f>
        <v>#REF!</v>
      </c>
      <c r="I60" s="133" t="e">
        <f>Столы!#REF!</f>
        <v>#REF!</v>
      </c>
      <c r="J60" s="133" t="e">
        <f>Столы!#REF!</f>
        <v>#REF!</v>
      </c>
      <c r="K60" s="133" t="e">
        <f>Столы!#REF!</f>
        <v>#REF!</v>
      </c>
      <c r="L60" s="133" t="e">
        <f>Столы!#REF!</f>
        <v>#REF!</v>
      </c>
      <c r="M60" s="133" t="e">
        <f>Столы!#REF!</f>
        <v>#REF!</v>
      </c>
      <c r="N60" s="133" t="e">
        <f>Столы!#REF!</f>
        <v>#REF!</v>
      </c>
      <c r="O60" s="133" t="e">
        <f>Столы!#REF!</f>
        <v>#REF!</v>
      </c>
      <c r="P60" s="133" t="e">
        <f>Столы!#REF!</f>
        <v>#REF!</v>
      </c>
      <c r="Q60" s="133" t="e">
        <f>Столы!#REF!</f>
        <v>#REF!</v>
      </c>
      <c r="R60" s="133"/>
      <c r="S60" s="133"/>
      <c r="T60" s="133"/>
      <c r="U60" s="133"/>
      <c r="V60" s="133"/>
      <c r="W60" s="133"/>
    </row>
    <row r="61" spans="1:23" ht="14.25" customHeight="1">
      <c r="A61" s="473"/>
      <c r="B61" s="577"/>
      <c r="C61" s="170" t="s">
        <v>1046</v>
      </c>
      <c r="D61" s="57" t="e">
        <f>Столы!#REF!</f>
        <v>#REF!</v>
      </c>
      <c r="E61" s="57" t="e">
        <f>Столы!#REF!</f>
        <v>#REF!</v>
      </c>
      <c r="F61" s="57" t="e">
        <f>Столы!#REF!</f>
        <v>#REF!</v>
      </c>
      <c r="G61" s="57" t="e">
        <f>Столы!#REF!</f>
        <v>#REF!</v>
      </c>
      <c r="H61" s="133" t="e">
        <f>Столы!#REF!</f>
        <v>#REF!</v>
      </c>
      <c r="I61" s="133" t="e">
        <f>Столы!#REF!</f>
        <v>#REF!</v>
      </c>
      <c r="J61" s="133" t="e">
        <f>Столы!#REF!</f>
        <v>#REF!</v>
      </c>
      <c r="K61" s="133" t="e">
        <f>Столы!#REF!</f>
        <v>#REF!</v>
      </c>
      <c r="L61" s="133" t="e">
        <f>Столы!#REF!</f>
        <v>#REF!</v>
      </c>
      <c r="M61" s="133" t="e">
        <f>Столы!#REF!</f>
        <v>#REF!</v>
      </c>
      <c r="N61" s="133" t="e">
        <f>Столы!#REF!</f>
        <v>#REF!</v>
      </c>
      <c r="O61" s="133" t="e">
        <f>Столы!#REF!</f>
        <v>#REF!</v>
      </c>
      <c r="P61" s="133" t="e">
        <f>Столы!#REF!</f>
        <v>#REF!</v>
      </c>
      <c r="Q61" s="133" t="e">
        <f>Столы!#REF!</f>
        <v>#REF!</v>
      </c>
      <c r="R61" s="133"/>
      <c r="S61" s="133"/>
      <c r="T61" s="133"/>
      <c r="U61" s="133"/>
      <c r="V61" s="133"/>
      <c r="W61" s="133"/>
    </row>
    <row r="62" spans="1:23" ht="14.25" customHeight="1">
      <c r="A62" s="473"/>
      <c r="B62" s="577"/>
      <c r="C62" s="170" t="s">
        <v>1046</v>
      </c>
      <c r="D62" s="57" t="e">
        <f>Столы!#REF!</f>
        <v>#REF!</v>
      </c>
      <c r="E62" s="57" t="e">
        <f>Столы!#REF!</f>
        <v>#REF!</v>
      </c>
      <c r="F62" s="57" t="e">
        <f>Столы!#REF!</f>
        <v>#REF!</v>
      </c>
      <c r="G62" s="57" t="e">
        <f>Столы!#REF!</f>
        <v>#REF!</v>
      </c>
      <c r="H62" s="133" t="e">
        <f>Столы!#REF!</f>
        <v>#REF!</v>
      </c>
      <c r="I62" s="133" t="e">
        <f>Столы!#REF!</f>
        <v>#REF!</v>
      </c>
      <c r="J62" s="133" t="e">
        <f>Столы!#REF!</f>
        <v>#REF!</v>
      </c>
      <c r="K62" s="133" t="e">
        <f>Столы!#REF!</f>
        <v>#REF!</v>
      </c>
      <c r="L62" s="133" t="e">
        <f>Столы!#REF!</f>
        <v>#REF!</v>
      </c>
      <c r="M62" s="133" t="e">
        <f>Столы!#REF!</f>
        <v>#REF!</v>
      </c>
      <c r="N62" s="133" t="e">
        <f>Столы!#REF!</f>
        <v>#REF!</v>
      </c>
      <c r="O62" s="133" t="e">
        <f>Столы!#REF!</f>
        <v>#REF!</v>
      </c>
      <c r="P62" s="133" t="e">
        <f>Столы!#REF!</f>
        <v>#REF!</v>
      </c>
      <c r="Q62" s="133" t="e">
        <f>Столы!#REF!</f>
        <v>#REF!</v>
      </c>
      <c r="R62" s="133"/>
      <c r="S62" s="133"/>
      <c r="T62" s="133"/>
      <c r="U62" s="133"/>
      <c r="V62" s="133"/>
      <c r="W62" s="133"/>
    </row>
    <row r="63" spans="1:23" ht="14.25" customHeight="1">
      <c r="A63" s="473"/>
      <c r="B63" s="577"/>
      <c r="C63" s="170" t="s">
        <v>959</v>
      </c>
      <c r="D63" s="57" t="e">
        <f>Столы!#REF!</f>
        <v>#REF!</v>
      </c>
      <c r="E63" s="57" t="e">
        <f>Столы!#REF!</f>
        <v>#REF!</v>
      </c>
      <c r="F63" s="57" t="e">
        <f>Столы!#REF!</f>
        <v>#REF!</v>
      </c>
      <c r="G63" s="57" t="e">
        <f>Столы!#REF!</f>
        <v>#REF!</v>
      </c>
      <c r="H63" s="133" t="e">
        <f>Столы!#REF!</f>
        <v>#REF!</v>
      </c>
      <c r="I63" s="133" t="e">
        <f>Столы!#REF!</f>
        <v>#REF!</v>
      </c>
      <c r="J63" s="133" t="e">
        <f>Столы!#REF!</f>
        <v>#REF!</v>
      </c>
      <c r="K63" s="133" t="e">
        <f>Столы!#REF!</f>
        <v>#REF!</v>
      </c>
      <c r="L63" s="133" t="e">
        <f>Столы!#REF!</f>
        <v>#REF!</v>
      </c>
      <c r="M63" s="133" t="e">
        <f>Столы!#REF!</f>
        <v>#REF!</v>
      </c>
      <c r="N63" s="133" t="e">
        <f>Столы!#REF!</f>
        <v>#REF!</v>
      </c>
      <c r="O63" s="133" t="e">
        <f>Столы!#REF!</f>
        <v>#REF!</v>
      </c>
      <c r="P63" s="133" t="e">
        <f>Столы!#REF!</f>
        <v>#REF!</v>
      </c>
      <c r="Q63" s="133" t="e">
        <f>Столы!#REF!</f>
        <v>#REF!</v>
      </c>
      <c r="R63" s="133"/>
      <c r="S63" s="133"/>
      <c r="T63" s="133"/>
      <c r="U63" s="133"/>
      <c r="V63" s="133"/>
      <c r="W63" s="133"/>
    </row>
    <row r="64" spans="1:23" ht="14.25" customHeight="1">
      <c r="A64" s="473"/>
      <c r="B64" s="577"/>
      <c r="C64" s="170" t="s">
        <v>1045</v>
      </c>
      <c r="D64" s="57" t="e">
        <f>Столы!#REF!</f>
        <v>#REF!</v>
      </c>
      <c r="E64" s="57" t="e">
        <f>Столы!#REF!</f>
        <v>#REF!</v>
      </c>
      <c r="F64" s="57" t="e">
        <f>Столы!#REF!</f>
        <v>#REF!</v>
      </c>
      <c r="G64" s="57" t="e">
        <f>Столы!#REF!</f>
        <v>#REF!</v>
      </c>
      <c r="H64" s="133" t="e">
        <f>Столы!#REF!</f>
        <v>#REF!</v>
      </c>
      <c r="I64" s="133" t="e">
        <f>Столы!#REF!</f>
        <v>#REF!</v>
      </c>
      <c r="J64" s="133" t="e">
        <f>Столы!#REF!</f>
        <v>#REF!</v>
      </c>
      <c r="K64" s="133" t="e">
        <f>Столы!#REF!</f>
        <v>#REF!</v>
      </c>
      <c r="L64" s="133" t="e">
        <f>Столы!#REF!</f>
        <v>#REF!</v>
      </c>
      <c r="M64" s="133" t="e">
        <f>Столы!#REF!</f>
        <v>#REF!</v>
      </c>
      <c r="N64" s="133" t="e">
        <f>Столы!#REF!</f>
        <v>#REF!</v>
      </c>
      <c r="O64" s="133" t="e">
        <f>Столы!#REF!</f>
        <v>#REF!</v>
      </c>
      <c r="P64" s="133" t="e">
        <f>Столы!#REF!</f>
        <v>#REF!</v>
      </c>
      <c r="Q64" s="133" t="e">
        <f>Столы!#REF!</f>
        <v>#REF!</v>
      </c>
      <c r="R64" s="133"/>
      <c r="S64" s="133"/>
      <c r="T64" s="133"/>
      <c r="U64" s="133"/>
      <c r="V64" s="133"/>
      <c r="W64" s="133"/>
    </row>
    <row r="65" spans="1:23" ht="14.25" customHeight="1">
      <c r="A65" s="473"/>
      <c r="B65" s="577"/>
      <c r="C65" s="170" t="s">
        <v>967</v>
      </c>
      <c r="D65" s="57" t="e">
        <f>Столы!#REF!</f>
        <v>#REF!</v>
      </c>
      <c r="E65" s="57" t="e">
        <f>Столы!#REF!</f>
        <v>#REF!</v>
      </c>
      <c r="F65" s="57" t="e">
        <f>Столы!#REF!</f>
        <v>#REF!</v>
      </c>
      <c r="G65" s="57" t="e">
        <f>Столы!#REF!</f>
        <v>#REF!</v>
      </c>
      <c r="H65" s="133"/>
      <c r="I65" s="133"/>
      <c r="J65" s="133"/>
      <c r="K65" s="133"/>
      <c r="L65" s="133"/>
      <c r="M65" s="133"/>
      <c r="N65" s="133"/>
      <c r="O65" s="133"/>
      <c r="P65" s="133"/>
      <c r="Q65" s="133"/>
      <c r="R65" s="133"/>
      <c r="S65" s="133"/>
      <c r="T65" s="133"/>
      <c r="U65" s="133"/>
      <c r="V65" s="133"/>
      <c r="W65" s="133"/>
    </row>
    <row r="66" spans="1:23" ht="24.75" customHeight="1">
      <c r="A66" s="473"/>
      <c r="B66" s="577"/>
      <c r="C66" s="140" t="s">
        <v>1044</v>
      </c>
      <c r="D66" s="57" t="e">
        <f>Шкафы!#REF!</f>
        <v>#REF!</v>
      </c>
      <c r="E66" s="57" t="e">
        <f>Шкафы!#REF!</f>
        <v>#REF!</v>
      </c>
      <c r="F66" s="57" t="e">
        <f>Шкафы!#REF!</f>
        <v>#REF!</v>
      </c>
      <c r="G66" s="57" t="e">
        <f>Шкафы!#REF!</f>
        <v>#REF!</v>
      </c>
      <c r="H66" s="133" t="e">
        <f>Шкафы!#REF!</f>
        <v>#REF!</v>
      </c>
      <c r="I66" s="133"/>
      <c r="J66" s="133"/>
      <c r="K66" s="133"/>
      <c r="L66" s="133"/>
      <c r="M66" s="133"/>
      <c r="N66" s="133"/>
      <c r="O66" s="133"/>
      <c r="P66" s="133"/>
      <c r="Q66" s="133"/>
      <c r="R66" s="133" t="e">
        <f>Шкафы!#REF!</f>
        <v>#REF!</v>
      </c>
      <c r="S66" s="133" t="e">
        <f>Шкафы!#REF!</f>
        <v>#REF!</v>
      </c>
      <c r="T66" s="133" t="e">
        <f>Шкафы!#REF!</f>
        <v>#REF!</v>
      </c>
      <c r="U66" s="133" t="e">
        <f>Шкафы!#REF!</f>
        <v>#REF!</v>
      </c>
      <c r="V66" s="133" t="e">
        <f>Шкафы!#REF!</f>
        <v>#REF!</v>
      </c>
      <c r="W66" s="133" t="e">
        <f>Шкафы!#REF!</f>
        <v>#REF!</v>
      </c>
    </row>
    <row r="67" spans="1:23" ht="24.75" customHeight="1">
      <c r="A67" s="473"/>
      <c r="B67" s="577"/>
      <c r="C67" s="140" t="s">
        <v>1044</v>
      </c>
      <c r="D67" s="168" t="e">
        <f>Шкафы!#REF!</f>
        <v>#REF!</v>
      </c>
      <c r="E67" s="168" t="e">
        <f>Шкафы!#REF!</f>
        <v>#REF!</v>
      </c>
      <c r="F67" s="168" t="e">
        <f>Шкафы!#REF!</f>
        <v>#REF!</v>
      </c>
      <c r="G67" s="168" t="e">
        <f>Шкафы!#REF!</f>
        <v>#REF!</v>
      </c>
      <c r="H67" s="133" t="e">
        <f>Шкафы!#REF!</f>
        <v>#REF!</v>
      </c>
      <c r="I67" s="133"/>
      <c r="J67" s="133"/>
      <c r="K67" s="133"/>
      <c r="L67" s="133"/>
      <c r="M67" s="133"/>
      <c r="N67" s="133"/>
      <c r="O67" s="133"/>
      <c r="P67" s="133"/>
      <c r="Q67" s="133"/>
      <c r="R67" s="133" t="e">
        <f>Шкафы!#REF!</f>
        <v>#REF!</v>
      </c>
      <c r="S67" s="133" t="e">
        <f>Шкафы!#REF!</f>
        <v>#REF!</v>
      </c>
      <c r="T67" s="133" t="e">
        <f>Шкафы!#REF!</f>
        <v>#REF!</v>
      </c>
      <c r="U67" s="133" t="e">
        <f>Шкафы!#REF!</f>
        <v>#REF!</v>
      </c>
      <c r="V67" s="133" t="e">
        <f>Шкафы!#REF!</f>
        <v>#REF!</v>
      </c>
      <c r="W67" s="133" t="e">
        <f>Шкафы!#REF!</f>
        <v>#REF!</v>
      </c>
    </row>
    <row r="68" spans="1:23" ht="24.75" customHeight="1">
      <c r="A68" s="473"/>
      <c r="B68" s="577"/>
      <c r="C68" s="140" t="s">
        <v>1044</v>
      </c>
      <c r="D68" s="57" t="e">
        <f>Шкафы!#REF!</f>
        <v>#REF!</v>
      </c>
      <c r="E68" s="57" t="e">
        <f>Шкафы!#REF!</f>
        <v>#REF!</v>
      </c>
      <c r="F68" s="57" t="e">
        <f>Шкафы!#REF!</f>
        <v>#REF!</v>
      </c>
      <c r="G68" s="57" t="e">
        <f>Шкафы!#REF!</f>
        <v>#REF!</v>
      </c>
      <c r="H68" s="133" t="e">
        <f>Шкафы!#REF!</f>
        <v>#REF!</v>
      </c>
      <c r="I68" s="133"/>
      <c r="J68" s="133"/>
      <c r="K68" s="133"/>
      <c r="L68" s="133"/>
      <c r="M68" s="133"/>
      <c r="N68" s="133"/>
      <c r="O68" s="133"/>
      <c r="P68" s="133"/>
      <c r="Q68" s="133"/>
      <c r="R68" s="133" t="e">
        <f>Шкафы!#REF!</f>
        <v>#REF!</v>
      </c>
      <c r="S68" s="133" t="e">
        <f>Шкафы!#REF!</f>
        <v>#REF!</v>
      </c>
      <c r="T68" s="133" t="e">
        <f>Шкафы!#REF!</f>
        <v>#REF!</v>
      </c>
      <c r="U68" s="133" t="e">
        <f>Шкафы!#REF!</f>
        <v>#REF!</v>
      </c>
      <c r="V68" s="133" t="e">
        <f>Шкафы!#REF!</f>
        <v>#REF!</v>
      </c>
      <c r="W68" s="133" t="e">
        <f>Шкафы!#REF!</f>
        <v>#REF!</v>
      </c>
    </row>
    <row r="69" spans="1:23" ht="24.75" customHeight="1">
      <c r="A69" s="473"/>
      <c r="B69" s="577"/>
      <c r="C69" s="140" t="s">
        <v>1044</v>
      </c>
      <c r="D69" s="57" t="e">
        <f>Шкафы!#REF!</f>
        <v>#REF!</v>
      </c>
      <c r="E69" s="57" t="e">
        <f>Шкафы!#REF!</f>
        <v>#REF!</v>
      </c>
      <c r="F69" s="57" t="e">
        <f>Шкафы!#REF!</f>
        <v>#REF!</v>
      </c>
      <c r="G69" s="57" t="e">
        <f>Шкафы!#REF!</f>
        <v>#REF!</v>
      </c>
      <c r="H69" s="133" t="e">
        <f>Шкафы!#REF!</f>
        <v>#REF!</v>
      </c>
      <c r="I69" s="133"/>
      <c r="J69" s="133"/>
      <c r="K69" s="133"/>
      <c r="L69" s="133"/>
      <c r="M69" s="133"/>
      <c r="N69" s="133"/>
      <c r="O69" s="133"/>
      <c r="P69" s="133"/>
      <c r="Q69" s="133"/>
      <c r="R69" s="133" t="e">
        <f>Шкафы!#REF!</f>
        <v>#REF!</v>
      </c>
      <c r="S69" s="133" t="e">
        <f>Шкафы!#REF!</f>
        <v>#REF!</v>
      </c>
      <c r="T69" s="133" t="e">
        <f>Шкафы!#REF!</f>
        <v>#REF!</v>
      </c>
      <c r="U69" s="133" t="e">
        <f>Шкафы!#REF!</f>
        <v>#REF!</v>
      </c>
      <c r="V69" s="133" t="e">
        <f>Шкафы!#REF!</f>
        <v>#REF!</v>
      </c>
      <c r="W69" s="133" t="e">
        <f>Шкафы!#REF!</f>
        <v>#REF!</v>
      </c>
    </row>
    <row r="70" spans="1:23" ht="24.75" customHeight="1">
      <c r="A70" s="473"/>
      <c r="B70" s="577"/>
      <c r="C70" s="140" t="s">
        <v>1044</v>
      </c>
      <c r="D70" s="57" t="e">
        <f>Шкафы!#REF!</f>
        <v>#REF!</v>
      </c>
      <c r="E70" s="57" t="e">
        <f>Шкафы!#REF!</f>
        <v>#REF!</v>
      </c>
      <c r="F70" s="57" t="e">
        <f>Шкафы!#REF!</f>
        <v>#REF!</v>
      </c>
      <c r="G70" s="57" t="e">
        <f>Шкафы!#REF!</f>
        <v>#REF!</v>
      </c>
      <c r="H70" s="133" t="e">
        <f>Шкафы!#REF!</f>
        <v>#REF!</v>
      </c>
      <c r="I70" s="133"/>
      <c r="J70" s="133"/>
      <c r="K70" s="133"/>
      <c r="L70" s="133"/>
      <c r="M70" s="133"/>
      <c r="N70" s="133"/>
      <c r="O70" s="133"/>
      <c r="P70" s="133"/>
      <c r="Q70" s="133"/>
      <c r="R70" s="133" t="e">
        <f>Шкафы!#REF!</f>
        <v>#REF!</v>
      </c>
      <c r="S70" s="133" t="e">
        <f>Шкафы!#REF!</f>
        <v>#REF!</v>
      </c>
      <c r="T70" s="133" t="e">
        <f>Шкафы!#REF!</f>
        <v>#REF!</v>
      </c>
      <c r="U70" s="133" t="e">
        <f>Шкафы!#REF!</f>
        <v>#REF!</v>
      </c>
      <c r="V70" s="133" t="e">
        <f>Шкафы!#REF!</f>
        <v>#REF!</v>
      </c>
      <c r="W70" s="133" t="e">
        <f>Шкафы!#REF!</f>
        <v>#REF!</v>
      </c>
    </row>
    <row r="71" spans="1:23" ht="24.75" customHeight="1">
      <c r="A71" s="473"/>
      <c r="B71" s="577"/>
      <c r="C71" s="140" t="s">
        <v>1044</v>
      </c>
      <c r="D71" s="57" t="e">
        <f>Шкафы!#REF!</f>
        <v>#REF!</v>
      </c>
      <c r="E71" s="57" t="e">
        <f>Шкафы!#REF!</f>
        <v>#REF!</v>
      </c>
      <c r="F71" s="57" t="e">
        <f>Шкафы!#REF!</f>
        <v>#REF!</v>
      </c>
      <c r="G71" s="57" t="e">
        <f>Шкафы!#REF!</f>
        <v>#REF!</v>
      </c>
      <c r="H71" s="133" t="e">
        <f>Шкафы!#REF!</f>
        <v>#REF!</v>
      </c>
      <c r="I71" s="133"/>
      <c r="J71" s="133"/>
      <c r="K71" s="133"/>
      <c r="L71" s="133"/>
      <c r="M71" s="133"/>
      <c r="N71" s="133"/>
      <c r="O71" s="133"/>
      <c r="P71" s="133"/>
      <c r="Q71" s="133"/>
      <c r="R71" s="133" t="e">
        <f>Шкафы!#REF!</f>
        <v>#REF!</v>
      </c>
      <c r="S71" s="133" t="e">
        <f>Шкафы!#REF!</f>
        <v>#REF!</v>
      </c>
      <c r="T71" s="133" t="e">
        <f>Шкафы!#REF!</f>
        <v>#REF!</v>
      </c>
      <c r="U71" s="133" t="e">
        <f>Шкафы!#REF!</f>
        <v>#REF!</v>
      </c>
      <c r="V71" s="133" t="e">
        <f>Шкафы!#REF!</f>
        <v>#REF!</v>
      </c>
      <c r="W71" s="133" t="e">
        <f>Шкафы!#REF!</f>
        <v>#REF!</v>
      </c>
    </row>
    <row r="72" spans="1:23" ht="24.75" customHeight="1">
      <c r="A72" s="473"/>
      <c r="B72" s="577"/>
      <c r="C72" s="140" t="s">
        <v>953</v>
      </c>
      <c r="D72" s="57" t="e">
        <f>Шкафы!#REF!</f>
        <v>#REF!</v>
      </c>
      <c r="E72" s="57" t="e">
        <f>Шкафы!#REF!</f>
        <v>#REF!</v>
      </c>
      <c r="F72" s="57" t="e">
        <f>Шкафы!#REF!</f>
        <v>#REF!</v>
      </c>
      <c r="G72" s="57" t="e">
        <f>Шкафы!#REF!</f>
        <v>#REF!</v>
      </c>
      <c r="H72" s="133" t="e">
        <f>Шкафы!#REF!</f>
        <v>#REF!</v>
      </c>
      <c r="I72" s="133"/>
      <c r="J72" s="133"/>
      <c r="K72" s="133"/>
      <c r="L72" s="133"/>
      <c r="M72" s="133"/>
      <c r="N72" s="133"/>
      <c r="O72" s="133"/>
      <c r="P72" s="133"/>
      <c r="Q72" s="133"/>
      <c r="R72" s="133"/>
      <c r="S72" s="133"/>
      <c r="T72" s="133"/>
      <c r="U72" s="133"/>
      <c r="V72" s="133"/>
      <c r="W72" s="133"/>
    </row>
    <row r="73" spans="1:23" ht="24.75" customHeight="1">
      <c r="A73" s="473"/>
      <c r="B73" s="577"/>
      <c r="C73" s="140" t="s">
        <v>999</v>
      </c>
      <c r="D73" s="57" t="e">
        <f>Шкафы!#REF!</f>
        <v>#REF!</v>
      </c>
      <c r="E73" s="57" t="e">
        <f>Шкафы!#REF!</f>
        <v>#REF!</v>
      </c>
      <c r="F73" s="57" t="e">
        <f>Шкафы!#REF!</f>
        <v>#REF!</v>
      </c>
      <c r="G73" s="57" t="e">
        <f>Шкафы!#REF!</f>
        <v>#REF!</v>
      </c>
      <c r="H73" s="133" t="e">
        <f>Шкафы!#REF!</f>
        <v>#REF!</v>
      </c>
      <c r="I73" s="133"/>
      <c r="J73" s="133"/>
      <c r="K73" s="133"/>
      <c r="L73" s="133"/>
      <c r="M73" s="133"/>
      <c r="N73" s="133"/>
      <c r="O73" s="133"/>
      <c r="P73" s="133"/>
      <c r="Q73" s="133"/>
      <c r="R73" s="133" t="e">
        <f>Шкафы!#REF!</f>
        <v>#REF!</v>
      </c>
      <c r="S73" s="133" t="e">
        <f>Шкафы!#REF!</f>
        <v>#REF!</v>
      </c>
      <c r="T73" s="133" t="e">
        <f>Шкафы!#REF!</f>
        <v>#REF!</v>
      </c>
      <c r="U73" s="133" t="e">
        <f>Шкафы!#REF!</f>
        <v>#REF!</v>
      </c>
      <c r="V73" s="133" t="e">
        <f>Шкафы!#REF!</f>
        <v>#REF!</v>
      </c>
      <c r="W73" s="133" t="e">
        <f>Шкафы!#REF!</f>
        <v>#REF!</v>
      </c>
    </row>
    <row r="74" spans="1:23" ht="40.5">
      <c r="A74" s="193" t="s">
        <v>1043</v>
      </c>
      <c r="B74" s="577"/>
      <c r="C74" s="134" t="s">
        <v>136</v>
      </c>
      <c r="D74" s="57" t="e">
        <f t="shared" ref="D74" si="4">SUM(D46:D73)</f>
        <v>#REF!</v>
      </c>
      <c r="E74" s="57" t="e">
        <f t="shared" ref="E74:W74" si="5">SUM(E46:E73)</f>
        <v>#REF!</v>
      </c>
      <c r="F74" s="57" t="e">
        <f t="shared" si="5"/>
        <v>#REF!</v>
      </c>
      <c r="G74" s="57" t="e">
        <f t="shared" si="5"/>
        <v>#REF!</v>
      </c>
      <c r="H74" s="133" t="e">
        <f t="shared" si="5"/>
        <v>#REF!</v>
      </c>
      <c r="I74" s="133" t="e">
        <f t="shared" si="5"/>
        <v>#REF!</v>
      </c>
      <c r="J74" s="133" t="e">
        <f t="shared" si="5"/>
        <v>#REF!</v>
      </c>
      <c r="K74" s="133" t="e">
        <f t="shared" si="5"/>
        <v>#REF!</v>
      </c>
      <c r="L74" s="133" t="e">
        <f t="shared" si="5"/>
        <v>#REF!</v>
      </c>
      <c r="M74" s="133" t="e">
        <f t="shared" si="5"/>
        <v>#REF!</v>
      </c>
      <c r="N74" s="133" t="e">
        <f t="shared" si="5"/>
        <v>#REF!</v>
      </c>
      <c r="O74" s="133" t="e">
        <f t="shared" si="5"/>
        <v>#REF!</v>
      </c>
      <c r="P74" s="133" t="e">
        <f t="shared" si="5"/>
        <v>#REF!</v>
      </c>
      <c r="Q74" s="133" t="e">
        <f t="shared" si="5"/>
        <v>#REF!</v>
      </c>
      <c r="R74" s="133" t="e">
        <f t="shared" si="5"/>
        <v>#REF!</v>
      </c>
      <c r="S74" s="133" t="e">
        <f t="shared" si="5"/>
        <v>#REF!</v>
      </c>
      <c r="T74" s="133" t="e">
        <f t="shared" si="5"/>
        <v>#REF!</v>
      </c>
      <c r="U74" s="133" t="e">
        <f t="shared" si="5"/>
        <v>#REF!</v>
      </c>
      <c r="V74" s="205" t="e">
        <f t="shared" si="5"/>
        <v>#REF!</v>
      </c>
      <c r="W74" s="205" t="e">
        <f t="shared" si="5"/>
        <v>#REF!</v>
      </c>
    </row>
    <row r="75" spans="1:23" ht="15" customHeight="1">
      <c r="A75" s="473"/>
      <c r="B75" s="577"/>
      <c r="C75" s="140" t="s">
        <v>225</v>
      </c>
      <c r="D75" s="57">
        <f>'Дополнительная комплектация'!$B$198*2</f>
        <v>420</v>
      </c>
      <c r="E75" s="57">
        <f>'Дополнительная комплектация'!E198*2</f>
        <v>800</v>
      </c>
      <c r="F75" s="57">
        <f>'Дополнительная комплектация'!H198*2</f>
        <v>960</v>
      </c>
      <c r="G75" s="57">
        <f>'Дополнительная комплектация'!K198*2</f>
        <v>1140</v>
      </c>
      <c r="H75" s="133"/>
      <c r="I75" s="141"/>
      <c r="J75" s="141"/>
      <c r="K75" s="141"/>
      <c r="L75" s="141"/>
      <c r="M75" s="141"/>
      <c r="N75" s="141"/>
      <c r="O75" s="141"/>
      <c r="P75" s="141"/>
      <c r="Q75" s="141"/>
      <c r="R75" s="141"/>
      <c r="S75" s="141"/>
      <c r="T75" s="141"/>
      <c r="U75" s="141"/>
      <c r="V75" s="141"/>
      <c r="W75" s="141"/>
    </row>
    <row r="76" spans="1:23" ht="15" customHeight="1">
      <c r="A76" s="473"/>
      <c r="B76" s="577"/>
      <c r="C76" s="140" t="s">
        <v>1013</v>
      </c>
      <c r="D76" s="184">
        <f>'Дополнительная комплектация'!$P$198</f>
        <v>80</v>
      </c>
      <c r="E76" s="184">
        <f>'Дополнительная комплектация'!S198</f>
        <v>150</v>
      </c>
      <c r="F76" s="184">
        <f>'Дополнительная комплектация'!V198</f>
        <v>180</v>
      </c>
      <c r="G76" s="184">
        <f>'Дополнительная комплектация'!Y198</f>
        <v>210</v>
      </c>
      <c r="H76" s="133"/>
      <c r="I76" s="141"/>
      <c r="J76" s="141"/>
      <c r="K76" s="141"/>
      <c r="L76" s="141"/>
      <c r="M76" s="141"/>
      <c r="N76" s="141"/>
      <c r="O76" s="141"/>
      <c r="P76" s="141"/>
      <c r="Q76" s="141"/>
      <c r="R76" s="141"/>
      <c r="S76" s="141"/>
      <c r="T76" s="141"/>
      <c r="U76" s="141"/>
      <c r="V76" s="141"/>
      <c r="W76" s="141"/>
    </row>
    <row r="77" spans="1:23" ht="15" customHeight="1">
      <c r="A77" s="473"/>
      <c r="B77" s="577"/>
      <c r="C77" s="140" t="s">
        <v>1042</v>
      </c>
      <c r="D77" s="184">
        <f>'Дополнительная комплектация'!$B$210</f>
        <v>90</v>
      </c>
      <c r="E77" s="184">
        <f>'Дополнительная комплектация'!E210</f>
        <v>180</v>
      </c>
      <c r="F77" s="184">
        <f>'Дополнительная комплектация'!H210</f>
        <v>210</v>
      </c>
      <c r="G77" s="184">
        <f>'Дополнительная комплектация'!K210</f>
        <v>260</v>
      </c>
      <c r="H77" s="133"/>
      <c r="I77" s="141"/>
      <c r="J77" s="141"/>
      <c r="K77" s="141"/>
      <c r="L77" s="141"/>
      <c r="M77" s="141"/>
      <c r="N77" s="141"/>
      <c r="O77" s="141"/>
      <c r="P77" s="141"/>
      <c r="Q77" s="141"/>
      <c r="R77" s="141"/>
      <c r="S77" s="141"/>
      <c r="T77" s="141"/>
      <c r="U77" s="141"/>
      <c r="V77" s="141"/>
      <c r="W77" s="141"/>
    </row>
    <row r="78" spans="1:23" ht="15" customHeight="1">
      <c r="A78" s="473"/>
      <c r="B78" s="577"/>
      <c r="C78" s="164" t="s">
        <v>1041</v>
      </c>
      <c r="D78" s="57">
        <f>'Дополнительная комплектация'!$J$222*1.8</f>
        <v>387</v>
      </c>
      <c r="E78" s="57">
        <f>'Дополнительная комплектация'!$J$222*1.8</f>
        <v>387</v>
      </c>
      <c r="F78" s="57">
        <f>'Дополнительная комплектация'!$J$222*1.8</f>
        <v>387</v>
      </c>
      <c r="G78" s="57">
        <f>'Дополнительная комплектация'!$J$222*1.8</f>
        <v>387</v>
      </c>
      <c r="H78" s="133"/>
      <c r="I78" s="133"/>
      <c r="J78" s="133"/>
      <c r="K78" s="133"/>
      <c r="L78" s="133"/>
      <c r="M78" s="133"/>
      <c r="N78" s="133"/>
      <c r="O78" s="133"/>
      <c r="P78" s="133"/>
      <c r="Q78" s="133"/>
      <c r="R78" s="141"/>
      <c r="S78" s="141"/>
      <c r="T78" s="141"/>
      <c r="U78" s="141"/>
      <c r="V78" s="141"/>
      <c r="W78" s="141"/>
    </row>
    <row r="79" spans="1:23" ht="25.5" customHeight="1">
      <c r="A79" s="473"/>
      <c r="B79" s="577"/>
      <c r="C79" s="140" t="s">
        <v>950</v>
      </c>
      <c r="D79" s="184">
        <f>'Дополнительная комплектация'!$M$357*4</f>
        <v>32</v>
      </c>
      <c r="E79" s="184">
        <f>'Дополнительная комплектация'!$M$357*4</f>
        <v>32</v>
      </c>
      <c r="F79" s="184">
        <f>'Дополнительная комплектация'!$M$357*4</f>
        <v>32</v>
      </c>
      <c r="G79" s="184">
        <f>'Дополнительная комплектация'!$M$357*4</f>
        <v>32</v>
      </c>
      <c r="H79" s="133"/>
      <c r="I79" s="133"/>
      <c r="J79" s="133"/>
      <c r="K79" s="133"/>
      <c r="L79" s="133"/>
      <c r="M79" s="133"/>
      <c r="N79" s="133"/>
      <c r="O79" s="133"/>
      <c r="P79" s="133"/>
      <c r="Q79" s="133"/>
      <c r="R79" s="141"/>
      <c r="S79" s="141"/>
      <c r="T79" s="141"/>
      <c r="U79" s="141"/>
      <c r="V79" s="141"/>
      <c r="W79" s="141"/>
    </row>
    <row r="80" spans="1:23" ht="25.5" customHeight="1">
      <c r="A80" s="473"/>
      <c r="B80" s="577"/>
      <c r="C80" s="170" t="s">
        <v>142</v>
      </c>
      <c r="D80" s="184">
        <f>'Дополнительная комплектация'!$AK$340</f>
        <v>185</v>
      </c>
      <c r="E80" s="184">
        <f>'Дополнительная комплектация'!$AK$340</f>
        <v>185</v>
      </c>
      <c r="F80" s="184">
        <f>'Дополнительная комплектация'!$AK$340</f>
        <v>185</v>
      </c>
      <c r="G80" s="184">
        <f>'Дополнительная комплектация'!$AK$340</f>
        <v>185</v>
      </c>
      <c r="H80" s="133"/>
      <c r="I80" s="133"/>
      <c r="J80" s="133"/>
      <c r="K80" s="133"/>
      <c r="L80" s="133"/>
      <c r="M80" s="133"/>
      <c r="N80" s="133"/>
      <c r="O80" s="133"/>
      <c r="P80" s="133"/>
      <c r="Q80" s="133"/>
      <c r="R80" s="141"/>
      <c r="S80" s="141"/>
      <c r="T80" s="141"/>
      <c r="U80" s="141"/>
      <c r="V80" s="141"/>
      <c r="W80" s="141"/>
    </row>
    <row r="81" spans="1:23" ht="14.25" customHeight="1">
      <c r="A81" s="473"/>
      <c r="B81" s="577"/>
      <c r="C81" s="194" t="s">
        <v>1040</v>
      </c>
      <c r="D81" s="184">
        <f>'Дополнительная комплектация'!$K$248*0.6</f>
        <v>546</v>
      </c>
      <c r="E81" s="184">
        <f>'Дополнительная комплектация'!$K$248*0.6</f>
        <v>546</v>
      </c>
      <c r="F81" s="184">
        <f>'Дополнительная комплектация'!$K$248*0.6</f>
        <v>546</v>
      </c>
      <c r="G81" s="184">
        <f>'Дополнительная комплектация'!$K$248*0.6</f>
        <v>546</v>
      </c>
      <c r="H81" s="133"/>
      <c r="I81" s="133"/>
      <c r="J81" s="133"/>
      <c r="K81" s="133"/>
      <c r="L81" s="133"/>
      <c r="M81" s="133"/>
      <c r="N81" s="133"/>
      <c r="O81" s="133"/>
      <c r="P81" s="133"/>
      <c r="Q81" s="133"/>
      <c r="R81" s="141"/>
      <c r="S81" s="141"/>
      <c r="T81" s="141"/>
      <c r="U81" s="141"/>
      <c r="V81" s="141"/>
      <c r="W81" s="141"/>
    </row>
    <row r="82" spans="1:23" ht="14.25" customHeight="1">
      <c r="A82" s="473"/>
      <c r="B82" s="577"/>
      <c r="C82" s="194" t="s">
        <v>1040</v>
      </c>
      <c r="D82" s="184">
        <f>'Дополнительная комплектация'!$K$248*0.6</f>
        <v>546</v>
      </c>
      <c r="E82" s="184">
        <f>'Дополнительная комплектация'!$K$248*0.6</f>
        <v>546</v>
      </c>
      <c r="F82" s="184">
        <f>'Дополнительная комплектация'!$K$248*0.6</f>
        <v>546</v>
      </c>
      <c r="G82" s="184">
        <f>'Дополнительная комплектация'!$K$248*0.6</f>
        <v>546</v>
      </c>
      <c r="H82" s="133"/>
      <c r="I82" s="133"/>
      <c r="J82" s="133"/>
      <c r="K82" s="133"/>
      <c r="L82" s="133"/>
      <c r="M82" s="133"/>
      <c r="N82" s="133"/>
      <c r="O82" s="133"/>
      <c r="P82" s="133"/>
      <c r="Q82" s="133"/>
      <c r="R82" s="141"/>
      <c r="S82" s="141"/>
      <c r="T82" s="141"/>
      <c r="U82" s="141"/>
      <c r="V82" s="141"/>
      <c r="W82" s="141"/>
    </row>
    <row r="83" spans="1:23" ht="14.25" customHeight="1">
      <c r="A83" s="473"/>
      <c r="B83" s="577"/>
      <c r="C83" s="194" t="s">
        <v>1030</v>
      </c>
      <c r="D83" s="184">
        <f>'Дополнительная комплектация'!$K$248*0.3</f>
        <v>273</v>
      </c>
      <c r="E83" s="184">
        <f>'Дополнительная комплектация'!$K$248*0.3</f>
        <v>273</v>
      </c>
      <c r="F83" s="184">
        <f>'Дополнительная комплектация'!$K$248*0.3</f>
        <v>273</v>
      </c>
      <c r="G83" s="184">
        <f>'Дополнительная комплектация'!$K$248*0.3</f>
        <v>273</v>
      </c>
      <c r="H83" s="133"/>
      <c r="I83" s="133"/>
      <c r="J83" s="133"/>
      <c r="K83" s="133"/>
      <c r="L83" s="133"/>
      <c r="M83" s="133"/>
      <c r="N83" s="133"/>
      <c r="O83" s="133"/>
      <c r="P83" s="133"/>
      <c r="Q83" s="133"/>
      <c r="R83" s="141"/>
      <c r="S83" s="141"/>
      <c r="T83" s="141"/>
      <c r="U83" s="141"/>
      <c r="V83" s="141"/>
      <c r="W83" s="141"/>
    </row>
    <row r="84" spans="1:23" ht="14.25" customHeight="1">
      <c r="A84" s="473"/>
      <c r="B84" s="577"/>
      <c r="C84" s="194" t="s">
        <v>1030</v>
      </c>
      <c r="D84" s="184">
        <f>'Дополнительная комплектация'!$K$248*0.3</f>
        <v>273</v>
      </c>
      <c r="E84" s="184">
        <f>'Дополнительная комплектация'!$K$248*0.3</f>
        <v>273</v>
      </c>
      <c r="F84" s="184">
        <f>'Дополнительная комплектация'!$K$248*0.3</f>
        <v>273</v>
      </c>
      <c r="G84" s="184">
        <f>'Дополнительная комплектация'!$K$248*0.3</f>
        <v>273</v>
      </c>
      <c r="H84" s="133"/>
      <c r="I84" s="133"/>
      <c r="J84" s="133"/>
      <c r="K84" s="133"/>
      <c r="L84" s="133"/>
      <c r="M84" s="133"/>
      <c r="N84" s="133"/>
      <c r="O84" s="133"/>
      <c r="P84" s="133"/>
      <c r="Q84" s="133"/>
      <c r="R84" s="141"/>
      <c r="S84" s="141"/>
      <c r="T84" s="141"/>
      <c r="U84" s="141"/>
      <c r="V84" s="141"/>
      <c r="W84" s="141"/>
    </row>
    <row r="85" spans="1:23" ht="14.25" customHeight="1">
      <c r="A85" s="473"/>
      <c r="B85" s="577"/>
      <c r="C85" s="194" t="s">
        <v>1039</v>
      </c>
      <c r="D85" s="184">
        <f>'Дополнительная комплектация'!$K$248*0.768</f>
        <v>698.88</v>
      </c>
      <c r="E85" s="184">
        <f>'Дополнительная комплектация'!$K$248*0.768</f>
        <v>698.88</v>
      </c>
      <c r="F85" s="184">
        <f>'Дополнительная комплектация'!$K$248*0.768</f>
        <v>698.88</v>
      </c>
      <c r="G85" s="184">
        <f>'Дополнительная комплектация'!$K$248*0.768</f>
        <v>698.88</v>
      </c>
      <c r="H85" s="133"/>
      <c r="I85" s="133"/>
      <c r="J85" s="133"/>
      <c r="K85" s="133"/>
      <c r="L85" s="133"/>
      <c r="M85" s="133"/>
      <c r="N85" s="133"/>
      <c r="O85" s="133"/>
      <c r="P85" s="133"/>
      <c r="Q85" s="133"/>
      <c r="R85" s="141"/>
      <c r="S85" s="141"/>
      <c r="T85" s="141"/>
      <c r="U85" s="141"/>
      <c r="V85" s="141"/>
      <c r="W85" s="141"/>
    </row>
    <row r="86" spans="1:23" ht="26.25" customHeight="1">
      <c r="A86" s="473"/>
      <c r="B86" s="577"/>
      <c r="C86" s="140" t="s">
        <v>1038</v>
      </c>
      <c r="D86" s="57" t="e">
        <f>Столы!#REF!</f>
        <v>#REF!</v>
      </c>
      <c r="E86" s="57" t="e">
        <f>Столы!#REF!</f>
        <v>#REF!</v>
      </c>
      <c r="F86" s="57" t="e">
        <f>Столы!#REF!</f>
        <v>#REF!</v>
      </c>
      <c r="G86" s="57" t="e">
        <f>Столы!#REF!</f>
        <v>#REF!</v>
      </c>
      <c r="H86" s="133"/>
      <c r="I86" s="133" t="e">
        <f>Столы!#REF!</f>
        <v>#REF!</v>
      </c>
      <c r="J86" s="133" t="e">
        <f>Столы!#REF!</f>
        <v>#REF!</v>
      </c>
      <c r="K86" s="133" t="e">
        <f>Столы!#REF!</f>
        <v>#REF!</v>
      </c>
      <c r="L86" s="133" t="e">
        <f>Столы!#REF!</f>
        <v>#REF!</v>
      </c>
      <c r="M86" s="133" t="e">
        <f>Столы!#REF!</f>
        <v>#REF!</v>
      </c>
      <c r="N86" s="133" t="e">
        <f>Столы!#REF!</f>
        <v>#REF!</v>
      </c>
      <c r="O86" s="133" t="e">
        <f>Столы!#REF!</f>
        <v>#REF!</v>
      </c>
      <c r="P86" s="133" t="e">
        <f>Столы!#REF!</f>
        <v>#REF!</v>
      </c>
      <c r="Q86" s="133" t="e">
        <f>Столы!#REF!</f>
        <v>#REF!</v>
      </c>
      <c r="R86" s="133"/>
      <c r="S86" s="133"/>
      <c r="T86" s="133"/>
      <c r="U86" s="133"/>
      <c r="V86" s="133"/>
      <c r="W86" s="133"/>
    </row>
    <row r="87" spans="1:23" ht="14.25" customHeight="1">
      <c r="A87" s="473"/>
      <c r="B87" s="577"/>
      <c r="C87" s="170" t="s">
        <v>947</v>
      </c>
      <c r="D87" s="57" t="e">
        <f>Столы!#REF!</f>
        <v>#REF!</v>
      </c>
      <c r="E87" s="57" t="e">
        <f>Столы!#REF!</f>
        <v>#REF!</v>
      </c>
      <c r="F87" s="57" t="e">
        <f>Столы!#REF!</f>
        <v>#REF!</v>
      </c>
      <c r="G87" s="57" t="e">
        <f>Столы!#REF!</f>
        <v>#REF!</v>
      </c>
      <c r="H87" s="133"/>
      <c r="I87" s="133" t="e">
        <f>Столы!#REF!</f>
        <v>#REF!</v>
      </c>
      <c r="J87" s="133" t="e">
        <f>Столы!#REF!</f>
        <v>#REF!</v>
      </c>
      <c r="K87" s="133" t="e">
        <f>Столы!#REF!</f>
        <v>#REF!</v>
      </c>
      <c r="L87" s="133" t="e">
        <f>Столы!#REF!</f>
        <v>#REF!</v>
      </c>
      <c r="M87" s="133" t="e">
        <f>Столы!#REF!</f>
        <v>#REF!</v>
      </c>
      <c r="N87" s="133" t="e">
        <f>Столы!#REF!</f>
        <v>#REF!</v>
      </c>
      <c r="O87" s="133" t="e">
        <f>Столы!#REF!</f>
        <v>#REF!</v>
      </c>
      <c r="P87" s="133" t="e">
        <f>Столы!#REF!</f>
        <v>#REF!</v>
      </c>
      <c r="Q87" s="133" t="e">
        <f>Столы!#REF!</f>
        <v>#REF!</v>
      </c>
      <c r="R87" s="133"/>
      <c r="S87" s="133"/>
      <c r="T87" s="133"/>
      <c r="U87" s="133"/>
      <c r="V87" s="133"/>
      <c r="W87" s="133"/>
    </row>
    <row r="88" spans="1:23" ht="14.25" customHeight="1">
      <c r="A88" s="473"/>
      <c r="B88" s="577"/>
      <c r="C88" s="170" t="s">
        <v>947</v>
      </c>
      <c r="D88" s="57" t="e">
        <f>Столы!#REF!</f>
        <v>#REF!</v>
      </c>
      <c r="E88" s="57" t="e">
        <f>Столы!#REF!</f>
        <v>#REF!</v>
      </c>
      <c r="F88" s="57" t="e">
        <f>Столы!#REF!</f>
        <v>#REF!</v>
      </c>
      <c r="G88" s="57" t="e">
        <f>Столы!#REF!</f>
        <v>#REF!</v>
      </c>
      <c r="H88" s="133"/>
      <c r="I88" s="133" t="e">
        <f>Столы!#REF!</f>
        <v>#REF!</v>
      </c>
      <c r="J88" s="133" t="e">
        <f>Столы!#REF!</f>
        <v>#REF!</v>
      </c>
      <c r="K88" s="133" t="e">
        <f>Столы!#REF!</f>
        <v>#REF!</v>
      </c>
      <c r="L88" s="133" t="e">
        <f>Столы!#REF!</f>
        <v>#REF!</v>
      </c>
      <c r="M88" s="133" t="e">
        <f>Столы!#REF!</f>
        <v>#REF!</v>
      </c>
      <c r="N88" s="133" t="e">
        <f>Столы!#REF!</f>
        <v>#REF!</v>
      </c>
      <c r="O88" s="133" t="e">
        <f>Столы!#REF!</f>
        <v>#REF!</v>
      </c>
      <c r="P88" s="133" t="e">
        <f>Столы!#REF!</f>
        <v>#REF!</v>
      </c>
      <c r="Q88" s="133" t="e">
        <f>Столы!#REF!</f>
        <v>#REF!</v>
      </c>
      <c r="R88" s="133"/>
      <c r="S88" s="133"/>
      <c r="T88" s="133"/>
      <c r="U88" s="133"/>
      <c r="V88" s="133"/>
      <c r="W88" s="133"/>
    </row>
    <row r="89" spans="1:23" ht="27.75" customHeight="1">
      <c r="A89" s="473"/>
      <c r="B89" s="577"/>
      <c r="C89" s="140" t="s">
        <v>1037</v>
      </c>
      <c r="D89" s="57" t="e">
        <f>Столы!#REF!</f>
        <v>#REF!</v>
      </c>
      <c r="E89" s="57" t="e">
        <f>Столы!#REF!</f>
        <v>#REF!</v>
      </c>
      <c r="F89" s="57" t="e">
        <f>Столы!#REF!</f>
        <v>#REF!</v>
      </c>
      <c r="G89" s="57" t="e">
        <f>Столы!#REF!</f>
        <v>#REF!</v>
      </c>
      <c r="H89" s="133"/>
      <c r="I89" s="133" t="e">
        <f>Столы!#REF!</f>
        <v>#REF!</v>
      </c>
      <c r="J89" s="133" t="e">
        <f>Столы!#REF!</f>
        <v>#REF!</v>
      </c>
      <c r="K89" s="133" t="e">
        <f>Столы!#REF!</f>
        <v>#REF!</v>
      </c>
      <c r="L89" s="133" t="e">
        <f>Столы!#REF!</f>
        <v>#REF!</v>
      </c>
      <c r="M89" s="133" t="e">
        <f>Столы!#REF!</f>
        <v>#REF!</v>
      </c>
      <c r="N89" s="133" t="e">
        <f>Столы!#REF!</f>
        <v>#REF!</v>
      </c>
      <c r="O89" s="133" t="e">
        <f>Столы!#REF!</f>
        <v>#REF!</v>
      </c>
      <c r="P89" s="133" t="e">
        <f>Столы!#REF!</f>
        <v>#REF!</v>
      </c>
      <c r="Q89" s="133" t="e">
        <f>Столы!#REF!</f>
        <v>#REF!</v>
      </c>
      <c r="R89" s="133"/>
      <c r="S89" s="133"/>
      <c r="T89" s="133"/>
      <c r="U89" s="133"/>
      <c r="V89" s="133"/>
      <c r="W89" s="133"/>
    </row>
    <row r="90" spans="1:23" ht="14.25" customHeight="1">
      <c r="A90" s="473"/>
      <c r="B90" s="577"/>
      <c r="C90" s="170" t="s">
        <v>1010</v>
      </c>
      <c r="D90" s="57" t="e">
        <f>Столы!#REF!</f>
        <v>#REF!</v>
      </c>
      <c r="E90" s="57" t="e">
        <f>Столы!#REF!</f>
        <v>#REF!</v>
      </c>
      <c r="F90" s="57" t="e">
        <f>Столы!#REF!</f>
        <v>#REF!</v>
      </c>
      <c r="G90" s="57" t="e">
        <f>Столы!#REF!</f>
        <v>#REF!</v>
      </c>
      <c r="H90" s="133" t="e">
        <f>Столы!#REF!</f>
        <v>#REF!</v>
      </c>
      <c r="I90" s="133" t="e">
        <f>Столы!#REF!</f>
        <v>#REF!</v>
      </c>
      <c r="J90" s="133" t="e">
        <f>Столы!#REF!</f>
        <v>#REF!</v>
      </c>
      <c r="K90" s="133" t="e">
        <f>Столы!#REF!</f>
        <v>#REF!</v>
      </c>
      <c r="L90" s="133" t="e">
        <f>Столы!#REF!</f>
        <v>#REF!</v>
      </c>
      <c r="M90" s="133" t="e">
        <f>Столы!#REF!</f>
        <v>#REF!</v>
      </c>
      <c r="N90" s="133" t="e">
        <f>Столы!#REF!</f>
        <v>#REF!</v>
      </c>
      <c r="O90" s="133" t="e">
        <f>Столы!#REF!</f>
        <v>#REF!</v>
      </c>
      <c r="P90" s="133" t="e">
        <f>Столы!#REF!</f>
        <v>#REF!</v>
      </c>
      <c r="Q90" s="133" t="e">
        <f>Столы!#REF!</f>
        <v>#REF!</v>
      </c>
      <c r="R90" s="133"/>
      <c r="S90" s="133"/>
      <c r="T90" s="133"/>
      <c r="U90" s="133"/>
      <c r="V90" s="133"/>
      <c r="W90" s="133"/>
    </row>
    <row r="91" spans="1:23" ht="14.25" customHeight="1">
      <c r="A91" s="473"/>
      <c r="B91" s="577"/>
      <c r="C91" s="170" t="s">
        <v>1010</v>
      </c>
      <c r="D91" s="57" t="e">
        <f>Столы!#REF!</f>
        <v>#REF!</v>
      </c>
      <c r="E91" s="57" t="e">
        <f>Столы!#REF!</f>
        <v>#REF!</v>
      </c>
      <c r="F91" s="57" t="e">
        <f>Столы!#REF!</f>
        <v>#REF!</v>
      </c>
      <c r="G91" s="57" t="e">
        <f>Столы!#REF!</f>
        <v>#REF!</v>
      </c>
      <c r="H91" s="133" t="e">
        <f>Столы!#REF!</f>
        <v>#REF!</v>
      </c>
      <c r="I91" s="133" t="e">
        <f>Столы!#REF!</f>
        <v>#REF!</v>
      </c>
      <c r="J91" s="133" t="e">
        <f>Столы!#REF!</f>
        <v>#REF!</v>
      </c>
      <c r="K91" s="133" t="e">
        <f>Столы!#REF!</f>
        <v>#REF!</v>
      </c>
      <c r="L91" s="133" t="e">
        <f>Столы!#REF!</f>
        <v>#REF!</v>
      </c>
      <c r="M91" s="133" t="e">
        <f>Столы!#REF!</f>
        <v>#REF!</v>
      </c>
      <c r="N91" s="133" t="e">
        <f>Столы!#REF!</f>
        <v>#REF!</v>
      </c>
      <c r="O91" s="133" t="e">
        <f>Столы!#REF!</f>
        <v>#REF!</v>
      </c>
      <c r="P91" s="133" t="e">
        <f>Столы!#REF!</f>
        <v>#REF!</v>
      </c>
      <c r="Q91" s="133" t="e">
        <f>Столы!#REF!</f>
        <v>#REF!</v>
      </c>
      <c r="R91" s="133"/>
      <c r="S91" s="133"/>
      <c r="T91" s="133"/>
      <c r="U91" s="133"/>
      <c r="V91" s="133"/>
      <c r="W91" s="133"/>
    </row>
    <row r="92" spans="1:23" ht="25.5" customHeight="1">
      <c r="A92" s="473"/>
      <c r="B92" s="577"/>
      <c r="C92" s="170" t="s">
        <v>1009</v>
      </c>
      <c r="D92" s="184" t="e">
        <f>Столы!#REF!</f>
        <v>#REF!</v>
      </c>
      <c r="E92" s="184" t="e">
        <f>Столы!#REF!</f>
        <v>#REF!</v>
      </c>
      <c r="F92" s="184" t="e">
        <f>Столы!#REF!</f>
        <v>#REF!</v>
      </c>
      <c r="G92" s="184" t="e">
        <f>Столы!#REF!</f>
        <v>#REF!</v>
      </c>
      <c r="H92" s="133"/>
      <c r="I92" s="133" t="e">
        <f>Столы!#REF!</f>
        <v>#REF!</v>
      </c>
      <c r="J92" s="133" t="e">
        <f>Столы!#REF!</f>
        <v>#REF!</v>
      </c>
      <c r="K92" s="133" t="e">
        <f>Столы!#REF!</f>
        <v>#REF!</v>
      </c>
      <c r="L92" s="133" t="e">
        <f>Столы!#REF!</f>
        <v>#REF!</v>
      </c>
      <c r="M92" s="133" t="e">
        <f>Столы!#REF!</f>
        <v>#REF!</v>
      </c>
      <c r="N92" s="133" t="e">
        <f>Столы!#REF!</f>
        <v>#REF!</v>
      </c>
      <c r="O92" s="133" t="e">
        <f>Столы!#REF!</f>
        <v>#REF!</v>
      </c>
      <c r="P92" s="133" t="e">
        <f>Столы!#REF!</f>
        <v>#REF!</v>
      </c>
      <c r="Q92" s="133" t="e">
        <f>Столы!#REF!</f>
        <v>#REF!</v>
      </c>
      <c r="R92" s="133"/>
      <c r="S92" s="133"/>
      <c r="T92" s="133"/>
      <c r="U92" s="133"/>
      <c r="V92" s="133"/>
      <c r="W92" s="133"/>
    </row>
    <row r="93" spans="1:23" ht="25.5" customHeight="1">
      <c r="A93" s="473"/>
      <c r="B93" s="577"/>
      <c r="C93" s="140" t="s">
        <v>995</v>
      </c>
      <c r="D93" s="57" t="e">
        <f>Шкафы!#REF!</f>
        <v>#REF!</v>
      </c>
      <c r="E93" s="57" t="e">
        <f>Шкафы!#REF!</f>
        <v>#REF!</v>
      </c>
      <c r="F93" s="57" t="e">
        <f>Шкафы!#REF!</f>
        <v>#REF!</v>
      </c>
      <c r="G93" s="57" t="e">
        <f>Шкафы!#REF!</f>
        <v>#REF!</v>
      </c>
      <c r="H93" s="133" t="e">
        <f>Шкафы!#REF!</f>
        <v>#REF!</v>
      </c>
      <c r="I93" s="133"/>
      <c r="J93" s="133"/>
      <c r="K93" s="133"/>
      <c r="L93" s="133"/>
      <c r="M93" s="133"/>
      <c r="N93" s="133"/>
      <c r="O93" s="133"/>
      <c r="P93" s="133"/>
      <c r="Q93" s="133"/>
      <c r="R93" s="133"/>
      <c r="S93" s="133"/>
      <c r="T93" s="133"/>
      <c r="U93" s="133"/>
      <c r="V93" s="133"/>
      <c r="W93" s="133"/>
    </row>
    <row r="94" spans="1:23" ht="25.5" customHeight="1">
      <c r="A94" s="473"/>
      <c r="B94" s="577"/>
      <c r="C94" s="140" t="s">
        <v>995</v>
      </c>
      <c r="D94" s="57" t="e">
        <f>Шкафы!#REF!</f>
        <v>#REF!</v>
      </c>
      <c r="E94" s="57" t="e">
        <f>Шкафы!#REF!</f>
        <v>#REF!</v>
      </c>
      <c r="F94" s="57" t="e">
        <f>Шкафы!#REF!</f>
        <v>#REF!</v>
      </c>
      <c r="G94" s="57" t="e">
        <f>Шкафы!#REF!</f>
        <v>#REF!</v>
      </c>
      <c r="H94" s="133" t="e">
        <f>Шкафы!#REF!</f>
        <v>#REF!</v>
      </c>
      <c r="I94" s="133"/>
      <c r="J94" s="133"/>
      <c r="K94" s="133"/>
      <c r="L94" s="133"/>
      <c r="M94" s="133"/>
      <c r="N94" s="133"/>
      <c r="O94" s="133"/>
      <c r="P94" s="133"/>
      <c r="Q94" s="133"/>
      <c r="R94" s="133"/>
      <c r="S94" s="133"/>
      <c r="T94" s="133"/>
      <c r="U94" s="133"/>
      <c r="V94" s="133"/>
      <c r="W94" s="133"/>
    </row>
    <row r="95" spans="1:23" ht="25.5" customHeight="1">
      <c r="A95" s="473"/>
      <c r="B95" s="577"/>
      <c r="C95" s="140" t="s">
        <v>1017</v>
      </c>
      <c r="D95" s="57" t="e">
        <f>Шкафы!#REF!</f>
        <v>#REF!</v>
      </c>
      <c r="E95" s="57" t="e">
        <f>Шкафы!#REF!</f>
        <v>#REF!</v>
      </c>
      <c r="F95" s="57" t="e">
        <f>Шкафы!#REF!</f>
        <v>#REF!</v>
      </c>
      <c r="G95" s="57" t="e">
        <f>Шкафы!#REF!</f>
        <v>#REF!</v>
      </c>
      <c r="H95" s="133" t="e">
        <f>Шкафы!#REF!</f>
        <v>#REF!</v>
      </c>
      <c r="I95" s="133"/>
      <c r="J95" s="133"/>
      <c r="K95" s="133"/>
      <c r="L95" s="133"/>
      <c r="M95" s="133"/>
      <c r="N95" s="133"/>
      <c r="O95" s="133"/>
      <c r="P95" s="133"/>
      <c r="Q95" s="133"/>
      <c r="R95" s="133" t="e">
        <f>Шкафы!#REF!</f>
        <v>#REF!</v>
      </c>
      <c r="S95" s="133" t="e">
        <f>Шкафы!#REF!</f>
        <v>#REF!</v>
      </c>
      <c r="T95" s="133" t="e">
        <f>Шкафы!#REF!</f>
        <v>#REF!</v>
      </c>
      <c r="U95" s="133" t="e">
        <f>Шкафы!#REF!</f>
        <v>#REF!</v>
      </c>
      <c r="V95" s="133" t="e">
        <f>Шкафы!#REF!</f>
        <v>#REF!</v>
      </c>
      <c r="W95" s="133" t="e">
        <f>Шкафы!#REF!</f>
        <v>#REF!</v>
      </c>
    </row>
    <row r="96" spans="1:23" ht="25.5" customHeight="1">
      <c r="A96" s="473"/>
      <c r="B96" s="577"/>
      <c r="C96" s="140" t="s">
        <v>1036</v>
      </c>
      <c r="D96" s="57" t="e">
        <f>Шкафы!#REF!</f>
        <v>#REF!</v>
      </c>
      <c r="E96" s="57" t="e">
        <f>Шкафы!#REF!</f>
        <v>#REF!</v>
      </c>
      <c r="F96" s="57" t="e">
        <f>Шкафы!#REF!</f>
        <v>#REF!</v>
      </c>
      <c r="G96" s="57" t="e">
        <f>Шкафы!#REF!</f>
        <v>#REF!</v>
      </c>
      <c r="H96" s="133" t="e">
        <f>Шкафы!#REF!</f>
        <v>#REF!</v>
      </c>
      <c r="I96" s="133"/>
      <c r="J96" s="133"/>
      <c r="K96" s="133"/>
      <c r="L96" s="133"/>
      <c r="M96" s="133"/>
      <c r="N96" s="133"/>
      <c r="O96" s="133"/>
      <c r="P96" s="133"/>
      <c r="Q96" s="133"/>
      <c r="R96" s="133"/>
      <c r="S96" s="133"/>
      <c r="T96" s="133"/>
      <c r="U96" s="133"/>
      <c r="V96" s="133"/>
      <c r="W96" s="133"/>
    </row>
    <row r="97" spans="1:23" ht="25.5" customHeight="1">
      <c r="A97" s="473"/>
      <c r="B97" s="577"/>
      <c r="C97" s="140" t="s">
        <v>207</v>
      </c>
      <c r="D97" s="57" t="e">
        <f>Шкафы!#REF!</f>
        <v>#REF!</v>
      </c>
      <c r="E97" s="57" t="e">
        <f>Шкафы!#REF!</f>
        <v>#REF!</v>
      </c>
      <c r="F97" s="57" t="e">
        <f>Шкафы!#REF!</f>
        <v>#REF!</v>
      </c>
      <c r="G97" s="57" t="e">
        <f>Шкафы!#REF!</f>
        <v>#REF!</v>
      </c>
      <c r="H97" s="133"/>
      <c r="I97" s="133"/>
      <c r="J97" s="133"/>
      <c r="K97" s="133"/>
      <c r="L97" s="133"/>
      <c r="M97" s="133"/>
      <c r="N97" s="133"/>
      <c r="O97" s="133"/>
      <c r="P97" s="133"/>
      <c r="Q97" s="133"/>
      <c r="R97" s="133"/>
      <c r="S97" s="133"/>
      <c r="T97" s="133"/>
      <c r="U97" s="133"/>
      <c r="V97" s="133"/>
      <c r="W97" s="133"/>
    </row>
    <row r="98" spans="1:23" ht="25.5" customHeight="1">
      <c r="A98" s="473"/>
      <c r="B98" s="577"/>
      <c r="C98" s="140" t="s">
        <v>207</v>
      </c>
      <c r="D98" s="57" t="e">
        <f>Шкафы!#REF!</f>
        <v>#REF!</v>
      </c>
      <c r="E98" s="57" t="e">
        <f>Шкафы!#REF!</f>
        <v>#REF!</v>
      </c>
      <c r="F98" s="57" t="e">
        <f>Шкафы!#REF!</f>
        <v>#REF!</v>
      </c>
      <c r="G98" s="57" t="e">
        <f>Шкафы!#REF!</f>
        <v>#REF!</v>
      </c>
      <c r="H98" s="133"/>
      <c r="I98" s="133"/>
      <c r="J98" s="133"/>
      <c r="K98" s="133"/>
      <c r="L98" s="133"/>
      <c r="M98" s="133"/>
      <c r="N98" s="133"/>
      <c r="O98" s="133"/>
      <c r="P98" s="133"/>
      <c r="Q98" s="133"/>
      <c r="R98" s="133"/>
      <c r="S98" s="133"/>
      <c r="T98" s="133"/>
      <c r="U98" s="133"/>
      <c r="V98" s="133"/>
      <c r="W98" s="133"/>
    </row>
    <row r="99" spans="1:23" ht="25.5">
      <c r="A99" s="473"/>
      <c r="B99" s="577"/>
      <c r="C99" s="140" t="s">
        <v>1016</v>
      </c>
      <c r="D99" s="57" t="e">
        <f>Шкафы!#REF!</f>
        <v>#REF!</v>
      </c>
      <c r="E99" s="57" t="e">
        <f>Шкафы!#REF!</f>
        <v>#REF!</v>
      </c>
      <c r="F99" s="57" t="e">
        <f>Шкафы!#REF!</f>
        <v>#REF!</v>
      </c>
      <c r="G99" s="57" t="e">
        <f>Шкафы!#REF!</f>
        <v>#REF!</v>
      </c>
      <c r="H99" s="133" t="e">
        <f>Шкафы!#REF!</f>
        <v>#REF!</v>
      </c>
      <c r="I99" s="133"/>
      <c r="J99" s="133"/>
      <c r="K99" s="133"/>
      <c r="L99" s="133"/>
      <c r="M99" s="133"/>
      <c r="N99" s="133"/>
      <c r="O99" s="133"/>
      <c r="P99" s="133"/>
      <c r="Q99" s="133"/>
      <c r="R99" s="133" t="e">
        <f>Шкафы!#REF!</f>
        <v>#REF!</v>
      </c>
      <c r="S99" s="133" t="e">
        <f>Шкафы!#REF!</f>
        <v>#REF!</v>
      </c>
      <c r="T99" s="133" t="e">
        <f>Шкафы!#REF!</f>
        <v>#REF!</v>
      </c>
      <c r="U99" s="133" t="e">
        <f>Шкафы!#REF!</f>
        <v>#REF!</v>
      </c>
      <c r="V99" s="133" t="e">
        <f>Шкафы!#REF!</f>
        <v>#REF!</v>
      </c>
      <c r="W99" s="133" t="e">
        <f>Шкафы!#REF!</f>
        <v>#REF!</v>
      </c>
    </row>
    <row r="100" spans="1:23" ht="25.5">
      <c r="A100" s="473"/>
      <c r="B100" s="577"/>
      <c r="C100" s="140" t="s">
        <v>1035</v>
      </c>
      <c r="D100" s="57" t="e">
        <f>Шкафы!#REF!</f>
        <v>#REF!</v>
      </c>
      <c r="E100" s="57" t="e">
        <f>Шкафы!#REF!</f>
        <v>#REF!</v>
      </c>
      <c r="F100" s="57" t="e">
        <f>Шкафы!#REF!</f>
        <v>#REF!</v>
      </c>
      <c r="G100" s="57" t="e">
        <f>Шкафы!#REF!</f>
        <v>#REF!</v>
      </c>
      <c r="H100" s="133"/>
      <c r="I100" s="133"/>
      <c r="J100" s="133"/>
      <c r="K100" s="133"/>
      <c r="L100" s="133"/>
      <c r="M100" s="133"/>
      <c r="N100" s="133"/>
      <c r="O100" s="133"/>
      <c r="P100" s="133"/>
      <c r="Q100" s="133"/>
      <c r="R100" s="133" t="e">
        <f>Шкафы!#REF!</f>
        <v>#REF!</v>
      </c>
      <c r="S100" s="133" t="e">
        <f>Шкафы!#REF!</f>
        <v>#REF!</v>
      </c>
      <c r="T100" s="133" t="e">
        <f>Шкафы!#REF!</f>
        <v>#REF!</v>
      </c>
      <c r="U100" s="133" t="e">
        <f>Шкафы!#REF!</f>
        <v>#REF!</v>
      </c>
      <c r="V100" s="133" t="e">
        <f>Шкафы!#REF!</f>
        <v>#REF!</v>
      </c>
      <c r="W100" s="133" t="e">
        <f>Шкафы!#REF!</f>
        <v>#REF!</v>
      </c>
    </row>
    <row r="101" spans="1:23" ht="40.5">
      <c r="A101" s="193" t="s">
        <v>1034</v>
      </c>
      <c r="B101" s="577"/>
      <c r="C101" s="134" t="s">
        <v>136</v>
      </c>
      <c r="D101" s="57" t="e">
        <f t="shared" ref="D101" si="6">SUM(D75:D100)</f>
        <v>#REF!</v>
      </c>
      <c r="E101" s="57" t="e">
        <f t="shared" ref="E101:W101" si="7">SUM(E75:E100)</f>
        <v>#REF!</v>
      </c>
      <c r="F101" s="57" t="e">
        <f t="shared" si="7"/>
        <v>#REF!</v>
      </c>
      <c r="G101" s="57" t="e">
        <f t="shared" si="7"/>
        <v>#REF!</v>
      </c>
      <c r="H101" s="133" t="e">
        <f t="shared" si="7"/>
        <v>#REF!</v>
      </c>
      <c r="I101" s="133" t="e">
        <f t="shared" si="7"/>
        <v>#REF!</v>
      </c>
      <c r="J101" s="133" t="e">
        <f t="shared" si="7"/>
        <v>#REF!</v>
      </c>
      <c r="K101" s="133" t="e">
        <f t="shared" si="7"/>
        <v>#REF!</v>
      </c>
      <c r="L101" s="133" t="e">
        <f t="shared" si="7"/>
        <v>#REF!</v>
      </c>
      <c r="M101" s="133" t="e">
        <f t="shared" si="7"/>
        <v>#REF!</v>
      </c>
      <c r="N101" s="133" t="e">
        <f t="shared" si="7"/>
        <v>#REF!</v>
      </c>
      <c r="O101" s="133" t="e">
        <f t="shared" si="7"/>
        <v>#REF!</v>
      </c>
      <c r="P101" s="133" t="e">
        <f t="shared" si="7"/>
        <v>#REF!</v>
      </c>
      <c r="Q101" s="133" t="e">
        <f t="shared" si="7"/>
        <v>#REF!</v>
      </c>
      <c r="R101" s="133" t="e">
        <f t="shared" si="7"/>
        <v>#REF!</v>
      </c>
      <c r="S101" s="133" t="e">
        <f t="shared" si="7"/>
        <v>#REF!</v>
      </c>
      <c r="T101" s="133" t="e">
        <f t="shared" si="7"/>
        <v>#REF!</v>
      </c>
      <c r="U101" s="133" t="e">
        <f t="shared" si="7"/>
        <v>#REF!</v>
      </c>
      <c r="V101" s="133" t="e">
        <f t="shared" si="7"/>
        <v>#REF!</v>
      </c>
      <c r="W101" s="133" t="e">
        <f t="shared" si="7"/>
        <v>#REF!</v>
      </c>
    </row>
    <row r="102" spans="1:23">
      <c r="A102" s="473"/>
      <c r="B102" s="553"/>
      <c r="C102" s="140" t="s">
        <v>291</v>
      </c>
      <c r="D102" s="57">
        <f>'Дополнительная комплектация'!$B$198*3</f>
        <v>630</v>
      </c>
      <c r="E102" s="57">
        <f>'Дополнительная комплектация'!E198*3</f>
        <v>1200</v>
      </c>
      <c r="F102" s="57">
        <f>'Дополнительная комплектация'!H198*3</f>
        <v>1440</v>
      </c>
      <c r="G102" s="57">
        <f>'Дополнительная комплектация'!K198*3</f>
        <v>1710</v>
      </c>
      <c r="H102" s="133"/>
      <c r="I102" s="141"/>
      <c r="J102" s="141"/>
      <c r="K102" s="141"/>
      <c r="L102" s="141"/>
      <c r="M102" s="141"/>
      <c r="N102" s="141"/>
      <c r="O102" s="141"/>
      <c r="P102" s="141"/>
      <c r="Q102" s="141"/>
      <c r="R102" s="141"/>
      <c r="S102" s="141"/>
      <c r="T102" s="141"/>
      <c r="U102" s="141"/>
      <c r="V102" s="141"/>
      <c r="W102" s="141"/>
    </row>
    <row r="103" spans="1:23" ht="25.5">
      <c r="A103" s="473"/>
      <c r="B103" s="553"/>
      <c r="C103" s="140" t="s">
        <v>1096</v>
      </c>
      <c r="D103" s="184">
        <f>'Дополнительная комплектация'!$P$198*2</f>
        <v>160</v>
      </c>
      <c r="E103" s="184">
        <f>'Дополнительная комплектация'!S198*2</f>
        <v>300</v>
      </c>
      <c r="F103" s="184">
        <f>'Дополнительная комплектация'!V198*2</f>
        <v>360</v>
      </c>
      <c r="G103" s="184">
        <f>'Дополнительная комплектация'!Y198*2</f>
        <v>420</v>
      </c>
      <c r="H103" s="133"/>
      <c r="I103" s="141"/>
      <c r="J103" s="141"/>
      <c r="K103" s="141"/>
      <c r="L103" s="141"/>
      <c r="M103" s="141"/>
      <c r="N103" s="141"/>
      <c r="O103" s="141"/>
      <c r="P103" s="141"/>
      <c r="Q103" s="141"/>
      <c r="R103" s="141"/>
      <c r="S103" s="141"/>
      <c r="T103" s="141"/>
      <c r="U103" s="141"/>
      <c r="V103" s="141"/>
      <c r="W103" s="141"/>
    </row>
    <row r="104" spans="1:23" ht="13.5" customHeight="1">
      <c r="A104" s="473"/>
      <c r="B104" s="553"/>
      <c r="C104" s="192" t="s">
        <v>1033</v>
      </c>
      <c r="D104" s="184">
        <f>'Дополнительная комплектация'!$J$222*2.1</f>
        <v>451.5</v>
      </c>
      <c r="E104" s="184">
        <f>'Дополнительная комплектация'!$J$222*2.1</f>
        <v>451.5</v>
      </c>
      <c r="F104" s="184">
        <f>'Дополнительная комплектация'!$J$222*2.1</f>
        <v>451.5</v>
      </c>
      <c r="G104" s="184">
        <f>'Дополнительная комплектация'!$J$222*2.1</f>
        <v>451.5</v>
      </c>
      <c r="H104" s="133"/>
      <c r="I104" s="141"/>
      <c r="J104" s="141"/>
      <c r="K104" s="141"/>
      <c r="L104" s="141"/>
      <c r="M104" s="141"/>
      <c r="N104" s="141"/>
      <c r="O104" s="141"/>
      <c r="P104" s="141"/>
      <c r="Q104" s="141"/>
      <c r="R104" s="141"/>
      <c r="S104" s="141"/>
      <c r="T104" s="141"/>
      <c r="U104" s="141"/>
      <c r="V104" s="141"/>
      <c r="W104" s="141"/>
    </row>
    <row r="105" spans="1:23" ht="25.5">
      <c r="A105" s="473"/>
      <c r="B105" s="553"/>
      <c r="C105" s="186" t="s">
        <v>950</v>
      </c>
      <c r="D105" s="184">
        <f>'Дополнительная комплектация'!$M$357*4</f>
        <v>32</v>
      </c>
      <c r="E105" s="184">
        <f>'Дополнительная комплектация'!$M$357*4</f>
        <v>32</v>
      </c>
      <c r="F105" s="184">
        <f>'Дополнительная комплектация'!$M$357*4</f>
        <v>32</v>
      </c>
      <c r="G105" s="184">
        <f>'Дополнительная комплектация'!$M$357*4</f>
        <v>32</v>
      </c>
      <c r="H105" s="133"/>
      <c r="I105" s="141"/>
      <c r="J105" s="141"/>
      <c r="K105" s="141"/>
      <c r="L105" s="141"/>
      <c r="M105" s="141"/>
      <c r="N105" s="141"/>
      <c r="O105" s="141"/>
      <c r="P105" s="141"/>
      <c r="Q105" s="141"/>
      <c r="R105" s="141"/>
      <c r="S105" s="141"/>
      <c r="T105" s="141"/>
      <c r="U105" s="141"/>
      <c r="V105" s="141"/>
      <c r="W105" s="141"/>
    </row>
    <row r="106" spans="1:23" ht="14.25" customHeight="1">
      <c r="A106" s="473"/>
      <c r="B106" s="553"/>
      <c r="C106" s="192" t="s">
        <v>1032</v>
      </c>
      <c r="D106" s="184">
        <f>'Дополнительная комплектация'!$X$239*1.58</f>
        <v>590.92000000000007</v>
      </c>
      <c r="E106" s="184">
        <f>'Дополнительная комплектация'!$X$239*1.58</f>
        <v>590.92000000000007</v>
      </c>
      <c r="F106" s="184">
        <f>'Дополнительная комплектация'!$X$239*1.58</f>
        <v>590.92000000000007</v>
      </c>
      <c r="G106" s="184">
        <f>'Дополнительная комплектация'!$X$239*1.58</f>
        <v>590.92000000000007</v>
      </c>
      <c r="H106" s="133"/>
      <c r="I106" s="133"/>
      <c r="J106" s="133"/>
      <c r="K106" s="133"/>
      <c r="L106" s="133"/>
      <c r="M106" s="133"/>
      <c r="N106" s="133"/>
      <c r="O106" s="133"/>
      <c r="P106" s="133"/>
      <c r="Q106" s="133"/>
      <c r="R106" s="133"/>
      <c r="S106" s="133"/>
      <c r="T106" s="133"/>
      <c r="U106" s="133"/>
      <c r="V106" s="133"/>
      <c r="W106" s="133"/>
    </row>
    <row r="107" spans="1:23" ht="14.25" customHeight="1">
      <c r="A107" s="473"/>
      <c r="B107" s="553"/>
      <c r="C107" s="191" t="s">
        <v>1031</v>
      </c>
      <c r="D107" s="184">
        <f>'Дополнительная комплектация'!$K$248*0.75</f>
        <v>682.5</v>
      </c>
      <c r="E107" s="184">
        <f>'Дополнительная комплектация'!$K$248*0.75</f>
        <v>682.5</v>
      </c>
      <c r="F107" s="184">
        <f>'Дополнительная комплектация'!$K$248*0.75</f>
        <v>682.5</v>
      </c>
      <c r="G107" s="184">
        <f>'Дополнительная комплектация'!$K$248*0.75</f>
        <v>682.5</v>
      </c>
      <c r="H107" s="133"/>
      <c r="I107" s="133"/>
      <c r="J107" s="133"/>
      <c r="K107" s="133"/>
      <c r="L107" s="133"/>
      <c r="M107" s="133"/>
      <c r="N107" s="133"/>
      <c r="O107" s="133"/>
      <c r="P107" s="133"/>
      <c r="Q107" s="133"/>
      <c r="R107" s="133"/>
      <c r="S107" s="133"/>
      <c r="T107" s="133"/>
      <c r="U107" s="133"/>
      <c r="V107" s="133"/>
      <c r="W107" s="133"/>
    </row>
    <row r="108" spans="1:23" ht="14.25" customHeight="1">
      <c r="A108" s="473"/>
      <c r="B108" s="553"/>
      <c r="C108" s="191" t="s">
        <v>1031</v>
      </c>
      <c r="D108" s="184">
        <f>'Дополнительная комплектация'!$K$248*0.75</f>
        <v>682.5</v>
      </c>
      <c r="E108" s="184">
        <f>'Дополнительная комплектация'!$K$248*0.75</f>
        <v>682.5</v>
      </c>
      <c r="F108" s="184">
        <f>'Дополнительная комплектация'!$K$248*0.75</f>
        <v>682.5</v>
      </c>
      <c r="G108" s="184">
        <f>'Дополнительная комплектация'!$K$248*0.75</f>
        <v>682.5</v>
      </c>
      <c r="H108" s="133"/>
      <c r="I108" s="133"/>
      <c r="J108" s="133"/>
      <c r="K108" s="133"/>
      <c r="L108" s="133"/>
      <c r="M108" s="133"/>
      <c r="N108" s="133"/>
      <c r="O108" s="133"/>
      <c r="P108" s="133"/>
      <c r="Q108" s="133"/>
      <c r="R108" s="133"/>
      <c r="S108" s="133"/>
      <c r="T108" s="133"/>
      <c r="U108" s="133"/>
      <c r="V108" s="133"/>
      <c r="W108" s="133"/>
    </row>
    <row r="109" spans="1:23" ht="14.25" customHeight="1">
      <c r="A109" s="473"/>
      <c r="B109" s="553"/>
      <c r="C109" s="191" t="s">
        <v>1030</v>
      </c>
      <c r="D109" s="184">
        <f>'Дополнительная комплектация'!$K$248*0.3</f>
        <v>273</v>
      </c>
      <c r="E109" s="184">
        <f>'Дополнительная комплектация'!$K$248*0.3</f>
        <v>273</v>
      </c>
      <c r="F109" s="184">
        <f>'Дополнительная комплектация'!$K$248*0.3</f>
        <v>273</v>
      </c>
      <c r="G109" s="184">
        <f>'Дополнительная комплектация'!$K$248*0.3</f>
        <v>273</v>
      </c>
      <c r="H109" s="133"/>
      <c r="I109" s="133"/>
      <c r="J109" s="133"/>
      <c r="K109" s="133"/>
      <c r="L109" s="133"/>
      <c r="M109" s="133"/>
      <c r="N109" s="133"/>
      <c r="O109" s="133"/>
      <c r="P109" s="133"/>
      <c r="Q109" s="133"/>
      <c r="R109" s="133"/>
      <c r="S109" s="133"/>
      <c r="T109" s="133"/>
      <c r="U109" s="133"/>
      <c r="V109" s="133"/>
      <c r="W109" s="133"/>
    </row>
    <row r="110" spans="1:23" ht="14.25" customHeight="1">
      <c r="A110" s="473"/>
      <c r="B110" s="553"/>
      <c r="C110" s="191" t="s">
        <v>1030</v>
      </c>
      <c r="D110" s="184">
        <f>'Дополнительная комплектация'!$K$248*0.3</f>
        <v>273</v>
      </c>
      <c r="E110" s="184">
        <f>'Дополнительная комплектация'!$K$248*0.3</f>
        <v>273</v>
      </c>
      <c r="F110" s="184">
        <f>'Дополнительная комплектация'!$K$248*0.3</f>
        <v>273</v>
      </c>
      <c r="G110" s="184">
        <f>'Дополнительная комплектация'!$K$248*0.3</f>
        <v>273</v>
      </c>
      <c r="H110" s="133"/>
      <c r="I110" s="133"/>
      <c r="J110" s="133"/>
      <c r="K110" s="133"/>
      <c r="L110" s="133"/>
      <c r="M110" s="133"/>
      <c r="N110" s="133"/>
      <c r="O110" s="133"/>
      <c r="P110" s="133"/>
      <c r="Q110" s="133"/>
      <c r="R110" s="133"/>
      <c r="S110" s="133"/>
      <c r="T110" s="133"/>
      <c r="U110" s="133"/>
      <c r="V110" s="133"/>
      <c r="W110" s="133"/>
    </row>
    <row r="111" spans="1:23" ht="25.5">
      <c r="A111" s="473"/>
      <c r="B111" s="553"/>
      <c r="C111" s="185" t="s">
        <v>142</v>
      </c>
      <c r="D111" s="184">
        <f>'Дополнительная комплектация'!$AK$340</f>
        <v>185</v>
      </c>
      <c r="E111" s="184">
        <f>'Дополнительная комплектация'!$AK$340</f>
        <v>185</v>
      </c>
      <c r="F111" s="184">
        <f>'Дополнительная комплектация'!$AK$340</f>
        <v>185</v>
      </c>
      <c r="G111" s="184">
        <f>'Дополнительная комплектация'!$AK$340</f>
        <v>185</v>
      </c>
      <c r="H111" s="133"/>
      <c r="I111" s="133"/>
      <c r="J111" s="133"/>
      <c r="K111" s="133"/>
      <c r="L111" s="133"/>
      <c r="M111" s="133"/>
      <c r="N111" s="133"/>
      <c r="O111" s="133"/>
      <c r="P111" s="133"/>
      <c r="Q111" s="133"/>
      <c r="R111" s="133"/>
      <c r="S111" s="133"/>
      <c r="T111" s="133"/>
      <c r="U111" s="133"/>
      <c r="V111" s="133"/>
      <c r="W111" s="133"/>
    </row>
    <row r="112" spans="1:23" ht="22.5">
      <c r="A112" s="473"/>
      <c r="B112" s="553"/>
      <c r="C112" s="137" t="s">
        <v>298</v>
      </c>
      <c r="D112" s="57">
        <f>'Дополнительная комплектация'!$H$187+('Дополнительная комплектация'!$Y$187*2)</f>
        <v>436</v>
      </c>
      <c r="E112" s="57">
        <f>'Дополнительная комплектация'!$H$187+('Дополнительная комплектация'!$Y$187*2)</f>
        <v>436</v>
      </c>
      <c r="F112" s="57">
        <f>'Дополнительная комплектация'!$H$187+('Дополнительная комплектация'!$Y$187*2)</f>
        <v>436</v>
      </c>
      <c r="G112" s="57">
        <f>'Дополнительная комплектация'!$H$187+('Дополнительная комплектация'!$Y$187*2)</f>
        <v>436</v>
      </c>
      <c r="H112" s="133"/>
      <c r="I112" s="133"/>
      <c r="J112" s="133"/>
      <c r="K112" s="133"/>
      <c r="L112" s="133"/>
      <c r="M112" s="133"/>
      <c r="N112" s="133"/>
      <c r="O112" s="133"/>
      <c r="P112" s="133"/>
      <c r="Q112" s="133"/>
      <c r="R112" s="133"/>
      <c r="S112" s="133"/>
      <c r="T112" s="133"/>
      <c r="U112" s="133"/>
      <c r="V112" s="133"/>
      <c r="W112" s="133"/>
    </row>
    <row r="113" spans="1:23" ht="39" customHeight="1">
      <c r="A113" s="473"/>
      <c r="B113" s="553"/>
      <c r="C113" s="140" t="s">
        <v>1029</v>
      </c>
      <c r="D113" s="57" t="e">
        <f>Столы!#REF!</f>
        <v>#REF!</v>
      </c>
      <c r="E113" s="57" t="e">
        <f>Столы!#REF!</f>
        <v>#REF!</v>
      </c>
      <c r="F113" s="57" t="e">
        <f>Столы!#REF!</f>
        <v>#REF!</v>
      </c>
      <c r="G113" s="57" t="e">
        <f>Столы!#REF!</f>
        <v>#REF!</v>
      </c>
      <c r="H113" s="133" t="e">
        <f>Столы!#REF!</f>
        <v>#REF!</v>
      </c>
      <c r="I113" s="133"/>
      <c r="J113" s="133"/>
      <c r="K113" s="133"/>
      <c r="L113" s="133"/>
      <c r="M113" s="133"/>
      <c r="N113" s="133"/>
      <c r="O113" s="133"/>
      <c r="P113" s="133"/>
      <c r="Q113" s="133"/>
      <c r="R113" s="133"/>
      <c r="S113" s="133"/>
      <c r="T113" s="133"/>
      <c r="U113" s="133"/>
      <c r="V113" s="133"/>
      <c r="W113" s="133"/>
    </row>
    <row r="114" spans="1:23" ht="39" customHeight="1">
      <c r="A114" s="473"/>
      <c r="B114" s="553"/>
      <c r="C114" s="140" t="s">
        <v>1028</v>
      </c>
      <c r="D114" s="57" t="e">
        <f>Столы!#REF!</f>
        <v>#REF!</v>
      </c>
      <c r="E114" s="57" t="e">
        <f>Столы!#REF!</f>
        <v>#REF!</v>
      </c>
      <c r="F114" s="57" t="e">
        <f>Столы!#REF!</f>
        <v>#REF!</v>
      </c>
      <c r="G114" s="57" t="e">
        <f>Столы!#REF!</f>
        <v>#REF!</v>
      </c>
      <c r="H114" s="133" t="e">
        <f>Столы!#REF!</f>
        <v>#REF!</v>
      </c>
      <c r="I114" s="133"/>
      <c r="J114" s="133"/>
      <c r="K114" s="133"/>
      <c r="L114" s="133"/>
      <c r="M114" s="133"/>
      <c r="N114" s="133"/>
      <c r="O114" s="133"/>
      <c r="P114" s="133"/>
      <c r="Q114" s="133"/>
      <c r="R114" s="133"/>
      <c r="S114" s="133"/>
      <c r="T114" s="133"/>
      <c r="U114" s="133"/>
      <c r="V114" s="133"/>
      <c r="W114" s="133"/>
    </row>
    <row r="115" spans="1:23" ht="25.5">
      <c r="A115" s="473"/>
      <c r="B115" s="553"/>
      <c r="C115" s="140" t="s">
        <v>1027</v>
      </c>
      <c r="D115" s="57" t="e">
        <f>Столы!#REF!</f>
        <v>#REF!</v>
      </c>
      <c r="E115" s="57" t="e">
        <f>Столы!#REF!</f>
        <v>#REF!</v>
      </c>
      <c r="F115" s="57" t="e">
        <f>Столы!#REF!</f>
        <v>#REF!</v>
      </c>
      <c r="G115" s="57" t="e">
        <f>Столы!#REF!</f>
        <v>#REF!</v>
      </c>
      <c r="H115" s="133"/>
      <c r="I115" s="133"/>
      <c r="J115" s="133"/>
      <c r="K115" s="133"/>
      <c r="L115" s="133"/>
      <c r="M115" s="133"/>
      <c r="N115" s="133"/>
      <c r="O115" s="133"/>
      <c r="P115" s="133"/>
      <c r="Q115" s="133"/>
      <c r="R115" s="133"/>
      <c r="S115" s="133"/>
      <c r="T115" s="133"/>
      <c r="U115" s="133"/>
      <c r="V115" s="133"/>
      <c r="W115" s="133"/>
    </row>
    <row r="116" spans="1:23" ht="14.25" customHeight="1">
      <c r="A116" s="473"/>
      <c r="B116" s="553"/>
      <c r="C116" s="185" t="s">
        <v>1026</v>
      </c>
      <c r="D116" s="57" t="e">
        <f>Столы!#REF!</f>
        <v>#REF!</v>
      </c>
      <c r="E116" s="57" t="e">
        <f>Столы!#REF!</f>
        <v>#REF!</v>
      </c>
      <c r="F116" s="57" t="e">
        <f>Столы!#REF!</f>
        <v>#REF!</v>
      </c>
      <c r="G116" s="57" t="e">
        <f>Столы!#REF!</f>
        <v>#REF!</v>
      </c>
      <c r="H116" s="133" t="e">
        <f>Столы!#REF!</f>
        <v>#REF!</v>
      </c>
      <c r="I116" s="133" t="e">
        <f>Столы!#REF!</f>
        <v>#REF!</v>
      </c>
      <c r="J116" s="133" t="e">
        <f>Столы!#REF!</f>
        <v>#REF!</v>
      </c>
      <c r="K116" s="133" t="e">
        <f>Столы!#REF!</f>
        <v>#REF!</v>
      </c>
      <c r="L116" s="133" t="e">
        <f>Столы!#REF!</f>
        <v>#REF!</v>
      </c>
      <c r="M116" s="133" t="e">
        <f>Столы!#REF!</f>
        <v>#REF!</v>
      </c>
      <c r="N116" s="133" t="e">
        <f>Столы!#REF!</f>
        <v>#REF!</v>
      </c>
      <c r="O116" s="133" t="e">
        <f>Столы!#REF!</f>
        <v>#REF!</v>
      </c>
      <c r="P116" s="133" t="e">
        <f>Столы!#REF!</f>
        <v>#REF!</v>
      </c>
      <c r="Q116" s="133" t="e">
        <f>Столы!#REF!</f>
        <v>#REF!</v>
      </c>
      <c r="R116" s="133"/>
      <c r="S116" s="133"/>
      <c r="T116" s="133"/>
      <c r="U116" s="133"/>
      <c r="V116" s="133"/>
      <c r="W116" s="133"/>
    </row>
    <row r="117" spans="1:23" ht="14.25" customHeight="1">
      <c r="A117" s="473"/>
      <c r="B117" s="553"/>
      <c r="C117" s="185" t="s">
        <v>1026</v>
      </c>
      <c r="D117" s="57" t="e">
        <f>Столы!#REF!</f>
        <v>#REF!</v>
      </c>
      <c r="E117" s="57" t="e">
        <f>Столы!#REF!</f>
        <v>#REF!</v>
      </c>
      <c r="F117" s="57" t="e">
        <f>Столы!#REF!</f>
        <v>#REF!</v>
      </c>
      <c r="G117" s="57" t="e">
        <f>Столы!#REF!</f>
        <v>#REF!</v>
      </c>
      <c r="H117" s="133" t="e">
        <f>Столы!#REF!</f>
        <v>#REF!</v>
      </c>
      <c r="I117" s="133" t="e">
        <f>Столы!#REF!</f>
        <v>#REF!</v>
      </c>
      <c r="J117" s="133" t="e">
        <f>Столы!#REF!</f>
        <v>#REF!</v>
      </c>
      <c r="K117" s="133" t="e">
        <f>Столы!#REF!</f>
        <v>#REF!</v>
      </c>
      <c r="L117" s="133" t="e">
        <f>Столы!#REF!</f>
        <v>#REF!</v>
      </c>
      <c r="M117" s="133" t="e">
        <f>Столы!#REF!</f>
        <v>#REF!</v>
      </c>
      <c r="N117" s="133" t="e">
        <f>Столы!#REF!</f>
        <v>#REF!</v>
      </c>
      <c r="O117" s="133" t="e">
        <f>Столы!#REF!</f>
        <v>#REF!</v>
      </c>
      <c r="P117" s="133" t="e">
        <f>Столы!#REF!</f>
        <v>#REF!</v>
      </c>
      <c r="Q117" s="133" t="e">
        <f>Столы!#REF!</f>
        <v>#REF!</v>
      </c>
      <c r="R117" s="133"/>
      <c r="S117" s="133"/>
      <c r="T117" s="133"/>
      <c r="U117" s="133"/>
      <c r="V117" s="133"/>
      <c r="W117" s="133"/>
    </row>
    <row r="118" spans="1:23" ht="25.5">
      <c r="A118" s="473"/>
      <c r="B118" s="553"/>
      <c r="C118" s="170" t="s">
        <v>955</v>
      </c>
      <c r="D118" s="57" t="e">
        <f>Столы!#REF!</f>
        <v>#REF!</v>
      </c>
      <c r="E118" s="57" t="e">
        <f>Столы!#REF!</f>
        <v>#REF!</v>
      </c>
      <c r="F118" s="57" t="e">
        <f>Столы!#REF!</f>
        <v>#REF!</v>
      </c>
      <c r="G118" s="57" t="e">
        <f>Столы!#REF!</f>
        <v>#REF!</v>
      </c>
      <c r="H118" s="133"/>
      <c r="I118" s="133" t="e">
        <f>Столы!#REF!</f>
        <v>#REF!</v>
      </c>
      <c r="J118" s="133" t="e">
        <f>Столы!#REF!</f>
        <v>#REF!</v>
      </c>
      <c r="K118" s="133" t="e">
        <f>Столы!#REF!</f>
        <v>#REF!</v>
      </c>
      <c r="L118" s="133" t="e">
        <f>Столы!#REF!</f>
        <v>#REF!</v>
      </c>
      <c r="M118" s="133" t="e">
        <f>Столы!#REF!</f>
        <v>#REF!</v>
      </c>
      <c r="N118" s="133" t="e">
        <f>Столы!#REF!</f>
        <v>#REF!</v>
      </c>
      <c r="O118" s="133" t="e">
        <f>Столы!#REF!</f>
        <v>#REF!</v>
      </c>
      <c r="P118" s="133" t="e">
        <f>Столы!#REF!</f>
        <v>#REF!</v>
      </c>
      <c r="Q118" s="133" t="e">
        <f>Столы!#REF!</f>
        <v>#REF!</v>
      </c>
      <c r="R118" s="133"/>
      <c r="S118" s="133"/>
      <c r="T118" s="133"/>
      <c r="U118" s="133"/>
      <c r="V118" s="133"/>
      <c r="W118" s="133"/>
    </row>
    <row r="119" spans="1:23" ht="25.5">
      <c r="A119" s="473"/>
      <c r="B119" s="553"/>
      <c r="C119" s="140" t="s">
        <v>219</v>
      </c>
      <c r="D119" s="57" t="e">
        <f>Столы!#REF!</f>
        <v>#REF!</v>
      </c>
      <c r="E119" s="57" t="e">
        <f>Столы!#REF!</f>
        <v>#REF!</v>
      </c>
      <c r="F119" s="57" t="e">
        <f>Столы!#REF!</f>
        <v>#REF!</v>
      </c>
      <c r="G119" s="57" t="e">
        <f>Столы!#REF!</f>
        <v>#REF!</v>
      </c>
      <c r="H119" s="133" t="e">
        <f>Столы!#REF!</f>
        <v>#REF!</v>
      </c>
      <c r="I119" s="133" t="e">
        <f>Столы!#REF!</f>
        <v>#REF!</v>
      </c>
      <c r="J119" s="133" t="e">
        <f>Столы!#REF!</f>
        <v>#REF!</v>
      </c>
      <c r="K119" s="133" t="e">
        <f>Столы!#REF!</f>
        <v>#REF!</v>
      </c>
      <c r="L119" s="133" t="e">
        <f>Столы!#REF!</f>
        <v>#REF!</v>
      </c>
      <c r="M119" s="133" t="e">
        <f>Столы!#REF!</f>
        <v>#REF!</v>
      </c>
      <c r="N119" s="133" t="e">
        <f>Столы!#REF!</f>
        <v>#REF!</v>
      </c>
      <c r="O119" s="133" t="e">
        <f>Столы!#REF!</f>
        <v>#REF!</v>
      </c>
      <c r="P119" s="133" t="e">
        <f>Столы!#REF!</f>
        <v>#REF!</v>
      </c>
      <c r="Q119" s="133" t="e">
        <f>Столы!#REF!</f>
        <v>#REF!</v>
      </c>
      <c r="R119" s="133"/>
      <c r="S119" s="133"/>
      <c r="T119" s="133"/>
      <c r="U119" s="133"/>
      <c r="V119" s="133"/>
      <c r="W119" s="133"/>
    </row>
    <row r="120" spans="1:23" ht="14.25" customHeight="1">
      <c r="A120" s="473"/>
      <c r="B120" s="553"/>
      <c r="C120" s="185" t="s">
        <v>1025</v>
      </c>
      <c r="D120" s="184" t="e">
        <f>Столы!#REF!</f>
        <v>#REF!</v>
      </c>
      <c r="E120" s="184" t="e">
        <f>Столы!#REF!</f>
        <v>#REF!</v>
      </c>
      <c r="F120" s="184" t="e">
        <f>Столы!#REF!</f>
        <v>#REF!</v>
      </c>
      <c r="G120" s="184" t="e">
        <f>Столы!#REF!</f>
        <v>#REF!</v>
      </c>
      <c r="H120" s="133"/>
      <c r="I120" s="133"/>
      <c r="J120" s="133"/>
      <c r="K120" s="133"/>
      <c r="L120" s="133"/>
      <c r="M120" s="133"/>
      <c r="N120" s="133"/>
      <c r="O120" s="133"/>
      <c r="P120" s="133"/>
      <c r="Q120" s="133"/>
      <c r="R120" s="133"/>
      <c r="S120" s="133"/>
      <c r="T120" s="133"/>
      <c r="U120" s="133"/>
      <c r="V120" s="133"/>
      <c r="W120" s="133"/>
    </row>
    <row r="121" spans="1:23" ht="14.25" customHeight="1">
      <c r="A121" s="473"/>
      <c r="B121" s="553"/>
      <c r="C121" s="185" t="s">
        <v>1025</v>
      </c>
      <c r="D121" s="184" t="e">
        <f>Столы!#REF!</f>
        <v>#REF!</v>
      </c>
      <c r="E121" s="184" t="e">
        <f>Столы!#REF!</f>
        <v>#REF!</v>
      </c>
      <c r="F121" s="184" t="e">
        <f>Столы!#REF!</f>
        <v>#REF!</v>
      </c>
      <c r="G121" s="184" t="e">
        <f>Столы!#REF!</f>
        <v>#REF!</v>
      </c>
      <c r="H121" s="133"/>
      <c r="I121" s="133"/>
      <c r="J121" s="133"/>
      <c r="K121" s="133"/>
      <c r="L121" s="133"/>
      <c r="M121" s="133"/>
      <c r="N121" s="133"/>
      <c r="O121" s="133"/>
      <c r="P121" s="133"/>
      <c r="Q121" s="133"/>
      <c r="R121" s="133"/>
      <c r="S121" s="133"/>
      <c r="T121" s="133"/>
      <c r="U121" s="133"/>
      <c r="V121" s="133"/>
      <c r="W121" s="133"/>
    </row>
    <row r="122" spans="1:23" ht="25.5">
      <c r="A122" s="473"/>
      <c r="B122" s="553"/>
      <c r="C122" s="140" t="s">
        <v>1024</v>
      </c>
      <c r="D122" s="57" t="e">
        <f>Шкафы!#REF!</f>
        <v>#REF!</v>
      </c>
      <c r="E122" s="57" t="e">
        <f>Шкафы!#REF!</f>
        <v>#REF!</v>
      </c>
      <c r="F122" s="57" t="e">
        <f>Шкафы!#REF!</f>
        <v>#REF!</v>
      </c>
      <c r="G122" s="57" t="e">
        <f>Шкафы!#REF!</f>
        <v>#REF!</v>
      </c>
      <c r="H122" s="133" t="e">
        <f>Шкафы!#REF!</f>
        <v>#REF!</v>
      </c>
      <c r="I122" s="133"/>
      <c r="J122" s="133"/>
      <c r="K122" s="133"/>
      <c r="L122" s="133"/>
      <c r="M122" s="133"/>
      <c r="N122" s="133"/>
      <c r="O122" s="133"/>
      <c r="P122" s="133"/>
      <c r="Q122" s="133"/>
      <c r="R122" s="133" t="e">
        <f>Шкафы!#REF!</f>
        <v>#REF!</v>
      </c>
      <c r="S122" s="133" t="e">
        <f>Шкафы!#REF!</f>
        <v>#REF!</v>
      </c>
      <c r="T122" s="133" t="e">
        <f>Шкафы!#REF!</f>
        <v>#REF!</v>
      </c>
      <c r="U122" s="133" t="e">
        <f>Шкафы!#REF!</f>
        <v>#REF!</v>
      </c>
      <c r="V122" s="133" t="e">
        <f>Шкафы!#REF!</f>
        <v>#REF!</v>
      </c>
      <c r="W122" s="133" t="e">
        <f>Шкафы!#REF!</f>
        <v>#REF!</v>
      </c>
    </row>
    <row r="123" spans="1:23" ht="25.5">
      <c r="A123" s="473"/>
      <c r="B123" s="553"/>
      <c r="C123" s="140" t="s">
        <v>1024</v>
      </c>
      <c r="D123" s="57" t="e">
        <f>Шкафы!#REF!</f>
        <v>#REF!</v>
      </c>
      <c r="E123" s="57" t="e">
        <f>Шкафы!#REF!</f>
        <v>#REF!</v>
      </c>
      <c r="F123" s="57" t="e">
        <f>Шкафы!#REF!</f>
        <v>#REF!</v>
      </c>
      <c r="G123" s="57" t="e">
        <f>Шкафы!#REF!</f>
        <v>#REF!</v>
      </c>
      <c r="H123" s="133" t="e">
        <f>Шкафы!#REF!</f>
        <v>#REF!</v>
      </c>
      <c r="I123" s="133"/>
      <c r="J123" s="133"/>
      <c r="K123" s="133"/>
      <c r="L123" s="133"/>
      <c r="M123" s="133"/>
      <c r="N123" s="133"/>
      <c r="O123" s="133"/>
      <c r="P123" s="133"/>
      <c r="Q123" s="133"/>
      <c r="R123" s="133" t="e">
        <f>Шкафы!#REF!</f>
        <v>#REF!</v>
      </c>
      <c r="S123" s="133" t="e">
        <f>Шкафы!#REF!</f>
        <v>#REF!</v>
      </c>
      <c r="T123" s="133" t="e">
        <f>Шкафы!#REF!</f>
        <v>#REF!</v>
      </c>
      <c r="U123" s="133" t="e">
        <f>Шкафы!#REF!</f>
        <v>#REF!</v>
      </c>
      <c r="V123" s="133" t="e">
        <f>Шкафы!#REF!</f>
        <v>#REF!</v>
      </c>
      <c r="W123" s="133" t="e">
        <f>Шкафы!#REF!</f>
        <v>#REF!</v>
      </c>
    </row>
    <row r="124" spans="1:23" ht="25.5">
      <c r="A124" s="473"/>
      <c r="B124" s="553"/>
      <c r="C124" s="140" t="s">
        <v>1023</v>
      </c>
      <c r="D124" s="57" t="e">
        <f>Шкафы!#REF!</f>
        <v>#REF!</v>
      </c>
      <c r="E124" s="57" t="e">
        <f>Шкафы!#REF!</f>
        <v>#REF!</v>
      </c>
      <c r="F124" s="57" t="e">
        <f>Шкафы!#REF!</f>
        <v>#REF!</v>
      </c>
      <c r="G124" s="57" t="e">
        <f>Шкафы!#REF!</f>
        <v>#REF!</v>
      </c>
      <c r="H124" s="133" t="e">
        <f>Шкафы!#REF!</f>
        <v>#REF!</v>
      </c>
      <c r="I124" s="133"/>
      <c r="J124" s="133"/>
      <c r="K124" s="133"/>
      <c r="L124" s="133"/>
      <c r="M124" s="133"/>
      <c r="N124" s="133"/>
      <c r="O124" s="133"/>
      <c r="P124" s="133"/>
      <c r="Q124" s="133"/>
      <c r="R124" s="133"/>
      <c r="S124" s="133"/>
      <c r="T124" s="133"/>
      <c r="U124" s="133"/>
      <c r="V124" s="133"/>
      <c r="W124" s="133"/>
    </row>
    <row r="125" spans="1:23" ht="25.5">
      <c r="A125" s="473"/>
      <c r="B125" s="553"/>
      <c r="C125" s="140" t="s">
        <v>953</v>
      </c>
      <c r="D125" s="57" t="e">
        <f>Шкафы!#REF!</f>
        <v>#REF!</v>
      </c>
      <c r="E125" s="57" t="e">
        <f>Шкафы!#REF!</f>
        <v>#REF!</v>
      </c>
      <c r="F125" s="57" t="e">
        <f>Шкафы!#REF!</f>
        <v>#REF!</v>
      </c>
      <c r="G125" s="57" t="e">
        <f>Шкафы!#REF!</f>
        <v>#REF!</v>
      </c>
      <c r="H125" s="133" t="e">
        <f>Шкафы!#REF!</f>
        <v>#REF!</v>
      </c>
      <c r="I125" s="133"/>
      <c r="J125" s="133"/>
      <c r="K125" s="133"/>
      <c r="L125" s="133"/>
      <c r="M125" s="133"/>
      <c r="N125" s="133"/>
      <c r="O125" s="133"/>
      <c r="P125" s="133"/>
      <c r="Q125" s="133"/>
      <c r="R125" s="133"/>
      <c r="S125" s="133"/>
      <c r="T125" s="133"/>
      <c r="U125" s="133"/>
      <c r="V125" s="133"/>
      <c r="W125" s="133"/>
    </row>
    <row r="126" spans="1:23">
      <c r="A126" s="473"/>
      <c r="B126" s="553"/>
      <c r="C126" s="185" t="s">
        <v>1022</v>
      </c>
      <c r="D126" s="57" t="e">
        <f>Шкафы!#REF!</f>
        <v>#REF!</v>
      </c>
      <c r="E126" s="57" t="e">
        <f>Шкафы!#REF!</f>
        <v>#REF!</v>
      </c>
      <c r="F126" s="57" t="e">
        <f>Шкафы!#REF!</f>
        <v>#REF!</v>
      </c>
      <c r="G126" s="57" t="e">
        <f>Шкафы!#REF!</f>
        <v>#REF!</v>
      </c>
      <c r="H126" s="133"/>
      <c r="I126" s="133"/>
      <c r="J126" s="133"/>
      <c r="K126" s="133"/>
      <c r="L126" s="133"/>
      <c r="M126" s="133"/>
      <c r="N126" s="133"/>
      <c r="O126" s="133"/>
      <c r="P126" s="133"/>
      <c r="Q126" s="133"/>
      <c r="R126" s="133"/>
      <c r="S126" s="133"/>
      <c r="T126" s="133"/>
      <c r="U126" s="133"/>
      <c r="V126" s="133"/>
      <c r="W126" s="133"/>
    </row>
    <row r="127" spans="1:23">
      <c r="A127" s="473"/>
      <c r="B127" s="553"/>
      <c r="C127" s="185" t="s">
        <v>1022</v>
      </c>
      <c r="D127" s="57" t="e">
        <f>Шкафы!#REF!</f>
        <v>#REF!</v>
      </c>
      <c r="E127" s="57" t="e">
        <f>Шкафы!#REF!</f>
        <v>#REF!</v>
      </c>
      <c r="F127" s="57" t="e">
        <f>Шкафы!#REF!</f>
        <v>#REF!</v>
      </c>
      <c r="G127" s="57" t="e">
        <f>Шкафы!#REF!</f>
        <v>#REF!</v>
      </c>
      <c r="H127" s="133"/>
      <c r="I127" s="133"/>
      <c r="J127" s="133"/>
      <c r="K127" s="133"/>
      <c r="L127" s="133"/>
      <c r="M127" s="133"/>
      <c r="N127" s="133"/>
      <c r="O127" s="133"/>
      <c r="P127" s="133"/>
      <c r="Q127" s="133"/>
      <c r="R127" s="133"/>
      <c r="S127" s="133"/>
      <c r="T127" s="133"/>
      <c r="U127" s="133"/>
      <c r="V127" s="133"/>
      <c r="W127" s="133"/>
    </row>
    <row r="128" spans="1:23" ht="34.5" customHeight="1">
      <c r="A128" s="582" t="s">
        <v>1021</v>
      </c>
      <c r="B128" s="190"/>
      <c r="C128" s="189" t="s">
        <v>136</v>
      </c>
      <c r="D128" s="80" t="e">
        <f t="shared" ref="D128" si="8">SUM(D102:D127)</f>
        <v>#REF!</v>
      </c>
      <c r="E128" s="80" t="e">
        <f t="shared" ref="E128:W128" si="9">SUM(E102:E127)</f>
        <v>#REF!</v>
      </c>
      <c r="F128" s="80" t="e">
        <f t="shared" si="9"/>
        <v>#REF!</v>
      </c>
      <c r="G128" s="80" t="e">
        <f t="shared" si="9"/>
        <v>#REF!</v>
      </c>
      <c r="H128" s="133" t="e">
        <f t="shared" si="9"/>
        <v>#REF!</v>
      </c>
      <c r="I128" s="133" t="e">
        <f t="shared" si="9"/>
        <v>#REF!</v>
      </c>
      <c r="J128" s="133" t="e">
        <f t="shared" si="9"/>
        <v>#REF!</v>
      </c>
      <c r="K128" s="133" t="e">
        <f t="shared" si="9"/>
        <v>#REF!</v>
      </c>
      <c r="L128" s="133" t="e">
        <f t="shared" si="9"/>
        <v>#REF!</v>
      </c>
      <c r="M128" s="133" t="e">
        <f t="shared" si="9"/>
        <v>#REF!</v>
      </c>
      <c r="N128" s="133" t="e">
        <f t="shared" si="9"/>
        <v>#REF!</v>
      </c>
      <c r="O128" s="133" t="e">
        <f t="shared" si="9"/>
        <v>#REF!</v>
      </c>
      <c r="P128" s="133" t="e">
        <f t="shared" si="9"/>
        <v>#REF!</v>
      </c>
      <c r="Q128" s="133" t="e">
        <f t="shared" si="9"/>
        <v>#REF!</v>
      </c>
      <c r="R128" s="133" t="e">
        <f t="shared" si="9"/>
        <v>#REF!</v>
      </c>
      <c r="S128" s="133" t="e">
        <f t="shared" si="9"/>
        <v>#REF!</v>
      </c>
      <c r="T128" s="133" t="e">
        <f t="shared" si="9"/>
        <v>#REF!</v>
      </c>
      <c r="U128" s="133" t="e">
        <f t="shared" si="9"/>
        <v>#REF!</v>
      </c>
      <c r="V128" s="133" t="e">
        <f t="shared" si="9"/>
        <v>#REF!</v>
      </c>
      <c r="W128" s="133" t="e">
        <f t="shared" si="9"/>
        <v>#REF!</v>
      </c>
    </row>
    <row r="129" spans="1:23" ht="15" customHeight="1">
      <c r="A129" s="582"/>
      <c r="B129" s="567" t="s">
        <v>318</v>
      </c>
      <c r="C129" s="538" t="s">
        <v>367</v>
      </c>
      <c r="D129" s="245"/>
      <c r="E129" s="539" t="s">
        <v>320</v>
      </c>
      <c r="F129" s="539"/>
      <c r="G129" s="539" t="s">
        <v>321</v>
      </c>
      <c r="H129" s="539"/>
      <c r="I129" s="539" t="s">
        <v>322</v>
      </c>
      <c r="J129" s="539"/>
      <c r="K129" s="539" t="s">
        <v>323</v>
      </c>
      <c r="L129" s="539"/>
      <c r="M129" s="539"/>
      <c r="N129" s="539" t="s">
        <v>324</v>
      </c>
      <c r="O129" s="539"/>
      <c r="P129" s="539" t="s">
        <v>325</v>
      </c>
      <c r="Q129" s="539"/>
      <c r="R129" s="539"/>
      <c r="S129" s="539" t="s">
        <v>326</v>
      </c>
      <c r="T129" s="539"/>
      <c r="U129" s="539" t="s">
        <v>327</v>
      </c>
      <c r="V129" s="539"/>
      <c r="W129" s="133"/>
    </row>
    <row r="130" spans="1:23">
      <c r="A130" s="582"/>
      <c r="B130" s="567"/>
      <c r="C130" s="538"/>
      <c r="D130" s="245"/>
      <c r="E130" s="546">
        <f>'Дополнительная комплектация'!$X$173</f>
        <v>2580</v>
      </c>
      <c r="F130" s="528"/>
      <c r="G130" s="546">
        <f>'Дополнительная комплектация'!$AB$173</f>
        <v>2930</v>
      </c>
      <c r="H130" s="528"/>
      <c r="I130" s="546">
        <f>'Дополнительная комплектация'!$AF$173</f>
        <v>3490</v>
      </c>
      <c r="J130" s="528"/>
      <c r="K130" s="546">
        <f>'Дополнительная комплектация'!$AJ$173</f>
        <v>4360</v>
      </c>
      <c r="L130" s="546"/>
      <c r="M130" s="528"/>
      <c r="N130" s="546">
        <f>'Дополнительная комплектация'!$X$175</f>
        <v>4360</v>
      </c>
      <c r="O130" s="528"/>
      <c r="P130" s="546">
        <f>'Дополнительная комплектация'!$AB$175</f>
        <v>4920</v>
      </c>
      <c r="Q130" s="546"/>
      <c r="R130" s="528"/>
      <c r="S130" s="546">
        <f>'Дополнительная комплектация'!$AF$175</f>
        <v>5470</v>
      </c>
      <c r="T130" s="528"/>
      <c r="U130" s="546">
        <f>'Дополнительная комплектация'!$AJ$175</f>
        <v>6160</v>
      </c>
      <c r="V130" s="528"/>
      <c r="W130" s="133"/>
    </row>
    <row r="131" spans="1:23">
      <c r="A131" s="477"/>
      <c r="B131" s="550"/>
      <c r="C131" s="140" t="s">
        <v>225</v>
      </c>
      <c r="D131" s="57">
        <f>'Дополнительная комплектация'!$B$198*2</f>
        <v>420</v>
      </c>
      <c r="E131" s="57">
        <f>'Дополнительная комплектация'!E198*2</f>
        <v>800</v>
      </c>
      <c r="F131" s="57">
        <f>'Дополнительная комплектация'!H198*2</f>
        <v>960</v>
      </c>
      <c r="G131" s="57">
        <f>'Дополнительная комплектация'!K198*2</f>
        <v>1140</v>
      </c>
      <c r="H131" s="133"/>
      <c r="I131" s="133"/>
      <c r="J131" s="133"/>
      <c r="K131" s="133"/>
      <c r="L131" s="133"/>
      <c r="M131" s="133"/>
      <c r="N131" s="133"/>
      <c r="O131" s="133"/>
      <c r="P131" s="133"/>
      <c r="Q131" s="133"/>
      <c r="R131" s="133"/>
      <c r="S131" s="133"/>
      <c r="T131" s="133"/>
      <c r="U131" s="133"/>
      <c r="V131" s="133"/>
      <c r="W131" s="133"/>
    </row>
    <row r="132" spans="1:23">
      <c r="A132" s="478"/>
      <c r="B132" s="551"/>
      <c r="C132" s="140" t="s">
        <v>1013</v>
      </c>
      <c r="D132" s="184">
        <f>'Дополнительная комплектация'!$P$198</f>
        <v>80</v>
      </c>
      <c r="E132" s="184">
        <f>'Дополнительная комплектация'!S198</f>
        <v>150</v>
      </c>
      <c r="F132" s="184">
        <f>'Дополнительная комплектация'!V198</f>
        <v>180</v>
      </c>
      <c r="G132" s="184">
        <f>'Дополнительная комплектация'!Y198</f>
        <v>210</v>
      </c>
      <c r="H132" s="133"/>
      <c r="I132" s="133"/>
      <c r="J132" s="133"/>
      <c r="K132" s="133"/>
      <c r="L132" s="133"/>
      <c r="M132" s="133"/>
      <c r="N132" s="133"/>
      <c r="O132" s="133"/>
      <c r="P132" s="133"/>
      <c r="Q132" s="133"/>
      <c r="R132" s="133"/>
      <c r="S132" s="133"/>
      <c r="T132" s="133"/>
      <c r="U132" s="133"/>
      <c r="V132" s="133"/>
      <c r="W132" s="133"/>
    </row>
    <row r="133" spans="1:23" ht="14.25" customHeight="1">
      <c r="A133" s="478"/>
      <c r="B133" s="551"/>
      <c r="C133" s="59" t="s">
        <v>662</v>
      </c>
      <c r="D133" s="184" t="e">
        <f>Шкафы!#REF!</f>
        <v>#REF!</v>
      </c>
      <c r="E133" s="184" t="e">
        <f>Шкафы!#REF!</f>
        <v>#REF!</v>
      </c>
      <c r="F133" s="184" t="e">
        <f>Шкафы!#REF!</f>
        <v>#REF!</v>
      </c>
      <c r="G133" s="184" t="e">
        <f>Шкафы!#REF!</f>
        <v>#REF!</v>
      </c>
      <c r="H133" s="133"/>
      <c r="I133" s="133"/>
      <c r="J133" s="133"/>
      <c r="K133" s="133"/>
      <c r="L133" s="133"/>
      <c r="M133" s="133"/>
      <c r="N133" s="133"/>
      <c r="O133" s="133"/>
      <c r="P133" s="133"/>
      <c r="Q133" s="133"/>
      <c r="R133" s="133"/>
      <c r="S133" s="133"/>
      <c r="T133" s="133"/>
      <c r="U133" s="133"/>
      <c r="V133" s="133"/>
      <c r="W133" s="133"/>
    </row>
    <row r="134" spans="1:23" ht="25.5">
      <c r="A134" s="478"/>
      <c r="B134" s="551"/>
      <c r="C134" s="185" t="s">
        <v>142</v>
      </c>
      <c r="D134" s="184">
        <f>'Дополнительная комплектация'!$AK$340</f>
        <v>185</v>
      </c>
      <c r="E134" s="184">
        <f>'Дополнительная комплектация'!$AK$340</f>
        <v>185</v>
      </c>
      <c r="F134" s="184">
        <f>'Дополнительная комплектация'!$AK$340</f>
        <v>185</v>
      </c>
      <c r="G134" s="184">
        <f>'Дополнительная комплектация'!$AK$340</f>
        <v>185</v>
      </c>
      <c r="H134" s="133"/>
      <c r="I134" s="133"/>
      <c r="J134" s="133"/>
      <c r="K134" s="133"/>
      <c r="L134" s="133"/>
      <c r="M134" s="133"/>
      <c r="N134" s="133"/>
      <c r="O134" s="133"/>
      <c r="P134" s="133"/>
      <c r="Q134" s="133"/>
      <c r="R134" s="133"/>
      <c r="S134" s="133"/>
      <c r="T134" s="133"/>
      <c r="U134" s="133"/>
      <c r="V134" s="133"/>
      <c r="W134" s="133"/>
    </row>
    <row r="135" spans="1:23">
      <c r="A135" s="478"/>
      <c r="B135" s="551"/>
      <c r="C135" s="185" t="s">
        <v>956</v>
      </c>
      <c r="D135" s="57" t="e">
        <f>Столы!#REF!</f>
        <v>#REF!</v>
      </c>
      <c r="E135" s="57" t="e">
        <f>Столы!#REF!</f>
        <v>#REF!</v>
      </c>
      <c r="F135" s="57" t="e">
        <f>Столы!#REF!</f>
        <v>#REF!</v>
      </c>
      <c r="G135" s="57" t="e">
        <f>Столы!#REF!</f>
        <v>#REF!</v>
      </c>
      <c r="H135" s="133"/>
      <c r="I135" s="133" t="e">
        <f>Столы!#REF!</f>
        <v>#REF!</v>
      </c>
      <c r="J135" s="133" t="e">
        <f>Столы!#REF!</f>
        <v>#REF!</v>
      </c>
      <c r="K135" s="133" t="e">
        <f>Столы!#REF!</f>
        <v>#REF!</v>
      </c>
      <c r="L135" s="133" t="e">
        <f>Столы!#REF!</f>
        <v>#REF!</v>
      </c>
      <c r="M135" s="133" t="e">
        <f>Столы!#REF!</f>
        <v>#REF!</v>
      </c>
      <c r="N135" s="133" t="e">
        <f>Столы!#REF!</f>
        <v>#REF!</v>
      </c>
      <c r="O135" s="133" t="e">
        <f>Столы!#REF!</f>
        <v>#REF!</v>
      </c>
      <c r="P135" s="133" t="e">
        <f>Столы!#REF!</f>
        <v>#REF!</v>
      </c>
      <c r="Q135" s="133" t="e">
        <f>Столы!#REF!</f>
        <v>#REF!</v>
      </c>
      <c r="R135" s="133"/>
      <c r="S135" s="133"/>
      <c r="T135" s="133"/>
      <c r="U135" s="133"/>
      <c r="V135" s="133"/>
      <c r="W135" s="133"/>
    </row>
    <row r="136" spans="1:23" ht="38.25">
      <c r="A136" s="478"/>
      <c r="B136" s="551"/>
      <c r="C136" s="140" t="s">
        <v>1020</v>
      </c>
      <c r="D136" s="57" t="e">
        <f>Столы!#REF!</f>
        <v>#REF!</v>
      </c>
      <c r="E136" s="57" t="e">
        <f>Столы!#REF!</f>
        <v>#REF!</v>
      </c>
      <c r="F136" s="57" t="e">
        <f>Столы!#REF!</f>
        <v>#REF!</v>
      </c>
      <c r="G136" s="57" t="e">
        <f>Столы!#REF!</f>
        <v>#REF!</v>
      </c>
      <c r="H136" s="133" t="e">
        <f>Столы!#REF!</f>
        <v>#REF!</v>
      </c>
      <c r="I136" s="133"/>
      <c r="J136" s="133"/>
      <c r="K136" s="133"/>
      <c r="L136" s="133"/>
      <c r="M136" s="133"/>
      <c r="N136" s="133"/>
      <c r="O136" s="133"/>
      <c r="P136" s="133"/>
      <c r="Q136" s="133"/>
      <c r="R136" s="133" t="e">
        <f>Столы!#REF!</f>
        <v>#REF!</v>
      </c>
      <c r="S136" s="133" t="e">
        <f>Столы!#REF!</f>
        <v>#REF!</v>
      </c>
      <c r="T136" s="133" t="e">
        <f>Столы!#REF!</f>
        <v>#REF!</v>
      </c>
      <c r="U136" s="133" t="e">
        <f>Столы!#REF!</f>
        <v>#REF!</v>
      </c>
      <c r="V136" s="133" t="e">
        <f>Столы!#REF!</f>
        <v>#REF!</v>
      </c>
      <c r="W136" s="133" t="e">
        <f>Столы!#REF!</f>
        <v>#REF!</v>
      </c>
    </row>
    <row r="137" spans="1:23" ht="38.25" customHeight="1">
      <c r="A137" s="478"/>
      <c r="B137" s="551"/>
      <c r="C137" s="140" t="s">
        <v>1020</v>
      </c>
      <c r="D137" s="57" t="e">
        <f>Столы!#REF!</f>
        <v>#REF!</v>
      </c>
      <c r="E137" s="57" t="e">
        <f>Столы!#REF!</f>
        <v>#REF!</v>
      </c>
      <c r="F137" s="57" t="e">
        <f>Столы!#REF!</f>
        <v>#REF!</v>
      </c>
      <c r="G137" s="57" t="e">
        <f>Столы!#REF!</f>
        <v>#REF!</v>
      </c>
      <c r="H137" s="133" t="e">
        <f>Столы!#REF!</f>
        <v>#REF!</v>
      </c>
      <c r="I137" s="133"/>
      <c r="J137" s="133"/>
      <c r="K137" s="133"/>
      <c r="L137" s="133"/>
      <c r="M137" s="133"/>
      <c r="N137" s="133"/>
      <c r="O137" s="133"/>
      <c r="P137" s="133"/>
      <c r="Q137" s="133"/>
      <c r="R137" s="133" t="e">
        <f>Столы!#REF!</f>
        <v>#REF!</v>
      </c>
      <c r="S137" s="133" t="e">
        <f>Столы!#REF!</f>
        <v>#REF!</v>
      </c>
      <c r="T137" s="133" t="e">
        <f>Столы!#REF!</f>
        <v>#REF!</v>
      </c>
      <c r="U137" s="133" t="e">
        <f>Столы!#REF!</f>
        <v>#REF!</v>
      </c>
      <c r="V137" s="133" t="e">
        <f>Столы!#REF!</f>
        <v>#REF!</v>
      </c>
      <c r="W137" s="133" t="e">
        <f>Столы!#REF!</f>
        <v>#REF!</v>
      </c>
    </row>
    <row r="138" spans="1:23" ht="25.5">
      <c r="A138" s="478"/>
      <c r="B138" s="551"/>
      <c r="C138" s="140" t="s">
        <v>1019</v>
      </c>
      <c r="D138" s="57" t="e">
        <f>Столы!#REF!</f>
        <v>#REF!</v>
      </c>
      <c r="E138" s="57" t="e">
        <f>Столы!#REF!</f>
        <v>#REF!</v>
      </c>
      <c r="F138" s="57" t="e">
        <f>Столы!#REF!</f>
        <v>#REF!</v>
      </c>
      <c r="G138" s="57" t="e">
        <f>Столы!#REF!</f>
        <v>#REF!</v>
      </c>
      <c r="H138" s="133"/>
      <c r="I138" s="133"/>
      <c r="J138" s="133"/>
      <c r="K138" s="133"/>
      <c r="L138" s="133"/>
      <c r="M138" s="133"/>
      <c r="N138" s="133"/>
      <c r="O138" s="133"/>
      <c r="P138" s="133"/>
      <c r="Q138" s="133"/>
      <c r="R138" s="133"/>
      <c r="S138" s="133"/>
      <c r="T138" s="133"/>
      <c r="U138" s="133"/>
      <c r="V138" s="133"/>
      <c r="W138" s="133"/>
    </row>
    <row r="139" spans="1:23" ht="25.5">
      <c r="A139" s="478"/>
      <c r="B139" s="551"/>
      <c r="C139" s="140" t="s">
        <v>1019</v>
      </c>
      <c r="D139" s="57" t="e">
        <f>Столы!#REF!</f>
        <v>#REF!</v>
      </c>
      <c r="E139" s="57" t="e">
        <f>Столы!#REF!</f>
        <v>#REF!</v>
      </c>
      <c r="F139" s="57" t="e">
        <f>Столы!#REF!</f>
        <v>#REF!</v>
      </c>
      <c r="G139" s="57" t="e">
        <f>Столы!#REF!</f>
        <v>#REF!</v>
      </c>
      <c r="H139" s="133"/>
      <c r="I139" s="133"/>
      <c r="J139" s="133"/>
      <c r="K139" s="133"/>
      <c r="L139" s="133"/>
      <c r="M139" s="133"/>
      <c r="N139" s="133"/>
      <c r="O139" s="133"/>
      <c r="P139" s="133"/>
      <c r="Q139" s="133"/>
      <c r="R139" s="133"/>
      <c r="S139" s="133"/>
      <c r="T139" s="133"/>
      <c r="U139" s="133"/>
      <c r="V139" s="133"/>
      <c r="W139" s="133"/>
    </row>
    <row r="140" spans="1:23">
      <c r="A140" s="478"/>
      <c r="B140" s="551"/>
      <c r="C140" s="185" t="s">
        <v>978</v>
      </c>
      <c r="D140" s="57" t="e">
        <f>Столы!#REF!</f>
        <v>#REF!</v>
      </c>
      <c r="E140" s="57" t="e">
        <f>Столы!#REF!</f>
        <v>#REF!</v>
      </c>
      <c r="F140" s="57" t="e">
        <f>Столы!#REF!</f>
        <v>#REF!</v>
      </c>
      <c r="G140" s="57" t="e">
        <f>Столы!#REF!</f>
        <v>#REF!</v>
      </c>
      <c r="H140" s="133" t="e">
        <f>Столы!#REF!</f>
        <v>#REF!</v>
      </c>
      <c r="I140" s="133" t="e">
        <f>Столы!#REF!</f>
        <v>#REF!</v>
      </c>
      <c r="J140" s="133" t="e">
        <f>Столы!#REF!</f>
        <v>#REF!</v>
      </c>
      <c r="K140" s="133" t="e">
        <f>Столы!#REF!</f>
        <v>#REF!</v>
      </c>
      <c r="L140" s="133" t="e">
        <f>Столы!#REF!</f>
        <v>#REF!</v>
      </c>
      <c r="M140" s="133" t="e">
        <f>Столы!#REF!</f>
        <v>#REF!</v>
      </c>
      <c r="N140" s="133" t="e">
        <f>Столы!#REF!</f>
        <v>#REF!</v>
      </c>
      <c r="O140" s="133" t="e">
        <f>Столы!#REF!</f>
        <v>#REF!</v>
      </c>
      <c r="P140" s="133" t="e">
        <f>Столы!#REF!</f>
        <v>#REF!</v>
      </c>
      <c r="Q140" s="133" t="e">
        <f>Столы!#REF!</f>
        <v>#REF!</v>
      </c>
      <c r="R140" s="133"/>
      <c r="S140" s="133"/>
      <c r="T140" s="133"/>
      <c r="U140" s="133"/>
      <c r="V140" s="133"/>
      <c r="W140" s="133"/>
    </row>
    <row r="141" spans="1:23" ht="25.5">
      <c r="A141" s="478"/>
      <c r="B141" s="551"/>
      <c r="C141" s="170" t="s">
        <v>955</v>
      </c>
      <c r="D141" s="184" t="e">
        <f>Столы!#REF!</f>
        <v>#REF!</v>
      </c>
      <c r="E141" s="184" t="e">
        <f>Столы!#REF!</f>
        <v>#REF!</v>
      </c>
      <c r="F141" s="184" t="e">
        <f>Столы!#REF!</f>
        <v>#REF!</v>
      </c>
      <c r="G141" s="184" t="e">
        <f>Столы!#REF!</f>
        <v>#REF!</v>
      </c>
      <c r="H141" s="133"/>
      <c r="I141" s="133" t="e">
        <f>Столы!#REF!</f>
        <v>#REF!</v>
      </c>
      <c r="J141" s="133" t="e">
        <f>Столы!#REF!</f>
        <v>#REF!</v>
      </c>
      <c r="K141" s="133" t="e">
        <f>Столы!#REF!</f>
        <v>#REF!</v>
      </c>
      <c r="L141" s="133" t="e">
        <f>Столы!#REF!</f>
        <v>#REF!</v>
      </c>
      <c r="M141" s="133" t="e">
        <f>Столы!#REF!</f>
        <v>#REF!</v>
      </c>
      <c r="N141" s="133" t="e">
        <f>Столы!#REF!</f>
        <v>#REF!</v>
      </c>
      <c r="O141" s="133" t="e">
        <f>Столы!#REF!</f>
        <v>#REF!</v>
      </c>
      <c r="P141" s="133" t="e">
        <f>Столы!#REF!</f>
        <v>#REF!</v>
      </c>
      <c r="Q141" s="133" t="e">
        <f>Столы!#REF!</f>
        <v>#REF!</v>
      </c>
      <c r="R141" s="133"/>
      <c r="S141" s="133"/>
      <c r="T141" s="133"/>
      <c r="U141" s="133"/>
      <c r="V141" s="133"/>
      <c r="W141" s="133"/>
    </row>
    <row r="142" spans="1:23" ht="25.5">
      <c r="A142" s="478"/>
      <c r="B142" s="551"/>
      <c r="C142" s="140" t="s">
        <v>219</v>
      </c>
      <c r="D142" s="57" t="e">
        <f>Столы!#REF!</f>
        <v>#REF!</v>
      </c>
      <c r="E142" s="57" t="e">
        <f>Столы!#REF!</f>
        <v>#REF!</v>
      </c>
      <c r="F142" s="57" t="e">
        <f>Столы!#REF!</f>
        <v>#REF!</v>
      </c>
      <c r="G142" s="57" t="e">
        <f>Столы!#REF!</f>
        <v>#REF!</v>
      </c>
      <c r="H142" s="133" t="e">
        <f>Столы!#REF!</f>
        <v>#REF!</v>
      </c>
      <c r="I142" s="133" t="e">
        <f>Столы!#REF!</f>
        <v>#REF!</v>
      </c>
      <c r="J142" s="133" t="e">
        <f>Столы!#REF!</f>
        <v>#REF!</v>
      </c>
      <c r="K142" s="133" t="e">
        <f>Столы!#REF!</f>
        <v>#REF!</v>
      </c>
      <c r="L142" s="133" t="e">
        <f>Столы!#REF!</f>
        <v>#REF!</v>
      </c>
      <c r="M142" s="133" t="e">
        <f>Столы!#REF!</f>
        <v>#REF!</v>
      </c>
      <c r="N142" s="133" t="e">
        <f>Столы!#REF!</f>
        <v>#REF!</v>
      </c>
      <c r="O142" s="133" t="e">
        <f>Столы!#REF!</f>
        <v>#REF!</v>
      </c>
      <c r="P142" s="133" t="e">
        <f>Столы!#REF!</f>
        <v>#REF!</v>
      </c>
      <c r="Q142" s="133" t="e">
        <f>Столы!#REF!</f>
        <v>#REF!</v>
      </c>
      <c r="R142" s="133"/>
      <c r="S142" s="133"/>
      <c r="T142" s="133"/>
      <c r="U142" s="133"/>
      <c r="V142" s="133"/>
      <c r="W142" s="133"/>
    </row>
    <row r="143" spans="1:23" ht="25.5">
      <c r="A143" s="478"/>
      <c r="B143" s="551"/>
      <c r="C143" s="185" t="s">
        <v>1018</v>
      </c>
      <c r="D143" s="57" t="e">
        <f>Столы!#REF!</f>
        <v>#REF!</v>
      </c>
      <c r="E143" s="57" t="e">
        <f>Столы!#REF!</f>
        <v>#REF!</v>
      </c>
      <c r="F143" s="57" t="e">
        <f>Столы!#REF!</f>
        <v>#REF!</v>
      </c>
      <c r="G143" s="57" t="e">
        <f>Столы!#REF!</f>
        <v>#REF!</v>
      </c>
      <c r="H143" s="133"/>
      <c r="I143" s="133" t="e">
        <f>Столы!#REF!</f>
        <v>#REF!</v>
      </c>
      <c r="J143" s="133" t="e">
        <f>Столы!#REF!</f>
        <v>#REF!</v>
      </c>
      <c r="K143" s="133" t="e">
        <f>Столы!#REF!</f>
        <v>#REF!</v>
      </c>
      <c r="L143" s="133" t="e">
        <f>Столы!#REF!</f>
        <v>#REF!</v>
      </c>
      <c r="M143" s="133" t="e">
        <f>Столы!#REF!</f>
        <v>#REF!</v>
      </c>
      <c r="N143" s="133" t="e">
        <f>Столы!#REF!</f>
        <v>#REF!</v>
      </c>
      <c r="O143" s="133" t="e">
        <f>Столы!#REF!</f>
        <v>#REF!</v>
      </c>
      <c r="P143" s="133" t="e">
        <f>Столы!#REF!</f>
        <v>#REF!</v>
      </c>
      <c r="Q143" s="133" t="e">
        <f>Столы!#REF!</f>
        <v>#REF!</v>
      </c>
      <c r="R143" s="133"/>
      <c r="S143" s="133"/>
      <c r="T143" s="133"/>
      <c r="U143" s="133"/>
      <c r="V143" s="133"/>
      <c r="W143" s="133"/>
    </row>
    <row r="144" spans="1:23" ht="25.5">
      <c r="A144" s="478"/>
      <c r="B144" s="551"/>
      <c r="C144" s="140" t="s">
        <v>995</v>
      </c>
      <c r="D144" s="57" t="e">
        <f>Шкафы!#REF!</f>
        <v>#REF!</v>
      </c>
      <c r="E144" s="57" t="e">
        <f>Шкафы!#REF!</f>
        <v>#REF!</v>
      </c>
      <c r="F144" s="57" t="e">
        <f>Шкафы!#REF!</f>
        <v>#REF!</v>
      </c>
      <c r="G144" s="57" t="e">
        <f>Шкафы!#REF!</f>
        <v>#REF!</v>
      </c>
      <c r="H144" s="133" t="e">
        <f>Шкафы!#REF!</f>
        <v>#REF!</v>
      </c>
      <c r="I144" s="133"/>
      <c r="J144" s="133"/>
      <c r="K144" s="133"/>
      <c r="L144" s="133"/>
      <c r="M144" s="133"/>
      <c r="N144" s="133"/>
      <c r="O144" s="133"/>
      <c r="P144" s="133"/>
      <c r="Q144" s="133"/>
      <c r="R144" s="133"/>
      <c r="S144" s="133"/>
      <c r="T144" s="133"/>
      <c r="U144" s="133"/>
      <c r="V144" s="133"/>
      <c r="W144" s="133"/>
    </row>
    <row r="145" spans="1:23" ht="25.5">
      <c r="A145" s="478"/>
      <c r="B145" s="551"/>
      <c r="C145" s="140" t="s">
        <v>995</v>
      </c>
      <c r="D145" s="57" t="e">
        <f>Шкафы!#REF!</f>
        <v>#REF!</v>
      </c>
      <c r="E145" s="57" t="e">
        <f>Шкафы!#REF!</f>
        <v>#REF!</v>
      </c>
      <c r="F145" s="57" t="e">
        <f>Шкафы!#REF!</f>
        <v>#REF!</v>
      </c>
      <c r="G145" s="57" t="e">
        <f>Шкафы!#REF!</f>
        <v>#REF!</v>
      </c>
      <c r="H145" s="133" t="e">
        <f>Шкафы!#REF!</f>
        <v>#REF!</v>
      </c>
      <c r="I145" s="133"/>
      <c r="J145" s="133"/>
      <c r="K145" s="133"/>
      <c r="L145" s="133"/>
      <c r="M145" s="133"/>
      <c r="N145" s="133"/>
      <c r="O145" s="133"/>
      <c r="P145" s="133"/>
      <c r="Q145" s="133"/>
      <c r="R145" s="133"/>
      <c r="S145" s="133"/>
      <c r="T145" s="133"/>
      <c r="U145" s="133"/>
      <c r="V145" s="133"/>
      <c r="W145" s="133"/>
    </row>
    <row r="146" spans="1:23" ht="25.5">
      <c r="A146" s="478"/>
      <c r="B146" s="551"/>
      <c r="C146" s="140" t="s">
        <v>1017</v>
      </c>
      <c r="D146" s="57" t="e">
        <f>Шкафы!#REF!</f>
        <v>#REF!</v>
      </c>
      <c r="E146" s="57" t="e">
        <f>Шкафы!#REF!</f>
        <v>#REF!</v>
      </c>
      <c r="F146" s="57" t="e">
        <f>Шкафы!#REF!</f>
        <v>#REF!</v>
      </c>
      <c r="G146" s="57" t="e">
        <f>Шкафы!#REF!</f>
        <v>#REF!</v>
      </c>
      <c r="H146" s="133" t="e">
        <f>Шкафы!#REF!</f>
        <v>#REF!</v>
      </c>
      <c r="I146" s="133"/>
      <c r="J146" s="133"/>
      <c r="K146" s="133"/>
      <c r="L146" s="133"/>
      <c r="M146" s="133"/>
      <c r="N146" s="133"/>
      <c r="O146" s="133"/>
      <c r="P146" s="133"/>
      <c r="Q146" s="133"/>
      <c r="R146" s="133" t="e">
        <f>Шкафы!#REF!</f>
        <v>#REF!</v>
      </c>
      <c r="S146" s="133" t="e">
        <f>Шкафы!#REF!</f>
        <v>#REF!</v>
      </c>
      <c r="T146" s="133" t="e">
        <f>Шкафы!#REF!</f>
        <v>#REF!</v>
      </c>
      <c r="U146" s="133" t="e">
        <f>Шкафы!#REF!</f>
        <v>#REF!</v>
      </c>
      <c r="V146" s="133" t="e">
        <f>Шкафы!#REF!</f>
        <v>#REF!</v>
      </c>
      <c r="W146" s="133" t="e">
        <f>Шкафы!#REF!</f>
        <v>#REF!</v>
      </c>
    </row>
    <row r="147" spans="1:23" ht="25.5">
      <c r="A147" s="478"/>
      <c r="B147" s="551"/>
      <c r="C147" s="140" t="s">
        <v>953</v>
      </c>
      <c r="D147" s="57" t="e">
        <f>Шкафы!#REF!</f>
        <v>#REF!</v>
      </c>
      <c r="E147" s="57" t="e">
        <f>Шкафы!#REF!</f>
        <v>#REF!</v>
      </c>
      <c r="F147" s="57" t="e">
        <f>Шкафы!#REF!</f>
        <v>#REF!</v>
      </c>
      <c r="G147" s="57" t="e">
        <f>Шкафы!#REF!</f>
        <v>#REF!</v>
      </c>
      <c r="H147" s="133" t="e">
        <f>Шкафы!#REF!</f>
        <v>#REF!</v>
      </c>
      <c r="I147" s="133"/>
      <c r="J147" s="133"/>
      <c r="K147" s="133"/>
      <c r="L147" s="133"/>
      <c r="M147" s="133"/>
      <c r="N147" s="133"/>
      <c r="O147" s="133"/>
      <c r="P147" s="133"/>
      <c r="Q147" s="133"/>
      <c r="R147" s="133"/>
      <c r="S147" s="133"/>
      <c r="T147" s="133"/>
      <c r="U147" s="133"/>
      <c r="V147" s="133"/>
      <c r="W147" s="133"/>
    </row>
    <row r="148" spans="1:23" ht="26.25" customHeight="1">
      <c r="A148" s="479"/>
      <c r="B148" s="552"/>
      <c r="C148" s="140" t="s">
        <v>1016</v>
      </c>
      <c r="D148" s="184" t="e">
        <f>Шкафы!#REF!</f>
        <v>#REF!</v>
      </c>
      <c r="E148" s="184" t="e">
        <f>Шкафы!#REF!</f>
        <v>#REF!</v>
      </c>
      <c r="F148" s="184" t="e">
        <f>Шкафы!#REF!</f>
        <v>#REF!</v>
      </c>
      <c r="G148" s="184" t="e">
        <f>Шкафы!#REF!</f>
        <v>#REF!</v>
      </c>
      <c r="H148" s="133" t="e">
        <f>Шкафы!#REF!</f>
        <v>#REF!</v>
      </c>
      <c r="I148" s="133"/>
      <c r="J148" s="133"/>
      <c r="K148" s="133"/>
      <c r="L148" s="133"/>
      <c r="M148" s="133"/>
      <c r="N148" s="133"/>
      <c r="O148" s="133"/>
      <c r="P148" s="133"/>
      <c r="Q148" s="133"/>
      <c r="R148" s="133"/>
      <c r="S148" s="133"/>
      <c r="T148" s="133"/>
      <c r="U148" s="133"/>
      <c r="V148" s="133"/>
      <c r="W148" s="133"/>
    </row>
    <row r="149" spans="1:23" ht="40.5">
      <c r="A149" s="582" t="s">
        <v>1015</v>
      </c>
      <c r="B149" s="190"/>
      <c r="C149" s="189" t="s">
        <v>136</v>
      </c>
      <c r="D149" s="80" t="e">
        <f t="shared" ref="D149" si="10">SUM(D131:D148)</f>
        <v>#REF!</v>
      </c>
      <c r="E149" s="80" t="e">
        <f t="shared" ref="E149:W149" si="11">SUM(E131:E148)</f>
        <v>#REF!</v>
      </c>
      <c r="F149" s="80" t="e">
        <f t="shared" si="11"/>
        <v>#REF!</v>
      </c>
      <c r="G149" s="80" t="e">
        <f t="shared" si="11"/>
        <v>#REF!</v>
      </c>
      <c r="H149" s="133" t="e">
        <f t="shared" si="11"/>
        <v>#REF!</v>
      </c>
      <c r="I149" s="133" t="e">
        <f t="shared" si="11"/>
        <v>#REF!</v>
      </c>
      <c r="J149" s="133" t="e">
        <f t="shared" si="11"/>
        <v>#REF!</v>
      </c>
      <c r="K149" s="133" t="e">
        <f t="shared" si="11"/>
        <v>#REF!</v>
      </c>
      <c r="L149" s="133" t="e">
        <f t="shared" si="11"/>
        <v>#REF!</v>
      </c>
      <c r="M149" s="133" t="e">
        <f t="shared" si="11"/>
        <v>#REF!</v>
      </c>
      <c r="N149" s="133" t="e">
        <f t="shared" si="11"/>
        <v>#REF!</v>
      </c>
      <c r="O149" s="133" t="e">
        <f t="shared" si="11"/>
        <v>#REF!</v>
      </c>
      <c r="P149" s="133" t="e">
        <f t="shared" si="11"/>
        <v>#REF!</v>
      </c>
      <c r="Q149" s="133" t="e">
        <f t="shared" si="11"/>
        <v>#REF!</v>
      </c>
      <c r="R149" s="133" t="e">
        <f t="shared" si="11"/>
        <v>#REF!</v>
      </c>
      <c r="S149" s="133" t="e">
        <f t="shared" si="11"/>
        <v>#REF!</v>
      </c>
      <c r="T149" s="133" t="e">
        <f t="shared" si="11"/>
        <v>#REF!</v>
      </c>
      <c r="U149" s="133" t="e">
        <f t="shared" si="11"/>
        <v>#REF!</v>
      </c>
      <c r="V149" s="133" t="e">
        <f t="shared" si="11"/>
        <v>#REF!</v>
      </c>
      <c r="W149" s="205" t="e">
        <f t="shared" si="11"/>
        <v>#REF!</v>
      </c>
    </row>
    <row r="150" spans="1:23">
      <c r="A150" s="582"/>
      <c r="B150" s="567" t="s">
        <v>318</v>
      </c>
      <c r="C150" s="538" t="s">
        <v>1014</v>
      </c>
      <c r="D150" s="245"/>
      <c r="E150" s="239" t="s">
        <v>320</v>
      </c>
      <c r="F150" s="239" t="s">
        <v>321</v>
      </c>
      <c r="G150" s="239" t="s">
        <v>322</v>
      </c>
      <c r="H150" s="539" t="s">
        <v>323</v>
      </c>
      <c r="I150" s="539"/>
      <c r="J150" s="539" t="s">
        <v>939</v>
      </c>
      <c r="K150" s="539"/>
      <c r="L150" s="539" t="s">
        <v>324</v>
      </c>
      <c r="M150" s="539"/>
      <c r="N150" s="539" t="s">
        <v>325</v>
      </c>
      <c r="O150" s="539"/>
      <c r="P150" s="539" t="s">
        <v>326</v>
      </c>
      <c r="Q150" s="539"/>
      <c r="R150" s="539" t="s">
        <v>327</v>
      </c>
      <c r="S150" s="539"/>
      <c r="T150" s="539" t="s">
        <v>1209</v>
      </c>
      <c r="U150" s="539"/>
      <c r="W150" s="133"/>
    </row>
    <row r="151" spans="1:23">
      <c r="A151" s="582"/>
      <c r="B151" s="567"/>
      <c r="C151" s="538"/>
      <c r="D151" s="245"/>
      <c r="E151" s="240">
        <f>'Дополнительная комплектация'!$X$173</f>
        <v>2580</v>
      </c>
      <c r="F151" s="240">
        <f>'Дополнительная комплектация'!$AB$173</f>
        <v>2930</v>
      </c>
      <c r="G151" s="240">
        <f>'Дополнительная комплектация'!$AF$173</f>
        <v>3490</v>
      </c>
      <c r="H151" s="546">
        <f>'Дополнительная комплектация'!$AJ$173</f>
        <v>4360</v>
      </c>
      <c r="I151" s="546"/>
      <c r="J151" s="546">
        <f>'Дополнительная комплектация'!$AN$173</f>
        <v>5920</v>
      </c>
      <c r="K151" s="546"/>
      <c r="L151" s="546">
        <f>'Дополнительная комплектация'!$X$175</f>
        <v>4360</v>
      </c>
      <c r="M151" s="528"/>
      <c r="N151" s="546">
        <f>'Дополнительная комплектация'!$AB$175</f>
        <v>4920</v>
      </c>
      <c r="O151" s="546"/>
      <c r="P151" s="546">
        <f>'Дополнительная комплектация'!$AF$175</f>
        <v>5470</v>
      </c>
      <c r="Q151" s="528"/>
      <c r="R151" s="546">
        <f>'Дополнительная комплектация'!$AJ$175</f>
        <v>6160</v>
      </c>
      <c r="S151" s="528"/>
      <c r="T151" s="542">
        <f>'Дополнительная комплектация'!AN175</f>
        <v>7770</v>
      </c>
      <c r="U151" s="542"/>
      <c r="W151" s="133"/>
    </row>
    <row r="152" spans="1:23" ht="14.25" customHeight="1">
      <c r="A152" s="473"/>
      <c r="B152" s="577"/>
      <c r="C152" s="140" t="s">
        <v>225</v>
      </c>
      <c r="D152" s="57">
        <f>'Дополнительная комплектация'!$B$198*2</f>
        <v>420</v>
      </c>
      <c r="E152" s="57">
        <f>'Дополнительная комплектация'!E198*2</f>
        <v>800</v>
      </c>
      <c r="F152" s="57">
        <f>'Дополнительная комплектация'!H198*2</f>
        <v>960</v>
      </c>
      <c r="G152" s="57">
        <f>'Дополнительная комплектация'!K198*2</f>
        <v>1140</v>
      </c>
      <c r="H152" s="133"/>
      <c r="I152" s="133"/>
      <c r="J152" s="133"/>
      <c r="K152" s="133"/>
      <c r="L152" s="133"/>
      <c r="M152" s="133"/>
      <c r="N152" s="133"/>
      <c r="O152" s="133"/>
      <c r="P152" s="133"/>
      <c r="Q152" s="133"/>
      <c r="R152" s="133"/>
      <c r="S152" s="133"/>
      <c r="T152" s="133"/>
      <c r="U152" s="133"/>
      <c r="V152" s="133"/>
      <c r="W152" s="133"/>
    </row>
    <row r="153" spans="1:23" ht="14.25" customHeight="1">
      <c r="A153" s="473"/>
      <c r="B153" s="577"/>
      <c r="C153" s="140" t="s">
        <v>1013</v>
      </c>
      <c r="D153" s="184">
        <f>'Дополнительная комплектация'!$P$198</f>
        <v>80</v>
      </c>
      <c r="E153" s="184">
        <f>'Дополнительная комплектация'!S198</f>
        <v>150</v>
      </c>
      <c r="F153" s="184">
        <f>'Дополнительная комплектация'!V198</f>
        <v>180</v>
      </c>
      <c r="G153" s="184">
        <f>'Дополнительная комплектация'!Y198</f>
        <v>210</v>
      </c>
      <c r="H153" s="133"/>
      <c r="I153" s="133"/>
      <c r="J153" s="133"/>
      <c r="K153" s="133"/>
      <c r="L153" s="133"/>
      <c r="M153" s="133"/>
      <c r="N153" s="133"/>
      <c r="O153" s="133"/>
      <c r="P153" s="133"/>
      <c r="Q153" s="133"/>
      <c r="R153" s="133"/>
      <c r="S153" s="133"/>
      <c r="T153" s="133"/>
      <c r="U153" s="133"/>
      <c r="V153" s="133"/>
      <c r="W153" s="133"/>
    </row>
    <row r="154" spans="1:23" ht="14.25" customHeight="1">
      <c r="A154" s="473"/>
      <c r="B154" s="577"/>
      <c r="C154" s="164" t="s">
        <v>951</v>
      </c>
      <c r="D154" s="57">
        <f>'Дополнительная комплектация'!$J$222*0.6</f>
        <v>129</v>
      </c>
      <c r="E154" s="57">
        <f>'Дополнительная комплектация'!$J$222*0.6</f>
        <v>129</v>
      </c>
      <c r="F154" s="57">
        <f>'Дополнительная комплектация'!$J$222*0.6</f>
        <v>129</v>
      </c>
      <c r="G154" s="57">
        <f>'Дополнительная комплектация'!$J$222*0.6</f>
        <v>129</v>
      </c>
      <c r="H154" s="133"/>
      <c r="I154" s="133"/>
      <c r="J154" s="133"/>
      <c r="K154" s="133"/>
      <c r="L154" s="133"/>
      <c r="M154" s="133"/>
      <c r="N154" s="133"/>
      <c r="O154" s="133"/>
      <c r="P154" s="133"/>
      <c r="Q154" s="133"/>
      <c r="R154" s="133"/>
      <c r="S154" s="133"/>
      <c r="T154" s="133"/>
      <c r="U154" s="133"/>
      <c r="V154" s="133"/>
      <c r="W154" s="133"/>
    </row>
    <row r="155" spans="1:23" ht="25.5">
      <c r="A155" s="473"/>
      <c r="B155" s="577"/>
      <c r="C155" s="140" t="s">
        <v>950</v>
      </c>
      <c r="D155" s="184">
        <f>'Дополнительная комплектация'!$M$357*4</f>
        <v>32</v>
      </c>
      <c r="E155" s="184">
        <f>'Дополнительная комплектация'!$M$357*4</f>
        <v>32</v>
      </c>
      <c r="F155" s="184">
        <f>'Дополнительная комплектация'!$M$357*4</f>
        <v>32</v>
      </c>
      <c r="G155" s="184">
        <f>'Дополнительная комплектация'!$M$357*4</f>
        <v>32</v>
      </c>
      <c r="H155" s="133"/>
      <c r="I155" s="133"/>
      <c r="J155" s="133"/>
      <c r="K155" s="133"/>
      <c r="L155" s="133"/>
      <c r="M155" s="133"/>
      <c r="N155" s="133"/>
      <c r="O155" s="133"/>
      <c r="P155" s="133"/>
      <c r="Q155" s="133"/>
      <c r="R155" s="133"/>
      <c r="S155" s="133"/>
      <c r="T155" s="133"/>
      <c r="U155" s="133"/>
      <c r="V155" s="133"/>
      <c r="W155" s="133"/>
    </row>
    <row r="156" spans="1:23" ht="25.5">
      <c r="A156" s="473"/>
      <c r="B156" s="577"/>
      <c r="C156" s="169" t="s">
        <v>1012</v>
      </c>
      <c r="D156" s="57" t="e">
        <f>Шкафы!#REF!</f>
        <v>#REF!</v>
      </c>
      <c r="E156" s="57" t="e">
        <f>Шкафы!#REF!</f>
        <v>#REF!</v>
      </c>
      <c r="F156" s="57" t="e">
        <f>Шкафы!#REF!</f>
        <v>#REF!</v>
      </c>
      <c r="G156" s="57" t="e">
        <f>Шкафы!#REF!</f>
        <v>#REF!</v>
      </c>
      <c r="H156" s="133"/>
      <c r="I156" s="141"/>
      <c r="J156" s="141"/>
      <c r="K156" s="141"/>
      <c r="L156" s="141"/>
      <c r="M156" s="141"/>
      <c r="N156" s="141"/>
      <c r="O156" s="141"/>
      <c r="P156" s="141"/>
      <c r="Q156" s="141"/>
      <c r="R156" s="141"/>
      <c r="S156" s="141"/>
      <c r="T156" s="141"/>
      <c r="U156" s="141"/>
      <c r="V156" s="141"/>
      <c r="W156" s="141"/>
    </row>
    <row r="157" spans="1:23" ht="26.25" customHeight="1">
      <c r="A157" s="473"/>
      <c r="B157" s="577"/>
      <c r="C157" s="169" t="s">
        <v>1011</v>
      </c>
      <c r="D157" s="184" t="e">
        <f>Шкафы!#REF!</f>
        <v>#REF!</v>
      </c>
      <c r="E157" s="184" t="e">
        <f>Шкафы!#REF!</f>
        <v>#REF!</v>
      </c>
      <c r="F157" s="184" t="e">
        <f>Шкафы!#REF!</f>
        <v>#REF!</v>
      </c>
      <c r="G157" s="184" t="e">
        <f>Шкафы!#REF!</f>
        <v>#REF!</v>
      </c>
      <c r="H157" s="141"/>
      <c r="I157" s="141"/>
      <c r="J157" s="141"/>
      <c r="K157" s="141"/>
      <c r="L157" s="141"/>
      <c r="M157" s="141"/>
      <c r="N157" s="141"/>
      <c r="O157" s="141"/>
      <c r="P157" s="141"/>
      <c r="Q157" s="141"/>
      <c r="R157" s="141"/>
      <c r="S157" s="141"/>
      <c r="T157" s="141"/>
      <c r="U157" s="141"/>
      <c r="V157" s="141"/>
      <c r="W157" s="141"/>
    </row>
    <row r="158" spans="1:23" ht="25.5">
      <c r="A158" s="473"/>
      <c r="B158" s="577"/>
      <c r="C158" s="170" t="s">
        <v>142</v>
      </c>
      <c r="D158" s="184">
        <f>'Дополнительная комплектация'!$AK$340</f>
        <v>185</v>
      </c>
      <c r="E158" s="184">
        <f>'Дополнительная комплектация'!$AK$340</f>
        <v>185</v>
      </c>
      <c r="F158" s="184">
        <f>'Дополнительная комплектация'!$AK$340</f>
        <v>185</v>
      </c>
      <c r="G158" s="184">
        <f>'Дополнительная комплектация'!$AK$340</f>
        <v>185</v>
      </c>
      <c r="H158" s="133"/>
      <c r="I158" s="141"/>
      <c r="J158" s="141"/>
      <c r="K158" s="141"/>
      <c r="L158" s="141"/>
      <c r="M158" s="141"/>
      <c r="N158" s="141"/>
      <c r="O158" s="141"/>
      <c r="P158" s="141"/>
      <c r="Q158" s="141"/>
      <c r="R158" s="141"/>
      <c r="S158" s="141"/>
      <c r="T158" s="141"/>
      <c r="U158" s="141"/>
      <c r="V158" s="141"/>
      <c r="W158" s="141"/>
    </row>
    <row r="159" spans="1:23" ht="14.25" customHeight="1">
      <c r="A159" s="473"/>
      <c r="B159" s="577"/>
      <c r="C159" s="170" t="s">
        <v>956</v>
      </c>
      <c r="D159" s="57" t="e">
        <f>Столы!#REF!</f>
        <v>#REF!</v>
      </c>
      <c r="E159" s="57" t="e">
        <f>Столы!#REF!</f>
        <v>#REF!</v>
      </c>
      <c r="F159" s="57" t="e">
        <f>Столы!#REF!</f>
        <v>#REF!</v>
      </c>
      <c r="G159" s="57" t="e">
        <f>Столы!#REF!</f>
        <v>#REF!</v>
      </c>
      <c r="H159" s="133"/>
      <c r="I159" s="133" t="e">
        <f>Столы!#REF!</f>
        <v>#REF!</v>
      </c>
      <c r="J159" s="133" t="e">
        <f>Столы!#REF!</f>
        <v>#REF!</v>
      </c>
      <c r="K159" s="133" t="e">
        <f>Столы!#REF!</f>
        <v>#REF!</v>
      </c>
      <c r="L159" s="133" t="e">
        <f>Столы!#REF!</f>
        <v>#REF!</v>
      </c>
      <c r="M159" s="133" t="e">
        <f>Столы!#REF!</f>
        <v>#REF!</v>
      </c>
      <c r="N159" s="133" t="e">
        <f>Столы!#REF!</f>
        <v>#REF!</v>
      </c>
      <c r="O159" s="133" t="e">
        <f>Столы!#REF!</f>
        <v>#REF!</v>
      </c>
      <c r="P159" s="133" t="e">
        <f>Столы!#REF!</f>
        <v>#REF!</v>
      </c>
      <c r="Q159" s="133" t="e">
        <f>Столы!#REF!</f>
        <v>#REF!</v>
      </c>
      <c r="R159" s="133"/>
      <c r="S159" s="133"/>
      <c r="T159" s="133"/>
      <c r="U159" s="133"/>
      <c r="V159" s="133"/>
      <c r="W159" s="133"/>
    </row>
    <row r="160" spans="1:23" ht="14.25" customHeight="1">
      <c r="A160" s="473"/>
      <c r="B160" s="577"/>
      <c r="C160" s="170" t="s">
        <v>956</v>
      </c>
      <c r="D160" s="57" t="e">
        <f>Столы!#REF!</f>
        <v>#REF!</v>
      </c>
      <c r="E160" s="57" t="e">
        <f>Столы!#REF!</f>
        <v>#REF!</v>
      </c>
      <c r="F160" s="57" t="e">
        <f>Столы!#REF!</f>
        <v>#REF!</v>
      </c>
      <c r="G160" s="57" t="e">
        <f>Столы!#REF!</f>
        <v>#REF!</v>
      </c>
      <c r="H160" s="133"/>
      <c r="I160" s="133" t="e">
        <f>Столы!#REF!</f>
        <v>#REF!</v>
      </c>
      <c r="J160" s="133" t="e">
        <f>Столы!#REF!</f>
        <v>#REF!</v>
      </c>
      <c r="K160" s="133" t="e">
        <f>Столы!#REF!</f>
        <v>#REF!</v>
      </c>
      <c r="L160" s="133" t="e">
        <f>Столы!#REF!</f>
        <v>#REF!</v>
      </c>
      <c r="M160" s="133" t="e">
        <f>Столы!#REF!</f>
        <v>#REF!</v>
      </c>
      <c r="N160" s="133" t="e">
        <f>Столы!#REF!</f>
        <v>#REF!</v>
      </c>
      <c r="O160" s="133" t="e">
        <f>Столы!#REF!</f>
        <v>#REF!</v>
      </c>
      <c r="P160" s="133" t="e">
        <f>Столы!#REF!</f>
        <v>#REF!</v>
      </c>
      <c r="Q160" s="133" t="e">
        <f>Столы!#REF!</f>
        <v>#REF!</v>
      </c>
      <c r="R160" s="133"/>
      <c r="S160" s="133"/>
      <c r="T160" s="133"/>
      <c r="U160" s="133"/>
      <c r="V160" s="133"/>
      <c r="W160" s="133"/>
    </row>
    <row r="161" spans="1:23" ht="25.5">
      <c r="A161" s="473"/>
      <c r="B161" s="577"/>
      <c r="C161" s="170" t="s">
        <v>955</v>
      </c>
      <c r="D161" s="57" t="e">
        <f>Столы!#REF!</f>
        <v>#REF!</v>
      </c>
      <c r="E161" s="57" t="e">
        <f>Столы!#REF!</f>
        <v>#REF!</v>
      </c>
      <c r="F161" s="57" t="e">
        <f>Столы!#REF!</f>
        <v>#REF!</v>
      </c>
      <c r="G161" s="57" t="e">
        <f>Столы!#REF!</f>
        <v>#REF!</v>
      </c>
      <c r="H161" s="133"/>
      <c r="I161" s="133" t="e">
        <f>Столы!#REF!</f>
        <v>#REF!</v>
      </c>
      <c r="J161" s="133" t="e">
        <f>Столы!#REF!</f>
        <v>#REF!</v>
      </c>
      <c r="K161" s="133" t="e">
        <f>Столы!#REF!</f>
        <v>#REF!</v>
      </c>
      <c r="L161" s="133" t="e">
        <f>Столы!#REF!</f>
        <v>#REF!</v>
      </c>
      <c r="M161" s="133" t="e">
        <f>Столы!#REF!</f>
        <v>#REF!</v>
      </c>
      <c r="N161" s="133" t="e">
        <f>Столы!#REF!</f>
        <v>#REF!</v>
      </c>
      <c r="O161" s="133" t="e">
        <f>Столы!#REF!</f>
        <v>#REF!</v>
      </c>
      <c r="P161" s="133" t="e">
        <f>Столы!#REF!</f>
        <v>#REF!</v>
      </c>
      <c r="Q161" s="133" t="e">
        <f>Столы!#REF!</f>
        <v>#REF!</v>
      </c>
      <c r="R161" s="133"/>
      <c r="S161" s="133"/>
      <c r="T161" s="133"/>
      <c r="U161" s="133"/>
      <c r="V161" s="133"/>
      <c r="W161" s="133"/>
    </row>
    <row r="162" spans="1:23" ht="25.5">
      <c r="A162" s="473"/>
      <c r="B162" s="577"/>
      <c r="C162" s="140" t="s">
        <v>219</v>
      </c>
      <c r="D162" s="57" t="e">
        <f>Столы!#REF!</f>
        <v>#REF!</v>
      </c>
      <c r="E162" s="57" t="e">
        <f>Столы!#REF!</f>
        <v>#REF!</v>
      </c>
      <c r="F162" s="57" t="e">
        <f>Столы!#REF!</f>
        <v>#REF!</v>
      </c>
      <c r="G162" s="57" t="e">
        <f>Столы!#REF!</f>
        <v>#REF!</v>
      </c>
      <c r="H162" s="133" t="e">
        <f>Столы!#REF!</f>
        <v>#REF!</v>
      </c>
      <c r="I162" s="133" t="e">
        <f>Столы!#REF!</f>
        <v>#REF!</v>
      </c>
      <c r="J162" s="133" t="e">
        <f>Столы!#REF!</f>
        <v>#REF!</v>
      </c>
      <c r="K162" s="133" t="e">
        <f>Столы!#REF!</f>
        <v>#REF!</v>
      </c>
      <c r="L162" s="133" t="e">
        <f>Столы!#REF!</f>
        <v>#REF!</v>
      </c>
      <c r="M162" s="133" t="e">
        <f>Столы!#REF!</f>
        <v>#REF!</v>
      </c>
      <c r="N162" s="133" t="e">
        <f>Столы!#REF!</f>
        <v>#REF!</v>
      </c>
      <c r="O162" s="133" t="e">
        <f>Столы!#REF!</f>
        <v>#REF!</v>
      </c>
      <c r="P162" s="133" t="e">
        <f>Столы!#REF!</f>
        <v>#REF!</v>
      </c>
      <c r="Q162" s="133" t="e">
        <f>Столы!#REF!</f>
        <v>#REF!</v>
      </c>
      <c r="R162" s="133"/>
      <c r="S162" s="133"/>
      <c r="T162" s="133"/>
      <c r="U162" s="133"/>
      <c r="V162" s="133"/>
      <c r="W162" s="133"/>
    </row>
    <row r="163" spans="1:23" ht="14.25" customHeight="1">
      <c r="A163" s="473"/>
      <c r="B163" s="577"/>
      <c r="C163" s="170" t="s">
        <v>1010</v>
      </c>
      <c r="D163" s="57" t="e">
        <f>Столы!#REF!</f>
        <v>#REF!</v>
      </c>
      <c r="E163" s="57" t="e">
        <f>Столы!#REF!</f>
        <v>#REF!</v>
      </c>
      <c r="F163" s="57" t="e">
        <f>Столы!#REF!</f>
        <v>#REF!</v>
      </c>
      <c r="G163" s="57" t="e">
        <f>Столы!#REF!</f>
        <v>#REF!</v>
      </c>
      <c r="H163" s="133" t="e">
        <f>Столы!#REF!</f>
        <v>#REF!</v>
      </c>
      <c r="I163" s="133" t="e">
        <f>Столы!#REF!</f>
        <v>#REF!</v>
      </c>
      <c r="J163" s="133" t="e">
        <f>Столы!#REF!</f>
        <v>#REF!</v>
      </c>
      <c r="K163" s="133" t="e">
        <f>Столы!#REF!</f>
        <v>#REF!</v>
      </c>
      <c r="L163" s="133" t="e">
        <f>Столы!#REF!</f>
        <v>#REF!</v>
      </c>
      <c r="M163" s="133" t="e">
        <f>Столы!#REF!</f>
        <v>#REF!</v>
      </c>
      <c r="N163" s="133" t="e">
        <f>Столы!#REF!</f>
        <v>#REF!</v>
      </c>
      <c r="O163" s="133" t="e">
        <f>Столы!#REF!</f>
        <v>#REF!</v>
      </c>
      <c r="P163" s="133" t="e">
        <f>Столы!#REF!</f>
        <v>#REF!</v>
      </c>
      <c r="Q163" s="133" t="e">
        <f>Столы!#REF!</f>
        <v>#REF!</v>
      </c>
      <c r="R163" s="133"/>
      <c r="S163" s="133"/>
      <c r="T163" s="133"/>
      <c r="U163" s="133"/>
      <c r="V163" s="133"/>
      <c r="W163" s="133"/>
    </row>
    <row r="164" spans="1:23" ht="25.5">
      <c r="A164" s="473"/>
      <c r="B164" s="577"/>
      <c r="C164" s="170" t="s">
        <v>1009</v>
      </c>
      <c r="D164" s="57" t="e">
        <f>Столы!#REF!</f>
        <v>#REF!</v>
      </c>
      <c r="E164" s="57" t="e">
        <f>Столы!#REF!</f>
        <v>#REF!</v>
      </c>
      <c r="F164" s="57" t="e">
        <f>Столы!#REF!</f>
        <v>#REF!</v>
      </c>
      <c r="G164" s="57" t="e">
        <f>Столы!#REF!</f>
        <v>#REF!</v>
      </c>
      <c r="H164" s="133"/>
      <c r="I164" s="133" t="e">
        <f>Столы!#REF!</f>
        <v>#REF!</v>
      </c>
      <c r="J164" s="133" t="e">
        <f>Столы!#REF!</f>
        <v>#REF!</v>
      </c>
      <c r="K164" s="133" t="e">
        <f>Столы!#REF!</f>
        <v>#REF!</v>
      </c>
      <c r="L164" s="133" t="e">
        <f>Столы!#REF!</f>
        <v>#REF!</v>
      </c>
      <c r="M164" s="133" t="e">
        <f>Столы!#REF!</f>
        <v>#REF!</v>
      </c>
      <c r="N164" s="133" t="e">
        <f>Столы!#REF!</f>
        <v>#REF!</v>
      </c>
      <c r="O164" s="133" t="e">
        <f>Столы!#REF!</f>
        <v>#REF!</v>
      </c>
      <c r="P164" s="133" t="e">
        <f>Столы!#REF!</f>
        <v>#REF!</v>
      </c>
      <c r="Q164" s="133" t="e">
        <f>Столы!#REF!</f>
        <v>#REF!</v>
      </c>
      <c r="R164" s="133"/>
      <c r="S164" s="133"/>
      <c r="T164" s="133"/>
      <c r="U164" s="133"/>
      <c r="V164" s="133"/>
      <c r="W164" s="133"/>
    </row>
    <row r="165" spans="1:23" ht="25.5">
      <c r="A165" s="473"/>
      <c r="B165" s="577"/>
      <c r="C165" s="140" t="s">
        <v>1003</v>
      </c>
      <c r="D165" s="57" t="e">
        <f>Шкафы!#REF!</f>
        <v>#REF!</v>
      </c>
      <c r="E165" s="57" t="e">
        <f>Шкафы!#REF!</f>
        <v>#REF!</v>
      </c>
      <c r="F165" s="57" t="e">
        <f>Шкафы!#REF!</f>
        <v>#REF!</v>
      </c>
      <c r="G165" s="57" t="e">
        <f>Шкафы!#REF!</f>
        <v>#REF!</v>
      </c>
      <c r="H165" s="133" t="e">
        <f>Шкафы!#REF!</f>
        <v>#REF!</v>
      </c>
      <c r="I165" s="133"/>
      <c r="J165" s="133"/>
      <c r="K165" s="133"/>
      <c r="L165" s="133"/>
      <c r="M165" s="133"/>
      <c r="N165" s="133"/>
      <c r="O165" s="133"/>
      <c r="P165" s="133"/>
      <c r="Q165" s="133"/>
      <c r="R165" s="133" t="e">
        <f>Шкафы!#REF!</f>
        <v>#REF!</v>
      </c>
      <c r="S165" s="133" t="e">
        <f>Шкафы!#REF!</f>
        <v>#REF!</v>
      </c>
      <c r="T165" s="133" t="e">
        <f>Шкафы!#REF!</f>
        <v>#REF!</v>
      </c>
      <c r="U165" s="133" t="e">
        <f>Шкафы!#REF!</f>
        <v>#REF!</v>
      </c>
      <c r="V165" s="133" t="e">
        <f>Шкафы!#REF!</f>
        <v>#REF!</v>
      </c>
      <c r="W165" s="133" t="e">
        <f>Шкафы!#REF!</f>
        <v>#REF!</v>
      </c>
    </row>
    <row r="166" spans="1:23" ht="26.25" customHeight="1">
      <c r="A166" s="473"/>
      <c r="B166" s="577"/>
      <c r="C166" s="140" t="s">
        <v>1008</v>
      </c>
      <c r="D166" s="184" t="e">
        <f>Шкафы!#REF!</f>
        <v>#REF!</v>
      </c>
      <c r="E166" s="184" t="e">
        <f>Шкафы!#REF!</f>
        <v>#REF!</v>
      </c>
      <c r="F166" s="184" t="e">
        <f>Шкафы!#REF!</f>
        <v>#REF!</v>
      </c>
      <c r="G166" s="184" t="e">
        <f>Шкафы!#REF!</f>
        <v>#REF!</v>
      </c>
      <c r="H166" s="133" t="e">
        <f>Шкафы!#REF!</f>
        <v>#REF!</v>
      </c>
      <c r="I166" s="133"/>
      <c r="J166" s="133"/>
      <c r="K166" s="133"/>
      <c r="L166" s="133"/>
      <c r="M166" s="133"/>
      <c r="N166" s="133"/>
      <c r="O166" s="133"/>
      <c r="P166" s="133"/>
      <c r="Q166" s="133"/>
      <c r="R166" s="133" t="e">
        <f>Шкафы!#REF!</f>
        <v>#REF!</v>
      </c>
      <c r="S166" s="133" t="e">
        <f>Шкафы!#REF!</f>
        <v>#REF!</v>
      </c>
      <c r="T166" s="133" t="e">
        <f>Шкафы!#REF!</f>
        <v>#REF!</v>
      </c>
      <c r="U166" s="133" t="e">
        <f>Шкафы!#REF!</f>
        <v>#REF!</v>
      </c>
      <c r="V166" s="133" t="e">
        <f>Шкафы!#REF!</f>
        <v>#REF!</v>
      </c>
      <c r="W166" s="133" t="e">
        <f>Шкафы!#REF!</f>
        <v>#REF!</v>
      </c>
    </row>
    <row r="167" spans="1:23" ht="25.5">
      <c r="A167" s="473"/>
      <c r="B167" s="577"/>
      <c r="C167" s="140" t="s">
        <v>1007</v>
      </c>
      <c r="D167" s="57" t="e">
        <f>Шкафы!#REF!</f>
        <v>#REF!</v>
      </c>
      <c r="E167" s="57" t="e">
        <f>Шкафы!#REF!</f>
        <v>#REF!</v>
      </c>
      <c r="F167" s="57" t="e">
        <f>Шкафы!#REF!</f>
        <v>#REF!</v>
      </c>
      <c r="G167" s="57" t="e">
        <f>Шкафы!#REF!</f>
        <v>#REF!</v>
      </c>
      <c r="H167" s="133" t="e">
        <f>Шкафы!#REF!</f>
        <v>#REF!</v>
      </c>
      <c r="I167" s="133"/>
      <c r="J167" s="133"/>
      <c r="K167" s="133"/>
      <c r="L167" s="133"/>
      <c r="M167" s="133"/>
      <c r="N167" s="133"/>
      <c r="O167" s="133"/>
      <c r="P167" s="133"/>
      <c r="Q167" s="133"/>
      <c r="R167" s="133"/>
      <c r="S167" s="133"/>
      <c r="T167" s="133"/>
      <c r="U167" s="133"/>
      <c r="V167" s="133"/>
      <c r="W167" s="133"/>
    </row>
    <row r="168" spans="1:23" ht="25.5">
      <c r="A168" s="473"/>
      <c r="B168" s="577"/>
      <c r="C168" s="140" t="s">
        <v>260</v>
      </c>
      <c r="D168" s="57" t="e">
        <f>Шкафы!#REF!</f>
        <v>#REF!</v>
      </c>
      <c r="E168" s="57" t="e">
        <f>Шкафы!#REF!</f>
        <v>#REF!</v>
      </c>
      <c r="F168" s="57" t="e">
        <f>Шкафы!#REF!</f>
        <v>#REF!</v>
      </c>
      <c r="G168" s="57" t="e">
        <f>Шкафы!#REF!</f>
        <v>#REF!</v>
      </c>
      <c r="H168" s="133" t="e">
        <f>Шкафы!#REF!</f>
        <v>#REF!</v>
      </c>
      <c r="I168" s="133"/>
      <c r="J168" s="133"/>
      <c r="K168" s="133"/>
      <c r="L168" s="133"/>
      <c r="M168" s="133"/>
      <c r="N168" s="133"/>
      <c r="O168" s="133"/>
      <c r="P168" s="133"/>
      <c r="Q168" s="133"/>
      <c r="R168" s="133"/>
      <c r="S168" s="133"/>
      <c r="T168" s="133"/>
      <c r="U168" s="133"/>
      <c r="V168" s="133"/>
      <c r="W168" s="133"/>
    </row>
    <row r="169" spans="1:23" ht="25.5">
      <c r="A169" s="473"/>
      <c r="B169" s="577"/>
      <c r="C169" s="140" t="s">
        <v>262</v>
      </c>
      <c r="D169" s="57" t="e">
        <f>Шкафы!#REF!</f>
        <v>#REF!</v>
      </c>
      <c r="E169" s="57" t="e">
        <f>Шкафы!#REF!</f>
        <v>#REF!</v>
      </c>
      <c r="F169" s="57" t="e">
        <f>Шкафы!#REF!</f>
        <v>#REF!</v>
      </c>
      <c r="G169" s="57" t="e">
        <f>Шкафы!#REF!</f>
        <v>#REF!</v>
      </c>
      <c r="H169" s="133" t="e">
        <f>Шкафы!#REF!</f>
        <v>#REF!</v>
      </c>
      <c r="I169" s="133"/>
      <c r="J169" s="133"/>
      <c r="K169" s="133"/>
      <c r="L169" s="133"/>
      <c r="M169" s="133"/>
      <c r="N169" s="133"/>
      <c r="O169" s="133"/>
      <c r="P169" s="133"/>
      <c r="Q169" s="133"/>
      <c r="R169" s="133"/>
      <c r="S169" s="133"/>
      <c r="T169" s="133"/>
      <c r="U169" s="133"/>
      <c r="V169" s="133"/>
      <c r="W169" s="133"/>
    </row>
    <row r="170" spans="1:23" ht="40.5">
      <c r="A170" s="183" t="s">
        <v>1006</v>
      </c>
      <c r="B170" s="182"/>
      <c r="C170" s="134" t="s">
        <v>136</v>
      </c>
      <c r="D170" s="57" t="e">
        <f t="shared" ref="D170" si="12">SUM(D152:D169)</f>
        <v>#REF!</v>
      </c>
      <c r="E170" s="57" t="e">
        <f t="shared" ref="E170:W170" si="13">SUM(E152:E169)</f>
        <v>#REF!</v>
      </c>
      <c r="F170" s="57" t="e">
        <f t="shared" si="13"/>
        <v>#REF!</v>
      </c>
      <c r="G170" s="57" t="e">
        <f t="shared" si="13"/>
        <v>#REF!</v>
      </c>
      <c r="H170" s="133" t="e">
        <f t="shared" si="13"/>
        <v>#REF!</v>
      </c>
      <c r="I170" s="133" t="e">
        <f t="shared" si="13"/>
        <v>#REF!</v>
      </c>
      <c r="J170" s="133" t="e">
        <f t="shared" si="13"/>
        <v>#REF!</v>
      </c>
      <c r="K170" s="133" t="e">
        <f t="shared" si="13"/>
        <v>#REF!</v>
      </c>
      <c r="L170" s="133" t="e">
        <f t="shared" si="13"/>
        <v>#REF!</v>
      </c>
      <c r="M170" s="133" t="e">
        <f t="shared" si="13"/>
        <v>#REF!</v>
      </c>
      <c r="N170" s="133" t="e">
        <f t="shared" si="13"/>
        <v>#REF!</v>
      </c>
      <c r="O170" s="133" t="e">
        <f t="shared" si="13"/>
        <v>#REF!</v>
      </c>
      <c r="P170" s="133" t="e">
        <f t="shared" si="13"/>
        <v>#REF!</v>
      </c>
      <c r="Q170" s="133" t="e">
        <f t="shared" si="13"/>
        <v>#REF!</v>
      </c>
      <c r="R170" s="133" t="e">
        <f t="shared" si="13"/>
        <v>#REF!</v>
      </c>
      <c r="S170" s="133" t="e">
        <f t="shared" si="13"/>
        <v>#REF!</v>
      </c>
      <c r="T170" s="133" t="e">
        <f t="shared" si="13"/>
        <v>#REF!</v>
      </c>
      <c r="U170" s="133" t="e">
        <f t="shared" si="13"/>
        <v>#REF!</v>
      </c>
      <c r="V170" s="133" t="e">
        <f t="shared" si="13"/>
        <v>#REF!</v>
      </c>
      <c r="W170" s="133" t="e">
        <f t="shared" si="13"/>
        <v>#REF!</v>
      </c>
    </row>
    <row r="171" spans="1:23">
      <c r="A171" s="477"/>
      <c r="B171" s="577"/>
      <c r="C171" s="140" t="s">
        <v>225</v>
      </c>
      <c r="D171" s="57">
        <f>'Дополнительная комплектация'!$B$198*2</f>
        <v>420</v>
      </c>
      <c r="E171" s="145">
        <f>'Дополнительная комплектация'!E198*2</f>
        <v>800</v>
      </c>
      <c r="F171" s="145">
        <f>'Дополнительная комплектация'!H198*2</f>
        <v>960</v>
      </c>
      <c r="G171" s="145">
        <f>'Дополнительная комплектация'!K198*2</f>
        <v>1140</v>
      </c>
      <c r="H171" s="188"/>
      <c r="I171" s="188"/>
      <c r="J171" s="188"/>
      <c r="K171" s="188"/>
      <c r="L171" s="188"/>
      <c r="M171" s="188"/>
      <c r="N171" s="188"/>
      <c r="O171" s="188"/>
      <c r="P171" s="188"/>
      <c r="Q171" s="188"/>
      <c r="R171" s="188"/>
      <c r="S171" s="188"/>
      <c r="T171" s="188"/>
      <c r="U171" s="188"/>
      <c r="V171" s="188"/>
      <c r="W171" s="188"/>
    </row>
    <row r="172" spans="1:23" ht="25.5">
      <c r="A172" s="478"/>
      <c r="B172" s="577"/>
      <c r="C172" s="140" t="s">
        <v>1005</v>
      </c>
      <c r="D172" s="57" t="e">
        <f>Шкафы!#REF!</f>
        <v>#REF!</v>
      </c>
      <c r="E172" s="57" t="e">
        <f>Шкафы!#REF!</f>
        <v>#REF!</v>
      </c>
      <c r="F172" s="57" t="e">
        <f>Шкафы!#REF!</f>
        <v>#REF!</v>
      </c>
      <c r="G172" s="57" t="e">
        <f>Шкафы!#REF!</f>
        <v>#REF!</v>
      </c>
      <c r="H172" s="133"/>
      <c r="I172" s="133"/>
      <c r="J172" s="133"/>
      <c r="K172" s="133"/>
      <c r="L172" s="133"/>
      <c r="M172" s="133"/>
      <c r="N172" s="133"/>
      <c r="O172" s="133"/>
      <c r="P172" s="133"/>
      <c r="Q172" s="133"/>
      <c r="R172" s="133"/>
      <c r="S172" s="133"/>
      <c r="T172" s="133"/>
      <c r="U172" s="133"/>
      <c r="V172" s="133"/>
      <c r="W172" s="133"/>
    </row>
    <row r="173" spans="1:23" ht="25.5">
      <c r="A173" s="478"/>
      <c r="B173" s="577"/>
      <c r="C173" s="170" t="s">
        <v>142</v>
      </c>
      <c r="D173" s="184">
        <f>'Дополнительная комплектация'!$AK$340</f>
        <v>185</v>
      </c>
      <c r="E173" s="184">
        <f>'Дополнительная комплектация'!$AK$340</f>
        <v>185</v>
      </c>
      <c r="F173" s="184">
        <f>'Дополнительная комплектация'!$AK$340</f>
        <v>185</v>
      </c>
      <c r="G173" s="184">
        <f>'Дополнительная комплектация'!$AK$340</f>
        <v>185</v>
      </c>
      <c r="H173" s="133"/>
      <c r="I173" s="133"/>
      <c r="J173" s="133"/>
      <c r="K173" s="133"/>
      <c r="L173" s="133"/>
      <c r="M173" s="133"/>
      <c r="N173" s="133"/>
      <c r="O173" s="133"/>
      <c r="P173" s="133"/>
      <c r="Q173" s="133"/>
      <c r="R173" s="133"/>
      <c r="S173" s="133"/>
      <c r="T173" s="133"/>
      <c r="U173" s="133"/>
      <c r="V173" s="133"/>
      <c r="W173" s="133"/>
    </row>
    <row r="174" spans="1:23">
      <c r="A174" s="478"/>
      <c r="B174" s="577"/>
      <c r="C174" s="170" t="s">
        <v>1004</v>
      </c>
      <c r="D174" s="57" t="e">
        <f>Столы!#REF!</f>
        <v>#REF!</v>
      </c>
      <c r="E174" s="57" t="e">
        <f>Столы!#REF!</f>
        <v>#REF!</v>
      </c>
      <c r="F174" s="57" t="e">
        <f>Столы!#REF!</f>
        <v>#REF!</v>
      </c>
      <c r="G174" s="57" t="e">
        <f>Столы!#REF!</f>
        <v>#REF!</v>
      </c>
      <c r="H174" s="133"/>
      <c r="I174" s="133" t="e">
        <f>Столы!#REF!</f>
        <v>#REF!</v>
      </c>
      <c r="J174" s="133" t="e">
        <f>Столы!#REF!</f>
        <v>#REF!</v>
      </c>
      <c r="K174" s="133" t="e">
        <f>Столы!#REF!</f>
        <v>#REF!</v>
      </c>
      <c r="L174" s="133" t="e">
        <f>Столы!#REF!</f>
        <v>#REF!</v>
      </c>
      <c r="M174" s="133" t="e">
        <f>Столы!#REF!</f>
        <v>#REF!</v>
      </c>
      <c r="N174" s="133" t="e">
        <f>Столы!#REF!</f>
        <v>#REF!</v>
      </c>
      <c r="O174" s="133" t="e">
        <f>Столы!#REF!</f>
        <v>#REF!</v>
      </c>
      <c r="P174" s="133" t="e">
        <f>Столы!#REF!</f>
        <v>#REF!</v>
      </c>
      <c r="Q174" s="133" t="e">
        <f>Столы!#REF!</f>
        <v>#REF!</v>
      </c>
      <c r="R174" s="133"/>
      <c r="S174" s="133"/>
      <c r="T174" s="133"/>
      <c r="U174" s="133"/>
      <c r="V174" s="133"/>
      <c r="W174" s="133"/>
    </row>
    <row r="175" spans="1:23">
      <c r="A175" s="478"/>
      <c r="B175" s="577"/>
      <c r="C175" s="170" t="s">
        <v>1004</v>
      </c>
      <c r="D175" s="57" t="e">
        <f>Столы!#REF!</f>
        <v>#REF!</v>
      </c>
      <c r="E175" s="57" t="e">
        <f>Столы!#REF!</f>
        <v>#REF!</v>
      </c>
      <c r="F175" s="57" t="e">
        <f>Столы!#REF!</f>
        <v>#REF!</v>
      </c>
      <c r="G175" s="57" t="e">
        <f>Столы!#REF!</f>
        <v>#REF!</v>
      </c>
      <c r="H175" s="133"/>
      <c r="I175" s="133" t="e">
        <f>Столы!#REF!</f>
        <v>#REF!</v>
      </c>
      <c r="J175" s="133" t="e">
        <f>Столы!#REF!</f>
        <v>#REF!</v>
      </c>
      <c r="K175" s="133" t="e">
        <f>Столы!#REF!</f>
        <v>#REF!</v>
      </c>
      <c r="L175" s="133" t="e">
        <f>Столы!#REF!</f>
        <v>#REF!</v>
      </c>
      <c r="M175" s="133" t="e">
        <f>Столы!#REF!</f>
        <v>#REF!</v>
      </c>
      <c r="N175" s="133" t="e">
        <f>Столы!#REF!</f>
        <v>#REF!</v>
      </c>
      <c r="O175" s="133" t="e">
        <f>Столы!#REF!</f>
        <v>#REF!</v>
      </c>
      <c r="P175" s="133" t="e">
        <f>Столы!#REF!</f>
        <v>#REF!</v>
      </c>
      <c r="Q175" s="133" t="e">
        <f>Столы!#REF!</f>
        <v>#REF!</v>
      </c>
      <c r="R175" s="133"/>
      <c r="S175" s="133"/>
      <c r="T175" s="133"/>
      <c r="U175" s="133"/>
      <c r="V175" s="133"/>
      <c r="W175" s="133"/>
    </row>
    <row r="176" spans="1:23" ht="25.5">
      <c r="A176" s="478"/>
      <c r="B176" s="577"/>
      <c r="C176" s="170" t="s">
        <v>955</v>
      </c>
      <c r="D176" s="57" t="e">
        <f>Столы!#REF!</f>
        <v>#REF!</v>
      </c>
      <c r="E176" s="57" t="e">
        <f>Столы!#REF!</f>
        <v>#REF!</v>
      </c>
      <c r="F176" s="57" t="e">
        <f>Столы!#REF!</f>
        <v>#REF!</v>
      </c>
      <c r="G176" s="57" t="e">
        <f>Столы!#REF!</f>
        <v>#REF!</v>
      </c>
      <c r="H176" s="133"/>
      <c r="I176" s="133" t="e">
        <f>Столы!#REF!</f>
        <v>#REF!</v>
      </c>
      <c r="J176" s="133" t="e">
        <f>Столы!#REF!</f>
        <v>#REF!</v>
      </c>
      <c r="K176" s="133" t="e">
        <f>Столы!#REF!</f>
        <v>#REF!</v>
      </c>
      <c r="L176" s="133" t="e">
        <f>Столы!#REF!</f>
        <v>#REF!</v>
      </c>
      <c r="M176" s="133" t="e">
        <f>Столы!#REF!</f>
        <v>#REF!</v>
      </c>
      <c r="N176" s="133" t="e">
        <f>Столы!#REF!</f>
        <v>#REF!</v>
      </c>
      <c r="O176" s="133" t="e">
        <f>Столы!#REF!</f>
        <v>#REF!</v>
      </c>
      <c r="P176" s="133" t="e">
        <f>Столы!#REF!</f>
        <v>#REF!</v>
      </c>
      <c r="Q176" s="133" t="e">
        <f>Столы!#REF!</f>
        <v>#REF!</v>
      </c>
      <c r="R176" s="133"/>
      <c r="S176" s="133"/>
      <c r="T176" s="133"/>
      <c r="U176" s="133"/>
      <c r="V176" s="133"/>
      <c r="W176" s="133"/>
    </row>
    <row r="177" spans="1:23" ht="25.5">
      <c r="A177" s="478"/>
      <c r="B177" s="577"/>
      <c r="C177" s="140" t="s">
        <v>219</v>
      </c>
      <c r="D177" s="57" t="e">
        <f>Столы!#REF!</f>
        <v>#REF!</v>
      </c>
      <c r="E177" s="57" t="e">
        <f>Столы!#REF!</f>
        <v>#REF!</v>
      </c>
      <c r="F177" s="57" t="e">
        <f>Столы!#REF!</f>
        <v>#REF!</v>
      </c>
      <c r="G177" s="57" t="e">
        <f>Столы!#REF!</f>
        <v>#REF!</v>
      </c>
      <c r="H177" s="133" t="e">
        <f>Столы!#REF!</f>
        <v>#REF!</v>
      </c>
      <c r="I177" s="133" t="e">
        <f>Столы!#REF!</f>
        <v>#REF!</v>
      </c>
      <c r="J177" s="133" t="e">
        <f>Столы!#REF!</f>
        <v>#REF!</v>
      </c>
      <c r="K177" s="133" t="e">
        <f>Столы!#REF!</f>
        <v>#REF!</v>
      </c>
      <c r="L177" s="133" t="e">
        <f>Столы!#REF!</f>
        <v>#REF!</v>
      </c>
      <c r="M177" s="133" t="e">
        <f>Столы!#REF!</f>
        <v>#REF!</v>
      </c>
      <c r="N177" s="133" t="e">
        <f>Столы!#REF!</f>
        <v>#REF!</v>
      </c>
      <c r="O177" s="133" t="e">
        <f>Столы!#REF!</f>
        <v>#REF!</v>
      </c>
      <c r="P177" s="133" t="e">
        <f>Столы!#REF!</f>
        <v>#REF!</v>
      </c>
      <c r="Q177" s="133" t="e">
        <f>Столы!#REF!</f>
        <v>#REF!</v>
      </c>
      <c r="R177" s="133"/>
      <c r="S177" s="133"/>
      <c r="T177" s="133"/>
      <c r="U177" s="133"/>
      <c r="V177" s="133"/>
      <c r="W177" s="133"/>
    </row>
    <row r="178" spans="1:23">
      <c r="A178" s="478"/>
      <c r="B178" s="577"/>
      <c r="C178" s="185" t="s">
        <v>984</v>
      </c>
      <c r="D178" s="57" t="e">
        <f>Столы!#REF!</f>
        <v>#REF!</v>
      </c>
      <c r="E178" s="57" t="e">
        <f>Столы!#REF!</f>
        <v>#REF!</v>
      </c>
      <c r="F178" s="57" t="e">
        <f>Столы!#REF!</f>
        <v>#REF!</v>
      </c>
      <c r="G178" s="57" t="e">
        <f>Столы!#REF!</f>
        <v>#REF!</v>
      </c>
      <c r="H178" s="133" t="e">
        <f>Столы!#REF!</f>
        <v>#REF!</v>
      </c>
      <c r="I178" s="133" t="e">
        <f>Столы!#REF!</f>
        <v>#REF!</v>
      </c>
      <c r="J178" s="133" t="e">
        <f>Столы!#REF!</f>
        <v>#REF!</v>
      </c>
      <c r="K178" s="133" t="e">
        <f>Столы!#REF!</f>
        <v>#REF!</v>
      </c>
      <c r="L178" s="133" t="e">
        <f>Столы!#REF!</f>
        <v>#REF!</v>
      </c>
      <c r="M178" s="133" t="e">
        <f>Столы!#REF!</f>
        <v>#REF!</v>
      </c>
      <c r="N178" s="133" t="e">
        <f>Столы!#REF!</f>
        <v>#REF!</v>
      </c>
      <c r="O178" s="133" t="e">
        <f>Столы!#REF!</f>
        <v>#REF!</v>
      </c>
      <c r="P178" s="133" t="e">
        <f>Столы!#REF!</f>
        <v>#REF!</v>
      </c>
      <c r="Q178" s="133" t="e">
        <f>Столы!#REF!</f>
        <v>#REF!</v>
      </c>
      <c r="R178" s="133"/>
      <c r="S178" s="133"/>
      <c r="T178" s="133"/>
      <c r="U178" s="133"/>
      <c r="V178" s="133"/>
      <c r="W178" s="133"/>
    </row>
    <row r="179" spans="1:23" ht="25.5">
      <c r="A179" s="478"/>
      <c r="B179" s="577"/>
      <c r="C179" s="140" t="s">
        <v>1003</v>
      </c>
      <c r="D179" s="57" t="e">
        <f>Шкафы!#REF!</f>
        <v>#REF!</v>
      </c>
      <c r="E179" s="57" t="e">
        <f>Шкафы!#REF!</f>
        <v>#REF!</v>
      </c>
      <c r="F179" s="57" t="e">
        <f>Шкафы!#REF!</f>
        <v>#REF!</v>
      </c>
      <c r="G179" s="57" t="e">
        <f>Шкафы!#REF!</f>
        <v>#REF!</v>
      </c>
      <c r="H179" s="133" t="e">
        <f>Шкафы!#REF!</f>
        <v>#REF!</v>
      </c>
      <c r="I179" s="133"/>
      <c r="J179" s="133"/>
      <c r="K179" s="133"/>
      <c r="L179" s="133"/>
      <c r="M179" s="133"/>
      <c r="N179" s="133"/>
      <c r="O179" s="133"/>
      <c r="P179" s="133"/>
      <c r="Q179" s="133"/>
      <c r="R179" s="133" t="e">
        <f>Шкафы!#REF!</f>
        <v>#REF!</v>
      </c>
      <c r="S179" s="133" t="e">
        <f>Шкафы!#REF!</f>
        <v>#REF!</v>
      </c>
      <c r="T179" s="133" t="e">
        <f>Шкафы!#REF!</f>
        <v>#REF!</v>
      </c>
      <c r="U179" s="133" t="e">
        <f>Шкафы!#REF!</f>
        <v>#REF!</v>
      </c>
      <c r="V179" s="133" t="e">
        <f>Шкафы!#REF!</f>
        <v>#REF!</v>
      </c>
      <c r="W179" s="133" t="e">
        <f>Шкафы!#REF!</f>
        <v>#REF!</v>
      </c>
    </row>
    <row r="180" spans="1:23" ht="26.25" customHeight="1">
      <c r="A180" s="478"/>
      <c r="B180" s="577"/>
      <c r="C180" s="140" t="s">
        <v>1003</v>
      </c>
      <c r="D180" s="184" t="e">
        <f>Шкафы!#REF!</f>
        <v>#REF!</v>
      </c>
      <c r="E180" s="184" t="e">
        <f>Шкафы!#REF!</f>
        <v>#REF!</v>
      </c>
      <c r="F180" s="184" t="e">
        <f>Шкафы!#REF!</f>
        <v>#REF!</v>
      </c>
      <c r="G180" s="184" t="e">
        <f>Шкафы!#REF!</f>
        <v>#REF!</v>
      </c>
      <c r="H180" s="133" t="e">
        <f>Шкафы!#REF!</f>
        <v>#REF!</v>
      </c>
      <c r="I180" s="133"/>
      <c r="J180" s="133"/>
      <c r="K180" s="133"/>
      <c r="L180" s="133"/>
      <c r="M180" s="133"/>
      <c r="N180" s="133"/>
      <c r="O180" s="133"/>
      <c r="P180" s="133"/>
      <c r="Q180" s="133"/>
      <c r="R180" s="133" t="e">
        <f>Шкафы!#REF!</f>
        <v>#REF!</v>
      </c>
      <c r="S180" s="133" t="e">
        <f>Шкафы!#REF!</f>
        <v>#REF!</v>
      </c>
      <c r="T180" s="133" t="e">
        <f>Шкафы!#REF!</f>
        <v>#REF!</v>
      </c>
      <c r="U180" s="133" t="e">
        <f>Шкафы!#REF!</f>
        <v>#REF!</v>
      </c>
      <c r="V180" s="133" t="e">
        <f>Шкафы!#REF!</f>
        <v>#REF!</v>
      </c>
      <c r="W180" s="133" t="e">
        <f>Шкафы!#REF!</f>
        <v>#REF!</v>
      </c>
    </row>
    <row r="181" spans="1:23" ht="25.5">
      <c r="A181" s="478"/>
      <c r="B181" s="577"/>
      <c r="C181" s="140" t="s">
        <v>1002</v>
      </c>
      <c r="D181" s="57" t="e">
        <f>Шкафы!#REF!</f>
        <v>#REF!</v>
      </c>
      <c r="E181" s="57" t="e">
        <f>Шкафы!#REF!</f>
        <v>#REF!</v>
      </c>
      <c r="F181" s="57" t="e">
        <f>Шкафы!#REF!</f>
        <v>#REF!</v>
      </c>
      <c r="G181" s="57" t="e">
        <f>Шкафы!#REF!</f>
        <v>#REF!</v>
      </c>
      <c r="H181" s="133" t="e">
        <f>Шкафы!#REF!</f>
        <v>#REF!</v>
      </c>
      <c r="I181" s="133"/>
      <c r="J181" s="133"/>
      <c r="K181" s="133"/>
      <c r="L181" s="133"/>
      <c r="M181" s="133"/>
      <c r="N181" s="133"/>
      <c r="O181" s="133"/>
      <c r="P181" s="133"/>
      <c r="Q181" s="133"/>
      <c r="R181" s="133"/>
      <c r="S181" s="133"/>
      <c r="T181" s="133"/>
      <c r="U181" s="133"/>
      <c r="V181" s="133"/>
      <c r="W181" s="133"/>
    </row>
    <row r="182" spans="1:23" ht="25.5">
      <c r="A182" s="479"/>
      <c r="B182" s="577"/>
      <c r="C182" s="140" t="s">
        <v>1002</v>
      </c>
      <c r="D182" s="57" t="e">
        <f>Шкафы!#REF!</f>
        <v>#REF!</v>
      </c>
      <c r="E182" s="57" t="e">
        <f>Шкафы!#REF!</f>
        <v>#REF!</v>
      </c>
      <c r="F182" s="57" t="e">
        <f>Шкафы!#REF!</f>
        <v>#REF!</v>
      </c>
      <c r="G182" s="57" t="e">
        <f>Шкафы!#REF!</f>
        <v>#REF!</v>
      </c>
      <c r="H182" s="133" t="e">
        <f>Шкафы!#REF!</f>
        <v>#REF!</v>
      </c>
      <c r="I182" s="133"/>
      <c r="J182" s="133"/>
      <c r="K182" s="133"/>
      <c r="L182" s="133"/>
      <c r="M182" s="133"/>
      <c r="N182" s="133"/>
      <c r="O182" s="133"/>
      <c r="P182" s="133"/>
      <c r="Q182" s="133"/>
      <c r="R182" s="133"/>
      <c r="S182" s="133"/>
      <c r="T182" s="133"/>
      <c r="U182" s="133"/>
      <c r="V182" s="133"/>
      <c r="W182" s="133"/>
    </row>
    <row r="183" spans="1:23" ht="36" customHeight="1">
      <c r="A183" s="183" t="s">
        <v>1001</v>
      </c>
      <c r="B183" s="577"/>
      <c r="C183" s="134" t="s">
        <v>136</v>
      </c>
      <c r="D183" s="57" t="e">
        <f t="shared" ref="D183" si="14">SUM(D171:D182)</f>
        <v>#REF!</v>
      </c>
      <c r="E183" s="57" t="e">
        <f t="shared" ref="E183:W183" si="15">SUM(E171:E182)</f>
        <v>#REF!</v>
      </c>
      <c r="F183" s="57" t="e">
        <f t="shared" si="15"/>
        <v>#REF!</v>
      </c>
      <c r="G183" s="57" t="e">
        <f t="shared" si="15"/>
        <v>#REF!</v>
      </c>
      <c r="H183" s="133" t="e">
        <f t="shared" si="15"/>
        <v>#REF!</v>
      </c>
      <c r="I183" s="133" t="e">
        <f t="shared" si="15"/>
        <v>#REF!</v>
      </c>
      <c r="J183" s="133" t="e">
        <f t="shared" si="15"/>
        <v>#REF!</v>
      </c>
      <c r="K183" s="133" t="e">
        <f t="shared" si="15"/>
        <v>#REF!</v>
      </c>
      <c r="L183" s="133" t="e">
        <f t="shared" si="15"/>
        <v>#REF!</v>
      </c>
      <c r="M183" s="133" t="e">
        <f t="shared" si="15"/>
        <v>#REF!</v>
      </c>
      <c r="N183" s="133" t="e">
        <f t="shared" si="15"/>
        <v>#REF!</v>
      </c>
      <c r="O183" s="133" t="e">
        <f t="shared" si="15"/>
        <v>#REF!</v>
      </c>
      <c r="P183" s="133" t="e">
        <f t="shared" si="15"/>
        <v>#REF!</v>
      </c>
      <c r="Q183" s="133" t="e">
        <f t="shared" si="15"/>
        <v>#REF!</v>
      </c>
      <c r="R183" s="133" t="e">
        <f t="shared" si="15"/>
        <v>#REF!</v>
      </c>
      <c r="S183" s="133" t="e">
        <f t="shared" si="15"/>
        <v>#REF!</v>
      </c>
      <c r="T183" s="133" t="e">
        <f t="shared" si="15"/>
        <v>#REF!</v>
      </c>
      <c r="U183" s="133" t="e">
        <f t="shared" si="15"/>
        <v>#REF!</v>
      </c>
      <c r="V183" s="133" t="e">
        <f t="shared" si="15"/>
        <v>#REF!</v>
      </c>
      <c r="W183" s="133" t="e">
        <f t="shared" si="15"/>
        <v>#REF!</v>
      </c>
    </row>
    <row r="184" spans="1:23">
      <c r="A184" s="477"/>
      <c r="B184" s="577"/>
      <c r="C184" s="140" t="s">
        <v>225</v>
      </c>
      <c r="D184" s="57">
        <f>'Дополнительная комплектация'!$B$198*2</f>
        <v>420</v>
      </c>
      <c r="E184" s="57">
        <f>'Дополнительная комплектация'!E198*2</f>
        <v>800</v>
      </c>
      <c r="F184" s="57">
        <f>'Дополнительная комплектация'!H198*2</f>
        <v>960</v>
      </c>
      <c r="G184" s="57">
        <f>'Дополнительная комплектация'!K198*2</f>
        <v>1140</v>
      </c>
      <c r="H184" s="133"/>
      <c r="I184" s="133"/>
      <c r="J184" s="133"/>
      <c r="K184" s="133"/>
      <c r="L184" s="133"/>
      <c r="M184" s="133"/>
      <c r="N184" s="133"/>
      <c r="O184" s="133"/>
      <c r="P184" s="133"/>
      <c r="Q184" s="133"/>
      <c r="R184" s="133"/>
      <c r="S184" s="133"/>
      <c r="T184" s="133"/>
      <c r="U184" s="133"/>
      <c r="V184" s="133"/>
      <c r="W184" s="133"/>
    </row>
    <row r="185" spans="1:23">
      <c r="A185" s="478"/>
      <c r="B185" s="577"/>
      <c r="C185" s="164" t="s">
        <v>951</v>
      </c>
      <c r="D185" s="57">
        <f>'Дополнительная комплектация'!$J$222*0.6</f>
        <v>129</v>
      </c>
      <c r="E185" s="57">
        <f>'Дополнительная комплектация'!$J$222*0.6</f>
        <v>129</v>
      </c>
      <c r="F185" s="57">
        <f>'Дополнительная комплектация'!$J$222*0.6</f>
        <v>129</v>
      </c>
      <c r="G185" s="57">
        <f>'Дополнительная комплектация'!$J$222*0.6</f>
        <v>129</v>
      </c>
      <c r="H185" s="133"/>
      <c r="I185" s="133"/>
      <c r="J185" s="133"/>
      <c r="K185" s="133"/>
      <c r="L185" s="133"/>
      <c r="M185" s="133"/>
      <c r="N185" s="133"/>
      <c r="O185" s="133"/>
      <c r="P185" s="133"/>
      <c r="Q185" s="133"/>
      <c r="R185" s="133"/>
      <c r="S185" s="133"/>
      <c r="T185" s="133"/>
      <c r="U185" s="133"/>
      <c r="V185" s="133"/>
      <c r="W185" s="133"/>
    </row>
    <row r="186" spans="1:23" ht="25.5">
      <c r="A186" s="478"/>
      <c r="B186" s="577"/>
      <c r="C186" s="140" t="s">
        <v>950</v>
      </c>
      <c r="D186" s="184">
        <f>'Дополнительная комплектация'!$M$357*4</f>
        <v>32</v>
      </c>
      <c r="E186" s="184">
        <f>'Дополнительная комплектация'!$M$357*4</f>
        <v>32</v>
      </c>
      <c r="F186" s="184">
        <f>'Дополнительная комплектация'!$M$357*4</f>
        <v>32</v>
      </c>
      <c r="G186" s="184">
        <f>'Дополнительная комплектация'!$M$357*4</f>
        <v>32</v>
      </c>
      <c r="H186" s="133"/>
      <c r="I186" s="133"/>
      <c r="J186" s="133"/>
      <c r="K186" s="133"/>
      <c r="L186" s="133"/>
      <c r="M186" s="133"/>
      <c r="N186" s="133"/>
      <c r="O186" s="133"/>
      <c r="P186" s="133"/>
      <c r="Q186" s="133"/>
      <c r="R186" s="133"/>
      <c r="S186" s="133"/>
      <c r="T186" s="133"/>
      <c r="U186" s="133"/>
      <c r="V186" s="133"/>
      <c r="W186" s="133"/>
    </row>
    <row r="187" spans="1:23" ht="25.5">
      <c r="A187" s="478"/>
      <c r="B187" s="577"/>
      <c r="C187" s="170" t="s">
        <v>142</v>
      </c>
      <c r="D187" s="184">
        <f>'Дополнительная комплектация'!$AK$340</f>
        <v>185</v>
      </c>
      <c r="E187" s="184">
        <f>'Дополнительная комплектация'!$AK$340</f>
        <v>185</v>
      </c>
      <c r="F187" s="184">
        <f>'Дополнительная комплектация'!$AK$340</f>
        <v>185</v>
      </c>
      <c r="G187" s="184">
        <f>'Дополнительная комплектация'!$AK$340</f>
        <v>185</v>
      </c>
      <c r="H187" s="133"/>
      <c r="I187" s="133"/>
      <c r="J187" s="133"/>
      <c r="K187" s="133"/>
      <c r="L187" s="133"/>
      <c r="M187" s="133"/>
      <c r="N187" s="133"/>
      <c r="O187" s="133"/>
      <c r="P187" s="133"/>
      <c r="Q187" s="133"/>
      <c r="R187" s="133"/>
      <c r="S187" s="133"/>
      <c r="T187" s="133"/>
      <c r="U187" s="133"/>
      <c r="V187" s="133"/>
      <c r="W187" s="133"/>
    </row>
    <row r="188" spans="1:23">
      <c r="A188" s="478"/>
      <c r="B188" s="577"/>
      <c r="C188" s="170" t="s">
        <v>997</v>
      </c>
      <c r="D188" s="57" t="e">
        <f>Столы!#REF!</f>
        <v>#REF!</v>
      </c>
      <c r="E188" s="57" t="e">
        <f>Столы!#REF!</f>
        <v>#REF!</v>
      </c>
      <c r="F188" s="57" t="e">
        <f>Столы!#REF!</f>
        <v>#REF!</v>
      </c>
      <c r="G188" s="57" t="e">
        <f>Столы!#REF!</f>
        <v>#REF!</v>
      </c>
      <c r="H188" s="133"/>
      <c r="I188" s="133" t="e">
        <f>Столы!#REF!</f>
        <v>#REF!</v>
      </c>
      <c r="J188" s="133" t="e">
        <f>Столы!#REF!</f>
        <v>#REF!</v>
      </c>
      <c r="K188" s="133" t="e">
        <f>Столы!#REF!</f>
        <v>#REF!</v>
      </c>
      <c r="L188" s="133" t="e">
        <f>Столы!#REF!</f>
        <v>#REF!</v>
      </c>
      <c r="M188" s="133" t="e">
        <f>Столы!#REF!</f>
        <v>#REF!</v>
      </c>
      <c r="N188" s="133" t="e">
        <f>Столы!#REF!</f>
        <v>#REF!</v>
      </c>
      <c r="O188" s="133" t="e">
        <f>Столы!#REF!</f>
        <v>#REF!</v>
      </c>
      <c r="P188" s="133" t="e">
        <f>Столы!#REF!</f>
        <v>#REF!</v>
      </c>
      <c r="Q188" s="133" t="e">
        <f>Столы!#REF!</f>
        <v>#REF!</v>
      </c>
      <c r="R188" s="133" t="e">
        <f>Столы!#REF!</f>
        <v>#REF!</v>
      </c>
      <c r="S188" s="133" t="e">
        <f>Столы!#REF!</f>
        <v>#REF!</v>
      </c>
      <c r="T188" s="133" t="e">
        <f>Столы!#REF!</f>
        <v>#REF!</v>
      </c>
      <c r="U188" s="133" t="e">
        <f>Столы!#REF!</f>
        <v>#REF!</v>
      </c>
      <c r="V188" s="133" t="e">
        <f>Столы!#REF!</f>
        <v>#REF!</v>
      </c>
      <c r="W188" s="133" t="e">
        <f>Столы!#REF!</f>
        <v>#REF!</v>
      </c>
    </row>
    <row r="189" spans="1:23">
      <c r="A189" s="478"/>
      <c r="B189" s="577"/>
      <c r="C189" s="170" t="s">
        <v>1000</v>
      </c>
      <c r="D189" s="57" t="e">
        <f>Столы!#REF!</f>
        <v>#REF!</v>
      </c>
      <c r="E189" s="57" t="e">
        <f>Столы!#REF!</f>
        <v>#REF!</v>
      </c>
      <c r="F189" s="57" t="e">
        <f>Столы!#REF!</f>
        <v>#REF!</v>
      </c>
      <c r="G189" s="57" t="e">
        <f>Столы!#REF!</f>
        <v>#REF!</v>
      </c>
      <c r="H189" s="133"/>
      <c r="I189" s="133" t="e">
        <f>Столы!#REF!</f>
        <v>#REF!</v>
      </c>
      <c r="J189" s="133" t="e">
        <f>Столы!#REF!</f>
        <v>#REF!</v>
      </c>
      <c r="K189" s="133" t="e">
        <f>Столы!#REF!</f>
        <v>#REF!</v>
      </c>
      <c r="L189" s="133" t="e">
        <f>Столы!#REF!</f>
        <v>#REF!</v>
      </c>
      <c r="M189" s="133" t="e">
        <f>Столы!#REF!</f>
        <v>#REF!</v>
      </c>
      <c r="N189" s="133" t="e">
        <f>Столы!#REF!</f>
        <v>#REF!</v>
      </c>
      <c r="O189" s="133" t="e">
        <f>Столы!#REF!</f>
        <v>#REF!</v>
      </c>
      <c r="P189" s="133" t="e">
        <f>Столы!#REF!</f>
        <v>#REF!</v>
      </c>
      <c r="Q189" s="133" t="e">
        <f>Столы!#REF!</f>
        <v>#REF!</v>
      </c>
      <c r="R189" s="133" t="e">
        <f>Столы!#REF!</f>
        <v>#REF!</v>
      </c>
      <c r="S189" s="133" t="e">
        <f>Столы!#REF!</f>
        <v>#REF!</v>
      </c>
      <c r="T189" s="133" t="e">
        <f>Столы!#REF!</f>
        <v>#REF!</v>
      </c>
      <c r="U189" s="133" t="e">
        <f>Столы!#REF!</f>
        <v>#REF!</v>
      </c>
      <c r="V189" s="133" t="e">
        <f>Столы!#REF!</f>
        <v>#REF!</v>
      </c>
      <c r="W189" s="133" t="e">
        <f>Столы!#REF!</f>
        <v>#REF!</v>
      </c>
    </row>
    <row r="190" spans="1:23" ht="25.5">
      <c r="A190" s="478"/>
      <c r="B190" s="577"/>
      <c r="C190" s="170" t="s">
        <v>955</v>
      </c>
      <c r="D190" s="57" t="e">
        <f>Столы!#REF!</f>
        <v>#REF!</v>
      </c>
      <c r="E190" s="57" t="e">
        <f>Столы!#REF!</f>
        <v>#REF!</v>
      </c>
      <c r="F190" s="57" t="e">
        <f>Столы!#REF!</f>
        <v>#REF!</v>
      </c>
      <c r="G190" s="57" t="e">
        <f>Столы!#REF!</f>
        <v>#REF!</v>
      </c>
      <c r="H190" s="133"/>
      <c r="I190" s="133" t="e">
        <f>Столы!#REF!</f>
        <v>#REF!</v>
      </c>
      <c r="J190" s="133" t="e">
        <f>Столы!#REF!</f>
        <v>#REF!</v>
      </c>
      <c r="K190" s="133" t="e">
        <f>Столы!#REF!</f>
        <v>#REF!</v>
      </c>
      <c r="L190" s="133" t="e">
        <f>Столы!#REF!</f>
        <v>#REF!</v>
      </c>
      <c r="M190" s="133" t="e">
        <f>Столы!#REF!</f>
        <v>#REF!</v>
      </c>
      <c r="N190" s="133" t="e">
        <f>Столы!#REF!</f>
        <v>#REF!</v>
      </c>
      <c r="O190" s="133" t="e">
        <f>Столы!#REF!</f>
        <v>#REF!</v>
      </c>
      <c r="P190" s="133" t="e">
        <f>Столы!#REF!</f>
        <v>#REF!</v>
      </c>
      <c r="Q190" s="133" t="e">
        <f>Столы!#REF!</f>
        <v>#REF!</v>
      </c>
      <c r="R190" s="133"/>
      <c r="S190" s="133"/>
      <c r="T190" s="133"/>
      <c r="U190" s="133"/>
      <c r="V190" s="133"/>
      <c r="W190" s="133"/>
    </row>
    <row r="191" spans="1:23" ht="25.5">
      <c r="A191" s="478"/>
      <c r="B191" s="577"/>
      <c r="C191" s="140" t="s">
        <v>219</v>
      </c>
      <c r="D191" s="57" t="e">
        <f>Столы!#REF!</f>
        <v>#REF!</v>
      </c>
      <c r="E191" s="57" t="e">
        <f>Столы!#REF!</f>
        <v>#REF!</v>
      </c>
      <c r="F191" s="57" t="e">
        <f>Столы!#REF!</f>
        <v>#REF!</v>
      </c>
      <c r="G191" s="57" t="e">
        <f>Столы!#REF!</f>
        <v>#REF!</v>
      </c>
      <c r="H191" s="133" t="e">
        <f>Столы!#REF!</f>
        <v>#REF!</v>
      </c>
      <c r="I191" s="133" t="e">
        <f>Столы!#REF!</f>
        <v>#REF!</v>
      </c>
      <c r="J191" s="133" t="e">
        <f>Столы!#REF!</f>
        <v>#REF!</v>
      </c>
      <c r="K191" s="133" t="e">
        <f>Столы!#REF!</f>
        <v>#REF!</v>
      </c>
      <c r="L191" s="133" t="e">
        <f>Столы!#REF!</f>
        <v>#REF!</v>
      </c>
      <c r="M191" s="133" t="e">
        <f>Столы!#REF!</f>
        <v>#REF!</v>
      </c>
      <c r="N191" s="133" t="e">
        <f>Столы!#REF!</f>
        <v>#REF!</v>
      </c>
      <c r="O191" s="133" t="e">
        <f>Столы!#REF!</f>
        <v>#REF!</v>
      </c>
      <c r="P191" s="133" t="e">
        <f>Столы!#REF!</f>
        <v>#REF!</v>
      </c>
      <c r="Q191" s="133" t="e">
        <f>Столы!#REF!</f>
        <v>#REF!</v>
      </c>
      <c r="R191" s="133"/>
      <c r="S191" s="133"/>
      <c r="T191" s="133"/>
      <c r="U191" s="133"/>
      <c r="V191" s="133"/>
      <c r="W191" s="133"/>
    </row>
    <row r="192" spans="1:23" ht="25.5">
      <c r="A192" s="478"/>
      <c r="B192" s="577"/>
      <c r="C192" s="140" t="s">
        <v>953</v>
      </c>
      <c r="D192" s="57" t="e">
        <f>Шкафы!#REF!</f>
        <v>#REF!</v>
      </c>
      <c r="E192" s="57" t="e">
        <f>Шкафы!#REF!</f>
        <v>#REF!</v>
      </c>
      <c r="F192" s="57" t="e">
        <f>Шкафы!#REF!</f>
        <v>#REF!</v>
      </c>
      <c r="G192" s="57" t="e">
        <f>Шкафы!#REF!</f>
        <v>#REF!</v>
      </c>
      <c r="H192" s="133" t="e">
        <f>Шкафы!#REF!</f>
        <v>#REF!</v>
      </c>
      <c r="I192" s="133"/>
      <c r="J192" s="133"/>
      <c r="K192" s="133"/>
      <c r="L192" s="133"/>
      <c r="M192" s="133"/>
      <c r="N192" s="133"/>
      <c r="O192" s="133"/>
      <c r="P192" s="133"/>
      <c r="Q192" s="133"/>
      <c r="R192" s="133"/>
      <c r="S192" s="133"/>
      <c r="T192" s="133"/>
      <c r="U192" s="133"/>
      <c r="V192" s="133"/>
      <c r="W192" s="133"/>
    </row>
    <row r="193" spans="1:23" ht="25.5">
      <c r="A193" s="478"/>
      <c r="B193" s="577"/>
      <c r="C193" s="140" t="s">
        <v>999</v>
      </c>
      <c r="D193" s="57" t="e">
        <f>Шкафы!#REF!</f>
        <v>#REF!</v>
      </c>
      <c r="E193" s="57" t="e">
        <f>Шкафы!#REF!</f>
        <v>#REF!</v>
      </c>
      <c r="F193" s="57" t="e">
        <f>Шкафы!#REF!</f>
        <v>#REF!</v>
      </c>
      <c r="G193" s="57" t="e">
        <f>Шкафы!#REF!</f>
        <v>#REF!</v>
      </c>
      <c r="H193" s="133" t="e">
        <f>Шкафы!#REF!</f>
        <v>#REF!</v>
      </c>
      <c r="I193" s="133"/>
      <c r="J193" s="133"/>
      <c r="K193" s="133"/>
      <c r="L193" s="133"/>
      <c r="M193" s="133"/>
      <c r="N193" s="133"/>
      <c r="O193" s="133"/>
      <c r="P193" s="133"/>
      <c r="Q193" s="133"/>
      <c r="R193" s="133" t="e">
        <f>Шкафы!#REF!</f>
        <v>#REF!</v>
      </c>
      <c r="S193" s="133" t="e">
        <f>Шкафы!#REF!</f>
        <v>#REF!</v>
      </c>
      <c r="T193" s="133" t="e">
        <f>Шкафы!#REF!</f>
        <v>#REF!</v>
      </c>
      <c r="U193" s="133" t="e">
        <f>Шкафы!#REF!</f>
        <v>#REF!</v>
      </c>
      <c r="V193" s="133" t="e">
        <f>Шкафы!#REF!</f>
        <v>#REF!</v>
      </c>
      <c r="W193" s="133" t="e">
        <f>Шкафы!#REF!</f>
        <v>#REF!</v>
      </c>
    </row>
    <row r="194" spans="1:23" ht="25.5">
      <c r="A194" s="479"/>
      <c r="B194" s="577"/>
      <c r="C194" s="140" t="s">
        <v>999</v>
      </c>
      <c r="D194" s="57" t="e">
        <f>Шкафы!#REF!</f>
        <v>#REF!</v>
      </c>
      <c r="E194" s="57" t="e">
        <f>Шкафы!#REF!</f>
        <v>#REF!</v>
      </c>
      <c r="F194" s="57" t="e">
        <f>Шкафы!#REF!</f>
        <v>#REF!</v>
      </c>
      <c r="G194" s="57" t="e">
        <f>Шкафы!#REF!</f>
        <v>#REF!</v>
      </c>
      <c r="H194" s="133" t="e">
        <f>Шкафы!#REF!</f>
        <v>#REF!</v>
      </c>
      <c r="I194" s="133"/>
      <c r="J194" s="133"/>
      <c r="K194" s="133"/>
      <c r="L194" s="133"/>
      <c r="M194" s="133"/>
      <c r="N194" s="133"/>
      <c r="O194" s="133"/>
      <c r="P194" s="133"/>
      <c r="Q194" s="133"/>
      <c r="R194" s="133" t="e">
        <f>Шкафы!#REF!</f>
        <v>#REF!</v>
      </c>
      <c r="S194" s="133" t="e">
        <f>Шкафы!#REF!</f>
        <v>#REF!</v>
      </c>
      <c r="T194" s="133" t="e">
        <f>Шкафы!#REF!</f>
        <v>#REF!</v>
      </c>
      <c r="U194" s="133" t="e">
        <f>Шкафы!#REF!</f>
        <v>#REF!</v>
      </c>
      <c r="V194" s="133" t="e">
        <f>Шкафы!#REF!</f>
        <v>#REF!</v>
      </c>
      <c r="W194" s="133" t="e">
        <f>Шкафы!#REF!</f>
        <v>#REF!</v>
      </c>
    </row>
    <row r="195" spans="1:23" ht="36.75" customHeight="1">
      <c r="A195" s="183" t="s">
        <v>998</v>
      </c>
      <c r="B195" s="577"/>
      <c r="C195" s="134" t="s">
        <v>136</v>
      </c>
      <c r="D195" s="57" t="e">
        <f t="shared" ref="D195" si="16">SUM(D184:D194)</f>
        <v>#REF!</v>
      </c>
      <c r="E195" s="57" t="e">
        <f t="shared" ref="E195:W195" si="17">SUM(E184:E194)</f>
        <v>#REF!</v>
      </c>
      <c r="F195" s="57" t="e">
        <f t="shared" si="17"/>
        <v>#REF!</v>
      </c>
      <c r="G195" s="57" t="e">
        <f t="shared" si="17"/>
        <v>#REF!</v>
      </c>
      <c r="H195" s="133" t="e">
        <f t="shared" si="17"/>
        <v>#REF!</v>
      </c>
      <c r="I195" s="133" t="e">
        <f t="shared" si="17"/>
        <v>#REF!</v>
      </c>
      <c r="J195" s="133" t="e">
        <f t="shared" si="17"/>
        <v>#REF!</v>
      </c>
      <c r="K195" s="133" t="e">
        <f t="shared" si="17"/>
        <v>#REF!</v>
      </c>
      <c r="L195" s="133" t="e">
        <f t="shared" si="17"/>
        <v>#REF!</v>
      </c>
      <c r="M195" s="133" t="e">
        <f t="shared" si="17"/>
        <v>#REF!</v>
      </c>
      <c r="N195" s="133" t="e">
        <f t="shared" si="17"/>
        <v>#REF!</v>
      </c>
      <c r="O195" s="133" t="e">
        <f t="shared" si="17"/>
        <v>#REF!</v>
      </c>
      <c r="P195" s="133" t="e">
        <f t="shared" si="17"/>
        <v>#REF!</v>
      </c>
      <c r="Q195" s="133" t="e">
        <f t="shared" si="17"/>
        <v>#REF!</v>
      </c>
      <c r="R195" s="133" t="e">
        <f t="shared" si="17"/>
        <v>#REF!</v>
      </c>
      <c r="S195" s="133" t="e">
        <f t="shared" si="17"/>
        <v>#REF!</v>
      </c>
      <c r="T195" s="133" t="e">
        <f t="shared" si="17"/>
        <v>#REF!</v>
      </c>
      <c r="U195" s="133" t="e">
        <f t="shared" si="17"/>
        <v>#REF!</v>
      </c>
      <c r="V195" s="205" t="e">
        <f t="shared" si="17"/>
        <v>#REF!</v>
      </c>
      <c r="W195" s="205" t="e">
        <f t="shared" si="17"/>
        <v>#REF!</v>
      </c>
    </row>
    <row r="196" spans="1:23">
      <c r="A196" s="473"/>
      <c r="B196" s="577"/>
      <c r="C196" s="140" t="s">
        <v>225</v>
      </c>
      <c r="D196" s="57">
        <f>'Дополнительная комплектация'!$B$198*2</f>
        <v>420</v>
      </c>
      <c r="E196" s="57">
        <f>'Дополнительная комплектация'!E198*2</f>
        <v>800</v>
      </c>
      <c r="F196" s="57">
        <f>'Дополнительная комплектация'!H198*2</f>
        <v>960</v>
      </c>
      <c r="G196" s="57">
        <f>'Дополнительная комплектация'!K198*2</f>
        <v>1140</v>
      </c>
      <c r="H196" s="133"/>
      <c r="I196" s="133"/>
      <c r="J196" s="133"/>
      <c r="K196" s="133"/>
      <c r="L196" s="133"/>
      <c r="M196" s="133"/>
      <c r="N196" s="133"/>
      <c r="O196" s="133"/>
      <c r="P196" s="133"/>
      <c r="Q196" s="133"/>
      <c r="R196" s="133"/>
      <c r="S196" s="133"/>
      <c r="T196" s="133"/>
      <c r="U196" s="133"/>
      <c r="V196" s="133"/>
      <c r="W196" s="133"/>
    </row>
    <row r="197" spans="1:23">
      <c r="A197" s="473"/>
      <c r="B197" s="577"/>
      <c r="C197" s="164" t="s">
        <v>951</v>
      </c>
      <c r="D197" s="57">
        <f>'Дополнительная комплектация'!$J$222*0.6</f>
        <v>129</v>
      </c>
      <c r="E197" s="57">
        <f>'Дополнительная комплектация'!$J$222*0.6</f>
        <v>129</v>
      </c>
      <c r="F197" s="57">
        <f>'Дополнительная комплектация'!$J$222*0.6</f>
        <v>129</v>
      </c>
      <c r="G197" s="57">
        <f>'Дополнительная комплектация'!$J$222*0.6</f>
        <v>129</v>
      </c>
      <c r="H197" s="133"/>
      <c r="I197" s="141"/>
      <c r="J197" s="141"/>
      <c r="K197" s="141"/>
      <c r="L197" s="141"/>
      <c r="M197" s="141"/>
      <c r="N197" s="141"/>
      <c r="O197" s="141"/>
      <c r="P197" s="141"/>
      <c r="Q197" s="141"/>
      <c r="R197" s="141"/>
      <c r="S197" s="141"/>
      <c r="T197" s="141"/>
      <c r="U197" s="141"/>
      <c r="V197" s="141"/>
      <c r="W197" s="141"/>
    </row>
    <row r="198" spans="1:23" ht="25.5">
      <c r="A198" s="473"/>
      <c r="B198" s="577"/>
      <c r="C198" s="140" t="s">
        <v>950</v>
      </c>
      <c r="D198" s="184">
        <f>'Дополнительная комплектация'!$M$357*4</f>
        <v>32</v>
      </c>
      <c r="E198" s="184">
        <f>'Дополнительная комплектация'!$M$357*4</f>
        <v>32</v>
      </c>
      <c r="F198" s="184">
        <f>'Дополнительная комплектация'!$M$357*4</f>
        <v>32</v>
      </c>
      <c r="G198" s="184">
        <f>'Дополнительная комплектация'!$M$357*4</f>
        <v>32</v>
      </c>
      <c r="H198" s="133"/>
      <c r="I198" s="141"/>
      <c r="J198" s="141"/>
      <c r="K198" s="141"/>
      <c r="L198" s="141"/>
      <c r="M198" s="141"/>
      <c r="N198" s="141"/>
      <c r="O198" s="141"/>
      <c r="P198" s="141"/>
      <c r="Q198" s="141"/>
      <c r="R198" s="141"/>
      <c r="S198" s="141"/>
      <c r="T198" s="141"/>
      <c r="U198" s="141"/>
      <c r="V198" s="141"/>
      <c r="W198" s="141"/>
    </row>
    <row r="199" spans="1:23" ht="26.25" customHeight="1">
      <c r="A199" s="473"/>
      <c r="B199" s="577"/>
      <c r="C199" s="170" t="s">
        <v>142</v>
      </c>
      <c r="D199" s="184">
        <f>'Дополнительная комплектация'!$AK$340</f>
        <v>185</v>
      </c>
      <c r="E199" s="184">
        <f>'Дополнительная комплектация'!$AK$340</f>
        <v>185</v>
      </c>
      <c r="F199" s="184">
        <f>'Дополнительная комплектация'!$AK$340</f>
        <v>185</v>
      </c>
      <c r="G199" s="184">
        <f>'Дополнительная комплектация'!$AK$340</f>
        <v>185</v>
      </c>
      <c r="H199" s="141"/>
      <c r="I199" s="141"/>
      <c r="J199" s="141"/>
      <c r="K199" s="141"/>
      <c r="L199" s="141"/>
      <c r="M199" s="163"/>
      <c r="N199" s="141"/>
      <c r="O199" s="141"/>
      <c r="P199" s="141"/>
      <c r="Q199" s="141"/>
      <c r="R199" s="141"/>
      <c r="S199" s="141"/>
      <c r="T199" s="141"/>
      <c r="U199" s="141"/>
      <c r="V199" s="141"/>
      <c r="W199" s="141"/>
    </row>
    <row r="200" spans="1:23">
      <c r="A200" s="473"/>
      <c r="B200" s="577"/>
      <c r="C200" s="170" t="s">
        <v>997</v>
      </c>
      <c r="D200" s="57" t="e">
        <f>Столы!#REF!</f>
        <v>#REF!</v>
      </c>
      <c r="E200" s="57" t="e">
        <f>Столы!#REF!</f>
        <v>#REF!</v>
      </c>
      <c r="F200" s="57" t="e">
        <f>Столы!#REF!</f>
        <v>#REF!</v>
      </c>
      <c r="G200" s="57" t="e">
        <f>Столы!#REF!</f>
        <v>#REF!</v>
      </c>
      <c r="H200" s="133"/>
      <c r="I200" s="133" t="e">
        <f>Столы!#REF!</f>
        <v>#REF!</v>
      </c>
      <c r="J200" s="133" t="e">
        <f>Столы!#REF!</f>
        <v>#REF!</v>
      </c>
      <c r="K200" s="133" t="e">
        <f>Столы!#REF!</f>
        <v>#REF!</v>
      </c>
      <c r="L200" s="133" t="e">
        <f>Столы!#REF!</f>
        <v>#REF!</v>
      </c>
      <c r="M200" s="133" t="e">
        <f>Столы!#REF!</f>
        <v>#REF!</v>
      </c>
      <c r="N200" s="133" t="e">
        <f>Столы!#REF!</f>
        <v>#REF!</v>
      </c>
      <c r="O200" s="133" t="e">
        <f>Столы!#REF!</f>
        <v>#REF!</v>
      </c>
      <c r="P200" s="133" t="e">
        <f>Столы!#REF!</f>
        <v>#REF!</v>
      </c>
      <c r="Q200" s="133" t="e">
        <f>Столы!#REF!</f>
        <v>#REF!</v>
      </c>
      <c r="R200" s="133" t="e">
        <f>Столы!#REF!</f>
        <v>#REF!</v>
      </c>
      <c r="S200" s="133" t="e">
        <f>Столы!#REF!</f>
        <v>#REF!</v>
      </c>
      <c r="T200" s="133" t="e">
        <f>Столы!#REF!</f>
        <v>#REF!</v>
      </c>
      <c r="U200" s="133" t="e">
        <f>Столы!#REF!</f>
        <v>#REF!</v>
      </c>
      <c r="V200" s="133" t="e">
        <f>Столы!#REF!</f>
        <v>#REF!</v>
      </c>
      <c r="W200" s="133" t="e">
        <f>Столы!#REF!</f>
        <v>#REF!</v>
      </c>
    </row>
    <row r="201" spans="1:23">
      <c r="A201" s="473"/>
      <c r="B201" s="577"/>
      <c r="C201" s="170" t="s">
        <v>996</v>
      </c>
      <c r="D201" s="57" t="e">
        <f>Столы!#REF!</f>
        <v>#REF!</v>
      </c>
      <c r="E201" s="57" t="e">
        <f>Столы!#REF!</f>
        <v>#REF!</v>
      </c>
      <c r="F201" s="57" t="e">
        <f>Столы!#REF!</f>
        <v>#REF!</v>
      </c>
      <c r="G201" s="57" t="e">
        <f>Столы!#REF!</f>
        <v>#REF!</v>
      </c>
      <c r="H201" s="133"/>
      <c r="I201" s="133" t="e">
        <f>Столы!#REF!</f>
        <v>#REF!</v>
      </c>
      <c r="J201" s="133" t="e">
        <f>Столы!#REF!</f>
        <v>#REF!</v>
      </c>
      <c r="K201" s="133" t="e">
        <f>Столы!#REF!</f>
        <v>#REF!</v>
      </c>
      <c r="L201" s="133" t="e">
        <f>Столы!#REF!</f>
        <v>#REF!</v>
      </c>
      <c r="M201" s="133" t="e">
        <f>Столы!#REF!</f>
        <v>#REF!</v>
      </c>
      <c r="N201" s="133" t="e">
        <f>Столы!#REF!</f>
        <v>#REF!</v>
      </c>
      <c r="O201" s="133" t="e">
        <f>Столы!#REF!</f>
        <v>#REF!</v>
      </c>
      <c r="P201" s="133" t="e">
        <f>Столы!#REF!</f>
        <v>#REF!</v>
      </c>
      <c r="Q201" s="133" t="e">
        <f>Столы!#REF!</f>
        <v>#REF!</v>
      </c>
      <c r="R201" s="133"/>
      <c r="S201" s="133"/>
      <c r="T201" s="133"/>
      <c r="U201" s="133"/>
      <c r="V201" s="133"/>
      <c r="W201" s="133"/>
    </row>
    <row r="202" spans="1:23">
      <c r="A202" s="473"/>
      <c r="B202" s="577"/>
      <c r="C202" s="170" t="s">
        <v>996</v>
      </c>
      <c r="D202" s="57" t="e">
        <f>Столы!#REF!</f>
        <v>#REF!</v>
      </c>
      <c r="E202" s="57" t="e">
        <f>Столы!#REF!</f>
        <v>#REF!</v>
      </c>
      <c r="F202" s="57" t="e">
        <f>Столы!#REF!</f>
        <v>#REF!</v>
      </c>
      <c r="G202" s="57" t="e">
        <f>Столы!#REF!</f>
        <v>#REF!</v>
      </c>
      <c r="H202" s="133"/>
      <c r="I202" s="133" t="e">
        <f>Столы!#REF!</f>
        <v>#REF!</v>
      </c>
      <c r="J202" s="133" t="e">
        <f>Столы!#REF!</f>
        <v>#REF!</v>
      </c>
      <c r="K202" s="133" t="e">
        <f>Столы!#REF!</f>
        <v>#REF!</v>
      </c>
      <c r="L202" s="133" t="e">
        <f>Столы!#REF!</f>
        <v>#REF!</v>
      </c>
      <c r="M202" s="133" t="e">
        <f>Столы!#REF!</f>
        <v>#REF!</v>
      </c>
      <c r="N202" s="133" t="e">
        <f>Столы!#REF!</f>
        <v>#REF!</v>
      </c>
      <c r="O202" s="133" t="e">
        <f>Столы!#REF!</f>
        <v>#REF!</v>
      </c>
      <c r="P202" s="133" t="e">
        <f>Столы!#REF!</f>
        <v>#REF!</v>
      </c>
      <c r="Q202" s="133" t="e">
        <f>Столы!#REF!</f>
        <v>#REF!</v>
      </c>
      <c r="R202" s="133"/>
      <c r="S202" s="133"/>
      <c r="T202" s="133"/>
      <c r="U202" s="133"/>
      <c r="V202" s="133"/>
      <c r="W202" s="133"/>
    </row>
    <row r="203" spans="1:23" ht="25.5">
      <c r="A203" s="473"/>
      <c r="B203" s="577"/>
      <c r="C203" s="170" t="s">
        <v>955</v>
      </c>
      <c r="D203" s="57" t="e">
        <f>Столы!#REF!</f>
        <v>#REF!</v>
      </c>
      <c r="E203" s="57" t="e">
        <f>Столы!#REF!</f>
        <v>#REF!</v>
      </c>
      <c r="F203" s="57" t="e">
        <f>Столы!#REF!</f>
        <v>#REF!</v>
      </c>
      <c r="G203" s="57" t="e">
        <f>Столы!#REF!</f>
        <v>#REF!</v>
      </c>
      <c r="H203" s="133"/>
      <c r="I203" s="133" t="e">
        <f>Столы!#REF!</f>
        <v>#REF!</v>
      </c>
      <c r="J203" s="133" t="e">
        <f>Столы!#REF!</f>
        <v>#REF!</v>
      </c>
      <c r="K203" s="133" t="e">
        <f>Столы!#REF!</f>
        <v>#REF!</v>
      </c>
      <c r="L203" s="133" t="e">
        <f>Столы!#REF!</f>
        <v>#REF!</v>
      </c>
      <c r="M203" s="133" t="e">
        <f>Столы!#REF!</f>
        <v>#REF!</v>
      </c>
      <c r="N203" s="133" t="e">
        <f>Столы!#REF!</f>
        <v>#REF!</v>
      </c>
      <c r="O203" s="133" t="e">
        <f>Столы!#REF!</f>
        <v>#REF!</v>
      </c>
      <c r="P203" s="133" t="e">
        <f>Столы!#REF!</f>
        <v>#REF!</v>
      </c>
      <c r="Q203" s="133" t="e">
        <f>Столы!#REF!</f>
        <v>#REF!</v>
      </c>
      <c r="R203" s="133"/>
      <c r="S203" s="133"/>
      <c r="T203" s="133"/>
      <c r="U203" s="133"/>
      <c r="V203" s="133"/>
      <c r="W203" s="133"/>
    </row>
    <row r="204" spans="1:23" ht="25.5">
      <c r="A204" s="473"/>
      <c r="B204" s="577"/>
      <c r="C204" s="140" t="s">
        <v>219</v>
      </c>
      <c r="D204" s="57" t="e">
        <f>Столы!#REF!</f>
        <v>#REF!</v>
      </c>
      <c r="E204" s="57" t="e">
        <f>Столы!#REF!</f>
        <v>#REF!</v>
      </c>
      <c r="F204" s="57" t="e">
        <f>Столы!#REF!</f>
        <v>#REF!</v>
      </c>
      <c r="G204" s="57" t="e">
        <f>Столы!#REF!</f>
        <v>#REF!</v>
      </c>
      <c r="H204" s="133" t="e">
        <f>Столы!#REF!</f>
        <v>#REF!</v>
      </c>
      <c r="I204" s="133" t="e">
        <f>Столы!#REF!</f>
        <v>#REF!</v>
      </c>
      <c r="J204" s="133" t="e">
        <f>Столы!#REF!</f>
        <v>#REF!</v>
      </c>
      <c r="K204" s="133" t="e">
        <f>Столы!#REF!</f>
        <v>#REF!</v>
      </c>
      <c r="L204" s="133" t="e">
        <f>Столы!#REF!</f>
        <v>#REF!</v>
      </c>
      <c r="M204" s="133" t="e">
        <f>Столы!#REF!</f>
        <v>#REF!</v>
      </c>
      <c r="N204" s="133" t="e">
        <f>Столы!#REF!</f>
        <v>#REF!</v>
      </c>
      <c r="O204" s="133" t="e">
        <f>Столы!#REF!</f>
        <v>#REF!</v>
      </c>
      <c r="P204" s="133" t="e">
        <f>Столы!#REF!</f>
        <v>#REF!</v>
      </c>
      <c r="Q204" s="133" t="e">
        <f>Столы!#REF!</f>
        <v>#REF!</v>
      </c>
      <c r="R204" s="133"/>
      <c r="S204" s="133"/>
      <c r="T204" s="133"/>
      <c r="U204" s="133"/>
      <c r="V204" s="133"/>
      <c r="W204" s="133"/>
    </row>
    <row r="205" spans="1:23" ht="25.5">
      <c r="A205" s="473"/>
      <c r="B205" s="577"/>
      <c r="C205" s="140" t="s">
        <v>946</v>
      </c>
      <c r="D205" s="57" t="e">
        <f>Шкафы!#REF!</f>
        <v>#REF!</v>
      </c>
      <c r="E205" s="57" t="e">
        <f>Шкафы!#REF!</f>
        <v>#REF!</v>
      </c>
      <c r="F205" s="57" t="e">
        <f>Шкафы!#REF!</f>
        <v>#REF!</v>
      </c>
      <c r="G205" s="57" t="e">
        <f>Шкафы!#REF!</f>
        <v>#REF!</v>
      </c>
      <c r="H205" s="133" t="e">
        <f>Шкафы!#REF!</f>
        <v>#REF!</v>
      </c>
      <c r="I205" s="133"/>
      <c r="J205" s="133"/>
      <c r="K205" s="133"/>
      <c r="L205" s="133"/>
      <c r="M205" s="133"/>
      <c r="N205" s="133"/>
      <c r="O205" s="133"/>
      <c r="P205" s="133"/>
      <c r="Q205" s="133"/>
      <c r="R205" s="133" t="e">
        <f>Шкафы!#REF!</f>
        <v>#REF!</v>
      </c>
      <c r="S205" s="133" t="e">
        <f>Шкафы!#REF!</f>
        <v>#REF!</v>
      </c>
      <c r="T205" s="133" t="e">
        <f>Шкафы!#REF!</f>
        <v>#REF!</v>
      </c>
      <c r="U205" s="133" t="e">
        <f>Шкафы!#REF!</f>
        <v>#REF!</v>
      </c>
      <c r="V205" s="133" t="e">
        <f>Шкафы!#REF!</f>
        <v>#REF!</v>
      </c>
      <c r="W205" s="133" t="e">
        <f>Шкафы!#REF!</f>
        <v>#REF!</v>
      </c>
    </row>
    <row r="206" spans="1:23" ht="25.5">
      <c r="A206" s="473"/>
      <c r="B206" s="577"/>
      <c r="C206" s="140" t="s">
        <v>995</v>
      </c>
      <c r="D206" s="57" t="e">
        <f>Шкафы!#REF!</f>
        <v>#REF!</v>
      </c>
      <c r="E206" s="57" t="e">
        <f>Шкафы!#REF!</f>
        <v>#REF!</v>
      </c>
      <c r="F206" s="57" t="e">
        <f>Шкафы!#REF!</f>
        <v>#REF!</v>
      </c>
      <c r="G206" s="57" t="e">
        <f>Шкафы!#REF!</f>
        <v>#REF!</v>
      </c>
      <c r="H206" s="133" t="e">
        <f>Шкафы!#REF!</f>
        <v>#REF!</v>
      </c>
      <c r="I206" s="133"/>
      <c r="J206" s="133"/>
      <c r="K206" s="133"/>
      <c r="L206" s="133"/>
      <c r="M206" s="133"/>
      <c r="N206" s="133"/>
      <c r="O206" s="133"/>
      <c r="P206" s="133"/>
      <c r="Q206" s="133"/>
      <c r="R206" s="133"/>
      <c r="S206" s="133"/>
      <c r="T206" s="133"/>
      <c r="U206" s="133"/>
      <c r="V206" s="133"/>
      <c r="W206" s="133"/>
    </row>
    <row r="207" spans="1:23" ht="26.25" customHeight="1">
      <c r="A207" s="473"/>
      <c r="B207" s="577"/>
      <c r="C207" s="140" t="s">
        <v>995</v>
      </c>
      <c r="D207" s="187" t="e">
        <f>Шкафы!#REF!</f>
        <v>#REF!</v>
      </c>
      <c r="E207" s="187" t="e">
        <f>Шкафы!#REF!</f>
        <v>#REF!</v>
      </c>
      <c r="F207" s="187" t="e">
        <f>Шкафы!#REF!</f>
        <v>#REF!</v>
      </c>
      <c r="G207" s="187" t="e">
        <f>Шкафы!#REF!</f>
        <v>#REF!</v>
      </c>
      <c r="H207" s="133" t="e">
        <f>Шкафы!#REF!</f>
        <v>#REF!</v>
      </c>
      <c r="I207" s="133"/>
      <c r="J207" s="133"/>
      <c r="K207" s="133"/>
      <c r="L207" s="133"/>
      <c r="M207" s="133"/>
      <c r="N207" s="133"/>
      <c r="O207" s="133"/>
      <c r="P207" s="133"/>
      <c r="Q207" s="133"/>
      <c r="R207" s="133"/>
      <c r="S207" s="133"/>
      <c r="T207" s="133"/>
      <c r="U207" s="133"/>
      <c r="V207" s="133"/>
      <c r="W207" s="133"/>
    </row>
    <row r="208" spans="1:23" ht="25.5">
      <c r="A208" s="473"/>
      <c r="B208" s="577"/>
      <c r="C208" s="140" t="s">
        <v>945</v>
      </c>
      <c r="D208" s="57" t="e">
        <f>Шкафы!#REF!</f>
        <v>#REF!</v>
      </c>
      <c r="E208" s="57" t="e">
        <f>Шкафы!#REF!</f>
        <v>#REF!</v>
      </c>
      <c r="F208" s="57" t="e">
        <f>Шкафы!#REF!</f>
        <v>#REF!</v>
      </c>
      <c r="G208" s="57" t="e">
        <f>Шкафы!#REF!</f>
        <v>#REF!</v>
      </c>
      <c r="H208" s="133" t="e">
        <f>Шкафы!#REF!</f>
        <v>#REF!</v>
      </c>
      <c r="I208" s="133"/>
      <c r="J208" s="133"/>
      <c r="K208" s="133"/>
      <c r="L208" s="133"/>
      <c r="M208" s="133"/>
      <c r="N208" s="133"/>
      <c r="O208" s="133"/>
      <c r="P208" s="133"/>
      <c r="Q208" s="133"/>
      <c r="R208" s="133"/>
      <c r="S208" s="133"/>
      <c r="T208" s="133"/>
      <c r="U208" s="133"/>
      <c r="V208" s="133"/>
      <c r="W208" s="133"/>
    </row>
    <row r="209" spans="1:23" ht="40.5">
      <c r="A209" s="183" t="s">
        <v>994</v>
      </c>
      <c r="B209" s="182"/>
      <c r="C209" s="134" t="s">
        <v>136</v>
      </c>
      <c r="D209" s="57" t="e">
        <f t="shared" ref="D209" si="18">SUM(D196:D208)</f>
        <v>#REF!</v>
      </c>
      <c r="E209" s="57" t="e">
        <f t="shared" ref="E209:W209" si="19">SUM(E196:E208)</f>
        <v>#REF!</v>
      </c>
      <c r="F209" s="57" t="e">
        <f t="shared" si="19"/>
        <v>#REF!</v>
      </c>
      <c r="G209" s="57" t="e">
        <f t="shared" si="19"/>
        <v>#REF!</v>
      </c>
      <c r="H209" s="133" t="e">
        <f t="shared" si="19"/>
        <v>#REF!</v>
      </c>
      <c r="I209" s="133" t="e">
        <f t="shared" si="19"/>
        <v>#REF!</v>
      </c>
      <c r="J209" s="133" t="e">
        <f t="shared" si="19"/>
        <v>#REF!</v>
      </c>
      <c r="K209" s="133" t="e">
        <f t="shared" si="19"/>
        <v>#REF!</v>
      </c>
      <c r="L209" s="133" t="e">
        <f t="shared" si="19"/>
        <v>#REF!</v>
      </c>
      <c r="M209" s="133" t="e">
        <f t="shared" si="19"/>
        <v>#REF!</v>
      </c>
      <c r="N209" s="133" t="e">
        <f t="shared" si="19"/>
        <v>#REF!</v>
      </c>
      <c r="O209" s="133" t="e">
        <f t="shared" si="19"/>
        <v>#REF!</v>
      </c>
      <c r="P209" s="133" t="e">
        <f t="shared" si="19"/>
        <v>#REF!</v>
      </c>
      <c r="Q209" s="133" t="e">
        <f t="shared" si="19"/>
        <v>#REF!</v>
      </c>
      <c r="R209" s="133" t="e">
        <f t="shared" si="19"/>
        <v>#REF!</v>
      </c>
      <c r="S209" s="133" t="e">
        <f t="shared" si="19"/>
        <v>#REF!</v>
      </c>
      <c r="T209" s="133" t="e">
        <f t="shared" si="19"/>
        <v>#REF!</v>
      </c>
      <c r="U209" s="133" t="e">
        <f t="shared" si="19"/>
        <v>#REF!</v>
      </c>
      <c r="V209" s="133" t="e">
        <f t="shared" si="19"/>
        <v>#REF!</v>
      </c>
      <c r="W209" s="133" t="e">
        <f t="shared" si="19"/>
        <v>#REF!</v>
      </c>
    </row>
    <row r="210" spans="1:23" ht="13.5" customHeight="1">
      <c r="A210" s="477"/>
      <c r="B210" s="550"/>
      <c r="C210" s="164" t="s">
        <v>993</v>
      </c>
      <c r="D210" s="57">
        <f>'Дополнительная комплектация'!$J$222*2.4</f>
        <v>516</v>
      </c>
      <c r="E210" s="57">
        <f>'Дополнительная комплектация'!$J$222*2.4</f>
        <v>516</v>
      </c>
      <c r="F210" s="57">
        <f>'Дополнительная комплектация'!$J$222*2.4</f>
        <v>516</v>
      </c>
      <c r="G210" s="57">
        <f>'Дополнительная комплектация'!$J$222*2.4</f>
        <v>516</v>
      </c>
      <c r="H210" s="133"/>
      <c r="I210" s="133"/>
      <c r="J210" s="133"/>
      <c r="K210" s="133"/>
      <c r="L210" s="133"/>
      <c r="M210" s="133"/>
      <c r="N210" s="133"/>
      <c r="O210" s="133"/>
      <c r="P210" s="133"/>
      <c r="Q210" s="133"/>
      <c r="R210" s="133"/>
      <c r="S210" s="133"/>
      <c r="T210" s="133"/>
      <c r="U210" s="133"/>
      <c r="V210" s="133"/>
      <c r="W210" s="133"/>
    </row>
    <row r="211" spans="1:23">
      <c r="A211" s="478"/>
      <c r="B211" s="551"/>
      <c r="C211" s="140" t="s">
        <v>981</v>
      </c>
      <c r="D211" s="57">
        <f>'Дополнительная комплектация'!$AK$343*3</f>
        <v>114</v>
      </c>
      <c r="E211" s="57">
        <f>'Дополнительная комплектация'!$AK$343*3</f>
        <v>114</v>
      </c>
      <c r="F211" s="57">
        <f>'Дополнительная комплектация'!$AK$343*3</f>
        <v>114</v>
      </c>
      <c r="G211" s="57">
        <f>'Дополнительная комплектация'!$AK$343*3</f>
        <v>114</v>
      </c>
      <c r="H211" s="133"/>
      <c r="I211" s="133"/>
      <c r="J211" s="133"/>
      <c r="K211" s="133"/>
      <c r="L211" s="133"/>
      <c r="M211" s="133"/>
      <c r="N211" s="133"/>
      <c r="O211" s="133"/>
      <c r="P211" s="133"/>
      <c r="Q211" s="133"/>
      <c r="R211" s="133"/>
      <c r="S211" s="133"/>
      <c r="T211" s="133"/>
      <c r="U211" s="133"/>
      <c r="V211" s="133"/>
      <c r="W211" s="133"/>
    </row>
    <row r="212" spans="1:23" ht="24" customHeight="1">
      <c r="A212" s="478"/>
      <c r="B212" s="551"/>
      <c r="C212" s="140" t="s">
        <v>664</v>
      </c>
      <c r="D212" s="57" t="e">
        <f>Шкафы!#REF!</f>
        <v>#REF!</v>
      </c>
      <c r="E212" s="57" t="e">
        <f>Шкафы!#REF!</f>
        <v>#REF!</v>
      </c>
      <c r="F212" s="57" t="e">
        <f>Шкафы!#REF!</f>
        <v>#REF!</v>
      </c>
      <c r="G212" s="57" t="e">
        <f>Шкафы!#REF!</f>
        <v>#REF!</v>
      </c>
      <c r="H212" s="133"/>
      <c r="I212" s="133"/>
      <c r="J212" s="133"/>
      <c r="K212" s="133"/>
      <c r="L212" s="133"/>
      <c r="M212" s="133"/>
      <c r="N212" s="133"/>
      <c r="O212" s="133"/>
      <c r="P212" s="133"/>
      <c r="Q212" s="133"/>
      <c r="R212" s="133"/>
      <c r="S212" s="133"/>
      <c r="T212" s="133"/>
      <c r="U212" s="133"/>
      <c r="V212" s="133"/>
      <c r="W212" s="133"/>
    </row>
    <row r="213" spans="1:23" ht="25.5">
      <c r="A213" s="478"/>
      <c r="B213" s="551"/>
      <c r="C213" s="170" t="s">
        <v>134</v>
      </c>
      <c r="D213" s="184">
        <f>'Дополнительная комплектация'!$AK$339</f>
        <v>174</v>
      </c>
      <c r="E213" s="184">
        <f>'Дополнительная комплектация'!$AK$339</f>
        <v>174</v>
      </c>
      <c r="F213" s="184">
        <f>'Дополнительная комплектация'!$AK$339</f>
        <v>174</v>
      </c>
      <c r="G213" s="184">
        <f>'Дополнительная комплектация'!$AK$339</f>
        <v>174</v>
      </c>
      <c r="H213" s="133"/>
      <c r="I213" s="133"/>
      <c r="J213" s="133"/>
      <c r="K213" s="133"/>
      <c r="L213" s="133"/>
      <c r="M213" s="133"/>
      <c r="N213" s="133"/>
      <c r="O213" s="133"/>
      <c r="P213" s="133"/>
      <c r="Q213" s="133"/>
      <c r="R213" s="133"/>
      <c r="S213" s="133"/>
      <c r="T213" s="133"/>
      <c r="U213" s="133"/>
      <c r="V213" s="133"/>
      <c r="W213" s="133"/>
    </row>
    <row r="214" spans="1:23">
      <c r="A214" s="478"/>
      <c r="B214" s="551"/>
      <c r="C214" s="170" t="s">
        <v>947</v>
      </c>
      <c r="D214" s="57" t="e">
        <f>Столы!#REF!</f>
        <v>#REF!</v>
      </c>
      <c r="E214" s="57" t="e">
        <f>Столы!#REF!</f>
        <v>#REF!</v>
      </c>
      <c r="F214" s="57" t="e">
        <f>Столы!#REF!</f>
        <v>#REF!</v>
      </c>
      <c r="G214" s="57" t="e">
        <f>Столы!#REF!</f>
        <v>#REF!</v>
      </c>
      <c r="H214" s="133"/>
      <c r="I214" s="133" t="e">
        <f>Столы!#REF!</f>
        <v>#REF!</v>
      </c>
      <c r="J214" s="133" t="e">
        <f>Столы!#REF!</f>
        <v>#REF!</v>
      </c>
      <c r="K214" s="133" t="e">
        <f>Столы!#REF!</f>
        <v>#REF!</v>
      </c>
      <c r="L214" s="133" t="e">
        <f>Столы!#REF!</f>
        <v>#REF!</v>
      </c>
      <c r="M214" s="133" t="e">
        <f>Столы!#REF!</f>
        <v>#REF!</v>
      </c>
      <c r="N214" s="133" t="e">
        <f>Столы!#REF!</f>
        <v>#REF!</v>
      </c>
      <c r="O214" s="133" t="e">
        <f>Столы!#REF!</f>
        <v>#REF!</v>
      </c>
      <c r="P214" s="133" t="e">
        <f>Столы!#REF!</f>
        <v>#REF!</v>
      </c>
      <c r="Q214" s="133" t="e">
        <f>Столы!#REF!</f>
        <v>#REF!</v>
      </c>
      <c r="R214" s="133"/>
      <c r="S214" s="133"/>
      <c r="T214" s="133"/>
      <c r="U214" s="133"/>
      <c r="V214" s="133"/>
      <c r="W214" s="133"/>
    </row>
    <row r="215" spans="1:23" ht="25.5">
      <c r="A215" s="478"/>
      <c r="B215" s="551"/>
      <c r="C215" s="170" t="s">
        <v>955</v>
      </c>
      <c r="D215" s="57" t="e">
        <f>Столы!#REF!</f>
        <v>#REF!</v>
      </c>
      <c r="E215" s="57" t="e">
        <f>Столы!#REF!</f>
        <v>#REF!</v>
      </c>
      <c r="F215" s="57" t="e">
        <f>Столы!#REF!</f>
        <v>#REF!</v>
      </c>
      <c r="G215" s="57" t="e">
        <f>Столы!#REF!</f>
        <v>#REF!</v>
      </c>
      <c r="H215" s="133"/>
      <c r="I215" s="133" t="e">
        <f>Столы!#REF!</f>
        <v>#REF!</v>
      </c>
      <c r="J215" s="133" t="e">
        <f>Столы!#REF!</f>
        <v>#REF!</v>
      </c>
      <c r="K215" s="133" t="e">
        <f>Столы!#REF!</f>
        <v>#REF!</v>
      </c>
      <c r="L215" s="133" t="e">
        <f>Столы!#REF!</f>
        <v>#REF!</v>
      </c>
      <c r="M215" s="133" t="e">
        <f>Столы!#REF!</f>
        <v>#REF!</v>
      </c>
      <c r="N215" s="133" t="e">
        <f>Столы!#REF!</f>
        <v>#REF!</v>
      </c>
      <c r="O215" s="133" t="e">
        <f>Столы!#REF!</f>
        <v>#REF!</v>
      </c>
      <c r="P215" s="133" t="e">
        <f>Столы!#REF!</f>
        <v>#REF!</v>
      </c>
      <c r="Q215" s="133" t="e">
        <f>Столы!#REF!</f>
        <v>#REF!</v>
      </c>
      <c r="R215" s="133"/>
      <c r="S215" s="133"/>
      <c r="T215" s="133"/>
      <c r="U215" s="133"/>
      <c r="V215" s="133"/>
      <c r="W215" s="133"/>
    </row>
    <row r="216" spans="1:23" ht="25.5">
      <c r="A216" s="478"/>
      <c r="B216" s="551"/>
      <c r="C216" s="140" t="s">
        <v>961</v>
      </c>
      <c r="D216" s="57" t="e">
        <f>Столы!#REF!</f>
        <v>#REF!</v>
      </c>
      <c r="E216" s="57" t="e">
        <f>Столы!#REF!</f>
        <v>#REF!</v>
      </c>
      <c r="F216" s="57" t="e">
        <f>Столы!#REF!</f>
        <v>#REF!</v>
      </c>
      <c r="G216" s="57" t="e">
        <f>Столы!#REF!</f>
        <v>#REF!</v>
      </c>
      <c r="H216" s="133" t="e">
        <f>Столы!#REF!</f>
        <v>#REF!</v>
      </c>
      <c r="I216" s="133" t="e">
        <f>Столы!#REF!</f>
        <v>#REF!</v>
      </c>
      <c r="J216" s="133" t="e">
        <f>Столы!#REF!</f>
        <v>#REF!</v>
      </c>
      <c r="K216" s="133" t="e">
        <f>Столы!#REF!</f>
        <v>#REF!</v>
      </c>
      <c r="L216" s="133" t="e">
        <f>Столы!#REF!</f>
        <v>#REF!</v>
      </c>
      <c r="M216" s="133" t="e">
        <f>Столы!#REF!</f>
        <v>#REF!</v>
      </c>
      <c r="N216" s="133" t="e">
        <f>Столы!#REF!</f>
        <v>#REF!</v>
      </c>
      <c r="O216" s="133" t="e">
        <f>Столы!#REF!</f>
        <v>#REF!</v>
      </c>
      <c r="P216" s="133" t="e">
        <f>Столы!#REF!</f>
        <v>#REF!</v>
      </c>
      <c r="Q216" s="133" t="e">
        <f>Столы!#REF!</f>
        <v>#REF!</v>
      </c>
      <c r="R216" s="133"/>
      <c r="S216" s="133"/>
      <c r="T216" s="133"/>
      <c r="U216" s="133"/>
      <c r="V216" s="133"/>
      <c r="W216" s="133"/>
    </row>
    <row r="217" spans="1:23">
      <c r="A217" s="478"/>
      <c r="B217" s="551"/>
      <c r="C217" s="185" t="s">
        <v>959</v>
      </c>
      <c r="D217" s="57" t="e">
        <f>Столы!#REF!</f>
        <v>#REF!</v>
      </c>
      <c r="E217" s="57" t="e">
        <f>Столы!#REF!</f>
        <v>#REF!</v>
      </c>
      <c r="F217" s="57" t="e">
        <f>Столы!#REF!</f>
        <v>#REF!</v>
      </c>
      <c r="G217" s="57" t="e">
        <f>Столы!#REF!</f>
        <v>#REF!</v>
      </c>
      <c r="H217" s="133" t="e">
        <f>Столы!#REF!</f>
        <v>#REF!</v>
      </c>
      <c r="I217" s="133" t="e">
        <f>Столы!#REF!</f>
        <v>#REF!</v>
      </c>
      <c r="J217" s="133" t="e">
        <f>Столы!#REF!</f>
        <v>#REF!</v>
      </c>
      <c r="K217" s="133" t="e">
        <f>Столы!#REF!</f>
        <v>#REF!</v>
      </c>
      <c r="L217" s="133" t="e">
        <f>Столы!#REF!</f>
        <v>#REF!</v>
      </c>
      <c r="M217" s="133" t="e">
        <f>Столы!#REF!</f>
        <v>#REF!</v>
      </c>
      <c r="N217" s="133" t="e">
        <f>Столы!#REF!</f>
        <v>#REF!</v>
      </c>
      <c r="O217" s="133" t="e">
        <f>Столы!#REF!</f>
        <v>#REF!</v>
      </c>
      <c r="P217" s="133" t="e">
        <f>Столы!#REF!</f>
        <v>#REF!</v>
      </c>
      <c r="Q217" s="133" t="e">
        <f>Столы!#REF!</f>
        <v>#REF!</v>
      </c>
      <c r="R217" s="133"/>
      <c r="S217" s="133"/>
      <c r="T217" s="133"/>
      <c r="U217" s="133"/>
      <c r="V217" s="133"/>
      <c r="W217" s="133"/>
    </row>
    <row r="218" spans="1:23" ht="25.5">
      <c r="A218" s="478"/>
      <c r="B218" s="551"/>
      <c r="C218" s="140" t="s">
        <v>992</v>
      </c>
      <c r="D218" s="57" t="e">
        <f>Шкафы!#REF!</f>
        <v>#REF!</v>
      </c>
      <c r="E218" s="57" t="e">
        <f>Шкафы!#REF!</f>
        <v>#REF!</v>
      </c>
      <c r="F218" s="57" t="e">
        <f>Шкафы!#REF!</f>
        <v>#REF!</v>
      </c>
      <c r="G218" s="57" t="e">
        <f>Шкафы!#REF!</f>
        <v>#REF!</v>
      </c>
      <c r="H218" s="133" t="e">
        <f>Шкафы!#REF!</f>
        <v>#REF!</v>
      </c>
      <c r="I218" s="133"/>
      <c r="J218" s="133"/>
      <c r="K218" s="133"/>
      <c r="L218" s="133"/>
      <c r="M218" s="133"/>
      <c r="N218" s="133"/>
      <c r="O218" s="133"/>
      <c r="P218" s="133"/>
      <c r="Q218" s="133"/>
      <c r="R218" s="133"/>
      <c r="S218" s="133"/>
      <c r="T218" s="133"/>
      <c r="U218" s="133"/>
      <c r="V218" s="133"/>
      <c r="W218" s="133"/>
    </row>
    <row r="219" spans="1:23" ht="25.5">
      <c r="A219" s="478"/>
      <c r="B219" s="551"/>
      <c r="C219" s="140" t="s">
        <v>992</v>
      </c>
      <c r="D219" s="57" t="e">
        <f>Шкафы!#REF!</f>
        <v>#REF!</v>
      </c>
      <c r="E219" s="57" t="e">
        <f>Шкафы!#REF!</f>
        <v>#REF!</v>
      </c>
      <c r="F219" s="57" t="e">
        <f>Шкафы!#REF!</f>
        <v>#REF!</v>
      </c>
      <c r="G219" s="57" t="e">
        <f>Шкафы!#REF!</f>
        <v>#REF!</v>
      </c>
      <c r="H219" s="133" t="e">
        <f>Шкафы!#REF!</f>
        <v>#REF!</v>
      </c>
      <c r="I219" s="133"/>
      <c r="J219" s="133"/>
      <c r="K219" s="133"/>
      <c r="L219" s="133"/>
      <c r="M219" s="133"/>
      <c r="N219" s="133"/>
      <c r="O219" s="133"/>
      <c r="P219" s="133"/>
      <c r="Q219" s="133"/>
      <c r="R219" s="133"/>
      <c r="S219" s="133"/>
      <c r="T219" s="133"/>
      <c r="U219" s="133"/>
      <c r="V219" s="133"/>
      <c r="W219" s="133"/>
    </row>
    <row r="220" spans="1:23" ht="25.5">
      <c r="A220" s="478"/>
      <c r="B220" s="551"/>
      <c r="C220" s="140" t="s">
        <v>991</v>
      </c>
      <c r="D220" s="57" t="e">
        <f>Шкафы!#REF!</f>
        <v>#REF!</v>
      </c>
      <c r="E220" s="57" t="e">
        <f>Шкафы!#REF!</f>
        <v>#REF!</v>
      </c>
      <c r="F220" s="57" t="e">
        <f>Шкафы!#REF!</f>
        <v>#REF!</v>
      </c>
      <c r="G220" s="57" t="e">
        <f>Шкафы!#REF!</f>
        <v>#REF!</v>
      </c>
      <c r="H220" s="133" t="e">
        <f>Шкафы!#REF!</f>
        <v>#REF!</v>
      </c>
      <c r="I220" s="133"/>
      <c r="J220" s="133"/>
      <c r="K220" s="133"/>
      <c r="L220" s="133"/>
      <c r="M220" s="133"/>
      <c r="N220" s="133"/>
      <c r="O220" s="133"/>
      <c r="P220" s="133"/>
      <c r="Q220" s="133"/>
      <c r="R220" s="133"/>
      <c r="S220" s="133"/>
      <c r="T220" s="133"/>
      <c r="U220" s="133"/>
      <c r="V220" s="133"/>
      <c r="W220" s="133"/>
    </row>
    <row r="221" spans="1:23" ht="25.5">
      <c r="A221" s="479"/>
      <c r="B221" s="552"/>
      <c r="C221" s="140" t="s">
        <v>991</v>
      </c>
      <c r="D221" s="57" t="e">
        <f>Шкафы!#REF!</f>
        <v>#REF!</v>
      </c>
      <c r="E221" s="57" t="e">
        <f>Шкафы!#REF!</f>
        <v>#REF!</v>
      </c>
      <c r="F221" s="57" t="e">
        <f>Шкафы!#REF!</f>
        <v>#REF!</v>
      </c>
      <c r="G221" s="57" t="e">
        <f>Шкафы!#REF!</f>
        <v>#REF!</v>
      </c>
      <c r="H221" s="133" t="e">
        <f>Шкафы!#REF!</f>
        <v>#REF!</v>
      </c>
      <c r="I221" s="133"/>
      <c r="J221" s="133"/>
      <c r="K221" s="133"/>
      <c r="L221" s="133"/>
      <c r="M221" s="133"/>
      <c r="N221" s="133"/>
      <c r="O221" s="133"/>
      <c r="P221" s="133"/>
      <c r="Q221" s="141"/>
      <c r="R221" s="141"/>
      <c r="S221" s="141"/>
      <c r="T221" s="141"/>
      <c r="U221" s="141"/>
      <c r="V221" s="141"/>
      <c r="W221" s="141"/>
    </row>
    <row r="222" spans="1:23" ht="40.5">
      <c r="A222" s="183" t="s">
        <v>990</v>
      </c>
      <c r="B222" s="182"/>
      <c r="C222" s="134" t="s">
        <v>136</v>
      </c>
      <c r="D222" s="57" t="e">
        <f t="shared" ref="D222" si="20">SUM(D210:D221)</f>
        <v>#REF!</v>
      </c>
      <c r="E222" s="57" t="e">
        <f t="shared" ref="E222:Q222" si="21">SUM(E210:E221)</f>
        <v>#REF!</v>
      </c>
      <c r="F222" s="57" t="e">
        <f t="shared" si="21"/>
        <v>#REF!</v>
      </c>
      <c r="G222" s="57" t="e">
        <f t="shared" si="21"/>
        <v>#REF!</v>
      </c>
      <c r="H222" s="133" t="e">
        <f t="shared" si="21"/>
        <v>#REF!</v>
      </c>
      <c r="I222" s="133" t="e">
        <f t="shared" si="21"/>
        <v>#REF!</v>
      </c>
      <c r="J222" s="133" t="e">
        <f t="shared" si="21"/>
        <v>#REF!</v>
      </c>
      <c r="K222" s="133" t="e">
        <f t="shared" si="21"/>
        <v>#REF!</v>
      </c>
      <c r="L222" s="133" t="e">
        <f t="shared" si="21"/>
        <v>#REF!</v>
      </c>
      <c r="M222" s="133" t="e">
        <f t="shared" si="21"/>
        <v>#REF!</v>
      </c>
      <c r="N222" s="133" t="e">
        <f t="shared" si="21"/>
        <v>#REF!</v>
      </c>
      <c r="O222" s="133" t="e">
        <f t="shared" si="21"/>
        <v>#REF!</v>
      </c>
      <c r="P222" s="133" t="e">
        <f t="shared" si="21"/>
        <v>#REF!</v>
      </c>
      <c r="Q222" s="133" t="e">
        <f t="shared" si="21"/>
        <v>#REF!</v>
      </c>
      <c r="R222" s="57"/>
      <c r="S222" s="57"/>
      <c r="T222" s="57"/>
      <c r="U222" s="57"/>
      <c r="V222" s="57"/>
      <c r="W222" s="57"/>
    </row>
    <row r="223" spans="1:23" ht="17.25" customHeight="1">
      <c r="A223" s="477"/>
      <c r="B223" s="550"/>
      <c r="C223" s="164" t="s">
        <v>982</v>
      </c>
      <c r="D223" s="57">
        <f>'Дополнительная комплектация'!$J$222*2.2</f>
        <v>473.00000000000006</v>
      </c>
      <c r="E223" s="57">
        <f>'Дополнительная комплектация'!$J$222*2.2</f>
        <v>473.00000000000006</v>
      </c>
      <c r="F223" s="57">
        <f>'Дополнительная комплектация'!$J$222*2.2</f>
        <v>473.00000000000006</v>
      </c>
      <c r="G223" s="57">
        <f>'Дополнительная комплектация'!$J$222*2.2</f>
        <v>473.00000000000006</v>
      </c>
      <c r="H223" s="133"/>
      <c r="I223" s="133"/>
      <c r="J223" s="133"/>
      <c r="K223" s="133"/>
      <c r="L223" s="133"/>
      <c r="M223" s="133"/>
      <c r="N223" s="133"/>
      <c r="O223" s="133"/>
      <c r="P223" s="133"/>
      <c r="Q223" s="133"/>
      <c r="R223" s="133"/>
      <c r="S223" s="133"/>
      <c r="T223" s="133"/>
      <c r="U223" s="133"/>
      <c r="V223" s="133"/>
      <c r="W223" s="133"/>
    </row>
    <row r="224" spans="1:23">
      <c r="A224" s="478"/>
      <c r="B224" s="551"/>
      <c r="C224" s="140" t="s">
        <v>989</v>
      </c>
      <c r="D224" s="57">
        <f>'Дополнительная комплектация'!$AK$343*4</f>
        <v>152</v>
      </c>
      <c r="E224" s="57">
        <f>'Дополнительная комплектация'!$AK$343*4</f>
        <v>152</v>
      </c>
      <c r="F224" s="57">
        <f>'Дополнительная комплектация'!$AK$343*4</f>
        <v>152</v>
      </c>
      <c r="G224" s="57">
        <f>'Дополнительная комплектация'!$AK$343*4</f>
        <v>152</v>
      </c>
      <c r="H224" s="133"/>
      <c r="I224" s="133"/>
      <c r="J224" s="133"/>
      <c r="K224" s="133"/>
      <c r="L224" s="133"/>
      <c r="M224" s="133"/>
      <c r="N224" s="133"/>
      <c r="O224" s="133"/>
      <c r="P224" s="133"/>
      <c r="Q224" s="133"/>
      <c r="R224" s="133"/>
      <c r="S224" s="133"/>
      <c r="T224" s="133"/>
      <c r="U224" s="133"/>
      <c r="V224" s="133"/>
      <c r="W224" s="133"/>
    </row>
    <row r="225" spans="1:23" ht="25.5">
      <c r="A225" s="478"/>
      <c r="B225" s="551"/>
      <c r="C225" s="140" t="s">
        <v>980</v>
      </c>
      <c r="D225" s="184">
        <f>'Дополнительная комплектация'!$M$357*2</f>
        <v>16</v>
      </c>
      <c r="E225" s="184">
        <f>'Дополнительная комплектация'!$M$357*2</f>
        <v>16</v>
      </c>
      <c r="F225" s="184">
        <f>'Дополнительная комплектация'!$M$357*2</f>
        <v>16</v>
      </c>
      <c r="G225" s="184">
        <f>'Дополнительная комплектация'!$M$357*2</f>
        <v>16</v>
      </c>
      <c r="H225" s="133"/>
      <c r="I225" s="133"/>
      <c r="J225" s="133"/>
      <c r="K225" s="133"/>
      <c r="L225" s="133"/>
      <c r="M225" s="133"/>
      <c r="N225" s="133"/>
      <c r="O225" s="133"/>
      <c r="P225" s="133"/>
      <c r="Q225" s="133"/>
      <c r="R225" s="133"/>
      <c r="S225" s="133"/>
      <c r="T225" s="133"/>
      <c r="U225" s="133"/>
      <c r="V225" s="133"/>
      <c r="W225" s="133"/>
    </row>
    <row r="226" spans="1:23" ht="25.5">
      <c r="A226" s="478"/>
      <c r="B226" s="551"/>
      <c r="C226" s="170" t="s">
        <v>142</v>
      </c>
      <c r="D226" s="184">
        <f>'Дополнительная комплектация'!$AK$340</f>
        <v>185</v>
      </c>
      <c r="E226" s="184">
        <f>'Дополнительная комплектация'!$AK$340</f>
        <v>185</v>
      </c>
      <c r="F226" s="184">
        <f>'Дополнительная комплектация'!$AK$340</f>
        <v>185</v>
      </c>
      <c r="G226" s="184">
        <f>'Дополнительная комплектация'!$AK$340</f>
        <v>185</v>
      </c>
      <c r="H226" s="133"/>
      <c r="I226" s="133"/>
      <c r="J226" s="133"/>
      <c r="K226" s="133"/>
      <c r="L226" s="133"/>
      <c r="M226" s="133"/>
      <c r="N226" s="133"/>
      <c r="O226" s="133"/>
      <c r="P226" s="133"/>
      <c r="Q226" s="133"/>
      <c r="R226" s="133"/>
      <c r="S226" s="133"/>
      <c r="T226" s="133"/>
      <c r="U226" s="133"/>
      <c r="V226" s="133"/>
      <c r="W226" s="133"/>
    </row>
    <row r="227" spans="1:23">
      <c r="A227" s="478"/>
      <c r="B227" s="551"/>
      <c r="C227" s="185" t="s">
        <v>988</v>
      </c>
      <c r="D227" s="57" t="e">
        <f>Столы!#REF!</f>
        <v>#REF!</v>
      </c>
      <c r="E227" s="57" t="e">
        <f>Столы!#REF!</f>
        <v>#REF!</v>
      </c>
      <c r="F227" s="57" t="e">
        <f>Столы!#REF!</f>
        <v>#REF!</v>
      </c>
      <c r="G227" s="57" t="e">
        <f>Столы!#REF!</f>
        <v>#REF!</v>
      </c>
      <c r="H227" s="133" t="e">
        <f>Столы!#REF!</f>
        <v>#REF!</v>
      </c>
      <c r="I227" s="133" t="e">
        <f>Столы!#REF!</f>
        <v>#REF!</v>
      </c>
      <c r="J227" s="133" t="e">
        <f>Столы!#REF!</f>
        <v>#REF!</v>
      </c>
      <c r="K227" s="133" t="e">
        <f>Столы!#REF!</f>
        <v>#REF!</v>
      </c>
      <c r="L227" s="133" t="e">
        <f>Столы!#REF!</f>
        <v>#REF!</v>
      </c>
      <c r="M227" s="133" t="e">
        <f>Столы!#REF!</f>
        <v>#REF!</v>
      </c>
      <c r="N227" s="133" t="e">
        <f>Столы!#REF!</f>
        <v>#REF!</v>
      </c>
      <c r="O227" s="133" t="e">
        <f>Столы!#REF!</f>
        <v>#REF!</v>
      </c>
      <c r="P227" s="133" t="e">
        <f>Столы!#REF!</f>
        <v>#REF!</v>
      </c>
      <c r="Q227" s="133" t="e">
        <f>Столы!#REF!</f>
        <v>#REF!</v>
      </c>
      <c r="R227" s="133"/>
      <c r="S227" s="133"/>
      <c r="T227" s="133"/>
      <c r="U227" s="133"/>
      <c r="V227" s="133"/>
      <c r="W227" s="133"/>
    </row>
    <row r="228" spans="1:23" ht="38.25">
      <c r="A228" s="478"/>
      <c r="B228" s="551"/>
      <c r="C228" s="170" t="s">
        <v>987</v>
      </c>
      <c r="D228" s="57" t="e">
        <f>Столы!#REF!</f>
        <v>#REF!</v>
      </c>
      <c r="E228" s="57" t="e">
        <f>Столы!#REF!</f>
        <v>#REF!</v>
      </c>
      <c r="F228" s="57" t="e">
        <f>Столы!#REF!</f>
        <v>#REF!</v>
      </c>
      <c r="G228" s="57" t="e">
        <f>Столы!#REF!</f>
        <v>#REF!</v>
      </c>
      <c r="H228" s="133"/>
      <c r="I228" s="133" t="e">
        <f>Столы!#REF!</f>
        <v>#REF!</v>
      </c>
      <c r="J228" s="133" t="e">
        <f>Столы!#REF!</f>
        <v>#REF!</v>
      </c>
      <c r="K228" s="133" t="e">
        <f>Столы!#REF!</f>
        <v>#REF!</v>
      </c>
      <c r="L228" s="133" t="e">
        <f>Столы!#REF!</f>
        <v>#REF!</v>
      </c>
      <c r="M228" s="133" t="e">
        <f>Столы!#REF!</f>
        <v>#REF!</v>
      </c>
      <c r="N228" s="133" t="e">
        <f>Столы!#REF!</f>
        <v>#REF!</v>
      </c>
      <c r="O228" s="133" t="e">
        <f>Столы!#REF!</f>
        <v>#REF!</v>
      </c>
      <c r="P228" s="133" t="e">
        <f>Столы!#REF!</f>
        <v>#REF!</v>
      </c>
      <c r="Q228" s="133" t="e">
        <f>Столы!#REF!</f>
        <v>#REF!</v>
      </c>
      <c r="R228" s="133"/>
      <c r="S228" s="133"/>
      <c r="T228" s="133"/>
      <c r="U228" s="133"/>
      <c r="V228" s="133"/>
      <c r="W228" s="133"/>
    </row>
    <row r="229" spans="1:23">
      <c r="A229" s="478"/>
      <c r="B229" s="551"/>
      <c r="C229" s="170" t="s">
        <v>986</v>
      </c>
      <c r="D229" s="57" t="e">
        <f>Столы!#REF!</f>
        <v>#REF!</v>
      </c>
      <c r="E229" s="57" t="e">
        <f>Столы!#REF!</f>
        <v>#REF!</v>
      </c>
      <c r="F229" s="57" t="e">
        <f>Столы!#REF!</f>
        <v>#REF!</v>
      </c>
      <c r="G229" s="57" t="e">
        <f>Столы!#REF!</f>
        <v>#REF!</v>
      </c>
      <c r="H229" s="133"/>
      <c r="I229" s="133" t="e">
        <f>Столы!#REF!</f>
        <v>#REF!</v>
      </c>
      <c r="J229" s="133" t="e">
        <f>Столы!#REF!</f>
        <v>#REF!</v>
      </c>
      <c r="K229" s="133" t="e">
        <f>Столы!#REF!</f>
        <v>#REF!</v>
      </c>
      <c r="L229" s="133" t="e">
        <f>Столы!#REF!</f>
        <v>#REF!</v>
      </c>
      <c r="M229" s="133" t="e">
        <f>Столы!#REF!</f>
        <v>#REF!</v>
      </c>
      <c r="N229" s="133" t="e">
        <f>Столы!#REF!</f>
        <v>#REF!</v>
      </c>
      <c r="O229" s="133" t="e">
        <f>Столы!#REF!</f>
        <v>#REF!</v>
      </c>
      <c r="P229" s="133" t="e">
        <f>Столы!#REF!</f>
        <v>#REF!</v>
      </c>
      <c r="Q229" s="133" t="e">
        <f>Столы!#REF!</f>
        <v>#REF!</v>
      </c>
      <c r="R229" s="133"/>
      <c r="S229" s="133"/>
      <c r="T229" s="133"/>
      <c r="U229" s="133"/>
      <c r="V229" s="133"/>
      <c r="W229" s="133"/>
    </row>
    <row r="230" spans="1:23" ht="25.5">
      <c r="A230" s="478"/>
      <c r="B230" s="551"/>
      <c r="C230" s="170" t="s">
        <v>955</v>
      </c>
      <c r="D230" s="57" t="e">
        <f>Столы!#REF!</f>
        <v>#REF!</v>
      </c>
      <c r="E230" s="57" t="e">
        <f>Столы!#REF!</f>
        <v>#REF!</v>
      </c>
      <c r="F230" s="57" t="e">
        <f>Столы!#REF!</f>
        <v>#REF!</v>
      </c>
      <c r="G230" s="57" t="e">
        <f>Столы!#REF!</f>
        <v>#REF!</v>
      </c>
      <c r="H230" s="133"/>
      <c r="I230" s="133" t="e">
        <f>Столы!#REF!</f>
        <v>#REF!</v>
      </c>
      <c r="J230" s="133" t="e">
        <f>Столы!#REF!</f>
        <v>#REF!</v>
      </c>
      <c r="K230" s="133" t="e">
        <f>Столы!#REF!</f>
        <v>#REF!</v>
      </c>
      <c r="L230" s="133" t="e">
        <f>Столы!#REF!</f>
        <v>#REF!</v>
      </c>
      <c r="M230" s="133" t="e">
        <f>Столы!#REF!</f>
        <v>#REF!</v>
      </c>
      <c r="N230" s="133" t="e">
        <f>Столы!#REF!</f>
        <v>#REF!</v>
      </c>
      <c r="O230" s="133" t="e">
        <f>Столы!#REF!</f>
        <v>#REF!</v>
      </c>
      <c r="P230" s="133" t="e">
        <f>Столы!#REF!</f>
        <v>#REF!</v>
      </c>
      <c r="Q230" s="133" t="e">
        <f>Столы!#REF!</f>
        <v>#REF!</v>
      </c>
      <c r="R230" s="133"/>
      <c r="S230" s="133"/>
      <c r="T230" s="133"/>
      <c r="U230" s="133"/>
      <c r="V230" s="133"/>
      <c r="W230" s="133"/>
    </row>
    <row r="231" spans="1:23" ht="43.5" customHeight="1">
      <c r="A231" s="478"/>
      <c r="B231" s="551"/>
      <c r="C231" s="185" t="s">
        <v>985</v>
      </c>
      <c r="D231" s="57" t="e">
        <f>Столы!#REF!</f>
        <v>#REF!</v>
      </c>
      <c r="E231" s="57" t="e">
        <f>Столы!#REF!</f>
        <v>#REF!</v>
      </c>
      <c r="F231" s="57" t="e">
        <f>Столы!#REF!</f>
        <v>#REF!</v>
      </c>
      <c r="G231" s="57" t="e">
        <f>Столы!#REF!</f>
        <v>#REF!</v>
      </c>
      <c r="H231" s="133"/>
      <c r="I231" s="133" t="e">
        <f>Столы!#REF!</f>
        <v>#REF!</v>
      </c>
      <c r="J231" s="133" t="e">
        <f>Столы!#REF!</f>
        <v>#REF!</v>
      </c>
      <c r="K231" s="133" t="e">
        <f>Столы!#REF!</f>
        <v>#REF!</v>
      </c>
      <c r="L231" s="133" t="e">
        <f>Столы!#REF!</f>
        <v>#REF!</v>
      </c>
      <c r="M231" s="133" t="e">
        <f>Столы!#REF!</f>
        <v>#REF!</v>
      </c>
      <c r="N231" s="133" t="e">
        <f>Столы!#REF!</f>
        <v>#REF!</v>
      </c>
      <c r="O231" s="133" t="e">
        <f>Столы!#REF!</f>
        <v>#REF!</v>
      </c>
      <c r="P231" s="133" t="e">
        <f>Столы!#REF!</f>
        <v>#REF!</v>
      </c>
      <c r="Q231" s="133" t="e">
        <f>Столы!#REF!</f>
        <v>#REF!</v>
      </c>
      <c r="R231" s="133"/>
      <c r="S231" s="133"/>
      <c r="T231" s="133"/>
      <c r="U231" s="133"/>
      <c r="V231" s="133"/>
      <c r="W231" s="133"/>
    </row>
    <row r="232" spans="1:23">
      <c r="A232" s="478"/>
      <c r="B232" s="551"/>
      <c r="C232" s="185" t="s">
        <v>984</v>
      </c>
      <c r="D232" s="57" t="e">
        <f>Столы!#REF!</f>
        <v>#REF!</v>
      </c>
      <c r="E232" s="57" t="e">
        <f>Столы!#REF!</f>
        <v>#REF!</v>
      </c>
      <c r="F232" s="57" t="e">
        <f>Столы!#REF!</f>
        <v>#REF!</v>
      </c>
      <c r="G232" s="57" t="e">
        <f>Столы!#REF!</f>
        <v>#REF!</v>
      </c>
      <c r="H232" s="133" t="e">
        <f>Столы!#REF!</f>
        <v>#REF!</v>
      </c>
      <c r="I232" s="133" t="e">
        <f>Столы!#REF!</f>
        <v>#REF!</v>
      </c>
      <c r="J232" s="133" t="e">
        <f>Столы!#REF!</f>
        <v>#REF!</v>
      </c>
      <c r="K232" s="133" t="e">
        <f>Столы!#REF!</f>
        <v>#REF!</v>
      </c>
      <c r="L232" s="133" t="e">
        <f>Столы!#REF!</f>
        <v>#REF!</v>
      </c>
      <c r="M232" s="133" t="e">
        <f>Столы!#REF!</f>
        <v>#REF!</v>
      </c>
      <c r="N232" s="133" t="e">
        <f>Столы!#REF!</f>
        <v>#REF!</v>
      </c>
      <c r="O232" s="133" t="e">
        <f>Столы!#REF!</f>
        <v>#REF!</v>
      </c>
      <c r="P232" s="133" t="e">
        <f>Столы!#REF!</f>
        <v>#REF!</v>
      </c>
      <c r="Q232" s="133" t="e">
        <f>Столы!#REF!</f>
        <v>#REF!</v>
      </c>
      <c r="R232" s="133"/>
      <c r="S232" s="133"/>
      <c r="T232" s="133"/>
      <c r="U232" s="133"/>
      <c r="V232" s="133"/>
      <c r="W232" s="133"/>
    </row>
    <row r="233" spans="1:23" ht="25.5">
      <c r="A233" s="478"/>
      <c r="B233" s="551"/>
      <c r="C233" s="140" t="s">
        <v>946</v>
      </c>
      <c r="D233" s="57" t="e">
        <f>Шкафы!#REF!</f>
        <v>#REF!</v>
      </c>
      <c r="E233" s="57" t="e">
        <f>Шкафы!#REF!</f>
        <v>#REF!</v>
      </c>
      <c r="F233" s="57" t="e">
        <f>Шкафы!#REF!</f>
        <v>#REF!</v>
      </c>
      <c r="G233" s="57" t="e">
        <f>Шкафы!#REF!</f>
        <v>#REF!</v>
      </c>
      <c r="H233" s="133" t="e">
        <f>Шкафы!#REF!</f>
        <v>#REF!</v>
      </c>
      <c r="I233" s="133"/>
      <c r="J233" s="133"/>
      <c r="K233" s="133"/>
      <c r="L233" s="133"/>
      <c r="M233" s="133"/>
      <c r="N233" s="133"/>
      <c r="O233" s="133"/>
      <c r="P233" s="133"/>
      <c r="Q233" s="133"/>
      <c r="R233" s="133" t="e">
        <f>Шкафы!#REF!</f>
        <v>#REF!</v>
      </c>
      <c r="S233" s="133" t="e">
        <f>Шкафы!#REF!</f>
        <v>#REF!</v>
      </c>
      <c r="T233" s="133" t="e">
        <f>Шкафы!#REF!</f>
        <v>#REF!</v>
      </c>
      <c r="U233" s="133" t="e">
        <f>Шкафы!#REF!</f>
        <v>#REF!</v>
      </c>
      <c r="V233" s="133" t="e">
        <f>Шкафы!#REF!</f>
        <v>#REF!</v>
      </c>
      <c r="W233" s="133" t="e">
        <f>Шкафы!#REF!</f>
        <v>#REF!</v>
      </c>
    </row>
    <row r="234" spans="1:23" ht="26.25" customHeight="1">
      <c r="A234" s="478"/>
      <c r="B234" s="551"/>
      <c r="C234" s="140" t="s">
        <v>946</v>
      </c>
      <c r="D234" s="184" t="e">
        <f>Шкафы!#REF!</f>
        <v>#REF!</v>
      </c>
      <c r="E234" s="184" t="e">
        <f>Шкафы!#REF!</f>
        <v>#REF!</v>
      </c>
      <c r="F234" s="184" t="e">
        <f>Шкафы!#REF!</f>
        <v>#REF!</v>
      </c>
      <c r="G234" s="184" t="e">
        <f>Шкафы!#REF!</f>
        <v>#REF!</v>
      </c>
      <c r="H234" s="133" t="e">
        <f>Шкафы!#REF!</f>
        <v>#REF!</v>
      </c>
      <c r="I234" s="133"/>
      <c r="J234" s="133"/>
      <c r="K234" s="133"/>
      <c r="L234" s="133"/>
      <c r="M234" s="133"/>
      <c r="N234" s="133"/>
      <c r="O234" s="133"/>
      <c r="P234" s="133"/>
      <c r="Q234" s="133"/>
      <c r="R234" s="133" t="e">
        <f>Шкафы!#REF!</f>
        <v>#REF!</v>
      </c>
      <c r="S234" s="133" t="e">
        <f>Шкафы!#REF!</f>
        <v>#REF!</v>
      </c>
      <c r="T234" s="133" t="e">
        <f>Шкафы!#REF!</f>
        <v>#REF!</v>
      </c>
      <c r="U234" s="133" t="e">
        <f>Шкафы!#REF!</f>
        <v>#REF!</v>
      </c>
      <c r="V234" s="133" t="e">
        <f>Шкафы!#REF!</f>
        <v>#REF!</v>
      </c>
      <c r="W234" s="133" t="e">
        <f>Шкафы!#REF!</f>
        <v>#REF!</v>
      </c>
    </row>
    <row r="235" spans="1:23" ht="25.5">
      <c r="A235" s="479"/>
      <c r="B235" s="552"/>
      <c r="C235" s="140" t="s">
        <v>953</v>
      </c>
      <c r="D235" s="57" t="e">
        <f>Шкафы!#REF!</f>
        <v>#REF!</v>
      </c>
      <c r="E235" s="57" t="e">
        <f>Шкафы!#REF!</f>
        <v>#REF!</v>
      </c>
      <c r="F235" s="57" t="e">
        <f>Шкафы!#REF!</f>
        <v>#REF!</v>
      </c>
      <c r="G235" s="57" t="e">
        <f>Шкафы!#REF!</f>
        <v>#REF!</v>
      </c>
      <c r="H235" s="133" t="e">
        <f>Шкафы!#REF!</f>
        <v>#REF!</v>
      </c>
      <c r="I235" s="133"/>
      <c r="J235" s="133"/>
      <c r="K235" s="133"/>
      <c r="L235" s="133"/>
      <c r="M235" s="133"/>
      <c r="N235" s="133"/>
      <c r="O235" s="133"/>
      <c r="P235" s="133"/>
      <c r="Q235" s="133"/>
      <c r="R235" s="133"/>
      <c r="S235" s="133"/>
      <c r="T235" s="133"/>
      <c r="U235" s="133"/>
      <c r="V235" s="133"/>
      <c r="W235" s="133"/>
    </row>
    <row r="236" spans="1:23" ht="40.5">
      <c r="A236" s="183" t="s">
        <v>983</v>
      </c>
      <c r="B236" s="182"/>
      <c r="C236" s="134" t="s">
        <v>136</v>
      </c>
      <c r="D236" s="57" t="e">
        <f t="shared" ref="D236" si="22">SUM(D223:D235)</f>
        <v>#REF!</v>
      </c>
      <c r="E236" s="57" t="e">
        <f t="shared" ref="E236:W236" si="23">SUM(E223:E235)</f>
        <v>#REF!</v>
      </c>
      <c r="F236" s="57" t="e">
        <f t="shared" si="23"/>
        <v>#REF!</v>
      </c>
      <c r="G236" s="57" t="e">
        <f t="shared" si="23"/>
        <v>#REF!</v>
      </c>
      <c r="H236" s="133" t="e">
        <f t="shared" si="23"/>
        <v>#REF!</v>
      </c>
      <c r="I236" s="133" t="e">
        <f t="shared" si="23"/>
        <v>#REF!</v>
      </c>
      <c r="J236" s="133" t="e">
        <f t="shared" si="23"/>
        <v>#REF!</v>
      </c>
      <c r="K236" s="133" t="e">
        <f t="shared" si="23"/>
        <v>#REF!</v>
      </c>
      <c r="L236" s="133" t="e">
        <f t="shared" si="23"/>
        <v>#REF!</v>
      </c>
      <c r="M236" s="133" t="e">
        <f t="shared" si="23"/>
        <v>#REF!</v>
      </c>
      <c r="N236" s="133" t="e">
        <f t="shared" si="23"/>
        <v>#REF!</v>
      </c>
      <c r="O236" s="133" t="e">
        <f t="shared" si="23"/>
        <v>#REF!</v>
      </c>
      <c r="P236" s="133" t="e">
        <f t="shared" si="23"/>
        <v>#REF!</v>
      </c>
      <c r="Q236" s="133" t="e">
        <f t="shared" si="23"/>
        <v>#REF!</v>
      </c>
      <c r="R236" s="133" t="e">
        <f t="shared" si="23"/>
        <v>#REF!</v>
      </c>
      <c r="S236" s="133" t="e">
        <f t="shared" si="23"/>
        <v>#REF!</v>
      </c>
      <c r="T236" s="133" t="e">
        <f t="shared" si="23"/>
        <v>#REF!</v>
      </c>
      <c r="U236" s="133" t="e">
        <f t="shared" si="23"/>
        <v>#REF!</v>
      </c>
      <c r="V236" s="133" t="e">
        <f t="shared" si="23"/>
        <v>#REF!</v>
      </c>
      <c r="W236" s="133" t="e">
        <f t="shared" si="23"/>
        <v>#REF!</v>
      </c>
    </row>
    <row r="237" spans="1:23" ht="15" customHeight="1">
      <c r="A237" s="477"/>
      <c r="B237" s="550"/>
      <c r="C237" s="164" t="s">
        <v>982</v>
      </c>
      <c r="D237" s="57">
        <f>'Дополнительная комплектация'!$J$222*2.2</f>
        <v>473.00000000000006</v>
      </c>
      <c r="E237" s="57">
        <f>'Дополнительная комплектация'!$J$222*2.2</f>
        <v>473.00000000000006</v>
      </c>
      <c r="F237" s="57">
        <f>'Дополнительная комплектация'!$J$222*2.2</f>
        <v>473.00000000000006</v>
      </c>
      <c r="G237" s="57">
        <f>'Дополнительная комплектация'!$J$222*2.2</f>
        <v>473.00000000000006</v>
      </c>
      <c r="H237" s="133"/>
      <c r="I237" s="133"/>
      <c r="J237" s="133"/>
      <c r="K237" s="133"/>
      <c r="L237" s="133"/>
      <c r="M237" s="133"/>
      <c r="N237" s="133"/>
      <c r="O237" s="133"/>
      <c r="P237" s="133"/>
      <c r="Q237" s="133"/>
      <c r="R237" s="133"/>
      <c r="S237" s="133"/>
      <c r="T237" s="133"/>
      <c r="U237" s="133"/>
      <c r="V237" s="133"/>
      <c r="W237" s="133"/>
    </row>
    <row r="238" spans="1:23">
      <c r="A238" s="478"/>
      <c r="B238" s="551"/>
      <c r="C238" s="140" t="s">
        <v>981</v>
      </c>
      <c r="D238" s="57">
        <f>'Дополнительная комплектация'!$AK$343*3</f>
        <v>114</v>
      </c>
      <c r="E238" s="57">
        <f>'Дополнительная комплектация'!$AK$343*3</f>
        <v>114</v>
      </c>
      <c r="F238" s="57">
        <f>'Дополнительная комплектация'!$AK$343*3</f>
        <v>114</v>
      </c>
      <c r="G238" s="57">
        <f>'Дополнительная комплектация'!$AK$343*3</f>
        <v>114</v>
      </c>
      <c r="H238" s="133"/>
      <c r="I238" s="133"/>
      <c r="J238" s="133"/>
      <c r="K238" s="133"/>
      <c r="L238" s="133"/>
      <c r="M238" s="133"/>
      <c r="N238" s="133"/>
      <c r="O238" s="133"/>
      <c r="P238" s="133"/>
      <c r="Q238" s="133"/>
      <c r="R238" s="133"/>
      <c r="S238" s="133"/>
      <c r="T238" s="133"/>
      <c r="U238" s="133"/>
      <c r="V238" s="133"/>
      <c r="W238" s="133"/>
    </row>
    <row r="239" spans="1:23" ht="25.5">
      <c r="A239" s="478"/>
      <c r="B239" s="551"/>
      <c r="C239" s="140" t="s">
        <v>980</v>
      </c>
      <c r="D239" s="184">
        <f>'Дополнительная комплектация'!$M$357*2</f>
        <v>16</v>
      </c>
      <c r="E239" s="184">
        <f>'Дополнительная комплектация'!$M$357*2</f>
        <v>16</v>
      </c>
      <c r="F239" s="184">
        <f>'Дополнительная комплектация'!$M$357*2</f>
        <v>16</v>
      </c>
      <c r="G239" s="184">
        <f>'Дополнительная комплектация'!$M$357*2</f>
        <v>16</v>
      </c>
      <c r="H239" s="133"/>
      <c r="I239" s="133"/>
      <c r="J239" s="133"/>
      <c r="K239" s="133"/>
      <c r="L239" s="133"/>
      <c r="M239" s="133"/>
      <c r="N239" s="133"/>
      <c r="O239" s="133"/>
      <c r="P239" s="133"/>
      <c r="Q239" s="133"/>
      <c r="R239" s="133"/>
      <c r="S239" s="133"/>
      <c r="T239" s="133"/>
      <c r="U239" s="133"/>
      <c r="V239" s="133"/>
      <c r="W239" s="133"/>
    </row>
    <row r="240" spans="1:23" ht="25.5">
      <c r="A240" s="478"/>
      <c r="B240" s="551"/>
      <c r="C240" s="170" t="s">
        <v>142</v>
      </c>
      <c r="D240" s="184">
        <f>'Дополнительная комплектация'!$AK$340</f>
        <v>185</v>
      </c>
      <c r="E240" s="184">
        <f>'Дополнительная комплектация'!$AK$340</f>
        <v>185</v>
      </c>
      <c r="F240" s="184">
        <f>'Дополнительная комплектация'!$AK$340</f>
        <v>185</v>
      </c>
      <c r="G240" s="184">
        <f>'Дополнительная комплектация'!$AK$340</f>
        <v>185</v>
      </c>
      <c r="H240" s="133"/>
      <c r="I240" s="133"/>
      <c r="J240" s="133"/>
      <c r="K240" s="133"/>
      <c r="L240" s="133"/>
      <c r="M240" s="133"/>
      <c r="N240" s="133"/>
      <c r="O240" s="133"/>
      <c r="P240" s="133"/>
      <c r="Q240" s="133"/>
      <c r="R240" s="133"/>
      <c r="S240" s="133"/>
      <c r="T240" s="133"/>
      <c r="U240" s="133"/>
      <c r="V240" s="133"/>
      <c r="W240" s="133"/>
    </row>
    <row r="241" spans="1:23" ht="25.5">
      <c r="A241" s="478"/>
      <c r="B241" s="551"/>
      <c r="C241" s="185" t="s">
        <v>979</v>
      </c>
      <c r="D241" s="57" t="e">
        <f>Столы!#REF!</f>
        <v>#REF!</v>
      </c>
      <c r="E241" s="57" t="e">
        <f>Столы!#REF!</f>
        <v>#REF!</v>
      </c>
      <c r="F241" s="57" t="e">
        <f>Столы!#REF!</f>
        <v>#REF!</v>
      </c>
      <c r="G241" s="57" t="e">
        <f>Столы!#REF!</f>
        <v>#REF!</v>
      </c>
      <c r="H241" s="133" t="e">
        <f>Столы!#REF!</f>
        <v>#REF!</v>
      </c>
      <c r="I241" s="133" t="e">
        <f>Столы!#REF!</f>
        <v>#REF!</v>
      </c>
      <c r="J241" s="133" t="e">
        <f>Столы!#REF!</f>
        <v>#REF!</v>
      </c>
      <c r="K241" s="133" t="e">
        <f>Столы!#REF!</f>
        <v>#REF!</v>
      </c>
      <c r="L241" s="133" t="e">
        <f>Столы!#REF!</f>
        <v>#REF!</v>
      </c>
      <c r="M241" s="133" t="e">
        <f>Столы!#REF!</f>
        <v>#REF!</v>
      </c>
      <c r="N241" s="133" t="e">
        <f>Столы!#REF!</f>
        <v>#REF!</v>
      </c>
      <c r="O241" s="133" t="e">
        <f>Столы!#REF!</f>
        <v>#REF!</v>
      </c>
      <c r="P241" s="133" t="e">
        <f>Столы!#REF!</f>
        <v>#REF!</v>
      </c>
      <c r="Q241" s="133" t="e">
        <f>Столы!#REF!</f>
        <v>#REF!</v>
      </c>
      <c r="R241" s="133"/>
      <c r="S241" s="133"/>
      <c r="T241" s="133"/>
      <c r="U241" s="133"/>
      <c r="V241" s="133"/>
      <c r="W241" s="133"/>
    </row>
    <row r="242" spans="1:23" ht="25.5">
      <c r="A242" s="478"/>
      <c r="B242" s="551"/>
      <c r="C242" s="185" t="s">
        <v>979</v>
      </c>
      <c r="D242" s="57" t="e">
        <f>Столы!#REF!</f>
        <v>#REF!</v>
      </c>
      <c r="E242" s="57" t="e">
        <f>Столы!#REF!</f>
        <v>#REF!</v>
      </c>
      <c r="F242" s="57" t="e">
        <f>Столы!#REF!</f>
        <v>#REF!</v>
      </c>
      <c r="G242" s="57" t="e">
        <f>Столы!#REF!</f>
        <v>#REF!</v>
      </c>
      <c r="H242" s="133" t="e">
        <f>Столы!#REF!</f>
        <v>#REF!</v>
      </c>
      <c r="I242" s="133" t="e">
        <f>Столы!#REF!</f>
        <v>#REF!</v>
      </c>
      <c r="J242" s="133" t="e">
        <f>Столы!#REF!</f>
        <v>#REF!</v>
      </c>
      <c r="K242" s="133" t="e">
        <f>Столы!#REF!</f>
        <v>#REF!</v>
      </c>
      <c r="L242" s="133" t="e">
        <f>Столы!#REF!</f>
        <v>#REF!</v>
      </c>
      <c r="M242" s="133" t="e">
        <f>Столы!#REF!</f>
        <v>#REF!</v>
      </c>
      <c r="N242" s="133" t="e">
        <f>Столы!#REF!</f>
        <v>#REF!</v>
      </c>
      <c r="O242" s="133" t="e">
        <f>Столы!#REF!</f>
        <v>#REF!</v>
      </c>
      <c r="P242" s="133" t="e">
        <f>Столы!#REF!</f>
        <v>#REF!</v>
      </c>
      <c r="Q242" s="133" t="e">
        <f>Столы!#REF!</f>
        <v>#REF!</v>
      </c>
      <c r="R242" s="133"/>
      <c r="S242" s="133"/>
      <c r="T242" s="133"/>
      <c r="U242" s="133"/>
      <c r="V242" s="133"/>
      <c r="W242" s="133"/>
    </row>
    <row r="243" spans="1:23">
      <c r="A243" s="478"/>
      <c r="B243" s="551"/>
      <c r="C243" s="185" t="s">
        <v>978</v>
      </c>
      <c r="D243" s="57" t="e">
        <f>Столы!#REF!</f>
        <v>#REF!</v>
      </c>
      <c r="E243" s="57" t="e">
        <f>Столы!#REF!</f>
        <v>#REF!</v>
      </c>
      <c r="F243" s="57" t="e">
        <f>Столы!#REF!</f>
        <v>#REF!</v>
      </c>
      <c r="G243" s="57" t="e">
        <f>Столы!#REF!</f>
        <v>#REF!</v>
      </c>
      <c r="H243" s="133" t="e">
        <f>Столы!#REF!</f>
        <v>#REF!</v>
      </c>
      <c r="I243" s="133" t="e">
        <f>Столы!#REF!</f>
        <v>#REF!</v>
      </c>
      <c r="J243" s="133" t="e">
        <f>Столы!#REF!</f>
        <v>#REF!</v>
      </c>
      <c r="K243" s="133" t="e">
        <f>Столы!#REF!</f>
        <v>#REF!</v>
      </c>
      <c r="L243" s="133" t="e">
        <f>Столы!#REF!</f>
        <v>#REF!</v>
      </c>
      <c r="M243" s="133" t="e">
        <f>Столы!#REF!</f>
        <v>#REF!</v>
      </c>
      <c r="N243" s="133" t="e">
        <f>Столы!#REF!</f>
        <v>#REF!</v>
      </c>
      <c r="O243" s="133" t="e">
        <f>Столы!#REF!</f>
        <v>#REF!</v>
      </c>
      <c r="P243" s="133" t="e">
        <f>Столы!#REF!</f>
        <v>#REF!</v>
      </c>
      <c r="Q243" s="133" t="e">
        <f>Столы!#REF!</f>
        <v>#REF!</v>
      </c>
      <c r="R243" s="133"/>
      <c r="S243" s="133"/>
      <c r="T243" s="133"/>
      <c r="U243" s="133"/>
      <c r="V243" s="133"/>
      <c r="W243" s="133"/>
    </row>
    <row r="244" spans="1:23" ht="25.5">
      <c r="A244" s="478"/>
      <c r="B244" s="551"/>
      <c r="C244" s="170" t="s">
        <v>955</v>
      </c>
      <c r="D244" s="57" t="e">
        <f>Столы!#REF!</f>
        <v>#REF!</v>
      </c>
      <c r="E244" s="57" t="e">
        <f>Столы!#REF!</f>
        <v>#REF!</v>
      </c>
      <c r="F244" s="57" t="e">
        <f>Столы!#REF!</f>
        <v>#REF!</v>
      </c>
      <c r="G244" s="57" t="e">
        <f>Столы!#REF!</f>
        <v>#REF!</v>
      </c>
      <c r="H244" s="133"/>
      <c r="I244" s="133" t="e">
        <f>Столы!#REF!</f>
        <v>#REF!</v>
      </c>
      <c r="J244" s="133" t="e">
        <f>Столы!#REF!</f>
        <v>#REF!</v>
      </c>
      <c r="K244" s="133" t="e">
        <f>Столы!#REF!</f>
        <v>#REF!</v>
      </c>
      <c r="L244" s="133" t="e">
        <f>Столы!#REF!</f>
        <v>#REF!</v>
      </c>
      <c r="M244" s="133" t="e">
        <f>Столы!#REF!</f>
        <v>#REF!</v>
      </c>
      <c r="N244" s="133" t="e">
        <f>Столы!#REF!</f>
        <v>#REF!</v>
      </c>
      <c r="O244" s="133" t="e">
        <f>Столы!#REF!</f>
        <v>#REF!</v>
      </c>
      <c r="P244" s="133" t="e">
        <f>Столы!#REF!</f>
        <v>#REF!</v>
      </c>
      <c r="Q244" s="133" t="e">
        <f>Столы!#REF!</f>
        <v>#REF!</v>
      </c>
      <c r="R244" s="133"/>
      <c r="S244" s="133"/>
      <c r="T244" s="133"/>
      <c r="U244" s="133"/>
      <c r="V244" s="133"/>
      <c r="W244" s="133"/>
    </row>
    <row r="245" spans="1:23" ht="25.5">
      <c r="A245" s="478"/>
      <c r="B245" s="551"/>
      <c r="C245" s="140" t="s">
        <v>219</v>
      </c>
      <c r="D245" s="57" t="e">
        <f>Столы!#REF!</f>
        <v>#REF!</v>
      </c>
      <c r="E245" s="57" t="e">
        <f>Столы!#REF!</f>
        <v>#REF!</v>
      </c>
      <c r="F245" s="57" t="e">
        <f>Столы!#REF!</f>
        <v>#REF!</v>
      </c>
      <c r="G245" s="57" t="e">
        <f>Столы!#REF!</f>
        <v>#REF!</v>
      </c>
      <c r="H245" s="133" t="e">
        <f>Столы!#REF!</f>
        <v>#REF!</v>
      </c>
      <c r="I245" s="133" t="e">
        <f>Столы!#REF!</f>
        <v>#REF!</v>
      </c>
      <c r="J245" s="133" t="e">
        <f>Столы!#REF!</f>
        <v>#REF!</v>
      </c>
      <c r="K245" s="133" t="e">
        <f>Столы!#REF!</f>
        <v>#REF!</v>
      </c>
      <c r="L245" s="133" t="e">
        <f>Столы!#REF!</f>
        <v>#REF!</v>
      </c>
      <c r="M245" s="133" t="e">
        <f>Столы!#REF!</f>
        <v>#REF!</v>
      </c>
      <c r="N245" s="133" t="e">
        <f>Столы!#REF!</f>
        <v>#REF!</v>
      </c>
      <c r="O245" s="133" t="e">
        <f>Столы!#REF!</f>
        <v>#REF!</v>
      </c>
      <c r="P245" s="133" t="e">
        <f>Столы!#REF!</f>
        <v>#REF!</v>
      </c>
      <c r="Q245" s="133" t="e">
        <f>Столы!#REF!</f>
        <v>#REF!</v>
      </c>
      <c r="R245" s="133"/>
      <c r="S245" s="133"/>
      <c r="T245" s="133"/>
      <c r="U245" s="133"/>
      <c r="V245" s="133"/>
      <c r="W245" s="133"/>
    </row>
    <row r="246" spans="1:23" ht="25.5">
      <c r="A246" s="478"/>
      <c r="B246" s="551"/>
      <c r="C246" s="185" t="s">
        <v>977</v>
      </c>
      <c r="D246" s="57" t="e">
        <f>Столы!#REF!</f>
        <v>#REF!</v>
      </c>
      <c r="E246" s="57" t="e">
        <f>Столы!#REF!</f>
        <v>#REF!</v>
      </c>
      <c r="F246" s="57" t="e">
        <f>Столы!#REF!</f>
        <v>#REF!</v>
      </c>
      <c r="G246" s="57" t="e">
        <f>Столы!#REF!</f>
        <v>#REF!</v>
      </c>
      <c r="H246" s="133"/>
      <c r="I246" s="133" t="e">
        <f>Столы!#REF!</f>
        <v>#REF!</v>
      </c>
      <c r="J246" s="133" t="e">
        <f>Столы!#REF!</f>
        <v>#REF!</v>
      </c>
      <c r="K246" s="133" t="e">
        <f>Столы!#REF!</f>
        <v>#REF!</v>
      </c>
      <c r="L246" s="133" t="e">
        <f>Столы!#REF!</f>
        <v>#REF!</v>
      </c>
      <c r="M246" s="133" t="e">
        <f>Столы!#REF!</f>
        <v>#REF!</v>
      </c>
      <c r="N246" s="133" t="e">
        <f>Столы!#REF!</f>
        <v>#REF!</v>
      </c>
      <c r="O246" s="133" t="e">
        <f>Столы!#REF!</f>
        <v>#REF!</v>
      </c>
      <c r="P246" s="133" t="e">
        <f>Столы!#REF!</f>
        <v>#REF!</v>
      </c>
      <c r="Q246" s="133" t="e">
        <f>Столы!#REF!</f>
        <v>#REF!</v>
      </c>
      <c r="R246" s="141"/>
      <c r="S246" s="141"/>
      <c r="T246" s="141"/>
      <c r="U246" s="141"/>
      <c r="V246" s="141"/>
      <c r="W246" s="141"/>
    </row>
    <row r="247" spans="1:23" ht="26.25" customHeight="1">
      <c r="A247" s="478"/>
      <c r="B247" s="551"/>
      <c r="C247" s="185" t="s">
        <v>976</v>
      </c>
      <c r="D247" s="184" t="e">
        <f>Столы!#REF!</f>
        <v>#REF!</v>
      </c>
      <c r="E247" s="184" t="e">
        <f>Столы!#REF!</f>
        <v>#REF!</v>
      </c>
      <c r="F247" s="184" t="e">
        <f>Столы!#REF!</f>
        <v>#REF!</v>
      </c>
      <c r="G247" s="184" t="e">
        <f>Столы!#REF!</f>
        <v>#REF!</v>
      </c>
      <c r="H247" s="133"/>
      <c r="I247" s="133"/>
      <c r="J247" s="133"/>
      <c r="K247" s="133"/>
      <c r="L247" s="133"/>
      <c r="M247" s="133"/>
      <c r="N247" s="133"/>
      <c r="O247" s="133"/>
      <c r="P247" s="133"/>
      <c r="Q247" s="141"/>
      <c r="R247" s="141"/>
      <c r="S247" s="141"/>
      <c r="T247" s="141"/>
      <c r="U247" s="141"/>
      <c r="V247" s="141"/>
      <c r="W247" s="141"/>
    </row>
    <row r="248" spans="1:23" ht="25.5">
      <c r="A248" s="478"/>
      <c r="B248" s="551"/>
      <c r="C248" s="140" t="s">
        <v>975</v>
      </c>
      <c r="D248" s="57" t="e">
        <f>Шкафы!#REF!</f>
        <v>#REF!</v>
      </c>
      <c r="E248" s="57" t="e">
        <f>Шкафы!#REF!</f>
        <v>#REF!</v>
      </c>
      <c r="F248" s="57" t="e">
        <f>Шкафы!#REF!</f>
        <v>#REF!</v>
      </c>
      <c r="G248" s="57" t="e">
        <f>Шкафы!#REF!</f>
        <v>#REF!</v>
      </c>
      <c r="H248" s="133" t="e">
        <f>Шкафы!#REF!</f>
        <v>#REF!</v>
      </c>
      <c r="I248" s="133"/>
      <c r="J248" s="133"/>
      <c r="K248" s="133"/>
      <c r="L248" s="133"/>
      <c r="M248" s="133"/>
      <c r="N248" s="133"/>
      <c r="O248" s="133"/>
      <c r="P248" s="133"/>
      <c r="Q248" s="133"/>
      <c r="R248" s="133"/>
      <c r="S248" s="133"/>
      <c r="T248" s="133"/>
      <c r="U248" s="133"/>
      <c r="V248" s="133"/>
      <c r="W248" s="133"/>
    </row>
    <row r="249" spans="1:23" ht="25.5">
      <c r="A249" s="478"/>
      <c r="B249" s="551"/>
      <c r="C249" s="140" t="s">
        <v>975</v>
      </c>
      <c r="D249" s="57" t="e">
        <f>Шкафы!#REF!</f>
        <v>#REF!</v>
      </c>
      <c r="E249" s="57" t="e">
        <f>Шкафы!#REF!</f>
        <v>#REF!</v>
      </c>
      <c r="F249" s="57" t="e">
        <f>Шкафы!#REF!</f>
        <v>#REF!</v>
      </c>
      <c r="G249" s="57" t="e">
        <f>Шкафы!#REF!</f>
        <v>#REF!</v>
      </c>
      <c r="H249" s="133" t="e">
        <f>Шкафы!#REF!</f>
        <v>#REF!</v>
      </c>
      <c r="I249" s="133"/>
      <c r="J249" s="133"/>
      <c r="K249" s="133"/>
      <c r="L249" s="133"/>
      <c r="M249" s="133"/>
      <c r="N249" s="133"/>
      <c r="O249" s="133"/>
      <c r="P249" s="133"/>
      <c r="Q249" s="133"/>
      <c r="R249" s="133"/>
      <c r="S249" s="133"/>
      <c r="T249" s="133"/>
      <c r="U249" s="133"/>
      <c r="V249" s="133"/>
      <c r="W249" s="133"/>
    </row>
    <row r="250" spans="1:23" ht="25.5">
      <c r="A250" s="479"/>
      <c r="B250" s="552"/>
      <c r="C250" s="140" t="s">
        <v>953</v>
      </c>
      <c r="D250" s="57" t="e">
        <f>Шкафы!#REF!</f>
        <v>#REF!</v>
      </c>
      <c r="E250" s="57" t="e">
        <f>Шкафы!#REF!</f>
        <v>#REF!</v>
      </c>
      <c r="F250" s="57" t="e">
        <f>Шкафы!#REF!</f>
        <v>#REF!</v>
      </c>
      <c r="G250" s="57" t="e">
        <f>Шкафы!#REF!</f>
        <v>#REF!</v>
      </c>
      <c r="H250" s="133" t="e">
        <f>Шкафы!#REF!</f>
        <v>#REF!</v>
      </c>
      <c r="I250" s="133"/>
      <c r="J250" s="133"/>
      <c r="K250" s="133"/>
      <c r="L250" s="133"/>
      <c r="M250" s="133"/>
      <c r="N250" s="133"/>
      <c r="O250" s="133"/>
      <c r="P250" s="133"/>
      <c r="Q250" s="133"/>
      <c r="R250" s="133"/>
      <c r="S250" s="133"/>
      <c r="T250" s="133"/>
      <c r="U250" s="133"/>
      <c r="V250" s="133"/>
      <c r="W250" s="133"/>
    </row>
    <row r="251" spans="1:23" ht="40.5">
      <c r="A251" s="183" t="s">
        <v>974</v>
      </c>
      <c r="B251" s="182"/>
      <c r="C251" s="134" t="s">
        <v>136</v>
      </c>
      <c r="D251" s="57" t="e">
        <f t="shared" ref="D251" si="24">SUM(D237:D250)</f>
        <v>#REF!</v>
      </c>
      <c r="E251" s="57" t="e">
        <f t="shared" ref="E251:Q251" si="25">SUM(E237:E250)</f>
        <v>#REF!</v>
      </c>
      <c r="F251" s="57" t="e">
        <f t="shared" si="25"/>
        <v>#REF!</v>
      </c>
      <c r="G251" s="57" t="e">
        <f t="shared" si="25"/>
        <v>#REF!</v>
      </c>
      <c r="H251" s="133" t="e">
        <f t="shared" si="25"/>
        <v>#REF!</v>
      </c>
      <c r="I251" s="133" t="e">
        <f t="shared" si="25"/>
        <v>#REF!</v>
      </c>
      <c r="J251" s="133" t="e">
        <f t="shared" si="25"/>
        <v>#REF!</v>
      </c>
      <c r="K251" s="133" t="e">
        <f t="shared" si="25"/>
        <v>#REF!</v>
      </c>
      <c r="L251" s="133" t="e">
        <f t="shared" si="25"/>
        <v>#REF!</v>
      </c>
      <c r="M251" s="133" t="e">
        <f t="shared" si="25"/>
        <v>#REF!</v>
      </c>
      <c r="N251" s="133" t="e">
        <f t="shared" si="25"/>
        <v>#REF!</v>
      </c>
      <c r="O251" s="133" t="e">
        <f t="shared" si="25"/>
        <v>#REF!</v>
      </c>
      <c r="P251" s="133" t="e">
        <f t="shared" si="25"/>
        <v>#REF!</v>
      </c>
      <c r="Q251" s="133" t="e">
        <f t="shared" si="25"/>
        <v>#REF!</v>
      </c>
      <c r="R251" s="57"/>
      <c r="S251" s="57"/>
      <c r="T251" s="57"/>
      <c r="U251" s="57"/>
      <c r="V251" s="57"/>
      <c r="W251" s="57"/>
    </row>
    <row r="252" spans="1:23" ht="26.25" customHeight="1">
      <c r="A252" s="579"/>
      <c r="B252" s="550"/>
      <c r="C252" s="170" t="s">
        <v>134</v>
      </c>
      <c r="D252" s="184">
        <f>'Дополнительная комплектация'!$AK$339</f>
        <v>174</v>
      </c>
      <c r="E252" s="184">
        <f>'Дополнительная комплектация'!$AK$339</f>
        <v>174</v>
      </c>
      <c r="F252" s="184">
        <f>'Дополнительная комплектация'!$AK$339</f>
        <v>174</v>
      </c>
      <c r="G252" s="184">
        <f>'Дополнительная комплектация'!$AK$339</f>
        <v>174</v>
      </c>
      <c r="H252" s="57"/>
      <c r="I252" s="57"/>
      <c r="J252" s="57"/>
      <c r="K252" s="57"/>
      <c r="L252" s="57"/>
      <c r="M252" s="57"/>
      <c r="N252" s="57"/>
      <c r="O252" s="57"/>
      <c r="P252" s="57"/>
      <c r="Q252" s="57"/>
      <c r="R252" s="57"/>
      <c r="S252" s="57"/>
      <c r="T252" s="57"/>
      <c r="U252" s="57"/>
      <c r="V252" s="57"/>
      <c r="W252" s="57"/>
    </row>
    <row r="253" spans="1:23">
      <c r="A253" s="580"/>
      <c r="B253" s="551"/>
      <c r="C253" s="170" t="s">
        <v>947</v>
      </c>
      <c r="D253" s="57" t="e">
        <f>Столы!#REF!</f>
        <v>#REF!</v>
      </c>
      <c r="E253" s="57" t="e">
        <f>Столы!#REF!</f>
        <v>#REF!</v>
      </c>
      <c r="F253" s="57" t="e">
        <f>Столы!#REF!</f>
        <v>#REF!</v>
      </c>
      <c r="G253" s="57" t="e">
        <f>Столы!#REF!</f>
        <v>#REF!</v>
      </c>
      <c r="H253" s="133"/>
      <c r="I253" s="133" t="e">
        <f>Столы!#REF!</f>
        <v>#REF!</v>
      </c>
      <c r="J253" s="133" t="e">
        <f>Столы!#REF!</f>
        <v>#REF!</v>
      </c>
      <c r="K253" s="133" t="e">
        <f>Столы!#REF!</f>
        <v>#REF!</v>
      </c>
      <c r="L253" s="133" t="e">
        <f>Столы!#REF!</f>
        <v>#REF!</v>
      </c>
      <c r="M253" s="133" t="e">
        <f>Столы!#REF!</f>
        <v>#REF!</v>
      </c>
      <c r="N253" s="133" t="e">
        <f>Столы!#REF!</f>
        <v>#REF!</v>
      </c>
      <c r="O253" s="133" t="e">
        <f>Столы!#REF!</f>
        <v>#REF!</v>
      </c>
      <c r="P253" s="133" t="e">
        <f>Столы!#REF!</f>
        <v>#REF!</v>
      </c>
      <c r="Q253" s="133" t="e">
        <f>Столы!#REF!</f>
        <v>#REF!</v>
      </c>
      <c r="R253" s="133"/>
      <c r="S253" s="133"/>
      <c r="T253" s="133"/>
      <c r="U253" s="133"/>
      <c r="V253" s="133"/>
      <c r="W253" s="133"/>
    </row>
    <row r="254" spans="1:23">
      <c r="A254" s="580"/>
      <c r="B254" s="551"/>
      <c r="C254" s="170" t="s">
        <v>947</v>
      </c>
      <c r="D254" s="57" t="e">
        <f>Столы!#REF!</f>
        <v>#REF!</v>
      </c>
      <c r="E254" s="57" t="e">
        <f>Столы!#REF!</f>
        <v>#REF!</v>
      </c>
      <c r="F254" s="57" t="e">
        <f>Столы!#REF!</f>
        <v>#REF!</v>
      </c>
      <c r="G254" s="57" t="e">
        <f>Столы!#REF!</f>
        <v>#REF!</v>
      </c>
      <c r="H254" s="133"/>
      <c r="I254" s="133" t="e">
        <f>Столы!#REF!</f>
        <v>#REF!</v>
      </c>
      <c r="J254" s="133" t="e">
        <f>Столы!#REF!</f>
        <v>#REF!</v>
      </c>
      <c r="K254" s="133" t="e">
        <f>Столы!#REF!</f>
        <v>#REF!</v>
      </c>
      <c r="L254" s="133" t="e">
        <f>Столы!#REF!</f>
        <v>#REF!</v>
      </c>
      <c r="M254" s="133" t="e">
        <f>Столы!#REF!</f>
        <v>#REF!</v>
      </c>
      <c r="N254" s="133" t="e">
        <f>Столы!#REF!</f>
        <v>#REF!</v>
      </c>
      <c r="O254" s="133" t="e">
        <f>Столы!#REF!</f>
        <v>#REF!</v>
      </c>
      <c r="P254" s="133" t="e">
        <f>Столы!#REF!</f>
        <v>#REF!</v>
      </c>
      <c r="Q254" s="133" t="e">
        <f>Столы!#REF!</f>
        <v>#REF!</v>
      </c>
      <c r="R254" s="133"/>
      <c r="S254" s="133"/>
      <c r="T254" s="133"/>
      <c r="U254" s="133"/>
      <c r="V254" s="133"/>
      <c r="W254" s="133"/>
    </row>
    <row r="255" spans="1:23" ht="25.5">
      <c r="A255" s="580"/>
      <c r="B255" s="551"/>
      <c r="C255" s="170" t="s">
        <v>955</v>
      </c>
      <c r="D255" s="57" t="e">
        <f>Столы!#REF!</f>
        <v>#REF!</v>
      </c>
      <c r="E255" s="57" t="e">
        <f>Столы!#REF!</f>
        <v>#REF!</v>
      </c>
      <c r="F255" s="57" t="e">
        <f>Столы!#REF!</f>
        <v>#REF!</v>
      </c>
      <c r="G255" s="57" t="e">
        <f>Столы!#REF!</f>
        <v>#REF!</v>
      </c>
      <c r="H255" s="133"/>
      <c r="I255" s="133" t="e">
        <f>Столы!#REF!</f>
        <v>#REF!</v>
      </c>
      <c r="J255" s="133" t="e">
        <f>Столы!#REF!</f>
        <v>#REF!</v>
      </c>
      <c r="K255" s="133" t="e">
        <f>Столы!#REF!</f>
        <v>#REF!</v>
      </c>
      <c r="L255" s="133" t="e">
        <f>Столы!#REF!</f>
        <v>#REF!</v>
      </c>
      <c r="M255" s="133" t="e">
        <f>Столы!#REF!</f>
        <v>#REF!</v>
      </c>
      <c r="N255" s="133" t="e">
        <f>Столы!#REF!</f>
        <v>#REF!</v>
      </c>
      <c r="O255" s="133" t="e">
        <f>Столы!#REF!</f>
        <v>#REF!</v>
      </c>
      <c r="P255" s="133" t="e">
        <f>Столы!#REF!</f>
        <v>#REF!</v>
      </c>
      <c r="Q255" s="133" t="e">
        <f>Столы!#REF!</f>
        <v>#REF!</v>
      </c>
      <c r="R255" s="133"/>
      <c r="S255" s="133"/>
      <c r="T255" s="133"/>
      <c r="U255" s="133"/>
      <c r="V255" s="133"/>
      <c r="W255" s="133"/>
    </row>
    <row r="256" spans="1:23" ht="25.5">
      <c r="A256" s="580"/>
      <c r="B256" s="551"/>
      <c r="C256" s="140" t="s">
        <v>961</v>
      </c>
      <c r="D256" s="57" t="e">
        <f>Столы!#REF!</f>
        <v>#REF!</v>
      </c>
      <c r="E256" s="57" t="e">
        <f>Столы!#REF!</f>
        <v>#REF!</v>
      </c>
      <c r="F256" s="57" t="e">
        <f>Столы!#REF!</f>
        <v>#REF!</v>
      </c>
      <c r="G256" s="57" t="e">
        <f>Столы!#REF!</f>
        <v>#REF!</v>
      </c>
      <c r="H256" s="133" t="e">
        <f>Столы!#REF!</f>
        <v>#REF!</v>
      </c>
      <c r="I256" s="133" t="e">
        <f>Столы!#REF!</f>
        <v>#REF!</v>
      </c>
      <c r="J256" s="133" t="e">
        <f>Столы!#REF!</f>
        <v>#REF!</v>
      </c>
      <c r="K256" s="133" t="e">
        <f>Столы!#REF!</f>
        <v>#REF!</v>
      </c>
      <c r="L256" s="133" t="e">
        <f>Столы!#REF!</f>
        <v>#REF!</v>
      </c>
      <c r="M256" s="133" t="e">
        <f>Столы!#REF!</f>
        <v>#REF!</v>
      </c>
      <c r="N256" s="133" t="e">
        <f>Столы!#REF!</f>
        <v>#REF!</v>
      </c>
      <c r="O256" s="133" t="e">
        <f>Столы!#REF!</f>
        <v>#REF!</v>
      </c>
      <c r="P256" s="133" t="e">
        <f>Столы!#REF!</f>
        <v>#REF!</v>
      </c>
      <c r="Q256" s="133" t="e">
        <f>Столы!#REF!</f>
        <v>#REF!</v>
      </c>
      <c r="R256" s="133"/>
      <c r="S256" s="133"/>
      <c r="T256" s="133"/>
      <c r="U256" s="133"/>
      <c r="V256" s="133"/>
      <c r="W256" s="133"/>
    </row>
    <row r="257" spans="1:23" ht="15.75" customHeight="1">
      <c r="A257" s="580"/>
      <c r="B257" s="551"/>
      <c r="C257" s="185" t="s">
        <v>960</v>
      </c>
      <c r="D257" s="184" t="e">
        <f>Столы!#REF!</f>
        <v>#REF!</v>
      </c>
      <c r="E257" s="184" t="e">
        <f>Столы!#REF!</f>
        <v>#REF!</v>
      </c>
      <c r="F257" s="184" t="e">
        <f>Столы!#REF!</f>
        <v>#REF!</v>
      </c>
      <c r="G257" s="184" t="e">
        <f>Столы!#REF!</f>
        <v>#REF!</v>
      </c>
      <c r="H257" s="133" t="e">
        <f>Столы!#REF!</f>
        <v>#REF!</v>
      </c>
      <c r="I257" s="133" t="e">
        <f>Столы!#REF!</f>
        <v>#REF!</v>
      </c>
      <c r="J257" s="133" t="e">
        <f>Столы!#REF!</f>
        <v>#REF!</v>
      </c>
      <c r="K257" s="133" t="e">
        <f>Столы!#REF!</f>
        <v>#REF!</v>
      </c>
      <c r="L257" s="133" t="e">
        <f>Столы!#REF!</f>
        <v>#REF!</v>
      </c>
      <c r="M257" s="133" t="e">
        <f>Столы!#REF!</f>
        <v>#REF!</v>
      </c>
      <c r="N257" s="133" t="e">
        <f>Столы!#REF!</f>
        <v>#REF!</v>
      </c>
      <c r="O257" s="133" t="e">
        <f>Столы!#REF!</f>
        <v>#REF!</v>
      </c>
      <c r="P257" s="133" t="e">
        <f>Столы!#REF!</f>
        <v>#REF!</v>
      </c>
      <c r="Q257" s="133" t="e">
        <f>Столы!#REF!</f>
        <v>#REF!</v>
      </c>
      <c r="R257" s="133"/>
      <c r="S257" s="133"/>
      <c r="T257" s="133"/>
      <c r="U257" s="133"/>
      <c r="V257" s="133"/>
      <c r="W257" s="133"/>
    </row>
    <row r="258" spans="1:23" ht="25.5">
      <c r="A258" s="580"/>
      <c r="B258" s="551"/>
      <c r="C258" s="185" t="s">
        <v>958</v>
      </c>
      <c r="D258" s="57" t="e">
        <f>Столы!#REF!</f>
        <v>#REF!</v>
      </c>
      <c r="E258" s="57" t="e">
        <f>Столы!#REF!</f>
        <v>#REF!</v>
      </c>
      <c r="F258" s="57" t="e">
        <f>Столы!#REF!</f>
        <v>#REF!</v>
      </c>
      <c r="G258" s="57" t="e">
        <f>Столы!#REF!</f>
        <v>#REF!</v>
      </c>
      <c r="H258" s="133"/>
      <c r="I258" s="133" t="e">
        <f>Столы!#REF!</f>
        <v>#REF!</v>
      </c>
      <c r="J258" s="133" t="e">
        <f>Столы!#REF!</f>
        <v>#REF!</v>
      </c>
      <c r="K258" s="133" t="e">
        <f>Столы!#REF!</f>
        <v>#REF!</v>
      </c>
      <c r="L258" s="133" t="e">
        <f>Столы!#REF!</f>
        <v>#REF!</v>
      </c>
      <c r="M258" s="133" t="e">
        <f>Столы!#REF!</f>
        <v>#REF!</v>
      </c>
      <c r="N258" s="133" t="e">
        <f>Столы!#REF!</f>
        <v>#REF!</v>
      </c>
      <c r="O258" s="133" t="e">
        <f>Столы!#REF!</f>
        <v>#REF!</v>
      </c>
      <c r="P258" s="133" t="e">
        <f>Столы!#REF!</f>
        <v>#REF!</v>
      </c>
      <c r="Q258" s="133" t="e">
        <f>Столы!#REF!</f>
        <v>#REF!</v>
      </c>
      <c r="R258" s="133"/>
      <c r="S258" s="133"/>
      <c r="T258" s="133"/>
      <c r="U258" s="133"/>
      <c r="V258" s="133"/>
      <c r="W258" s="133"/>
    </row>
    <row r="259" spans="1:23" ht="25.5">
      <c r="A259" s="580"/>
      <c r="B259" s="551"/>
      <c r="C259" s="140" t="s">
        <v>973</v>
      </c>
      <c r="D259" s="57" t="e">
        <f>Шкафы!#REF!</f>
        <v>#REF!</v>
      </c>
      <c r="E259" s="57" t="e">
        <f>Шкафы!#REF!</f>
        <v>#REF!</v>
      </c>
      <c r="F259" s="57" t="e">
        <f>Шкафы!#REF!</f>
        <v>#REF!</v>
      </c>
      <c r="G259" s="57" t="e">
        <f>Шкафы!#REF!</f>
        <v>#REF!</v>
      </c>
      <c r="H259" s="133" t="e">
        <f>Шкафы!#REF!</f>
        <v>#REF!</v>
      </c>
      <c r="I259" s="133"/>
      <c r="J259" s="133"/>
      <c r="K259" s="133"/>
      <c r="L259" s="133"/>
      <c r="M259" s="133"/>
      <c r="N259" s="133"/>
      <c r="O259" s="133"/>
      <c r="P259" s="133"/>
      <c r="Q259" s="133"/>
      <c r="R259" s="133"/>
      <c r="S259" s="133"/>
      <c r="T259" s="133"/>
      <c r="U259" s="133"/>
      <c r="V259" s="133"/>
      <c r="W259" s="133"/>
    </row>
    <row r="260" spans="1:23" ht="25.5">
      <c r="A260" s="580"/>
      <c r="B260" s="551"/>
      <c r="C260" s="140" t="s">
        <v>973</v>
      </c>
      <c r="D260" s="57" t="e">
        <f>Шкафы!#REF!</f>
        <v>#REF!</v>
      </c>
      <c r="E260" s="57" t="e">
        <f>Шкафы!#REF!</f>
        <v>#REF!</v>
      </c>
      <c r="F260" s="57" t="e">
        <f>Шкафы!#REF!</f>
        <v>#REF!</v>
      </c>
      <c r="G260" s="57" t="e">
        <f>Шкафы!#REF!</f>
        <v>#REF!</v>
      </c>
      <c r="H260" s="133" t="e">
        <f>Шкафы!#REF!</f>
        <v>#REF!</v>
      </c>
      <c r="I260" s="133"/>
      <c r="J260" s="133"/>
      <c r="K260" s="133"/>
      <c r="L260" s="133"/>
      <c r="M260" s="133"/>
      <c r="N260" s="133"/>
      <c r="O260" s="133"/>
      <c r="P260" s="133"/>
      <c r="Q260" s="133"/>
      <c r="R260" s="133"/>
      <c r="S260" s="133"/>
      <c r="T260" s="133"/>
      <c r="U260" s="133"/>
      <c r="V260" s="133"/>
      <c r="W260" s="133"/>
    </row>
    <row r="261" spans="1:23" ht="25.5">
      <c r="A261" s="580"/>
      <c r="B261" s="551"/>
      <c r="C261" s="140" t="s">
        <v>973</v>
      </c>
      <c r="D261" s="57" t="e">
        <f>Шкафы!#REF!</f>
        <v>#REF!</v>
      </c>
      <c r="E261" s="57" t="e">
        <f>Шкафы!#REF!</f>
        <v>#REF!</v>
      </c>
      <c r="F261" s="57" t="e">
        <f>Шкафы!#REF!</f>
        <v>#REF!</v>
      </c>
      <c r="G261" s="57" t="e">
        <f>Шкафы!#REF!</f>
        <v>#REF!</v>
      </c>
      <c r="H261" s="133" t="e">
        <f>Шкафы!#REF!</f>
        <v>#REF!</v>
      </c>
      <c r="I261" s="133"/>
      <c r="J261" s="133"/>
      <c r="K261" s="133"/>
      <c r="L261" s="133"/>
      <c r="M261" s="133"/>
      <c r="N261" s="133"/>
      <c r="O261" s="133"/>
      <c r="P261" s="133"/>
      <c r="Q261" s="133"/>
      <c r="R261" s="133"/>
      <c r="S261" s="133"/>
      <c r="T261" s="133"/>
      <c r="U261" s="133"/>
      <c r="V261" s="133"/>
      <c r="W261" s="133"/>
    </row>
    <row r="262" spans="1:23" ht="25.5">
      <c r="A262" s="580"/>
      <c r="B262" s="551"/>
      <c r="C262" s="140" t="s">
        <v>973</v>
      </c>
      <c r="D262" s="57" t="e">
        <f>Шкафы!#REF!</f>
        <v>#REF!</v>
      </c>
      <c r="E262" s="57" t="e">
        <f>Шкафы!#REF!</f>
        <v>#REF!</v>
      </c>
      <c r="F262" s="57" t="e">
        <f>Шкафы!#REF!</f>
        <v>#REF!</v>
      </c>
      <c r="G262" s="57" t="e">
        <f>Шкафы!#REF!</f>
        <v>#REF!</v>
      </c>
      <c r="H262" s="133" t="e">
        <f>Шкафы!#REF!</f>
        <v>#REF!</v>
      </c>
      <c r="I262" s="133"/>
      <c r="J262" s="133"/>
      <c r="K262" s="133"/>
      <c r="L262" s="133"/>
      <c r="M262" s="133"/>
      <c r="N262" s="133"/>
      <c r="O262" s="133"/>
      <c r="P262" s="133"/>
      <c r="Q262" s="133"/>
      <c r="R262" s="133"/>
      <c r="S262" s="133"/>
      <c r="T262" s="133"/>
      <c r="U262" s="133"/>
      <c r="V262" s="133"/>
      <c r="W262" s="133"/>
    </row>
    <row r="263" spans="1:23" ht="25.5">
      <c r="A263" s="580"/>
      <c r="B263" s="551"/>
      <c r="C263" s="140" t="s">
        <v>966</v>
      </c>
      <c r="D263" s="57" t="e">
        <f>Шкафы!#REF!</f>
        <v>#REF!</v>
      </c>
      <c r="E263" s="57" t="e">
        <f>Шкафы!#REF!</f>
        <v>#REF!</v>
      </c>
      <c r="F263" s="57" t="e">
        <f>Шкафы!#REF!</f>
        <v>#REF!</v>
      </c>
      <c r="G263" s="57" t="e">
        <f>Шкафы!#REF!</f>
        <v>#REF!</v>
      </c>
      <c r="H263" s="133" t="e">
        <f>Шкафы!#REF!</f>
        <v>#REF!</v>
      </c>
      <c r="I263" s="133"/>
      <c r="J263" s="133"/>
      <c r="K263" s="133"/>
      <c r="L263" s="133"/>
      <c r="M263" s="133"/>
      <c r="N263" s="133"/>
      <c r="O263" s="133"/>
      <c r="P263" s="133"/>
      <c r="Q263" s="133"/>
      <c r="R263" s="133" t="e">
        <f>Шкафы!#REF!</f>
        <v>#REF!</v>
      </c>
      <c r="S263" s="133" t="e">
        <f>Шкафы!#REF!</f>
        <v>#REF!</v>
      </c>
      <c r="T263" s="133" t="e">
        <f>Шкафы!#REF!</f>
        <v>#REF!</v>
      </c>
      <c r="U263" s="133" t="e">
        <f>Шкафы!#REF!</f>
        <v>#REF!</v>
      </c>
      <c r="V263" s="133" t="e">
        <f>Шкафы!#REF!</f>
        <v>#REF!</v>
      </c>
      <c r="W263" s="133" t="e">
        <f>Шкафы!#REF!</f>
        <v>#REF!</v>
      </c>
    </row>
    <row r="264" spans="1:23" ht="25.5">
      <c r="A264" s="580"/>
      <c r="B264" s="551"/>
      <c r="C264" s="140" t="s">
        <v>966</v>
      </c>
      <c r="D264" s="57" t="e">
        <f>Шкафы!#REF!</f>
        <v>#REF!</v>
      </c>
      <c r="E264" s="57" t="e">
        <f>Шкафы!#REF!</f>
        <v>#REF!</v>
      </c>
      <c r="F264" s="57" t="e">
        <f>Шкафы!#REF!</f>
        <v>#REF!</v>
      </c>
      <c r="G264" s="57" t="e">
        <f>Шкафы!#REF!</f>
        <v>#REF!</v>
      </c>
      <c r="H264" s="133" t="e">
        <f>Шкафы!#REF!</f>
        <v>#REF!</v>
      </c>
      <c r="I264" s="133"/>
      <c r="J264" s="133"/>
      <c r="K264" s="133"/>
      <c r="L264" s="133"/>
      <c r="M264" s="133"/>
      <c r="N264" s="133"/>
      <c r="O264" s="133"/>
      <c r="P264" s="133"/>
      <c r="Q264" s="133"/>
      <c r="R264" s="133" t="e">
        <f>Шкафы!#REF!</f>
        <v>#REF!</v>
      </c>
      <c r="S264" s="133" t="e">
        <f>Шкафы!#REF!</f>
        <v>#REF!</v>
      </c>
      <c r="T264" s="133" t="e">
        <f>Шкафы!#REF!</f>
        <v>#REF!</v>
      </c>
      <c r="U264" s="133" t="e">
        <f>Шкафы!#REF!</f>
        <v>#REF!</v>
      </c>
      <c r="V264" s="133" t="e">
        <f>Шкафы!#REF!</f>
        <v>#REF!</v>
      </c>
      <c r="W264" s="133" t="e">
        <f>Шкафы!#REF!</f>
        <v>#REF!</v>
      </c>
    </row>
    <row r="265" spans="1:23" ht="25.5">
      <c r="A265" s="580"/>
      <c r="B265" s="551"/>
      <c r="C265" s="140" t="s">
        <v>966</v>
      </c>
      <c r="D265" s="57" t="e">
        <f>Шкафы!#REF!</f>
        <v>#REF!</v>
      </c>
      <c r="E265" s="57" t="e">
        <f>Шкафы!#REF!</f>
        <v>#REF!</v>
      </c>
      <c r="F265" s="57" t="e">
        <f>Шкафы!#REF!</f>
        <v>#REF!</v>
      </c>
      <c r="G265" s="57" t="e">
        <f>Шкафы!#REF!</f>
        <v>#REF!</v>
      </c>
      <c r="H265" s="133" t="e">
        <f>Шкафы!#REF!</f>
        <v>#REF!</v>
      </c>
      <c r="I265" s="133"/>
      <c r="J265" s="133"/>
      <c r="K265" s="133"/>
      <c r="L265" s="133"/>
      <c r="M265" s="133"/>
      <c r="N265" s="133"/>
      <c r="O265" s="133"/>
      <c r="P265" s="133"/>
      <c r="Q265" s="133"/>
      <c r="R265" s="133" t="e">
        <f>Шкафы!#REF!</f>
        <v>#REF!</v>
      </c>
      <c r="S265" s="133" t="e">
        <f>Шкафы!#REF!</f>
        <v>#REF!</v>
      </c>
      <c r="T265" s="133" t="e">
        <f>Шкафы!#REF!</f>
        <v>#REF!</v>
      </c>
      <c r="U265" s="133" t="e">
        <f>Шкафы!#REF!</f>
        <v>#REF!</v>
      </c>
      <c r="V265" s="133" t="e">
        <f>Шкафы!#REF!</f>
        <v>#REF!</v>
      </c>
      <c r="W265" s="133" t="e">
        <f>Шкафы!#REF!</f>
        <v>#REF!</v>
      </c>
    </row>
    <row r="266" spans="1:23" ht="25.5">
      <c r="A266" s="581"/>
      <c r="B266" s="552"/>
      <c r="C266" s="140" t="s">
        <v>966</v>
      </c>
      <c r="D266" s="57" t="e">
        <f>Шкафы!#REF!</f>
        <v>#REF!</v>
      </c>
      <c r="E266" s="57" t="e">
        <f>Шкафы!#REF!</f>
        <v>#REF!</v>
      </c>
      <c r="F266" s="57" t="e">
        <f>Шкафы!#REF!</f>
        <v>#REF!</v>
      </c>
      <c r="G266" s="57" t="e">
        <f>Шкафы!#REF!</f>
        <v>#REF!</v>
      </c>
      <c r="H266" s="133" t="e">
        <f>Шкафы!#REF!</f>
        <v>#REF!</v>
      </c>
      <c r="I266" s="133"/>
      <c r="J266" s="133"/>
      <c r="K266" s="133"/>
      <c r="L266" s="133"/>
      <c r="M266" s="133"/>
      <c r="N266" s="133"/>
      <c r="O266" s="133"/>
      <c r="P266" s="133"/>
      <c r="Q266" s="133"/>
      <c r="R266" s="133" t="e">
        <f>Шкафы!#REF!</f>
        <v>#REF!</v>
      </c>
      <c r="S266" s="133" t="e">
        <f>Шкафы!#REF!</f>
        <v>#REF!</v>
      </c>
      <c r="T266" s="133" t="e">
        <f>Шкафы!#REF!</f>
        <v>#REF!</v>
      </c>
      <c r="U266" s="133" t="e">
        <f>Шкафы!#REF!</f>
        <v>#REF!</v>
      </c>
      <c r="V266" s="133" t="e">
        <f>Шкафы!#REF!</f>
        <v>#REF!</v>
      </c>
      <c r="W266" s="133" t="e">
        <f>Шкафы!#REF!</f>
        <v>#REF!</v>
      </c>
    </row>
    <row r="267" spans="1:23" ht="40.5">
      <c r="A267" s="183" t="s">
        <v>972</v>
      </c>
      <c r="B267" s="182"/>
      <c r="C267" s="134" t="s">
        <v>136</v>
      </c>
      <c r="D267" s="184" t="e">
        <f t="shared" ref="D267" si="26">SUM(D252:D266)</f>
        <v>#REF!</v>
      </c>
      <c r="E267" s="184" t="e">
        <f t="shared" ref="E267:W267" si="27">SUM(E252:E266)</f>
        <v>#REF!</v>
      </c>
      <c r="F267" s="184" t="e">
        <f t="shared" si="27"/>
        <v>#REF!</v>
      </c>
      <c r="G267" s="184" t="e">
        <f t="shared" si="27"/>
        <v>#REF!</v>
      </c>
      <c r="H267" s="133" t="e">
        <f t="shared" si="27"/>
        <v>#REF!</v>
      </c>
      <c r="I267" s="133" t="e">
        <f t="shared" si="27"/>
        <v>#REF!</v>
      </c>
      <c r="J267" s="133" t="e">
        <f t="shared" si="27"/>
        <v>#REF!</v>
      </c>
      <c r="K267" s="133" t="e">
        <f t="shared" si="27"/>
        <v>#REF!</v>
      </c>
      <c r="L267" s="133" t="e">
        <f t="shared" si="27"/>
        <v>#REF!</v>
      </c>
      <c r="M267" s="133" t="e">
        <f t="shared" si="27"/>
        <v>#REF!</v>
      </c>
      <c r="N267" s="133" t="e">
        <f t="shared" si="27"/>
        <v>#REF!</v>
      </c>
      <c r="O267" s="133" t="e">
        <f t="shared" si="27"/>
        <v>#REF!</v>
      </c>
      <c r="P267" s="133" t="e">
        <f t="shared" si="27"/>
        <v>#REF!</v>
      </c>
      <c r="Q267" s="133" t="e">
        <f t="shared" si="27"/>
        <v>#REF!</v>
      </c>
      <c r="R267" s="133" t="e">
        <f t="shared" si="27"/>
        <v>#REF!</v>
      </c>
      <c r="S267" s="133" t="e">
        <f t="shared" si="27"/>
        <v>#REF!</v>
      </c>
      <c r="T267" s="133" t="e">
        <f t="shared" si="27"/>
        <v>#REF!</v>
      </c>
      <c r="U267" s="133" t="e">
        <f t="shared" si="27"/>
        <v>#REF!</v>
      </c>
      <c r="V267" s="133" t="e">
        <f t="shared" si="27"/>
        <v>#REF!</v>
      </c>
      <c r="W267" s="133" t="e">
        <f t="shared" si="27"/>
        <v>#REF!</v>
      </c>
    </row>
    <row r="268" spans="1:23" ht="25.5">
      <c r="A268" s="477"/>
      <c r="B268" s="550"/>
      <c r="C268" s="170" t="s">
        <v>134</v>
      </c>
      <c r="D268" s="184">
        <f>'Дополнительная комплектация'!$AK$339</f>
        <v>174</v>
      </c>
      <c r="E268" s="184">
        <f>'Дополнительная комплектация'!$AK$339</f>
        <v>174</v>
      </c>
      <c r="F268" s="184">
        <f>'Дополнительная комплектация'!$AK$339</f>
        <v>174</v>
      </c>
      <c r="G268" s="184">
        <f>'Дополнительная комплектация'!$AK$339</f>
        <v>174</v>
      </c>
      <c r="H268" s="133"/>
      <c r="I268" s="133"/>
      <c r="J268" s="133"/>
      <c r="K268" s="133"/>
      <c r="L268" s="133"/>
      <c r="M268" s="133"/>
      <c r="N268" s="133"/>
      <c r="O268" s="133"/>
      <c r="P268" s="133"/>
      <c r="Q268" s="133"/>
      <c r="R268" s="133"/>
      <c r="S268" s="133"/>
      <c r="T268" s="133"/>
      <c r="U268" s="133"/>
      <c r="V268" s="133"/>
      <c r="W268" s="133"/>
    </row>
    <row r="269" spans="1:23">
      <c r="A269" s="478"/>
      <c r="B269" s="551"/>
      <c r="C269" s="186" t="s">
        <v>971</v>
      </c>
      <c r="D269" s="57" t="e">
        <f>Столы!#REF!</f>
        <v>#REF!</v>
      </c>
      <c r="E269" s="57" t="e">
        <f>Столы!#REF!</f>
        <v>#REF!</v>
      </c>
      <c r="F269" s="57" t="e">
        <f>Столы!#REF!</f>
        <v>#REF!</v>
      </c>
      <c r="G269" s="57" t="e">
        <f>Столы!#REF!</f>
        <v>#REF!</v>
      </c>
      <c r="H269" s="133" t="e">
        <f>Столы!#REF!</f>
        <v>#REF!</v>
      </c>
      <c r="I269" s="133" t="e">
        <f>Столы!#REF!</f>
        <v>#REF!</v>
      </c>
      <c r="J269" s="133" t="e">
        <f>Столы!#REF!</f>
        <v>#REF!</v>
      </c>
      <c r="K269" s="133" t="e">
        <f>Столы!#REF!</f>
        <v>#REF!</v>
      </c>
      <c r="L269" s="133" t="e">
        <f>Столы!#REF!</f>
        <v>#REF!</v>
      </c>
      <c r="M269" s="133" t="e">
        <f>Столы!#REF!</f>
        <v>#REF!</v>
      </c>
      <c r="N269" s="133" t="e">
        <f>Столы!#REF!</f>
        <v>#REF!</v>
      </c>
      <c r="O269" s="133" t="e">
        <f>Столы!#REF!</f>
        <v>#REF!</v>
      </c>
      <c r="P269" s="133" t="e">
        <f>Столы!#REF!</f>
        <v>#REF!</v>
      </c>
      <c r="Q269" s="133" t="e">
        <f>Столы!#REF!</f>
        <v>#REF!</v>
      </c>
      <c r="R269" s="133"/>
      <c r="S269" s="133"/>
      <c r="T269" s="133"/>
      <c r="U269" s="133"/>
      <c r="V269" s="133"/>
      <c r="W269" s="133"/>
    </row>
    <row r="270" spans="1:23" ht="38.25">
      <c r="A270" s="478"/>
      <c r="B270" s="551"/>
      <c r="C270" s="186" t="s">
        <v>970</v>
      </c>
      <c r="D270" s="57" t="e">
        <f>Столы!#REF!</f>
        <v>#REF!</v>
      </c>
      <c r="E270" s="57" t="e">
        <f>Столы!#REF!</f>
        <v>#REF!</v>
      </c>
      <c r="F270" s="57" t="e">
        <f>Столы!#REF!</f>
        <v>#REF!</v>
      </c>
      <c r="G270" s="57" t="e">
        <f>Столы!#REF!</f>
        <v>#REF!</v>
      </c>
      <c r="H270" s="133" t="e">
        <f>Столы!#REF!</f>
        <v>#REF!</v>
      </c>
      <c r="I270" s="133" t="e">
        <f>Столы!#REF!</f>
        <v>#REF!</v>
      </c>
      <c r="J270" s="133" t="e">
        <f>Столы!#REF!</f>
        <v>#REF!</v>
      </c>
      <c r="K270" s="133" t="e">
        <f>Столы!#REF!</f>
        <v>#REF!</v>
      </c>
      <c r="L270" s="133" t="e">
        <f>Столы!#REF!</f>
        <v>#REF!</v>
      </c>
      <c r="M270" s="133" t="e">
        <f>Столы!#REF!</f>
        <v>#REF!</v>
      </c>
      <c r="N270" s="133" t="e">
        <f>Столы!#REF!</f>
        <v>#REF!</v>
      </c>
      <c r="O270" s="133" t="e">
        <f>Столы!#REF!</f>
        <v>#REF!</v>
      </c>
      <c r="P270" s="133" t="e">
        <f>Столы!#REF!</f>
        <v>#REF!</v>
      </c>
      <c r="Q270" s="133" t="e">
        <f>Столы!#REF!</f>
        <v>#REF!</v>
      </c>
      <c r="R270" s="133"/>
      <c r="S270" s="133"/>
      <c r="T270" s="133"/>
      <c r="U270" s="133"/>
      <c r="V270" s="133"/>
      <c r="W270" s="133"/>
    </row>
    <row r="271" spans="1:23">
      <c r="A271" s="478"/>
      <c r="B271" s="551"/>
      <c r="C271" s="170" t="s">
        <v>969</v>
      </c>
      <c r="D271" s="57" t="e">
        <f>Столы!#REF!</f>
        <v>#REF!</v>
      </c>
      <c r="E271" s="57" t="e">
        <f>Столы!#REF!</f>
        <v>#REF!</v>
      </c>
      <c r="F271" s="57" t="e">
        <f>Столы!#REF!</f>
        <v>#REF!</v>
      </c>
      <c r="G271" s="57" t="e">
        <f>Столы!#REF!</f>
        <v>#REF!</v>
      </c>
      <c r="H271" s="133"/>
      <c r="I271" s="133" t="e">
        <f>Столы!#REF!</f>
        <v>#REF!</v>
      </c>
      <c r="J271" s="133" t="e">
        <f>Столы!#REF!</f>
        <v>#REF!</v>
      </c>
      <c r="K271" s="133" t="e">
        <f>Столы!#REF!</f>
        <v>#REF!</v>
      </c>
      <c r="L271" s="133" t="e">
        <f>Столы!#REF!</f>
        <v>#REF!</v>
      </c>
      <c r="M271" s="133" t="e">
        <f>Столы!#REF!</f>
        <v>#REF!</v>
      </c>
      <c r="N271" s="133" t="e">
        <f>Столы!#REF!</f>
        <v>#REF!</v>
      </c>
      <c r="O271" s="133" t="e">
        <f>Столы!#REF!</f>
        <v>#REF!</v>
      </c>
      <c r="P271" s="133" t="e">
        <f>Столы!#REF!</f>
        <v>#REF!</v>
      </c>
      <c r="Q271" s="133" t="e">
        <f>Столы!#REF!</f>
        <v>#REF!</v>
      </c>
      <c r="R271" s="133"/>
      <c r="S271" s="133"/>
      <c r="T271" s="133"/>
      <c r="U271" s="133"/>
      <c r="V271" s="133"/>
      <c r="W271" s="133"/>
    </row>
    <row r="272" spans="1:23" ht="25.5">
      <c r="A272" s="478"/>
      <c r="B272" s="551"/>
      <c r="C272" s="140" t="s">
        <v>961</v>
      </c>
      <c r="D272" s="57" t="e">
        <f>Столы!#REF!</f>
        <v>#REF!</v>
      </c>
      <c r="E272" s="57" t="e">
        <f>Столы!#REF!</f>
        <v>#REF!</v>
      </c>
      <c r="F272" s="57" t="e">
        <f>Столы!#REF!</f>
        <v>#REF!</v>
      </c>
      <c r="G272" s="57" t="e">
        <f>Столы!#REF!</f>
        <v>#REF!</v>
      </c>
      <c r="H272" s="133" t="e">
        <f>Столы!#REF!</f>
        <v>#REF!</v>
      </c>
      <c r="I272" s="133" t="e">
        <f>Столы!#REF!</f>
        <v>#REF!</v>
      </c>
      <c r="J272" s="133" t="e">
        <f>Столы!#REF!</f>
        <v>#REF!</v>
      </c>
      <c r="K272" s="133" t="e">
        <f>Столы!#REF!</f>
        <v>#REF!</v>
      </c>
      <c r="L272" s="133" t="e">
        <f>Столы!#REF!</f>
        <v>#REF!</v>
      </c>
      <c r="M272" s="133" t="e">
        <f>Столы!#REF!</f>
        <v>#REF!</v>
      </c>
      <c r="N272" s="133" t="e">
        <f>Столы!#REF!</f>
        <v>#REF!</v>
      </c>
      <c r="O272" s="133" t="e">
        <f>Столы!#REF!</f>
        <v>#REF!</v>
      </c>
      <c r="P272" s="133" t="e">
        <f>Столы!#REF!</f>
        <v>#REF!</v>
      </c>
      <c r="Q272" s="133" t="e">
        <f>Столы!#REF!</f>
        <v>#REF!</v>
      </c>
      <c r="R272" s="133"/>
      <c r="S272" s="133"/>
      <c r="T272" s="133"/>
      <c r="U272" s="133"/>
      <c r="V272" s="133"/>
      <c r="W272" s="133"/>
    </row>
    <row r="273" spans="1:23">
      <c r="A273" s="478"/>
      <c r="B273" s="551"/>
      <c r="C273" s="185" t="s">
        <v>959</v>
      </c>
      <c r="D273" s="57" t="e">
        <f>Столы!#REF!</f>
        <v>#REF!</v>
      </c>
      <c r="E273" s="57" t="e">
        <f>Столы!#REF!</f>
        <v>#REF!</v>
      </c>
      <c r="F273" s="57" t="e">
        <f>Столы!#REF!</f>
        <v>#REF!</v>
      </c>
      <c r="G273" s="57" t="e">
        <f>Столы!#REF!</f>
        <v>#REF!</v>
      </c>
      <c r="H273" s="133" t="e">
        <f>Столы!#REF!</f>
        <v>#REF!</v>
      </c>
      <c r="I273" s="133" t="e">
        <f>Столы!#REF!</f>
        <v>#REF!</v>
      </c>
      <c r="J273" s="133" t="e">
        <f>Столы!#REF!</f>
        <v>#REF!</v>
      </c>
      <c r="K273" s="133" t="e">
        <f>Столы!#REF!</f>
        <v>#REF!</v>
      </c>
      <c r="L273" s="133" t="e">
        <f>Столы!#REF!</f>
        <v>#REF!</v>
      </c>
      <c r="M273" s="133" t="e">
        <f>Столы!#REF!</f>
        <v>#REF!</v>
      </c>
      <c r="N273" s="133" t="e">
        <f>Столы!#REF!</f>
        <v>#REF!</v>
      </c>
      <c r="O273" s="133" t="e">
        <f>Столы!#REF!</f>
        <v>#REF!</v>
      </c>
      <c r="P273" s="133" t="e">
        <f>Столы!#REF!</f>
        <v>#REF!</v>
      </c>
      <c r="Q273" s="133" t="e">
        <f>Столы!#REF!</f>
        <v>#REF!</v>
      </c>
      <c r="R273" s="133"/>
      <c r="S273" s="133"/>
      <c r="T273" s="133"/>
      <c r="U273" s="133"/>
      <c r="V273" s="133"/>
      <c r="W273" s="133"/>
    </row>
    <row r="274" spans="1:23" ht="26.25" customHeight="1">
      <c r="A274" s="478"/>
      <c r="B274" s="551"/>
      <c r="C274" s="185" t="s">
        <v>968</v>
      </c>
      <c r="D274" s="57" t="e">
        <f>Столы!#REF!</f>
        <v>#REF!</v>
      </c>
      <c r="E274" s="57" t="e">
        <f>Столы!#REF!</f>
        <v>#REF!</v>
      </c>
      <c r="F274" s="57" t="e">
        <f>Столы!#REF!</f>
        <v>#REF!</v>
      </c>
      <c r="G274" s="57" t="e">
        <f>Столы!#REF!</f>
        <v>#REF!</v>
      </c>
      <c r="H274" s="133"/>
      <c r="I274" s="133" t="e">
        <f>Столы!#REF!</f>
        <v>#REF!</v>
      </c>
      <c r="J274" s="133" t="e">
        <f>Столы!#REF!</f>
        <v>#REF!</v>
      </c>
      <c r="K274" s="133" t="e">
        <f>Столы!#REF!</f>
        <v>#REF!</v>
      </c>
      <c r="L274" s="133" t="e">
        <f>Столы!#REF!</f>
        <v>#REF!</v>
      </c>
      <c r="M274" s="133" t="e">
        <f>Столы!#REF!</f>
        <v>#REF!</v>
      </c>
      <c r="N274" s="133" t="e">
        <f>Столы!#REF!</f>
        <v>#REF!</v>
      </c>
      <c r="O274" s="133" t="e">
        <f>Столы!#REF!</f>
        <v>#REF!</v>
      </c>
      <c r="P274" s="133" t="e">
        <f>Столы!#REF!</f>
        <v>#REF!</v>
      </c>
      <c r="Q274" s="133" t="e">
        <f>Столы!#REF!</f>
        <v>#REF!</v>
      </c>
      <c r="R274" s="133"/>
      <c r="S274" s="133"/>
      <c r="T274" s="133"/>
      <c r="U274" s="133"/>
      <c r="V274" s="133"/>
      <c r="W274" s="133"/>
    </row>
    <row r="275" spans="1:23">
      <c r="A275" s="478"/>
      <c r="B275" s="551"/>
      <c r="C275" s="185" t="s">
        <v>967</v>
      </c>
      <c r="D275" s="57" t="e">
        <f>Столы!#REF!</f>
        <v>#REF!</v>
      </c>
      <c r="E275" s="57" t="e">
        <f>Столы!#REF!</f>
        <v>#REF!</v>
      </c>
      <c r="F275" s="57" t="e">
        <f>Столы!#REF!</f>
        <v>#REF!</v>
      </c>
      <c r="G275" s="57" t="e">
        <f>Столы!#REF!</f>
        <v>#REF!</v>
      </c>
      <c r="H275" s="133"/>
      <c r="I275" s="133"/>
      <c r="J275" s="133"/>
      <c r="K275" s="133"/>
      <c r="L275" s="133"/>
      <c r="M275" s="133"/>
      <c r="N275" s="133"/>
      <c r="O275" s="133"/>
      <c r="P275" s="133"/>
      <c r="Q275" s="133"/>
      <c r="R275" s="133"/>
      <c r="S275" s="133"/>
      <c r="T275" s="133"/>
      <c r="U275" s="133"/>
      <c r="V275" s="133"/>
      <c r="W275" s="133"/>
    </row>
    <row r="276" spans="1:23" ht="25.5">
      <c r="A276" s="478"/>
      <c r="B276" s="551"/>
      <c r="C276" s="140" t="s">
        <v>966</v>
      </c>
      <c r="D276" s="184" t="e">
        <f>Шкафы!#REF!</f>
        <v>#REF!</v>
      </c>
      <c r="E276" s="184" t="e">
        <f>Шкафы!#REF!</f>
        <v>#REF!</v>
      </c>
      <c r="F276" s="184" t="e">
        <f>Шкафы!#REF!</f>
        <v>#REF!</v>
      </c>
      <c r="G276" s="184" t="e">
        <f>Шкафы!#REF!</f>
        <v>#REF!</v>
      </c>
      <c r="H276" s="133" t="e">
        <f>Шкафы!#REF!</f>
        <v>#REF!</v>
      </c>
      <c r="I276" s="133"/>
      <c r="J276" s="133"/>
      <c r="K276" s="133"/>
      <c r="L276" s="133"/>
      <c r="M276" s="133"/>
      <c r="N276" s="133"/>
      <c r="O276" s="133"/>
      <c r="P276" s="133"/>
      <c r="Q276" s="133"/>
      <c r="R276" s="133" t="e">
        <f>Шкафы!#REF!</f>
        <v>#REF!</v>
      </c>
      <c r="S276" s="133" t="e">
        <f>Шкафы!#REF!</f>
        <v>#REF!</v>
      </c>
      <c r="T276" s="133" t="e">
        <f>Шкафы!#REF!</f>
        <v>#REF!</v>
      </c>
      <c r="U276" s="133" t="e">
        <f>Шкафы!#REF!</f>
        <v>#REF!</v>
      </c>
      <c r="V276" s="133" t="e">
        <f>Шкафы!#REF!</f>
        <v>#REF!</v>
      </c>
      <c r="W276" s="133" t="e">
        <f>Шкафы!#REF!</f>
        <v>#REF!</v>
      </c>
    </row>
    <row r="277" spans="1:23" ht="25.5">
      <c r="A277" s="479"/>
      <c r="B277" s="552"/>
      <c r="C277" s="140" t="s">
        <v>966</v>
      </c>
      <c r="D277" s="57" t="e">
        <f>Шкафы!#REF!</f>
        <v>#REF!</v>
      </c>
      <c r="E277" s="57" t="e">
        <f>Шкафы!#REF!</f>
        <v>#REF!</v>
      </c>
      <c r="F277" s="57" t="e">
        <f>Шкафы!#REF!</f>
        <v>#REF!</v>
      </c>
      <c r="G277" s="57" t="e">
        <f>Шкафы!#REF!</f>
        <v>#REF!</v>
      </c>
      <c r="H277" s="133" t="e">
        <f>Шкафы!#REF!</f>
        <v>#REF!</v>
      </c>
      <c r="I277" s="133"/>
      <c r="J277" s="133"/>
      <c r="K277" s="133"/>
      <c r="L277" s="133"/>
      <c r="M277" s="133"/>
      <c r="N277" s="133"/>
      <c r="O277" s="133"/>
      <c r="P277" s="133"/>
      <c r="Q277" s="133"/>
      <c r="R277" s="133" t="e">
        <f>Шкафы!#REF!</f>
        <v>#REF!</v>
      </c>
      <c r="S277" s="133" t="e">
        <f>Шкафы!#REF!</f>
        <v>#REF!</v>
      </c>
      <c r="T277" s="133" t="e">
        <f>Шкафы!#REF!</f>
        <v>#REF!</v>
      </c>
      <c r="U277" s="133" t="e">
        <f>Шкафы!#REF!</f>
        <v>#REF!</v>
      </c>
      <c r="V277" s="133" t="e">
        <f>Шкафы!#REF!</f>
        <v>#REF!</v>
      </c>
      <c r="W277" s="133" t="e">
        <f>Шкафы!#REF!</f>
        <v>#REF!</v>
      </c>
    </row>
    <row r="278" spans="1:23" ht="40.5">
      <c r="A278" s="183" t="s">
        <v>965</v>
      </c>
      <c r="B278" s="182"/>
      <c r="C278" s="134" t="s">
        <v>136</v>
      </c>
      <c r="D278" s="57" t="e">
        <f t="shared" ref="D278" si="28">SUM(D268:D277)</f>
        <v>#REF!</v>
      </c>
      <c r="E278" s="57" t="e">
        <f t="shared" ref="E278:W278" si="29">SUM(E268:E277)</f>
        <v>#REF!</v>
      </c>
      <c r="F278" s="57" t="e">
        <f t="shared" si="29"/>
        <v>#REF!</v>
      </c>
      <c r="G278" s="57" t="e">
        <f t="shared" si="29"/>
        <v>#REF!</v>
      </c>
      <c r="H278" s="133" t="e">
        <f t="shared" si="29"/>
        <v>#REF!</v>
      </c>
      <c r="I278" s="133" t="e">
        <f t="shared" si="29"/>
        <v>#REF!</v>
      </c>
      <c r="J278" s="133" t="e">
        <f t="shared" si="29"/>
        <v>#REF!</v>
      </c>
      <c r="K278" s="133" t="e">
        <f t="shared" si="29"/>
        <v>#REF!</v>
      </c>
      <c r="L278" s="133" t="e">
        <f t="shared" si="29"/>
        <v>#REF!</v>
      </c>
      <c r="M278" s="133" t="e">
        <f t="shared" si="29"/>
        <v>#REF!</v>
      </c>
      <c r="N278" s="133" t="e">
        <f t="shared" si="29"/>
        <v>#REF!</v>
      </c>
      <c r="O278" s="133" t="e">
        <f t="shared" si="29"/>
        <v>#REF!</v>
      </c>
      <c r="P278" s="133" t="e">
        <f t="shared" si="29"/>
        <v>#REF!</v>
      </c>
      <c r="Q278" s="133" t="e">
        <f t="shared" si="29"/>
        <v>#REF!</v>
      </c>
      <c r="R278" s="133" t="e">
        <f t="shared" si="29"/>
        <v>#REF!</v>
      </c>
      <c r="S278" s="133" t="e">
        <f t="shared" si="29"/>
        <v>#REF!</v>
      </c>
      <c r="T278" s="133" t="e">
        <f t="shared" si="29"/>
        <v>#REF!</v>
      </c>
      <c r="U278" s="133" t="e">
        <f t="shared" si="29"/>
        <v>#REF!</v>
      </c>
      <c r="V278" s="133" t="e">
        <f t="shared" si="29"/>
        <v>#REF!</v>
      </c>
      <c r="W278" s="133" t="e">
        <f t="shared" si="29"/>
        <v>#REF!</v>
      </c>
    </row>
    <row r="279" spans="1:23">
      <c r="A279" s="477"/>
      <c r="B279" s="550"/>
      <c r="C279" s="164" t="s">
        <v>964</v>
      </c>
      <c r="D279" s="57">
        <f>'Дополнительная комплектация'!$J$222*0.8</f>
        <v>172</v>
      </c>
      <c r="E279" s="57">
        <f>'Дополнительная комплектация'!$J$222*0.8</f>
        <v>172</v>
      </c>
      <c r="F279" s="57">
        <f>'Дополнительная комплектация'!$J$222*0.8</f>
        <v>172</v>
      </c>
      <c r="G279" s="57">
        <f>'Дополнительная комплектация'!$J$222*0.8</f>
        <v>172</v>
      </c>
      <c r="H279" s="133"/>
      <c r="I279" s="133"/>
      <c r="J279" s="133"/>
      <c r="K279" s="133"/>
      <c r="L279" s="133"/>
      <c r="M279" s="133"/>
      <c r="N279" s="133"/>
      <c r="O279" s="133"/>
      <c r="P279" s="133"/>
      <c r="Q279" s="133"/>
      <c r="R279" s="133"/>
      <c r="S279" s="133"/>
      <c r="T279" s="133"/>
      <c r="U279" s="133"/>
      <c r="V279" s="133"/>
      <c r="W279" s="133"/>
    </row>
    <row r="280" spans="1:23">
      <c r="A280" s="478"/>
      <c r="B280" s="551"/>
      <c r="C280" s="164" t="s">
        <v>964</v>
      </c>
      <c r="D280" s="57">
        <f>'Дополнительная комплектация'!$J$222*0.8</f>
        <v>172</v>
      </c>
      <c r="E280" s="57">
        <f>'Дополнительная комплектация'!$J$222*0.8</f>
        <v>172</v>
      </c>
      <c r="F280" s="57">
        <f>'Дополнительная комплектация'!$J$222*0.8</f>
        <v>172</v>
      </c>
      <c r="G280" s="57">
        <f>'Дополнительная комплектация'!$J$222*0.8</f>
        <v>172</v>
      </c>
      <c r="H280" s="133"/>
      <c r="I280" s="133"/>
      <c r="J280" s="133"/>
      <c r="K280" s="133"/>
      <c r="L280" s="133"/>
      <c r="M280" s="133"/>
      <c r="N280" s="133"/>
      <c r="O280" s="133"/>
      <c r="P280" s="133"/>
      <c r="Q280" s="133"/>
      <c r="R280" s="133"/>
      <c r="S280" s="133"/>
      <c r="T280" s="133"/>
      <c r="U280" s="133"/>
      <c r="V280" s="133"/>
      <c r="W280" s="133"/>
    </row>
    <row r="281" spans="1:23">
      <c r="A281" s="478"/>
      <c r="B281" s="551"/>
      <c r="C281" s="164" t="s">
        <v>964</v>
      </c>
      <c r="D281" s="57">
        <f>'Дополнительная комплектация'!$J$222*0.8</f>
        <v>172</v>
      </c>
      <c r="E281" s="57">
        <f>'Дополнительная комплектация'!$J$222*0.8</f>
        <v>172</v>
      </c>
      <c r="F281" s="57">
        <f>'Дополнительная комплектация'!$J$222*0.8</f>
        <v>172</v>
      </c>
      <c r="G281" s="57">
        <f>'Дополнительная комплектация'!$J$222*0.8</f>
        <v>172</v>
      </c>
      <c r="H281" s="133"/>
      <c r="I281" s="133"/>
      <c r="J281" s="133"/>
      <c r="K281" s="133"/>
      <c r="L281" s="133"/>
      <c r="M281" s="133"/>
      <c r="N281" s="133"/>
      <c r="O281" s="133"/>
      <c r="P281" s="133"/>
      <c r="Q281" s="133"/>
      <c r="R281" s="133"/>
      <c r="S281" s="133"/>
      <c r="T281" s="133"/>
      <c r="U281" s="133"/>
      <c r="V281" s="133"/>
      <c r="W281" s="133"/>
    </row>
    <row r="282" spans="1:23">
      <c r="A282" s="478"/>
      <c r="B282" s="551"/>
      <c r="C282" s="140" t="s">
        <v>963</v>
      </c>
      <c r="D282" s="57">
        <f>'Дополнительная комплектация'!$AK$343*6</f>
        <v>228</v>
      </c>
      <c r="E282" s="57">
        <f>'Дополнительная комплектация'!$AK$343*6</f>
        <v>228</v>
      </c>
      <c r="F282" s="57">
        <f>'Дополнительная комплектация'!$AK$343*6</f>
        <v>228</v>
      </c>
      <c r="G282" s="57">
        <f>'Дополнительная комплектация'!$AK$343*6</f>
        <v>228</v>
      </c>
      <c r="H282" s="133"/>
      <c r="I282" s="133"/>
      <c r="J282" s="133"/>
      <c r="K282" s="133"/>
      <c r="L282" s="133"/>
      <c r="M282" s="133"/>
      <c r="N282" s="133"/>
      <c r="O282" s="133"/>
      <c r="P282" s="133"/>
      <c r="Q282" s="133"/>
      <c r="R282" s="133"/>
      <c r="S282" s="133"/>
      <c r="T282" s="133"/>
      <c r="U282" s="133"/>
      <c r="V282" s="133"/>
      <c r="W282" s="133"/>
    </row>
    <row r="283" spans="1:23" ht="25.5">
      <c r="A283" s="478"/>
      <c r="B283" s="551"/>
      <c r="C283" s="170" t="s">
        <v>142</v>
      </c>
      <c r="D283" s="184">
        <f>'Дополнительная комплектация'!$AK$340</f>
        <v>185</v>
      </c>
      <c r="E283" s="184">
        <f>'Дополнительная комплектация'!$AK$340</f>
        <v>185</v>
      </c>
      <c r="F283" s="184">
        <f>'Дополнительная комплектация'!$AK$340</f>
        <v>185</v>
      </c>
      <c r="G283" s="184">
        <f>'Дополнительная комплектация'!$AK$340</f>
        <v>185</v>
      </c>
      <c r="H283" s="133"/>
      <c r="I283" s="133"/>
      <c r="J283" s="133"/>
      <c r="K283" s="133"/>
      <c r="L283" s="133"/>
      <c r="M283" s="133"/>
      <c r="N283" s="133"/>
      <c r="O283" s="133"/>
      <c r="P283" s="133"/>
      <c r="Q283" s="133"/>
      <c r="R283" s="133"/>
      <c r="S283" s="133"/>
      <c r="T283" s="133"/>
      <c r="U283" s="133"/>
      <c r="V283" s="133"/>
      <c r="W283" s="133"/>
    </row>
    <row r="284" spans="1:23" ht="38.25">
      <c r="A284" s="478"/>
      <c r="B284" s="551"/>
      <c r="C284" s="186" t="s">
        <v>949</v>
      </c>
      <c r="D284" s="57" t="e">
        <f>Шкафы!#REF!</f>
        <v>#REF!</v>
      </c>
      <c r="E284" s="57" t="e">
        <f>Шкафы!#REF!</f>
        <v>#REF!</v>
      </c>
      <c r="F284" s="57" t="e">
        <f>Шкафы!#REF!</f>
        <v>#REF!</v>
      </c>
      <c r="G284" s="57" t="e">
        <f>Шкафы!#REF!</f>
        <v>#REF!</v>
      </c>
      <c r="H284" s="133" t="e">
        <f>Шкафы!#REF!</f>
        <v>#REF!</v>
      </c>
      <c r="I284" s="133"/>
      <c r="J284" s="133"/>
      <c r="K284" s="133"/>
      <c r="L284" s="133"/>
      <c r="M284" s="133"/>
      <c r="N284" s="133"/>
      <c r="O284" s="133"/>
      <c r="P284" s="133"/>
      <c r="Q284" s="133"/>
      <c r="R284" s="133"/>
      <c r="S284" s="133"/>
      <c r="T284" s="133"/>
      <c r="U284" s="133"/>
      <c r="V284" s="133"/>
      <c r="W284" s="133"/>
    </row>
    <row r="285" spans="1:23" ht="38.25">
      <c r="A285" s="478"/>
      <c r="B285" s="551"/>
      <c r="C285" s="186" t="s">
        <v>962</v>
      </c>
      <c r="D285" s="57" t="e">
        <f>Шкафы!#REF!</f>
        <v>#REF!</v>
      </c>
      <c r="E285" s="57" t="e">
        <f>Шкафы!#REF!</f>
        <v>#REF!</v>
      </c>
      <c r="F285" s="57" t="e">
        <f>Шкафы!#REF!</f>
        <v>#REF!</v>
      </c>
      <c r="G285" s="57" t="e">
        <f>Шкафы!#REF!</f>
        <v>#REF!</v>
      </c>
      <c r="H285" s="133" t="e">
        <f>Шкафы!#REF!</f>
        <v>#REF!</v>
      </c>
      <c r="I285" s="133"/>
      <c r="J285" s="133"/>
      <c r="K285" s="133"/>
      <c r="L285" s="133"/>
      <c r="M285" s="133"/>
      <c r="N285" s="133"/>
      <c r="O285" s="133"/>
      <c r="P285" s="133"/>
      <c r="Q285" s="133"/>
      <c r="R285" s="133"/>
      <c r="S285" s="133"/>
      <c r="T285" s="133"/>
      <c r="U285" s="133"/>
      <c r="V285" s="133"/>
      <c r="W285" s="133"/>
    </row>
    <row r="286" spans="1:23">
      <c r="A286" s="478"/>
      <c r="B286" s="551"/>
      <c r="C286" s="170" t="s">
        <v>948</v>
      </c>
      <c r="D286" s="57" t="e">
        <f>Столы!#REF!</f>
        <v>#REF!</v>
      </c>
      <c r="E286" s="57" t="e">
        <f>Столы!#REF!</f>
        <v>#REF!</v>
      </c>
      <c r="F286" s="57" t="e">
        <f>Столы!#REF!</f>
        <v>#REF!</v>
      </c>
      <c r="G286" s="57" t="e">
        <f>Столы!#REF!</f>
        <v>#REF!</v>
      </c>
      <c r="H286" s="133"/>
      <c r="I286" s="133" t="e">
        <f>Столы!#REF!</f>
        <v>#REF!</v>
      </c>
      <c r="J286" s="133" t="e">
        <f>Столы!#REF!</f>
        <v>#REF!</v>
      </c>
      <c r="K286" s="133" t="e">
        <f>Столы!#REF!</f>
        <v>#REF!</v>
      </c>
      <c r="L286" s="133" t="e">
        <f>Столы!#REF!</f>
        <v>#REF!</v>
      </c>
      <c r="M286" s="133" t="e">
        <f>Столы!#REF!</f>
        <v>#REF!</v>
      </c>
      <c r="N286" s="133" t="e">
        <f>Столы!#REF!</f>
        <v>#REF!</v>
      </c>
      <c r="O286" s="133" t="e">
        <f>Столы!#REF!</f>
        <v>#REF!</v>
      </c>
      <c r="P286" s="133" t="e">
        <f>Столы!#REF!</f>
        <v>#REF!</v>
      </c>
      <c r="Q286" s="133" t="e">
        <f>Столы!#REF!</f>
        <v>#REF!</v>
      </c>
      <c r="R286" s="133"/>
      <c r="S286" s="133"/>
      <c r="T286" s="133"/>
      <c r="U286" s="133"/>
      <c r="V286" s="133"/>
      <c r="W286" s="133"/>
    </row>
    <row r="287" spans="1:23" ht="26.25" customHeight="1">
      <c r="A287" s="478"/>
      <c r="B287" s="551"/>
      <c r="C287" s="170" t="s">
        <v>947</v>
      </c>
      <c r="D287" s="184" t="e">
        <f>Столы!#REF!</f>
        <v>#REF!</v>
      </c>
      <c r="E287" s="184" t="e">
        <f>Столы!#REF!</f>
        <v>#REF!</v>
      </c>
      <c r="F287" s="184" t="e">
        <f>Столы!#REF!</f>
        <v>#REF!</v>
      </c>
      <c r="G287" s="184" t="e">
        <f>Столы!#REF!</f>
        <v>#REF!</v>
      </c>
      <c r="H287" s="133"/>
      <c r="I287" s="133" t="e">
        <f>Столы!#REF!</f>
        <v>#REF!</v>
      </c>
      <c r="J287" s="133" t="e">
        <f>Столы!#REF!</f>
        <v>#REF!</v>
      </c>
      <c r="K287" s="133" t="e">
        <f>Столы!#REF!</f>
        <v>#REF!</v>
      </c>
      <c r="L287" s="133" t="e">
        <f>Столы!#REF!</f>
        <v>#REF!</v>
      </c>
      <c r="M287" s="133" t="e">
        <f>Столы!#REF!</f>
        <v>#REF!</v>
      </c>
      <c r="N287" s="133" t="e">
        <f>Столы!#REF!</f>
        <v>#REF!</v>
      </c>
      <c r="O287" s="133" t="e">
        <f>Столы!#REF!</f>
        <v>#REF!</v>
      </c>
      <c r="P287" s="133" t="e">
        <f>Столы!#REF!</f>
        <v>#REF!</v>
      </c>
      <c r="Q287" s="133" t="e">
        <f>Столы!#REF!</f>
        <v>#REF!</v>
      </c>
      <c r="R287" s="133"/>
      <c r="S287" s="133"/>
      <c r="T287" s="133"/>
      <c r="U287" s="133"/>
      <c r="V287" s="133"/>
      <c r="W287" s="133"/>
    </row>
    <row r="288" spans="1:23" ht="25.5">
      <c r="A288" s="478"/>
      <c r="B288" s="551"/>
      <c r="C288" s="140" t="s">
        <v>961</v>
      </c>
      <c r="D288" s="57" t="e">
        <f>Столы!#REF!</f>
        <v>#REF!</v>
      </c>
      <c r="E288" s="57" t="e">
        <f>Столы!#REF!</f>
        <v>#REF!</v>
      </c>
      <c r="F288" s="57" t="e">
        <f>Столы!#REF!</f>
        <v>#REF!</v>
      </c>
      <c r="G288" s="57" t="e">
        <f>Столы!#REF!</f>
        <v>#REF!</v>
      </c>
      <c r="H288" s="133" t="e">
        <f>Столы!#REF!</f>
        <v>#REF!</v>
      </c>
      <c r="I288" s="133" t="e">
        <f>Столы!#REF!</f>
        <v>#REF!</v>
      </c>
      <c r="J288" s="133" t="e">
        <f>Столы!#REF!</f>
        <v>#REF!</v>
      </c>
      <c r="K288" s="133" t="e">
        <f>Столы!#REF!</f>
        <v>#REF!</v>
      </c>
      <c r="L288" s="133" t="e">
        <f>Столы!#REF!</f>
        <v>#REF!</v>
      </c>
      <c r="M288" s="133" t="e">
        <f>Столы!#REF!</f>
        <v>#REF!</v>
      </c>
      <c r="N288" s="133" t="e">
        <f>Столы!#REF!</f>
        <v>#REF!</v>
      </c>
      <c r="O288" s="133" t="e">
        <f>Столы!#REF!</f>
        <v>#REF!</v>
      </c>
      <c r="P288" s="133" t="e">
        <f>Столы!#REF!</f>
        <v>#REF!</v>
      </c>
      <c r="Q288" s="133" t="e">
        <f>Столы!#REF!</f>
        <v>#REF!</v>
      </c>
      <c r="R288" s="133"/>
      <c r="S288" s="133"/>
      <c r="T288" s="133"/>
      <c r="U288" s="133"/>
      <c r="V288" s="133"/>
      <c r="W288" s="133"/>
    </row>
    <row r="289" spans="1:23">
      <c r="A289" s="478"/>
      <c r="B289" s="551"/>
      <c r="C289" s="185" t="s">
        <v>960</v>
      </c>
      <c r="D289" s="57" t="e">
        <f>Столы!#REF!</f>
        <v>#REF!</v>
      </c>
      <c r="E289" s="57" t="e">
        <f>Столы!#REF!</f>
        <v>#REF!</v>
      </c>
      <c r="F289" s="57" t="e">
        <f>Столы!#REF!</f>
        <v>#REF!</v>
      </c>
      <c r="G289" s="57" t="e">
        <f>Столы!#REF!</f>
        <v>#REF!</v>
      </c>
      <c r="H289" s="133" t="e">
        <f>Столы!#REF!</f>
        <v>#REF!</v>
      </c>
      <c r="I289" s="133" t="e">
        <f>Столы!#REF!</f>
        <v>#REF!</v>
      </c>
      <c r="J289" s="133" t="e">
        <f>Столы!#REF!</f>
        <v>#REF!</v>
      </c>
      <c r="K289" s="133" t="e">
        <f>Столы!#REF!</f>
        <v>#REF!</v>
      </c>
      <c r="L289" s="133" t="e">
        <f>Столы!#REF!</f>
        <v>#REF!</v>
      </c>
      <c r="M289" s="133" t="e">
        <f>Столы!#REF!</f>
        <v>#REF!</v>
      </c>
      <c r="N289" s="133" t="e">
        <f>Столы!#REF!</f>
        <v>#REF!</v>
      </c>
      <c r="O289" s="133" t="e">
        <f>Столы!#REF!</f>
        <v>#REF!</v>
      </c>
      <c r="P289" s="133" t="e">
        <f>Столы!#REF!</f>
        <v>#REF!</v>
      </c>
      <c r="Q289" s="133" t="e">
        <f>Столы!#REF!</f>
        <v>#REF!</v>
      </c>
      <c r="R289" s="133"/>
      <c r="S289" s="133"/>
      <c r="T289" s="133"/>
      <c r="U289" s="133"/>
      <c r="V289" s="133"/>
      <c r="W289" s="133"/>
    </row>
    <row r="290" spans="1:23">
      <c r="A290" s="478"/>
      <c r="B290" s="551"/>
      <c r="C290" s="185" t="s">
        <v>959</v>
      </c>
      <c r="D290" s="57" t="e">
        <f>Столы!#REF!</f>
        <v>#REF!</v>
      </c>
      <c r="E290" s="57" t="e">
        <f>Столы!#REF!</f>
        <v>#REF!</v>
      </c>
      <c r="F290" s="57" t="e">
        <f>Столы!#REF!</f>
        <v>#REF!</v>
      </c>
      <c r="G290" s="57" t="e">
        <f>Столы!#REF!</f>
        <v>#REF!</v>
      </c>
      <c r="H290" s="133" t="e">
        <f>Столы!#REF!</f>
        <v>#REF!</v>
      </c>
      <c r="I290" s="133" t="e">
        <f>Столы!#REF!</f>
        <v>#REF!</v>
      </c>
      <c r="J290" s="133" t="e">
        <f>Столы!#REF!</f>
        <v>#REF!</v>
      </c>
      <c r="K290" s="133" t="e">
        <f>Столы!#REF!</f>
        <v>#REF!</v>
      </c>
      <c r="L290" s="133" t="e">
        <f>Столы!#REF!</f>
        <v>#REF!</v>
      </c>
      <c r="M290" s="133" t="e">
        <f>Столы!#REF!</f>
        <v>#REF!</v>
      </c>
      <c r="N290" s="133" t="e">
        <f>Столы!#REF!</f>
        <v>#REF!</v>
      </c>
      <c r="O290" s="133" t="e">
        <f>Столы!#REF!</f>
        <v>#REF!</v>
      </c>
      <c r="P290" s="133" t="e">
        <f>Столы!#REF!</f>
        <v>#REF!</v>
      </c>
      <c r="Q290" s="133" t="e">
        <f>Столы!#REF!</f>
        <v>#REF!</v>
      </c>
      <c r="R290" s="133"/>
      <c r="S290" s="133"/>
      <c r="T290" s="133"/>
      <c r="U290" s="133"/>
      <c r="V290" s="133"/>
      <c r="W290" s="133"/>
    </row>
    <row r="291" spans="1:23">
      <c r="A291" s="478"/>
      <c r="B291" s="551"/>
      <c r="C291" s="185" t="s">
        <v>959</v>
      </c>
      <c r="D291" s="57" t="e">
        <f>Столы!#REF!</f>
        <v>#REF!</v>
      </c>
      <c r="E291" s="57" t="e">
        <f>Столы!#REF!</f>
        <v>#REF!</v>
      </c>
      <c r="F291" s="57" t="e">
        <f>Столы!#REF!</f>
        <v>#REF!</v>
      </c>
      <c r="G291" s="57" t="e">
        <f>Столы!#REF!</f>
        <v>#REF!</v>
      </c>
      <c r="H291" s="133" t="e">
        <f>Столы!#REF!</f>
        <v>#REF!</v>
      </c>
      <c r="I291" s="133" t="e">
        <f>Столы!#REF!</f>
        <v>#REF!</v>
      </c>
      <c r="J291" s="133" t="e">
        <f>Столы!#REF!</f>
        <v>#REF!</v>
      </c>
      <c r="K291" s="133" t="e">
        <f>Столы!#REF!</f>
        <v>#REF!</v>
      </c>
      <c r="L291" s="133" t="e">
        <f>Столы!#REF!</f>
        <v>#REF!</v>
      </c>
      <c r="M291" s="133" t="e">
        <f>Столы!#REF!</f>
        <v>#REF!</v>
      </c>
      <c r="N291" s="133" t="e">
        <f>Столы!#REF!</f>
        <v>#REF!</v>
      </c>
      <c r="O291" s="133" t="e">
        <f>Столы!#REF!</f>
        <v>#REF!</v>
      </c>
      <c r="P291" s="133" t="e">
        <f>Столы!#REF!</f>
        <v>#REF!</v>
      </c>
      <c r="Q291" s="133" t="e">
        <f>Столы!#REF!</f>
        <v>#REF!</v>
      </c>
      <c r="R291" s="133"/>
      <c r="S291" s="133"/>
      <c r="T291" s="133"/>
      <c r="U291" s="133"/>
      <c r="V291" s="133"/>
      <c r="W291" s="133"/>
    </row>
    <row r="292" spans="1:23" ht="25.5">
      <c r="A292" s="478"/>
      <c r="B292" s="551"/>
      <c r="C292" s="185" t="s">
        <v>958</v>
      </c>
      <c r="D292" s="57" t="e">
        <f>Столы!#REF!</f>
        <v>#REF!</v>
      </c>
      <c r="E292" s="57" t="e">
        <f>Столы!#REF!</f>
        <v>#REF!</v>
      </c>
      <c r="F292" s="57" t="e">
        <f>Столы!#REF!</f>
        <v>#REF!</v>
      </c>
      <c r="G292" s="57" t="e">
        <f>Столы!#REF!</f>
        <v>#REF!</v>
      </c>
      <c r="H292" s="133"/>
      <c r="I292" s="133" t="e">
        <f>Столы!#REF!</f>
        <v>#REF!</v>
      </c>
      <c r="J292" s="133" t="e">
        <f>Столы!#REF!</f>
        <v>#REF!</v>
      </c>
      <c r="K292" s="133" t="e">
        <f>Столы!#REF!</f>
        <v>#REF!</v>
      </c>
      <c r="L292" s="133" t="e">
        <f>Столы!#REF!</f>
        <v>#REF!</v>
      </c>
      <c r="M292" s="133" t="e">
        <f>Столы!#REF!</f>
        <v>#REF!</v>
      </c>
      <c r="N292" s="133" t="e">
        <f>Столы!#REF!</f>
        <v>#REF!</v>
      </c>
      <c r="O292" s="133" t="e">
        <f>Столы!#REF!</f>
        <v>#REF!</v>
      </c>
      <c r="P292" s="133" t="e">
        <f>Столы!#REF!</f>
        <v>#REF!</v>
      </c>
      <c r="Q292" s="133" t="e">
        <f>Столы!#REF!</f>
        <v>#REF!</v>
      </c>
      <c r="R292" s="133"/>
      <c r="S292" s="133"/>
      <c r="T292" s="133"/>
      <c r="U292" s="133"/>
      <c r="V292" s="133"/>
      <c r="W292" s="133"/>
    </row>
    <row r="293" spans="1:23" ht="25.5">
      <c r="A293" s="478"/>
      <c r="B293" s="551"/>
      <c r="C293" s="140" t="s">
        <v>946</v>
      </c>
      <c r="D293" s="57" t="e">
        <f>Шкафы!#REF!</f>
        <v>#REF!</v>
      </c>
      <c r="E293" s="57" t="e">
        <f>Шкафы!#REF!</f>
        <v>#REF!</v>
      </c>
      <c r="F293" s="57" t="e">
        <f>Шкафы!#REF!</f>
        <v>#REF!</v>
      </c>
      <c r="G293" s="57" t="e">
        <f>Шкафы!#REF!</f>
        <v>#REF!</v>
      </c>
      <c r="H293" s="133" t="e">
        <f>Шкафы!#REF!</f>
        <v>#REF!</v>
      </c>
      <c r="I293" s="133"/>
      <c r="J293" s="133"/>
      <c r="K293" s="133"/>
      <c r="L293" s="133"/>
      <c r="M293" s="133"/>
      <c r="N293" s="133"/>
      <c r="O293" s="133"/>
      <c r="P293" s="133"/>
      <c r="Q293" s="133"/>
      <c r="R293" s="133" t="e">
        <f>Шкафы!#REF!</f>
        <v>#REF!</v>
      </c>
      <c r="S293" s="133" t="e">
        <f>Шкафы!#REF!</f>
        <v>#REF!</v>
      </c>
      <c r="T293" s="133" t="e">
        <f>Шкафы!#REF!</f>
        <v>#REF!</v>
      </c>
      <c r="U293" s="133" t="e">
        <f>Шкафы!#REF!</f>
        <v>#REF!</v>
      </c>
      <c r="V293" s="133" t="e">
        <f>Шкафы!#REF!</f>
        <v>#REF!</v>
      </c>
      <c r="W293" s="133" t="e">
        <f>Шкафы!#REF!</f>
        <v>#REF!</v>
      </c>
    </row>
    <row r="294" spans="1:23" ht="25.5">
      <c r="A294" s="478"/>
      <c r="B294" s="551"/>
      <c r="C294" s="140" t="s">
        <v>946</v>
      </c>
      <c r="D294" s="57" t="e">
        <f>Шкафы!#REF!</f>
        <v>#REF!</v>
      </c>
      <c r="E294" s="57" t="e">
        <f>Шкафы!#REF!</f>
        <v>#REF!</v>
      </c>
      <c r="F294" s="57" t="e">
        <f>Шкафы!#REF!</f>
        <v>#REF!</v>
      </c>
      <c r="G294" s="57" t="e">
        <f>Шкафы!#REF!</f>
        <v>#REF!</v>
      </c>
      <c r="H294" s="133" t="e">
        <f>Шкафы!#REF!</f>
        <v>#REF!</v>
      </c>
      <c r="I294" s="133"/>
      <c r="J294" s="133"/>
      <c r="K294" s="133"/>
      <c r="L294" s="133"/>
      <c r="M294" s="133"/>
      <c r="N294" s="133"/>
      <c r="O294" s="133"/>
      <c r="P294" s="133"/>
      <c r="Q294" s="133"/>
      <c r="R294" s="133" t="e">
        <f>Шкафы!#REF!</f>
        <v>#REF!</v>
      </c>
      <c r="S294" s="133" t="e">
        <f>Шкафы!#REF!</f>
        <v>#REF!</v>
      </c>
      <c r="T294" s="133" t="e">
        <f>Шкафы!#REF!</f>
        <v>#REF!</v>
      </c>
      <c r="U294" s="133" t="e">
        <f>Шкафы!#REF!</f>
        <v>#REF!</v>
      </c>
      <c r="V294" s="133" t="e">
        <f>Шкафы!#REF!</f>
        <v>#REF!</v>
      </c>
      <c r="W294" s="133" t="e">
        <f>Шкафы!#REF!</f>
        <v>#REF!</v>
      </c>
    </row>
    <row r="295" spans="1:23" ht="25.5">
      <c r="A295" s="479"/>
      <c r="B295" s="552"/>
      <c r="C295" s="140" t="s">
        <v>946</v>
      </c>
      <c r="D295" s="57" t="e">
        <f>Шкафы!#REF!</f>
        <v>#REF!</v>
      </c>
      <c r="E295" s="57" t="e">
        <f>Шкафы!#REF!</f>
        <v>#REF!</v>
      </c>
      <c r="F295" s="57" t="e">
        <f>Шкафы!#REF!</f>
        <v>#REF!</v>
      </c>
      <c r="G295" s="57" t="e">
        <f>Шкафы!#REF!</f>
        <v>#REF!</v>
      </c>
      <c r="H295" s="133" t="e">
        <f>Шкафы!#REF!</f>
        <v>#REF!</v>
      </c>
      <c r="I295" s="133"/>
      <c r="J295" s="133"/>
      <c r="K295" s="133"/>
      <c r="L295" s="133"/>
      <c r="M295" s="133"/>
      <c r="N295" s="133"/>
      <c r="O295" s="133"/>
      <c r="P295" s="133"/>
      <c r="Q295" s="133"/>
      <c r="R295" s="133" t="e">
        <f>Шкафы!#REF!</f>
        <v>#REF!</v>
      </c>
      <c r="S295" s="133" t="e">
        <f>Шкафы!#REF!</f>
        <v>#REF!</v>
      </c>
      <c r="T295" s="133" t="e">
        <f>Шкафы!#REF!</f>
        <v>#REF!</v>
      </c>
      <c r="U295" s="133" t="e">
        <f>Шкафы!#REF!</f>
        <v>#REF!</v>
      </c>
      <c r="V295" s="133" t="e">
        <f>Шкафы!#REF!</f>
        <v>#REF!</v>
      </c>
      <c r="W295" s="133" t="e">
        <f>Шкафы!#REF!</f>
        <v>#REF!</v>
      </c>
    </row>
    <row r="296" spans="1:23" ht="40.5">
      <c r="A296" s="183" t="s">
        <v>957</v>
      </c>
      <c r="B296" s="182"/>
      <c r="C296" s="134" t="s">
        <v>136</v>
      </c>
      <c r="D296" s="57" t="e">
        <f t="shared" ref="D296" si="30">SUM(D279:D295)</f>
        <v>#REF!</v>
      </c>
      <c r="E296" s="57" t="e">
        <f t="shared" ref="E296:W296" si="31">SUM(E279:E295)</f>
        <v>#REF!</v>
      </c>
      <c r="F296" s="57" t="e">
        <f t="shared" si="31"/>
        <v>#REF!</v>
      </c>
      <c r="G296" s="57" t="e">
        <f t="shared" si="31"/>
        <v>#REF!</v>
      </c>
      <c r="H296" s="133" t="e">
        <f t="shared" si="31"/>
        <v>#REF!</v>
      </c>
      <c r="I296" s="133" t="e">
        <f t="shared" si="31"/>
        <v>#REF!</v>
      </c>
      <c r="J296" s="133" t="e">
        <f t="shared" si="31"/>
        <v>#REF!</v>
      </c>
      <c r="K296" s="133" t="e">
        <f t="shared" si="31"/>
        <v>#REF!</v>
      </c>
      <c r="L296" s="133" t="e">
        <f t="shared" si="31"/>
        <v>#REF!</v>
      </c>
      <c r="M296" s="133" t="e">
        <f t="shared" si="31"/>
        <v>#REF!</v>
      </c>
      <c r="N296" s="133" t="e">
        <f t="shared" si="31"/>
        <v>#REF!</v>
      </c>
      <c r="O296" s="133" t="e">
        <f t="shared" si="31"/>
        <v>#REF!</v>
      </c>
      <c r="P296" s="133" t="e">
        <f t="shared" si="31"/>
        <v>#REF!</v>
      </c>
      <c r="Q296" s="133" t="e">
        <f t="shared" si="31"/>
        <v>#REF!</v>
      </c>
      <c r="R296" s="133" t="e">
        <f t="shared" si="31"/>
        <v>#REF!</v>
      </c>
      <c r="S296" s="133" t="e">
        <f t="shared" si="31"/>
        <v>#REF!</v>
      </c>
      <c r="T296" s="133" t="e">
        <f t="shared" si="31"/>
        <v>#REF!</v>
      </c>
      <c r="U296" s="133" t="e">
        <f t="shared" si="31"/>
        <v>#REF!</v>
      </c>
      <c r="V296" s="133" t="e">
        <f t="shared" si="31"/>
        <v>#REF!</v>
      </c>
      <c r="W296" s="133" t="e">
        <f t="shared" si="31"/>
        <v>#REF!</v>
      </c>
    </row>
    <row r="297" spans="1:23" ht="25.5">
      <c r="A297" s="477"/>
      <c r="B297" s="550"/>
      <c r="C297" s="170" t="s">
        <v>222</v>
      </c>
      <c r="D297" s="184">
        <f>'Дополнительная комплектация'!$Q$243</f>
        <v>535</v>
      </c>
      <c r="E297" s="184">
        <f>'Дополнительная комплектация'!T243</f>
        <v>890</v>
      </c>
      <c r="F297" s="184">
        <f>'Дополнительная комплектация'!W243</f>
        <v>1120</v>
      </c>
      <c r="G297" s="184">
        <f>'Дополнительная комплектация'!Z243</f>
        <v>1430</v>
      </c>
      <c r="H297" s="133"/>
      <c r="I297" s="133"/>
      <c r="J297" s="133"/>
      <c r="K297" s="133"/>
      <c r="L297" s="133"/>
      <c r="M297" s="133"/>
      <c r="N297" s="133"/>
      <c r="O297" s="133"/>
      <c r="P297" s="133"/>
      <c r="Q297" s="133"/>
      <c r="R297" s="133"/>
      <c r="S297" s="133"/>
      <c r="T297" s="133"/>
      <c r="U297" s="133"/>
      <c r="V297" s="133"/>
      <c r="W297" s="133"/>
    </row>
    <row r="298" spans="1:23" ht="25.5">
      <c r="A298" s="478"/>
      <c r="B298" s="551"/>
      <c r="C298" s="170" t="s">
        <v>142</v>
      </c>
      <c r="D298" s="184">
        <f>'Дополнительная комплектация'!$AK$340</f>
        <v>185</v>
      </c>
      <c r="E298" s="184">
        <f>'Дополнительная комплектация'!$AK$340</f>
        <v>185</v>
      </c>
      <c r="F298" s="184">
        <f>'Дополнительная комплектация'!$AK$340</f>
        <v>185</v>
      </c>
      <c r="G298" s="184">
        <f>'Дополнительная комплектация'!$AK$340</f>
        <v>185</v>
      </c>
      <c r="H298" s="133"/>
      <c r="I298" s="133"/>
      <c r="J298" s="133"/>
      <c r="K298" s="133"/>
      <c r="L298" s="133"/>
      <c r="M298" s="133"/>
      <c r="N298" s="133"/>
      <c r="O298" s="133"/>
      <c r="P298" s="133"/>
      <c r="Q298" s="133"/>
      <c r="R298" s="133"/>
      <c r="S298" s="133"/>
      <c r="T298" s="133"/>
      <c r="U298" s="133"/>
      <c r="V298" s="133"/>
      <c r="W298" s="133"/>
    </row>
    <row r="299" spans="1:23">
      <c r="A299" s="478"/>
      <c r="B299" s="551"/>
      <c r="C299" s="170" t="s">
        <v>948</v>
      </c>
      <c r="D299" s="57" t="e">
        <f>Столы!#REF!</f>
        <v>#REF!</v>
      </c>
      <c r="E299" s="57" t="e">
        <f>Столы!#REF!</f>
        <v>#REF!</v>
      </c>
      <c r="F299" s="57" t="e">
        <f>Столы!#REF!</f>
        <v>#REF!</v>
      </c>
      <c r="G299" s="57" t="e">
        <f>Столы!#REF!</f>
        <v>#REF!</v>
      </c>
      <c r="H299" s="133"/>
      <c r="I299" s="133" t="e">
        <f>Столы!#REF!</f>
        <v>#REF!</v>
      </c>
      <c r="J299" s="133" t="e">
        <f>Столы!#REF!</f>
        <v>#REF!</v>
      </c>
      <c r="K299" s="133" t="e">
        <f>Столы!#REF!</f>
        <v>#REF!</v>
      </c>
      <c r="L299" s="133" t="e">
        <f>Столы!#REF!</f>
        <v>#REF!</v>
      </c>
      <c r="M299" s="133" t="e">
        <f>Столы!#REF!</f>
        <v>#REF!</v>
      </c>
      <c r="N299" s="133" t="e">
        <f>Столы!#REF!</f>
        <v>#REF!</v>
      </c>
      <c r="O299" s="133" t="e">
        <f>Столы!#REF!</f>
        <v>#REF!</v>
      </c>
      <c r="P299" s="133" t="e">
        <f>Столы!#REF!</f>
        <v>#REF!</v>
      </c>
      <c r="Q299" s="133" t="e">
        <f>Столы!#REF!</f>
        <v>#REF!</v>
      </c>
      <c r="R299" s="133"/>
      <c r="S299" s="133"/>
      <c r="T299" s="133"/>
      <c r="U299" s="133"/>
      <c r="V299" s="133"/>
      <c r="W299" s="133"/>
    </row>
    <row r="300" spans="1:23">
      <c r="A300" s="478"/>
      <c r="B300" s="551"/>
      <c r="C300" s="170" t="s">
        <v>956</v>
      </c>
      <c r="D300" s="57" t="e">
        <f>Столы!#REF!</f>
        <v>#REF!</v>
      </c>
      <c r="E300" s="57" t="e">
        <f>Столы!#REF!</f>
        <v>#REF!</v>
      </c>
      <c r="F300" s="57" t="e">
        <f>Столы!#REF!</f>
        <v>#REF!</v>
      </c>
      <c r="G300" s="57" t="e">
        <f>Столы!#REF!</f>
        <v>#REF!</v>
      </c>
      <c r="H300" s="133"/>
      <c r="I300" s="133" t="e">
        <f>Столы!#REF!</f>
        <v>#REF!</v>
      </c>
      <c r="J300" s="133" t="e">
        <f>Столы!#REF!</f>
        <v>#REF!</v>
      </c>
      <c r="K300" s="133" t="e">
        <f>Столы!#REF!</f>
        <v>#REF!</v>
      </c>
      <c r="L300" s="133" t="e">
        <f>Столы!#REF!</f>
        <v>#REF!</v>
      </c>
      <c r="M300" s="133" t="e">
        <f>Столы!#REF!</f>
        <v>#REF!</v>
      </c>
      <c r="N300" s="133" t="e">
        <f>Столы!#REF!</f>
        <v>#REF!</v>
      </c>
      <c r="O300" s="133" t="e">
        <f>Столы!#REF!</f>
        <v>#REF!</v>
      </c>
      <c r="P300" s="133" t="e">
        <f>Столы!#REF!</f>
        <v>#REF!</v>
      </c>
      <c r="Q300" s="133" t="e">
        <f>Столы!#REF!</f>
        <v>#REF!</v>
      </c>
      <c r="R300" s="133"/>
      <c r="S300" s="133"/>
      <c r="T300" s="133"/>
      <c r="U300" s="133"/>
      <c r="V300" s="133"/>
      <c r="W300" s="133"/>
    </row>
    <row r="301" spans="1:23">
      <c r="A301" s="478"/>
      <c r="B301" s="551"/>
      <c r="C301" s="170" t="s">
        <v>956</v>
      </c>
      <c r="D301" s="57" t="e">
        <f>Столы!#REF!</f>
        <v>#REF!</v>
      </c>
      <c r="E301" s="57" t="e">
        <f>Столы!#REF!</f>
        <v>#REF!</v>
      </c>
      <c r="F301" s="57" t="e">
        <f>Столы!#REF!</f>
        <v>#REF!</v>
      </c>
      <c r="G301" s="57" t="e">
        <f>Столы!#REF!</f>
        <v>#REF!</v>
      </c>
      <c r="H301" s="133"/>
      <c r="I301" s="133" t="e">
        <f>Столы!#REF!</f>
        <v>#REF!</v>
      </c>
      <c r="J301" s="133" t="e">
        <f>Столы!#REF!</f>
        <v>#REF!</v>
      </c>
      <c r="K301" s="133" t="e">
        <f>Столы!#REF!</f>
        <v>#REF!</v>
      </c>
      <c r="L301" s="133" t="e">
        <f>Столы!#REF!</f>
        <v>#REF!</v>
      </c>
      <c r="M301" s="133" t="e">
        <f>Столы!#REF!</f>
        <v>#REF!</v>
      </c>
      <c r="N301" s="133" t="e">
        <f>Столы!#REF!</f>
        <v>#REF!</v>
      </c>
      <c r="O301" s="133" t="e">
        <f>Столы!#REF!</f>
        <v>#REF!</v>
      </c>
      <c r="P301" s="133" t="e">
        <f>Столы!#REF!</f>
        <v>#REF!</v>
      </c>
      <c r="Q301" s="133" t="e">
        <f>Столы!#REF!</f>
        <v>#REF!</v>
      </c>
      <c r="R301" s="133"/>
      <c r="S301" s="133"/>
      <c r="T301" s="133"/>
      <c r="U301" s="133"/>
      <c r="V301" s="133"/>
      <c r="W301" s="133"/>
    </row>
    <row r="302" spans="1:23" ht="25.5">
      <c r="A302" s="478"/>
      <c r="B302" s="551"/>
      <c r="C302" s="170" t="s">
        <v>955</v>
      </c>
      <c r="D302" s="57" t="e">
        <f>Столы!#REF!</f>
        <v>#REF!</v>
      </c>
      <c r="E302" s="57" t="e">
        <f>Столы!#REF!</f>
        <v>#REF!</v>
      </c>
      <c r="F302" s="57" t="e">
        <f>Столы!#REF!</f>
        <v>#REF!</v>
      </c>
      <c r="G302" s="57" t="e">
        <f>Столы!#REF!</f>
        <v>#REF!</v>
      </c>
      <c r="H302" s="133"/>
      <c r="I302" s="133" t="e">
        <f>Столы!#REF!</f>
        <v>#REF!</v>
      </c>
      <c r="J302" s="133" t="e">
        <f>Столы!#REF!</f>
        <v>#REF!</v>
      </c>
      <c r="K302" s="133" t="e">
        <f>Столы!#REF!</f>
        <v>#REF!</v>
      </c>
      <c r="L302" s="133" t="e">
        <f>Столы!#REF!</f>
        <v>#REF!</v>
      </c>
      <c r="M302" s="133" t="e">
        <f>Столы!#REF!</f>
        <v>#REF!</v>
      </c>
      <c r="N302" s="133" t="e">
        <f>Столы!#REF!</f>
        <v>#REF!</v>
      </c>
      <c r="O302" s="133" t="e">
        <f>Столы!#REF!</f>
        <v>#REF!</v>
      </c>
      <c r="P302" s="133" t="e">
        <f>Столы!#REF!</f>
        <v>#REF!</v>
      </c>
      <c r="Q302" s="133" t="e">
        <f>Столы!#REF!</f>
        <v>#REF!</v>
      </c>
      <c r="R302" s="133"/>
      <c r="S302" s="133"/>
      <c r="T302" s="133"/>
      <c r="U302" s="133"/>
      <c r="V302" s="133"/>
      <c r="W302" s="133"/>
    </row>
    <row r="303" spans="1:23" ht="26.25" customHeight="1">
      <c r="A303" s="478"/>
      <c r="B303" s="551"/>
      <c r="C303" s="140" t="s">
        <v>219</v>
      </c>
      <c r="D303" s="57" t="e">
        <f>Столы!#REF!</f>
        <v>#REF!</v>
      </c>
      <c r="E303" s="57" t="e">
        <f>Столы!#REF!</f>
        <v>#REF!</v>
      </c>
      <c r="F303" s="57" t="e">
        <f>Столы!#REF!</f>
        <v>#REF!</v>
      </c>
      <c r="G303" s="57" t="e">
        <f>Столы!#REF!</f>
        <v>#REF!</v>
      </c>
      <c r="H303" s="133" t="e">
        <f>Столы!#REF!</f>
        <v>#REF!</v>
      </c>
      <c r="I303" s="133" t="e">
        <f>Столы!#REF!</f>
        <v>#REF!</v>
      </c>
      <c r="J303" s="133" t="e">
        <f>Столы!#REF!</f>
        <v>#REF!</v>
      </c>
      <c r="K303" s="133" t="e">
        <f>Столы!#REF!</f>
        <v>#REF!</v>
      </c>
      <c r="L303" s="133" t="e">
        <f>Столы!#REF!</f>
        <v>#REF!</v>
      </c>
      <c r="M303" s="133" t="e">
        <f>Столы!#REF!</f>
        <v>#REF!</v>
      </c>
      <c r="N303" s="133" t="e">
        <f>Столы!#REF!</f>
        <v>#REF!</v>
      </c>
      <c r="O303" s="133" t="e">
        <f>Столы!#REF!</f>
        <v>#REF!</v>
      </c>
      <c r="P303" s="133" t="e">
        <f>Столы!#REF!</f>
        <v>#REF!</v>
      </c>
      <c r="Q303" s="133" t="e">
        <f>Столы!#REF!</f>
        <v>#REF!</v>
      </c>
      <c r="R303" s="133"/>
      <c r="S303" s="133"/>
      <c r="T303" s="133"/>
      <c r="U303" s="133"/>
      <c r="V303" s="133"/>
      <c r="W303" s="133"/>
    </row>
    <row r="304" spans="1:23" ht="25.5">
      <c r="A304" s="478"/>
      <c r="B304" s="551"/>
      <c r="C304" s="140" t="s">
        <v>954</v>
      </c>
      <c r="D304" s="57" t="e">
        <f>Шкафы!#REF!</f>
        <v>#REF!</v>
      </c>
      <c r="E304" s="57" t="e">
        <f>Шкафы!#REF!</f>
        <v>#REF!</v>
      </c>
      <c r="F304" s="57" t="e">
        <f>Шкафы!#REF!</f>
        <v>#REF!</v>
      </c>
      <c r="G304" s="57" t="e">
        <f>Шкафы!#REF!</f>
        <v>#REF!</v>
      </c>
      <c r="H304" s="133" t="e">
        <f>Шкафы!#REF!</f>
        <v>#REF!</v>
      </c>
      <c r="I304" s="133"/>
      <c r="J304" s="133"/>
      <c r="K304" s="133"/>
      <c r="L304" s="133"/>
      <c r="M304" s="133"/>
      <c r="N304" s="133"/>
      <c r="O304" s="133"/>
      <c r="P304" s="133"/>
      <c r="Q304" s="133"/>
      <c r="R304" s="133" t="e">
        <f>Шкафы!#REF!</f>
        <v>#REF!</v>
      </c>
      <c r="S304" s="133" t="e">
        <f>Шкафы!#REF!</f>
        <v>#REF!</v>
      </c>
      <c r="T304" s="133" t="e">
        <f>Шкафы!#REF!</f>
        <v>#REF!</v>
      </c>
      <c r="U304" s="133" t="e">
        <f>Шкафы!#REF!</f>
        <v>#REF!</v>
      </c>
      <c r="V304" s="133" t="e">
        <f>Шкафы!#REF!</f>
        <v>#REF!</v>
      </c>
      <c r="W304" s="133" t="e">
        <f>Шкафы!#REF!</f>
        <v>#REF!</v>
      </c>
    </row>
    <row r="305" spans="1:23" ht="25.5">
      <c r="A305" s="478"/>
      <c r="B305" s="551"/>
      <c r="C305" s="140" t="s">
        <v>954</v>
      </c>
      <c r="D305" s="184" t="e">
        <f>Шкафы!#REF!</f>
        <v>#REF!</v>
      </c>
      <c r="E305" s="184" t="e">
        <f>Шкафы!#REF!</f>
        <v>#REF!</v>
      </c>
      <c r="F305" s="184" t="e">
        <f>Шкафы!#REF!</f>
        <v>#REF!</v>
      </c>
      <c r="G305" s="184" t="e">
        <f>Шкафы!#REF!</f>
        <v>#REF!</v>
      </c>
      <c r="H305" s="133" t="e">
        <f>Шкафы!#REF!</f>
        <v>#REF!</v>
      </c>
      <c r="I305" s="133"/>
      <c r="J305" s="133"/>
      <c r="K305" s="133"/>
      <c r="L305" s="133"/>
      <c r="M305" s="133"/>
      <c r="N305" s="133"/>
      <c r="O305" s="133"/>
      <c r="P305" s="133"/>
      <c r="Q305" s="133"/>
      <c r="R305" s="133" t="e">
        <f>Шкафы!#REF!</f>
        <v>#REF!</v>
      </c>
      <c r="S305" s="133" t="e">
        <f>Шкафы!#REF!</f>
        <v>#REF!</v>
      </c>
      <c r="T305" s="133" t="e">
        <f>Шкафы!#REF!</f>
        <v>#REF!</v>
      </c>
      <c r="U305" s="133" t="e">
        <f>Шкафы!#REF!</f>
        <v>#REF!</v>
      </c>
      <c r="V305" s="133" t="e">
        <f>Шкафы!#REF!</f>
        <v>#REF!</v>
      </c>
      <c r="W305" s="133" t="e">
        <f>Шкафы!#REF!</f>
        <v>#REF!</v>
      </c>
    </row>
    <row r="306" spans="1:23" ht="25.5">
      <c r="A306" s="478"/>
      <c r="B306" s="551"/>
      <c r="C306" s="140" t="s">
        <v>953</v>
      </c>
      <c r="D306" s="184" t="e">
        <f>Шкафы!#REF!</f>
        <v>#REF!</v>
      </c>
      <c r="E306" s="184" t="e">
        <f>Шкафы!#REF!</f>
        <v>#REF!</v>
      </c>
      <c r="F306" s="184" t="e">
        <f>Шкафы!#REF!</f>
        <v>#REF!</v>
      </c>
      <c r="G306" s="184" t="e">
        <f>Шкафы!#REF!</f>
        <v>#REF!</v>
      </c>
      <c r="H306" s="133" t="e">
        <f>Шкафы!#REF!</f>
        <v>#REF!</v>
      </c>
      <c r="I306" s="133"/>
      <c r="J306" s="133"/>
      <c r="K306" s="133"/>
      <c r="L306" s="133"/>
      <c r="M306" s="133"/>
      <c r="N306" s="133"/>
      <c r="O306" s="133"/>
      <c r="P306" s="133"/>
      <c r="Q306" s="133"/>
      <c r="R306" s="133"/>
      <c r="S306" s="133"/>
      <c r="T306" s="133"/>
      <c r="U306" s="133"/>
      <c r="V306" s="133"/>
      <c r="W306" s="133"/>
    </row>
    <row r="307" spans="1:23" ht="25.5">
      <c r="A307" s="479"/>
      <c r="B307" s="552"/>
      <c r="C307" s="140" t="s">
        <v>953</v>
      </c>
      <c r="D307" s="184" t="e">
        <f>Шкафы!#REF!</f>
        <v>#REF!</v>
      </c>
      <c r="E307" s="184" t="e">
        <f>Шкафы!#REF!</f>
        <v>#REF!</v>
      </c>
      <c r="F307" s="184" t="e">
        <f>Шкафы!#REF!</f>
        <v>#REF!</v>
      </c>
      <c r="G307" s="184" t="e">
        <f>Шкафы!#REF!</f>
        <v>#REF!</v>
      </c>
      <c r="H307" s="133" t="e">
        <f>Шкафы!#REF!</f>
        <v>#REF!</v>
      </c>
      <c r="I307" s="133"/>
      <c r="J307" s="133"/>
      <c r="K307" s="133"/>
      <c r="L307" s="133"/>
      <c r="M307" s="133"/>
      <c r="N307" s="133"/>
      <c r="O307" s="133"/>
      <c r="P307" s="133"/>
      <c r="Q307" s="133"/>
      <c r="R307" s="133"/>
      <c r="S307" s="133"/>
      <c r="T307" s="133"/>
      <c r="U307" s="133"/>
      <c r="V307" s="133"/>
      <c r="W307" s="133"/>
    </row>
    <row r="308" spans="1:23" ht="40.5">
      <c r="A308" s="183" t="s">
        <v>952</v>
      </c>
      <c r="B308" s="182"/>
      <c r="C308" s="134" t="s">
        <v>136</v>
      </c>
      <c r="D308" s="57" t="e">
        <f t="shared" ref="D308" si="32">SUM(D297:D307)</f>
        <v>#REF!</v>
      </c>
      <c r="E308" s="57" t="e">
        <f t="shared" ref="E308:W308" si="33">SUM(E297:E307)</f>
        <v>#REF!</v>
      </c>
      <c r="F308" s="57" t="e">
        <f t="shared" si="33"/>
        <v>#REF!</v>
      </c>
      <c r="G308" s="57" t="e">
        <f t="shared" si="33"/>
        <v>#REF!</v>
      </c>
      <c r="H308" s="133" t="e">
        <f t="shared" si="33"/>
        <v>#REF!</v>
      </c>
      <c r="I308" s="133" t="e">
        <f t="shared" si="33"/>
        <v>#REF!</v>
      </c>
      <c r="J308" s="133" t="e">
        <f t="shared" si="33"/>
        <v>#REF!</v>
      </c>
      <c r="K308" s="133" t="e">
        <f t="shared" si="33"/>
        <v>#REF!</v>
      </c>
      <c r="L308" s="133" t="e">
        <f t="shared" si="33"/>
        <v>#REF!</v>
      </c>
      <c r="M308" s="133" t="e">
        <f t="shared" si="33"/>
        <v>#REF!</v>
      </c>
      <c r="N308" s="133" t="e">
        <f t="shared" si="33"/>
        <v>#REF!</v>
      </c>
      <c r="O308" s="133" t="e">
        <f t="shared" si="33"/>
        <v>#REF!</v>
      </c>
      <c r="P308" s="133" t="e">
        <f t="shared" si="33"/>
        <v>#REF!</v>
      </c>
      <c r="Q308" s="133" t="e">
        <f t="shared" si="33"/>
        <v>#REF!</v>
      </c>
      <c r="R308" s="133" t="e">
        <f t="shared" si="33"/>
        <v>#REF!</v>
      </c>
      <c r="S308" s="133" t="e">
        <f t="shared" si="33"/>
        <v>#REF!</v>
      </c>
      <c r="T308" s="133" t="e">
        <f t="shared" si="33"/>
        <v>#REF!</v>
      </c>
      <c r="U308" s="133" t="e">
        <f t="shared" si="33"/>
        <v>#REF!</v>
      </c>
      <c r="V308" s="133" t="e">
        <f t="shared" si="33"/>
        <v>#REF!</v>
      </c>
      <c r="W308" s="133" t="e">
        <f t="shared" si="33"/>
        <v>#REF!</v>
      </c>
    </row>
    <row r="309" spans="1:23">
      <c r="A309" s="528"/>
      <c r="B309" s="578"/>
      <c r="C309" s="164" t="s">
        <v>951</v>
      </c>
      <c r="D309" s="57">
        <f>'Дополнительная комплектация'!$J$222*0.6</f>
        <v>129</v>
      </c>
      <c r="E309" s="57">
        <f>'Дополнительная комплектация'!$J$222*0.6</f>
        <v>129</v>
      </c>
      <c r="F309" s="57">
        <f>'Дополнительная комплектация'!$J$222*0.6</f>
        <v>129</v>
      </c>
      <c r="G309" s="57">
        <f>'Дополнительная комплектация'!$J$222*0.6</f>
        <v>129</v>
      </c>
      <c r="H309" s="184"/>
      <c r="I309" s="184"/>
      <c r="J309" s="184"/>
      <c r="K309" s="184"/>
      <c r="L309" s="184"/>
      <c r="M309" s="184"/>
      <c r="N309" s="184"/>
      <c r="O309" s="184"/>
      <c r="P309" s="184"/>
      <c r="Q309" s="184"/>
      <c r="R309" s="184"/>
      <c r="S309" s="184"/>
      <c r="T309" s="184"/>
      <c r="U309" s="184"/>
      <c r="V309" s="184"/>
      <c r="W309" s="184"/>
    </row>
    <row r="310" spans="1:23" ht="25.5">
      <c r="A310" s="528"/>
      <c r="B310" s="578"/>
      <c r="C310" s="140" t="s">
        <v>950</v>
      </c>
      <c r="D310" s="184">
        <f>'Дополнительная комплектация'!$M$357*4</f>
        <v>32</v>
      </c>
      <c r="E310" s="184">
        <f>'Дополнительная комплектация'!$M$357*4</f>
        <v>32</v>
      </c>
      <c r="F310" s="184">
        <f>'Дополнительная комплектация'!$M$357*4</f>
        <v>32</v>
      </c>
      <c r="G310" s="184">
        <f>'Дополнительная комплектация'!$M$357*4</f>
        <v>32</v>
      </c>
      <c r="H310" s="184"/>
      <c r="I310" s="184"/>
      <c r="J310" s="184"/>
      <c r="K310" s="184"/>
      <c r="L310" s="184"/>
      <c r="M310" s="184"/>
      <c r="N310" s="184"/>
      <c r="O310" s="184"/>
      <c r="P310" s="184"/>
      <c r="Q310" s="184"/>
      <c r="R310" s="184"/>
      <c r="S310" s="184"/>
      <c r="T310" s="184"/>
      <c r="U310" s="184"/>
      <c r="V310" s="184"/>
      <c r="W310" s="184"/>
    </row>
    <row r="311" spans="1:23" ht="38.25">
      <c r="A311" s="528"/>
      <c r="B311" s="578"/>
      <c r="C311" s="140" t="s">
        <v>949</v>
      </c>
      <c r="D311" s="184" t="e">
        <f>Шкафы!#REF!</f>
        <v>#REF!</v>
      </c>
      <c r="E311" s="184" t="e">
        <f>Шкафы!#REF!</f>
        <v>#REF!</v>
      </c>
      <c r="F311" s="184" t="e">
        <f>Шкафы!#REF!</f>
        <v>#REF!</v>
      </c>
      <c r="G311" s="184" t="e">
        <f>Шкафы!#REF!</f>
        <v>#REF!</v>
      </c>
      <c r="H311" s="133" t="e">
        <f>Шкафы!#REF!</f>
        <v>#REF!</v>
      </c>
      <c r="I311" s="133"/>
      <c r="J311" s="133"/>
      <c r="K311" s="133"/>
      <c r="L311" s="133"/>
      <c r="M311" s="133"/>
      <c r="N311" s="133"/>
      <c r="O311" s="133"/>
      <c r="P311" s="133"/>
      <c r="Q311" s="133"/>
      <c r="R311" s="133"/>
      <c r="S311" s="133"/>
      <c r="T311" s="133"/>
      <c r="U311" s="133"/>
      <c r="V311" s="133"/>
      <c r="W311" s="133"/>
    </row>
    <row r="312" spans="1:23" ht="25.5">
      <c r="A312" s="528"/>
      <c r="B312" s="578"/>
      <c r="C312" s="170" t="s">
        <v>142</v>
      </c>
      <c r="D312" s="184">
        <f>'Дополнительная комплектация'!$AK$340</f>
        <v>185</v>
      </c>
      <c r="E312" s="184">
        <f>'Дополнительная комплектация'!$AK$340</f>
        <v>185</v>
      </c>
      <c r="F312" s="184">
        <f>'Дополнительная комплектация'!$AK$340</f>
        <v>185</v>
      </c>
      <c r="G312" s="184">
        <f>'Дополнительная комплектация'!$AK$340</f>
        <v>185</v>
      </c>
      <c r="H312" s="133"/>
      <c r="I312" s="133"/>
      <c r="J312" s="133"/>
      <c r="K312" s="133"/>
      <c r="L312" s="133"/>
      <c r="M312" s="133"/>
      <c r="N312" s="133"/>
      <c r="O312" s="133"/>
      <c r="P312" s="133"/>
      <c r="Q312" s="133"/>
      <c r="R312" s="133"/>
      <c r="S312" s="133"/>
      <c r="T312" s="133"/>
      <c r="U312" s="133"/>
      <c r="V312" s="133"/>
      <c r="W312" s="133"/>
    </row>
    <row r="313" spans="1:23">
      <c r="A313" s="528"/>
      <c r="B313" s="578"/>
      <c r="C313" s="170" t="s">
        <v>948</v>
      </c>
      <c r="D313" s="184" t="e">
        <f>Столы!#REF!</f>
        <v>#REF!</v>
      </c>
      <c r="E313" s="184" t="e">
        <f>Столы!#REF!</f>
        <v>#REF!</v>
      </c>
      <c r="F313" s="184" t="e">
        <f>Столы!#REF!</f>
        <v>#REF!</v>
      </c>
      <c r="G313" s="184" t="e">
        <f>Столы!#REF!</f>
        <v>#REF!</v>
      </c>
      <c r="H313" s="133"/>
      <c r="I313" s="133" t="e">
        <f>Столы!#REF!</f>
        <v>#REF!</v>
      </c>
      <c r="J313" s="133" t="e">
        <f>Столы!#REF!</f>
        <v>#REF!</v>
      </c>
      <c r="K313" s="133" t="e">
        <f>Столы!#REF!</f>
        <v>#REF!</v>
      </c>
      <c r="L313" s="133" t="e">
        <f>Столы!#REF!</f>
        <v>#REF!</v>
      </c>
      <c r="M313" s="133" t="e">
        <f>Столы!#REF!</f>
        <v>#REF!</v>
      </c>
      <c r="N313" s="133" t="e">
        <f>Столы!#REF!</f>
        <v>#REF!</v>
      </c>
      <c r="O313" s="133" t="e">
        <f>Столы!#REF!</f>
        <v>#REF!</v>
      </c>
      <c r="P313" s="133" t="e">
        <f>Столы!#REF!</f>
        <v>#REF!</v>
      </c>
      <c r="Q313" s="133" t="e">
        <f>Столы!#REF!</f>
        <v>#REF!</v>
      </c>
      <c r="R313" s="133"/>
      <c r="S313" s="133"/>
      <c r="T313" s="133"/>
      <c r="U313" s="133"/>
      <c r="V313" s="133"/>
      <c r="W313" s="133"/>
    </row>
    <row r="314" spans="1:23">
      <c r="A314" s="528"/>
      <c r="B314" s="578"/>
      <c r="C314" s="170" t="s">
        <v>948</v>
      </c>
      <c r="D314" s="184" t="e">
        <f>Столы!#REF!</f>
        <v>#REF!</v>
      </c>
      <c r="E314" s="184" t="e">
        <f>Столы!#REF!</f>
        <v>#REF!</v>
      </c>
      <c r="F314" s="184" t="e">
        <f>Столы!#REF!</f>
        <v>#REF!</v>
      </c>
      <c r="G314" s="184" t="e">
        <f>Столы!#REF!</f>
        <v>#REF!</v>
      </c>
      <c r="H314" s="133"/>
      <c r="I314" s="133" t="e">
        <f>Столы!#REF!</f>
        <v>#REF!</v>
      </c>
      <c r="J314" s="133" t="e">
        <f>Столы!#REF!</f>
        <v>#REF!</v>
      </c>
      <c r="K314" s="133" t="e">
        <f>Столы!#REF!</f>
        <v>#REF!</v>
      </c>
      <c r="L314" s="133" t="e">
        <f>Столы!#REF!</f>
        <v>#REF!</v>
      </c>
      <c r="M314" s="133" t="e">
        <f>Столы!#REF!</f>
        <v>#REF!</v>
      </c>
      <c r="N314" s="133" t="e">
        <f>Столы!#REF!</f>
        <v>#REF!</v>
      </c>
      <c r="O314" s="133" t="e">
        <f>Столы!#REF!</f>
        <v>#REF!</v>
      </c>
      <c r="P314" s="133" t="e">
        <f>Столы!#REF!</f>
        <v>#REF!</v>
      </c>
      <c r="Q314" s="133" t="e">
        <f>Столы!#REF!</f>
        <v>#REF!</v>
      </c>
      <c r="R314" s="133"/>
      <c r="S314" s="133"/>
      <c r="T314" s="133"/>
      <c r="U314" s="133"/>
      <c r="V314" s="133"/>
      <c r="W314" s="133"/>
    </row>
    <row r="315" spans="1:23">
      <c r="A315" s="528"/>
      <c r="B315" s="578"/>
      <c r="C315" s="170" t="s">
        <v>947</v>
      </c>
      <c r="D315" s="184" t="e">
        <f>Столы!#REF!</f>
        <v>#REF!</v>
      </c>
      <c r="E315" s="184" t="e">
        <f>Столы!#REF!</f>
        <v>#REF!</v>
      </c>
      <c r="F315" s="184" t="e">
        <f>Столы!#REF!</f>
        <v>#REF!</v>
      </c>
      <c r="G315" s="184" t="e">
        <f>Столы!#REF!</f>
        <v>#REF!</v>
      </c>
      <c r="H315" s="133"/>
      <c r="I315" s="133" t="e">
        <f>Столы!#REF!</f>
        <v>#REF!</v>
      </c>
      <c r="J315" s="133" t="e">
        <f>Столы!#REF!</f>
        <v>#REF!</v>
      </c>
      <c r="K315" s="133" t="e">
        <f>Столы!#REF!</f>
        <v>#REF!</v>
      </c>
      <c r="L315" s="133" t="e">
        <f>Столы!#REF!</f>
        <v>#REF!</v>
      </c>
      <c r="M315" s="133" t="e">
        <f>Столы!#REF!</f>
        <v>#REF!</v>
      </c>
      <c r="N315" s="133" t="e">
        <f>Столы!#REF!</f>
        <v>#REF!</v>
      </c>
      <c r="O315" s="133" t="e">
        <f>Столы!#REF!</f>
        <v>#REF!</v>
      </c>
      <c r="P315" s="133" t="e">
        <f>Столы!#REF!</f>
        <v>#REF!</v>
      </c>
      <c r="Q315" s="133" t="e">
        <f>Столы!#REF!</f>
        <v>#REF!</v>
      </c>
      <c r="R315" s="133"/>
      <c r="S315" s="133"/>
      <c r="T315" s="133"/>
      <c r="U315" s="133"/>
      <c r="V315" s="133"/>
      <c r="W315" s="133"/>
    </row>
    <row r="316" spans="1:23" ht="25.5">
      <c r="A316" s="528"/>
      <c r="B316" s="578"/>
      <c r="C316" s="140" t="s">
        <v>219</v>
      </c>
      <c r="D316" s="184" t="e">
        <f>Столы!#REF!</f>
        <v>#REF!</v>
      </c>
      <c r="E316" s="184" t="e">
        <f>Столы!#REF!</f>
        <v>#REF!</v>
      </c>
      <c r="F316" s="184" t="e">
        <f>Столы!#REF!</f>
        <v>#REF!</v>
      </c>
      <c r="G316" s="184" t="e">
        <f>Столы!#REF!</f>
        <v>#REF!</v>
      </c>
      <c r="H316" s="133" t="e">
        <f>Столы!#REF!</f>
        <v>#REF!</v>
      </c>
      <c r="I316" s="133" t="e">
        <f>Столы!#REF!</f>
        <v>#REF!</v>
      </c>
      <c r="J316" s="133" t="e">
        <f>Столы!#REF!</f>
        <v>#REF!</v>
      </c>
      <c r="K316" s="133" t="e">
        <f>Столы!#REF!</f>
        <v>#REF!</v>
      </c>
      <c r="L316" s="133" t="e">
        <f>Столы!#REF!</f>
        <v>#REF!</v>
      </c>
      <c r="M316" s="133" t="e">
        <f>Столы!#REF!</f>
        <v>#REF!</v>
      </c>
      <c r="N316" s="133" t="e">
        <f>Столы!#REF!</f>
        <v>#REF!</v>
      </c>
      <c r="O316" s="133" t="e">
        <f>Столы!#REF!</f>
        <v>#REF!</v>
      </c>
      <c r="P316" s="133" t="e">
        <f>Столы!#REF!</f>
        <v>#REF!</v>
      </c>
      <c r="Q316" s="133" t="e">
        <f>Столы!#REF!</f>
        <v>#REF!</v>
      </c>
      <c r="R316" s="133"/>
      <c r="S316" s="133"/>
      <c r="T316" s="133"/>
      <c r="U316" s="133"/>
      <c r="V316" s="133"/>
      <c r="W316" s="133"/>
    </row>
    <row r="317" spans="1:23" ht="25.5">
      <c r="A317" s="528"/>
      <c r="B317" s="578"/>
      <c r="C317" s="140" t="s">
        <v>946</v>
      </c>
      <c r="D317" s="184" t="e">
        <f>Шкафы!#REF!</f>
        <v>#REF!</v>
      </c>
      <c r="E317" s="184" t="e">
        <f>Шкафы!#REF!</f>
        <v>#REF!</v>
      </c>
      <c r="F317" s="184" t="e">
        <f>Шкафы!#REF!</f>
        <v>#REF!</v>
      </c>
      <c r="G317" s="184" t="e">
        <f>Шкафы!#REF!</f>
        <v>#REF!</v>
      </c>
      <c r="H317" s="133" t="e">
        <f>Шкафы!#REF!</f>
        <v>#REF!</v>
      </c>
      <c r="I317" s="133"/>
      <c r="J317" s="133"/>
      <c r="K317" s="133"/>
      <c r="L317" s="133"/>
      <c r="M317" s="133"/>
      <c r="N317" s="133"/>
      <c r="O317" s="133"/>
      <c r="P317" s="133"/>
      <c r="Q317" s="133"/>
      <c r="R317" s="133" t="e">
        <f>Шкафы!#REF!</f>
        <v>#REF!</v>
      </c>
      <c r="S317" s="133" t="e">
        <f>Шкафы!#REF!</f>
        <v>#REF!</v>
      </c>
      <c r="T317" s="133" t="e">
        <f>Шкафы!#REF!</f>
        <v>#REF!</v>
      </c>
      <c r="U317" s="133" t="e">
        <f>Шкафы!#REF!</f>
        <v>#REF!</v>
      </c>
      <c r="V317" s="133" t="e">
        <f>Шкафы!#REF!</f>
        <v>#REF!</v>
      </c>
      <c r="W317" s="133" t="e">
        <f>Шкафы!#REF!</f>
        <v>#REF!</v>
      </c>
    </row>
    <row r="318" spans="1:23" ht="25.5">
      <c r="A318" s="528"/>
      <c r="B318" s="578"/>
      <c r="C318" s="140" t="s">
        <v>946</v>
      </c>
      <c r="D318" s="184" t="e">
        <f>Шкафы!#REF!</f>
        <v>#REF!</v>
      </c>
      <c r="E318" s="184" t="e">
        <f>Шкафы!#REF!</f>
        <v>#REF!</v>
      </c>
      <c r="F318" s="184" t="e">
        <f>Шкафы!#REF!</f>
        <v>#REF!</v>
      </c>
      <c r="G318" s="184" t="e">
        <f>Шкафы!#REF!</f>
        <v>#REF!</v>
      </c>
      <c r="H318" s="133" t="e">
        <f>Шкафы!#REF!</f>
        <v>#REF!</v>
      </c>
      <c r="I318" s="133"/>
      <c r="J318" s="133"/>
      <c r="K318" s="133"/>
      <c r="L318" s="133"/>
      <c r="M318" s="133"/>
      <c r="N318" s="133"/>
      <c r="O318" s="133"/>
      <c r="P318" s="133"/>
      <c r="Q318" s="133"/>
      <c r="R318" s="133" t="e">
        <f>Шкафы!#REF!</f>
        <v>#REF!</v>
      </c>
      <c r="S318" s="133" t="e">
        <f>Шкафы!#REF!</f>
        <v>#REF!</v>
      </c>
      <c r="T318" s="133" t="e">
        <f>Шкафы!#REF!</f>
        <v>#REF!</v>
      </c>
      <c r="U318" s="133" t="e">
        <f>Шкафы!#REF!</f>
        <v>#REF!</v>
      </c>
      <c r="V318" s="133" t="e">
        <f>Шкафы!#REF!</f>
        <v>#REF!</v>
      </c>
      <c r="W318" s="133" t="e">
        <f>Шкафы!#REF!</f>
        <v>#REF!</v>
      </c>
    </row>
    <row r="319" spans="1:23" ht="25.5">
      <c r="A319" s="528"/>
      <c r="B319" s="578"/>
      <c r="C319" s="140" t="s">
        <v>945</v>
      </c>
      <c r="D319" s="184" t="e">
        <f>Шкафы!#REF!</f>
        <v>#REF!</v>
      </c>
      <c r="E319" s="184" t="e">
        <f>Шкафы!#REF!</f>
        <v>#REF!</v>
      </c>
      <c r="F319" s="184" t="e">
        <f>Шкафы!#REF!</f>
        <v>#REF!</v>
      </c>
      <c r="G319" s="184" t="e">
        <f>Шкафы!#REF!</f>
        <v>#REF!</v>
      </c>
      <c r="H319" s="133" t="e">
        <f>Шкафы!#REF!</f>
        <v>#REF!</v>
      </c>
      <c r="I319" s="133"/>
      <c r="J319" s="133"/>
      <c r="K319" s="133"/>
      <c r="L319" s="133"/>
      <c r="M319" s="133"/>
      <c r="N319" s="133"/>
      <c r="O319" s="133"/>
      <c r="P319" s="133"/>
      <c r="Q319" s="133"/>
      <c r="R319" s="133"/>
      <c r="S319" s="133"/>
      <c r="T319" s="133"/>
      <c r="U319" s="133"/>
      <c r="V319" s="133"/>
      <c r="W319" s="133"/>
    </row>
    <row r="320" spans="1:23" ht="40.5">
      <c r="A320" s="183" t="s">
        <v>944</v>
      </c>
      <c r="B320" s="182"/>
      <c r="C320" s="134" t="s">
        <v>136</v>
      </c>
      <c r="D320" s="57" t="e">
        <f t="shared" ref="D320" si="34">SUM(D309:D319)</f>
        <v>#REF!</v>
      </c>
      <c r="E320" s="57" t="e">
        <f t="shared" ref="E320:W320" si="35">SUM(E309:E319)</f>
        <v>#REF!</v>
      </c>
      <c r="F320" s="57" t="e">
        <f t="shared" si="35"/>
        <v>#REF!</v>
      </c>
      <c r="G320" s="57" t="e">
        <f t="shared" si="35"/>
        <v>#REF!</v>
      </c>
      <c r="H320" s="133" t="e">
        <f t="shared" si="35"/>
        <v>#REF!</v>
      </c>
      <c r="I320" s="133" t="e">
        <f t="shared" si="35"/>
        <v>#REF!</v>
      </c>
      <c r="J320" s="133" t="e">
        <f t="shared" si="35"/>
        <v>#REF!</v>
      </c>
      <c r="K320" s="133" t="e">
        <f t="shared" si="35"/>
        <v>#REF!</v>
      </c>
      <c r="L320" s="133" t="e">
        <f t="shared" si="35"/>
        <v>#REF!</v>
      </c>
      <c r="M320" s="133" t="e">
        <f t="shared" si="35"/>
        <v>#REF!</v>
      </c>
      <c r="N320" s="133" t="e">
        <f t="shared" si="35"/>
        <v>#REF!</v>
      </c>
      <c r="O320" s="133" t="e">
        <f t="shared" si="35"/>
        <v>#REF!</v>
      </c>
      <c r="P320" s="133" t="e">
        <f t="shared" si="35"/>
        <v>#REF!</v>
      </c>
      <c r="Q320" s="133" t="e">
        <f t="shared" si="35"/>
        <v>#REF!</v>
      </c>
      <c r="R320" s="133" t="e">
        <f t="shared" si="35"/>
        <v>#REF!</v>
      </c>
      <c r="S320" s="133" t="e">
        <f t="shared" si="35"/>
        <v>#REF!</v>
      </c>
      <c r="T320" s="133" t="e">
        <f t="shared" si="35"/>
        <v>#REF!</v>
      </c>
      <c r="U320" s="133" t="e">
        <f t="shared" si="35"/>
        <v>#REF!</v>
      </c>
      <c r="V320" s="133" t="e">
        <f t="shared" si="35"/>
        <v>#REF!</v>
      </c>
      <c r="W320" s="133" t="e">
        <f t="shared" si="35"/>
        <v>#REF!</v>
      </c>
    </row>
  </sheetData>
  <mergeCells count="84">
    <mergeCell ref="C150:C151"/>
    <mergeCell ref="E130:F130"/>
    <mergeCell ref="U130:V130"/>
    <mergeCell ref="U129:V129"/>
    <mergeCell ref="T150:U150"/>
    <mergeCell ref="T151:U151"/>
    <mergeCell ref="H150:I150"/>
    <mergeCell ref="H151:I151"/>
    <mergeCell ref="J150:K150"/>
    <mergeCell ref="J151:K151"/>
    <mergeCell ref="N150:O150"/>
    <mergeCell ref="N151:O151"/>
    <mergeCell ref="L150:M150"/>
    <mergeCell ref="L151:M151"/>
    <mergeCell ref="R151:S151"/>
    <mergeCell ref="S129:T129"/>
    <mergeCell ref="A152:A169"/>
    <mergeCell ref="A149:A151"/>
    <mergeCell ref="B131:B148"/>
    <mergeCell ref="A131:A148"/>
    <mergeCell ref="B152:B169"/>
    <mergeCell ref="B150:B151"/>
    <mergeCell ref="B129:B130"/>
    <mergeCell ref="B75:B101"/>
    <mergeCell ref="A102:A127"/>
    <mergeCell ref="B102:B127"/>
    <mergeCell ref="G130:H130"/>
    <mergeCell ref="E129:F129"/>
    <mergeCell ref="G129:H129"/>
    <mergeCell ref="C129:C130"/>
    <mergeCell ref="A75:A100"/>
    <mergeCell ref="A128:A130"/>
    <mergeCell ref="B5:B23"/>
    <mergeCell ref="A5:A22"/>
    <mergeCell ref="A24:A44"/>
    <mergeCell ref="A46:A73"/>
    <mergeCell ref="B24:B45"/>
    <mergeCell ref="B46:B74"/>
    <mergeCell ref="B309:B319"/>
    <mergeCell ref="B297:B307"/>
    <mergeCell ref="B171:B183"/>
    <mergeCell ref="A309:A319"/>
    <mergeCell ref="A297:A307"/>
    <mergeCell ref="A210:A221"/>
    <mergeCell ref="B210:B221"/>
    <mergeCell ref="A237:A250"/>
    <mergeCell ref="B237:B250"/>
    <mergeCell ref="A171:A182"/>
    <mergeCell ref="B279:B295"/>
    <mergeCell ref="A279:A295"/>
    <mergeCell ref="A252:A266"/>
    <mergeCell ref="B252:B266"/>
    <mergeCell ref="A268:A277"/>
    <mergeCell ref="B268:B277"/>
    <mergeCell ref="B184:B195"/>
    <mergeCell ref="A184:A194"/>
    <mergeCell ref="A196:A208"/>
    <mergeCell ref="B196:B208"/>
    <mergeCell ref="A223:A235"/>
    <mergeCell ref="B223:B235"/>
    <mergeCell ref="R2:W2"/>
    <mergeCell ref="A2:A4"/>
    <mergeCell ref="B2:B4"/>
    <mergeCell ref="C2:C4"/>
    <mergeCell ref="E2:E4"/>
    <mergeCell ref="F2:F4"/>
    <mergeCell ref="G2:G4"/>
    <mergeCell ref="H2:H4"/>
    <mergeCell ref="I2:Q2"/>
    <mergeCell ref="I3:L3"/>
    <mergeCell ref="M3:Q3"/>
    <mergeCell ref="D2:D4"/>
    <mergeCell ref="P151:Q151"/>
    <mergeCell ref="P150:Q150"/>
    <mergeCell ref="R150:S150"/>
    <mergeCell ref="P130:R130"/>
    <mergeCell ref="S130:T130"/>
    <mergeCell ref="I130:J130"/>
    <mergeCell ref="K130:M130"/>
    <mergeCell ref="N130:O130"/>
    <mergeCell ref="I129:J129"/>
    <mergeCell ref="P129:R129"/>
    <mergeCell ref="K129:M129"/>
    <mergeCell ref="N129:O129"/>
  </mergeCells>
  <pageMargins left="0.27559055118110237" right="0.27559055118110237" top="0.21" bottom="0.23622047244094491" header="0.16" footer="0.19685039370078741"/>
  <pageSetup paperSize="9" scale="88" orientation="landscape" verticalDpi="4294967293" r:id="rId1"/>
  <rowBreaks count="14" manualBreakCount="14">
    <brk id="23" max="16383" man="1"/>
    <brk id="45" max="16383" man="1"/>
    <brk id="74" max="16383" man="1"/>
    <brk id="101" max="16383" man="1"/>
    <brk id="130" max="16383" man="1"/>
    <brk id="151" max="16383" man="1"/>
    <brk id="170" max="16383" man="1"/>
    <brk id="195" max="16383" man="1"/>
    <brk id="222" max="16383" man="1"/>
    <brk id="236" max="16383" man="1"/>
    <brk id="251" max="16383" man="1"/>
    <brk id="267" max="16383" man="1"/>
    <brk id="278" max="16383" man="1"/>
    <brk id="296" max="16383" man="1"/>
  </rowBreaks>
  <drawing r:id="rId2"/>
</worksheet>
</file>

<file path=xl/worksheets/sheet17.xml><?xml version="1.0" encoding="utf-8"?>
<worksheet xmlns="http://schemas.openxmlformats.org/spreadsheetml/2006/main" xmlns:r="http://schemas.openxmlformats.org/officeDocument/2006/relationships">
  <dimension ref="A1:J13"/>
  <sheetViews>
    <sheetView view="pageBreakPreview" zoomScaleSheetLayoutView="100" workbookViewId="0">
      <selection activeCell="I10" sqref="I10"/>
    </sheetView>
  </sheetViews>
  <sheetFormatPr defaultRowHeight="15"/>
  <cols>
    <col min="1" max="1" width="35.7109375" customWidth="1"/>
    <col min="2" max="2" width="18.28515625" customWidth="1"/>
    <col min="3" max="3" width="23.7109375" customWidth="1"/>
  </cols>
  <sheetData>
    <row r="1" spans="1:10" ht="9.75" customHeight="1">
      <c r="A1" s="585" t="s">
        <v>112</v>
      </c>
      <c r="B1" s="585"/>
      <c r="C1" s="585"/>
      <c r="D1" s="585"/>
      <c r="E1" s="585"/>
      <c r="F1" s="585"/>
      <c r="G1" s="585"/>
      <c r="H1" s="585"/>
      <c r="I1" s="585"/>
      <c r="J1" s="206"/>
    </row>
    <row r="2" spans="1:10" ht="9.75" customHeight="1">
      <c r="A2" s="585"/>
      <c r="B2" s="585"/>
      <c r="C2" s="585"/>
      <c r="D2" s="585"/>
      <c r="E2" s="585"/>
      <c r="F2" s="586"/>
      <c r="G2" s="586"/>
      <c r="H2" s="586"/>
      <c r="I2" s="586"/>
      <c r="J2" s="206"/>
    </row>
    <row r="3" spans="1:10" ht="15" customHeight="1">
      <c r="A3" s="583" t="s">
        <v>70</v>
      </c>
      <c r="B3" s="583" t="s">
        <v>71</v>
      </c>
      <c r="C3" s="587" t="s">
        <v>113</v>
      </c>
      <c r="D3" s="588" t="s">
        <v>114</v>
      </c>
      <c r="E3" s="589"/>
      <c r="F3" s="590" t="s">
        <v>77</v>
      </c>
      <c r="G3" s="590"/>
      <c r="H3" s="590"/>
      <c r="I3" s="590"/>
      <c r="J3" s="590"/>
    </row>
    <row r="4" spans="1:10" ht="25.5">
      <c r="A4" s="583"/>
      <c r="B4" s="583"/>
      <c r="C4" s="587"/>
      <c r="D4" s="8" t="s">
        <v>115</v>
      </c>
      <c r="E4" s="9" t="s">
        <v>116</v>
      </c>
      <c r="F4" s="207" t="s">
        <v>115</v>
      </c>
      <c r="G4" s="207" t="s">
        <v>116</v>
      </c>
      <c r="H4" s="207" t="s">
        <v>117</v>
      </c>
      <c r="I4" s="207" t="s">
        <v>118</v>
      </c>
      <c r="J4" s="207" t="s">
        <v>1133</v>
      </c>
    </row>
    <row r="5" spans="1:10" ht="39" customHeight="1">
      <c r="A5" s="583"/>
      <c r="B5" s="584" t="s">
        <v>119</v>
      </c>
      <c r="C5" s="11" t="s">
        <v>120</v>
      </c>
      <c r="D5" s="11">
        <f>CEILING('Об_группа 2'!D5*'Дополнительная комплектация'!$AS$1,'Дополнительная комплектация'!$AS$3)</f>
        <v>1800</v>
      </c>
      <c r="E5" s="11">
        <f>CEILING('Об_группа 2'!E5*'Дополнительная комплектация'!$AS$1,'Дополнительная комплектация'!$AS$3)</f>
        <v>1970</v>
      </c>
      <c r="F5" s="11">
        <f>CEILING('Об_группа 2'!F5*'Дополнительная комплектация'!$AS$1,'Дополнительная комплектация'!$AS$3)</f>
        <v>1580</v>
      </c>
      <c r="G5" s="11">
        <f>CEILING('Об_группа 2'!G5*'Дополнительная комплектация'!$AS$1,'Дополнительная комплектация'!$AS$3)</f>
        <v>1640</v>
      </c>
      <c r="H5" s="11">
        <f>CEILING('Об_группа 2'!H5*'Дополнительная комплектация'!$AS$1,'Дополнительная комплектация'!$AS$3)</f>
        <v>1690</v>
      </c>
      <c r="I5" s="11">
        <f>CEILING('Об_группа 2'!I5*'Дополнительная комплектация'!$AS$1,'Дополнительная комплектация'!$AS$3)</f>
        <v>1930</v>
      </c>
      <c r="J5" s="11">
        <f>CEILING('Об_группа 2'!J5*'Дополнительная комплектация'!$AS$1,'Дополнительная комплектация'!$AS$3)</f>
        <v>2280</v>
      </c>
    </row>
    <row r="6" spans="1:10" ht="39" customHeight="1">
      <c r="A6" s="583"/>
      <c r="B6" s="584"/>
      <c r="C6" s="11" t="s">
        <v>121</v>
      </c>
      <c r="D6" s="11">
        <f>CEILING('Об_группа 2'!D6*'Дополнительная комплектация'!$AS$1,'Дополнительная комплектация'!$AS$3)</f>
        <v>2200</v>
      </c>
      <c r="E6" s="11">
        <f>CEILING('Об_группа 2'!E6*'Дополнительная комплектация'!$AS$1,'Дополнительная комплектация'!$AS$3)</f>
        <v>2440</v>
      </c>
      <c r="F6" s="11">
        <f>CEILING('Об_группа 2'!F6*'Дополнительная комплектация'!$AS$1,'Дополнительная комплектация'!$AS$3)</f>
        <v>1880</v>
      </c>
      <c r="G6" s="11">
        <f>CEILING('Об_группа 2'!G6*'Дополнительная комплектация'!$AS$1,'Дополнительная комплектация'!$AS$3)</f>
        <v>1960</v>
      </c>
      <c r="H6" s="11">
        <f>CEILING('Об_группа 2'!H6*'Дополнительная комплектация'!$AS$1,'Дополнительная комплектация'!$AS$3)</f>
        <v>2040</v>
      </c>
      <c r="I6" s="11">
        <f>CEILING('Об_группа 2'!I6*'Дополнительная комплектация'!$AS$1,'Дополнительная комплектация'!$AS$3)</f>
        <v>2390</v>
      </c>
      <c r="J6" s="11">
        <f>CEILING('Об_группа 2'!J6*'Дополнительная комплектация'!$AS$1,'Дополнительная комплектация'!$AS$3)</f>
        <v>2900</v>
      </c>
    </row>
    <row r="7" spans="1:10" ht="39" customHeight="1">
      <c r="A7" s="583"/>
      <c r="B7" s="584"/>
      <c r="C7" s="11" t="s">
        <v>122</v>
      </c>
      <c r="D7" s="11">
        <f>CEILING('Об_группа 2'!D7*'Дополнительная комплектация'!$AS$1,'Дополнительная комплектация'!$AS$3)</f>
        <v>2670</v>
      </c>
      <c r="E7" s="11">
        <f>CEILING('Об_группа 2'!E7*'Дополнительная комплектация'!$AS$1,'Дополнительная комплектация'!$AS$3)</f>
        <v>3000</v>
      </c>
      <c r="F7" s="11">
        <f>CEILING('Об_группа 2'!F7*'Дополнительная комплектация'!$AS$1,'Дополнительная комплектация'!$AS$3)</f>
        <v>2230</v>
      </c>
      <c r="G7" s="11">
        <f>CEILING('Об_группа 2'!G7*'Дополнительная комплектация'!$AS$1,'Дополнительная комплектация'!$AS$3)</f>
        <v>2340</v>
      </c>
      <c r="H7" s="11">
        <f>CEILING('Об_группа 2'!H7*'Дополнительная комплектация'!$AS$1,'Дополнительная комплектация'!$AS$3)</f>
        <v>2450</v>
      </c>
      <c r="I7" s="11">
        <f>CEILING('Об_группа 2'!I7*'Дополнительная комплектация'!$AS$1,'Дополнительная комплектация'!$AS$3)</f>
        <v>2940</v>
      </c>
      <c r="J7" s="11">
        <f>CEILING('Об_группа 2'!J7*'Дополнительная комплектация'!$AS$1,'Дополнительная комплектация'!$AS$3)</f>
        <v>3640</v>
      </c>
    </row>
    <row r="8" spans="1:10" ht="63.75" customHeight="1">
      <c r="A8" s="3"/>
      <c r="B8" s="10" t="s">
        <v>123</v>
      </c>
      <c r="C8" s="11" t="s">
        <v>124</v>
      </c>
      <c r="D8" s="11">
        <f>CEILING('Об_группа 2'!D8*'Дополнительная комплектация'!$AS$1,'Дополнительная комплектация'!$AS$3)</f>
        <v>440</v>
      </c>
      <c r="E8" s="11">
        <f>CEILING('Об_группа 2'!E8*'Дополнительная комплектация'!$AS$1,'Дополнительная комплектация'!$AS$3)</f>
        <v>470</v>
      </c>
      <c r="F8" s="11">
        <f>CEILING('Об_группа 2'!F8*'Дополнительная комплектация'!$AS$1,'Дополнительная комплектация'!$AS$3)</f>
        <v>390</v>
      </c>
      <c r="G8" s="11">
        <f>CEILING('Об_группа 2'!G8*'Дополнительная комплектация'!$AS$1,'Дополнительная комплектация'!$AS$3)</f>
        <v>400</v>
      </c>
      <c r="H8" s="11">
        <f>CEILING('Об_группа 2'!H8*'Дополнительная комплектация'!$AS$1,'Дополнительная комплектация'!$AS$3)</f>
        <v>410</v>
      </c>
      <c r="I8" s="11">
        <f>CEILING('Об_группа 2'!I8*'Дополнительная комплектация'!$AS$1,'Дополнительная комплектация'!$AS$3)</f>
        <v>460</v>
      </c>
      <c r="J8" s="11">
        <f>CEILING('Об_группа 2'!J8*'Дополнительная комплектация'!$AS$1,'Дополнительная комплектация'!$AS$3)</f>
        <v>540</v>
      </c>
    </row>
    <row r="9" spans="1:10" ht="39" customHeight="1">
      <c r="A9" s="583"/>
      <c r="B9" s="584" t="s">
        <v>125</v>
      </c>
      <c r="C9" s="11" t="s">
        <v>120</v>
      </c>
      <c r="D9" s="11">
        <f>CEILING('Об_группа 2'!D9*'Дополнительная комплектация'!$AS$1,'Дополнительная комплектация'!$AS$3)</f>
        <v>1870</v>
      </c>
      <c r="E9" s="11">
        <f>CEILING('Об_группа 2'!E9*'Дополнительная комплектация'!$AS$1,'Дополнительная комплектация'!$AS$3)</f>
        <v>2040</v>
      </c>
      <c r="F9" s="11">
        <f>CEILING('Об_группа 2'!F9*'Дополнительная комплектация'!$AS$1,'Дополнительная комплектация'!$AS$3)</f>
        <v>1650</v>
      </c>
      <c r="G9" s="11">
        <f>CEILING('Об_группа 2'!G9*'Дополнительная комплектация'!$AS$1,'Дополнительная комплектация'!$AS$3)</f>
        <v>1710</v>
      </c>
      <c r="H9" s="11">
        <f>CEILING('Об_группа 2'!H9*'Дополнительная комплектация'!$AS$1,'Дополнительная комплектация'!$AS$3)</f>
        <v>1760</v>
      </c>
      <c r="I9" s="11">
        <f>CEILING('Об_группа 2'!I9*'Дополнительная комплектация'!$AS$1,'Дополнительная комплектация'!$AS$3)</f>
        <v>2000</v>
      </c>
      <c r="J9" s="11">
        <f>CEILING('Об_группа 2'!J9*'Дополнительная комплектация'!$AS$1,'Дополнительная комплектация'!$AS$3)</f>
        <v>2350</v>
      </c>
    </row>
    <row r="10" spans="1:10" ht="39" customHeight="1">
      <c r="A10" s="583"/>
      <c r="B10" s="584"/>
      <c r="C10" s="11" t="s">
        <v>121</v>
      </c>
      <c r="D10" s="11">
        <f>CEILING('Об_группа 2'!D10*'Дополнительная комплектация'!$AS$1,'Дополнительная комплектация'!$AS$3)</f>
        <v>2360</v>
      </c>
      <c r="E10" s="11">
        <f>CEILING('Об_группа 2'!E10*'Дополнительная комплектация'!$AS$1,'Дополнительная комплектация'!$AS$3)</f>
        <v>2600</v>
      </c>
      <c r="F10" s="11">
        <f>CEILING('Об_группа 2'!F10*'Дополнительная комплектация'!$AS$1,'Дополнительная комплектация'!$AS$3)</f>
        <v>2040</v>
      </c>
      <c r="G10" s="11">
        <f>CEILING('Об_группа 2'!G10*'Дополнительная комплектация'!$AS$1,'Дополнительная комплектация'!$AS$3)</f>
        <v>2120</v>
      </c>
      <c r="H10" s="11">
        <f>CEILING('Об_группа 2'!H10*'Дополнительная комплектация'!$AS$1,'Дополнительная комплектация'!$AS$3)</f>
        <v>2200</v>
      </c>
      <c r="I10" s="11">
        <f>CEILING('Об_группа 2'!I10*'Дополнительная комплектация'!$AS$1,'Дополнительная комплектация'!$AS$3)</f>
        <v>2550</v>
      </c>
      <c r="J10" s="11">
        <f>CEILING('Об_группа 2'!J10*'Дополнительная комплектация'!$AS$1,'Дополнительная комплектация'!$AS$3)</f>
        <v>3060</v>
      </c>
    </row>
    <row r="11" spans="1:10" ht="39" customHeight="1">
      <c r="A11" s="583"/>
      <c r="B11" s="584"/>
      <c r="C11" s="11" t="s">
        <v>122</v>
      </c>
      <c r="D11" s="11">
        <f>CEILING('Об_группа 2'!D11*'Дополнительная комплектация'!$AS$1,'Дополнительная комплектация'!$AS$3)</f>
        <v>2890</v>
      </c>
      <c r="E11" s="11">
        <f>CEILING('Об_группа 2'!E11*'Дополнительная комплектация'!$AS$1,'Дополнительная комплектация'!$AS$3)</f>
        <v>3220</v>
      </c>
      <c r="F11" s="11">
        <f>CEILING('Об_группа 2'!F11*'Дополнительная комплектация'!$AS$1,'Дополнительная комплектация'!$AS$3)</f>
        <v>2450</v>
      </c>
      <c r="G11" s="11">
        <f>CEILING('Об_группа 2'!G11*'Дополнительная комплектация'!$AS$1,'Дополнительная комплектация'!$AS$3)</f>
        <v>2560</v>
      </c>
      <c r="H11" s="11">
        <f>CEILING('Об_группа 2'!H11*'Дополнительная комплектация'!$AS$1,'Дополнительная комплектация'!$AS$3)</f>
        <v>2670</v>
      </c>
      <c r="I11" s="11">
        <f>CEILING('Об_группа 2'!I11*'Дополнительная комплектация'!$AS$1,'Дополнительная комплектация'!$AS$3)</f>
        <v>3160</v>
      </c>
      <c r="J11" s="11">
        <f>CEILING('Об_группа 2'!J11*'Дополнительная комплектация'!$AS$1,'Дополнительная комплектация'!$AS$3)</f>
        <v>3860</v>
      </c>
    </row>
    <row r="12" spans="1:10" ht="63.75" customHeight="1">
      <c r="A12" s="3"/>
      <c r="B12" s="10" t="s">
        <v>126</v>
      </c>
      <c r="C12" s="11" t="s">
        <v>124</v>
      </c>
      <c r="D12" s="11">
        <f>CEILING('Об_группа 2'!D12*'Дополнительная комплектация'!$AS$1,'Дополнительная комплектация'!$AS$3)</f>
        <v>520</v>
      </c>
      <c r="E12" s="11">
        <f>CEILING('Об_группа 2'!E12*'Дополнительная комплектация'!$AS$1,'Дополнительная комплектация'!$AS$3)</f>
        <v>550</v>
      </c>
      <c r="F12" s="11">
        <f>CEILING('Об_группа 2'!F12*'Дополнительная комплектация'!$AS$1,'Дополнительная комплектация'!$AS$3)</f>
        <v>470</v>
      </c>
      <c r="G12" s="11">
        <f>CEILING('Об_группа 2'!G12*'Дополнительная комплектация'!$AS$1,'Дополнительная комплектация'!$AS$3)</f>
        <v>480</v>
      </c>
      <c r="H12" s="11">
        <f>CEILING('Об_группа 2'!H12*'Дополнительная комплектация'!$AS$1,'Дополнительная комплектация'!$AS$3)</f>
        <v>490</v>
      </c>
      <c r="I12" s="11">
        <f>CEILING('Об_группа 2'!I12*'Дополнительная комплектация'!$AS$1,'Дополнительная комплектация'!$AS$3)</f>
        <v>540</v>
      </c>
      <c r="J12" s="11">
        <f>CEILING('Об_группа 2'!J12*'Дополнительная комплектация'!$AS$1,'Дополнительная комплектация'!$AS$3)</f>
        <v>620</v>
      </c>
    </row>
    <row r="13" spans="1:10">
      <c r="A13" s="12" t="s">
        <v>127</v>
      </c>
    </row>
  </sheetData>
  <sheetProtection selectLockedCells="1" selectUnlockedCells="1"/>
  <mergeCells count="10">
    <mergeCell ref="A5:A7"/>
    <mergeCell ref="B5:B7"/>
    <mergeCell ref="A9:A11"/>
    <mergeCell ref="B9:B11"/>
    <mergeCell ref="A1:I2"/>
    <mergeCell ref="A3:A4"/>
    <mergeCell ref="B3:B4"/>
    <mergeCell ref="C3:C4"/>
    <mergeCell ref="D3:E3"/>
    <mergeCell ref="F3:J3"/>
  </mergeCells>
  <pageMargins left="0.2" right="0.2902777777777778" top="0.20972222222222223" bottom="0.2298611111111111" header="0.51180555555555551" footer="0.51180555555555551"/>
  <pageSetup paperSize="9" firstPageNumber="0" orientation="landscape"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dimension ref="A1:J13"/>
  <sheetViews>
    <sheetView view="pageBreakPreview" zoomScaleSheetLayoutView="100" workbookViewId="0">
      <selection activeCell="N23" sqref="N23"/>
    </sheetView>
  </sheetViews>
  <sheetFormatPr defaultRowHeight="15"/>
  <cols>
    <col min="1" max="1" width="35.7109375" customWidth="1"/>
    <col min="2" max="2" width="18.28515625" customWidth="1"/>
    <col min="3" max="3" width="23.7109375" customWidth="1"/>
  </cols>
  <sheetData>
    <row r="1" spans="1:10" ht="9.75" customHeight="1">
      <c r="A1" s="585" t="s">
        <v>112</v>
      </c>
      <c r="B1" s="585"/>
      <c r="C1" s="585"/>
      <c r="D1" s="585"/>
      <c r="E1" s="585"/>
      <c r="F1" s="585"/>
      <c r="G1" s="585"/>
      <c r="H1" s="585"/>
      <c r="I1" s="585"/>
      <c r="J1" s="206"/>
    </row>
    <row r="2" spans="1:10" ht="9.75" customHeight="1">
      <c r="A2" s="585"/>
      <c r="B2" s="585"/>
      <c r="C2" s="585"/>
      <c r="D2" s="585"/>
      <c r="E2" s="585"/>
      <c r="F2" s="586"/>
      <c r="G2" s="586"/>
      <c r="H2" s="586"/>
      <c r="I2" s="586"/>
      <c r="J2" s="206"/>
    </row>
    <row r="3" spans="1:10" ht="15" customHeight="1">
      <c r="A3" s="583" t="s">
        <v>70</v>
      </c>
      <c r="B3" s="583" t="s">
        <v>71</v>
      </c>
      <c r="C3" s="587" t="s">
        <v>113</v>
      </c>
      <c r="D3" s="588" t="s">
        <v>114</v>
      </c>
      <c r="E3" s="589"/>
      <c r="F3" s="590" t="s">
        <v>77</v>
      </c>
      <c r="G3" s="590"/>
      <c r="H3" s="590"/>
      <c r="I3" s="590"/>
      <c r="J3" s="590"/>
    </row>
    <row r="4" spans="1:10" ht="25.5">
      <c r="A4" s="583"/>
      <c r="B4" s="583"/>
      <c r="C4" s="587"/>
      <c r="D4" s="8" t="s">
        <v>115</v>
      </c>
      <c r="E4" s="9" t="s">
        <v>116</v>
      </c>
      <c r="F4" s="207" t="s">
        <v>115</v>
      </c>
      <c r="G4" s="207" t="s">
        <v>116</v>
      </c>
      <c r="H4" s="207" t="s">
        <v>117</v>
      </c>
      <c r="I4" s="207" t="s">
        <v>118</v>
      </c>
      <c r="J4" s="207" t="s">
        <v>1133</v>
      </c>
    </row>
    <row r="5" spans="1:10" ht="39" customHeight="1">
      <c r="A5" s="583"/>
      <c r="B5" s="584" t="s">
        <v>119</v>
      </c>
      <c r="C5" s="11" t="s">
        <v>120</v>
      </c>
      <c r="D5" s="11">
        <v>1800</v>
      </c>
      <c r="E5" s="11">
        <v>1970</v>
      </c>
      <c r="F5" s="11">
        <v>1580</v>
      </c>
      <c r="G5" s="11">
        <v>1640</v>
      </c>
      <c r="H5" s="11">
        <v>1690</v>
      </c>
      <c r="I5" s="11">
        <v>1930</v>
      </c>
      <c r="J5" s="11">
        <v>2280</v>
      </c>
    </row>
    <row r="6" spans="1:10" ht="39" customHeight="1">
      <c r="A6" s="583"/>
      <c r="B6" s="584"/>
      <c r="C6" s="11" t="s">
        <v>121</v>
      </c>
      <c r="D6" s="11">
        <v>2200</v>
      </c>
      <c r="E6" s="11">
        <v>2440</v>
      </c>
      <c r="F6" s="11">
        <v>1880</v>
      </c>
      <c r="G6" s="11">
        <v>1960</v>
      </c>
      <c r="H6" s="11">
        <v>2040</v>
      </c>
      <c r="I6" s="11">
        <v>2390</v>
      </c>
      <c r="J6" s="11">
        <v>2900</v>
      </c>
    </row>
    <row r="7" spans="1:10" ht="39" customHeight="1">
      <c r="A7" s="583"/>
      <c r="B7" s="584"/>
      <c r="C7" s="11" t="s">
        <v>122</v>
      </c>
      <c r="D7" s="11">
        <v>2670</v>
      </c>
      <c r="E7" s="11">
        <v>3000</v>
      </c>
      <c r="F7" s="11">
        <v>2230</v>
      </c>
      <c r="G7" s="11">
        <v>2340</v>
      </c>
      <c r="H7" s="11">
        <v>2450</v>
      </c>
      <c r="I7" s="11">
        <v>2940</v>
      </c>
      <c r="J7" s="11">
        <v>3640</v>
      </c>
    </row>
    <row r="8" spans="1:10" ht="63.75" customHeight="1">
      <c r="A8" s="3"/>
      <c r="B8" s="10" t="s">
        <v>123</v>
      </c>
      <c r="C8" s="11" t="s">
        <v>124</v>
      </c>
      <c r="D8" s="11">
        <v>440</v>
      </c>
      <c r="E8" s="11">
        <v>470</v>
      </c>
      <c r="F8" s="11">
        <v>390</v>
      </c>
      <c r="G8" s="11">
        <v>400</v>
      </c>
      <c r="H8" s="11">
        <v>410</v>
      </c>
      <c r="I8" s="11">
        <v>460</v>
      </c>
      <c r="J8" s="11">
        <v>540</v>
      </c>
    </row>
    <row r="9" spans="1:10" ht="39" customHeight="1">
      <c r="A9" s="583"/>
      <c r="B9" s="584" t="s">
        <v>125</v>
      </c>
      <c r="C9" s="11" t="s">
        <v>120</v>
      </c>
      <c r="D9" s="11">
        <v>1870</v>
      </c>
      <c r="E9" s="11">
        <v>2040</v>
      </c>
      <c r="F9" s="11">
        <v>1650</v>
      </c>
      <c r="G9" s="11">
        <v>1710</v>
      </c>
      <c r="H9" s="11">
        <v>1760</v>
      </c>
      <c r="I9" s="11">
        <v>2000</v>
      </c>
      <c r="J9" s="11">
        <v>2350</v>
      </c>
    </row>
    <row r="10" spans="1:10" ht="39" customHeight="1">
      <c r="A10" s="583"/>
      <c r="B10" s="584"/>
      <c r="C10" s="11" t="s">
        <v>121</v>
      </c>
      <c r="D10" s="11">
        <v>2360</v>
      </c>
      <c r="E10" s="11">
        <v>2600</v>
      </c>
      <c r="F10" s="11">
        <v>2040</v>
      </c>
      <c r="G10" s="11">
        <v>2120</v>
      </c>
      <c r="H10" s="11">
        <v>2200</v>
      </c>
      <c r="I10" s="11">
        <v>2550</v>
      </c>
      <c r="J10" s="11">
        <v>3060</v>
      </c>
    </row>
    <row r="11" spans="1:10" ht="39" customHeight="1">
      <c r="A11" s="583"/>
      <c r="B11" s="584"/>
      <c r="C11" s="11" t="s">
        <v>122</v>
      </c>
      <c r="D11" s="11">
        <v>2890</v>
      </c>
      <c r="E11" s="11">
        <v>3220</v>
      </c>
      <c r="F11" s="11">
        <v>2450</v>
      </c>
      <c r="G11" s="11">
        <v>2560</v>
      </c>
      <c r="H11" s="11">
        <v>2670</v>
      </c>
      <c r="I11" s="11">
        <v>3160</v>
      </c>
      <c r="J11" s="11">
        <v>3860</v>
      </c>
    </row>
    <row r="12" spans="1:10" ht="63.75" customHeight="1">
      <c r="A12" s="3"/>
      <c r="B12" s="10" t="s">
        <v>126</v>
      </c>
      <c r="C12" s="11" t="s">
        <v>124</v>
      </c>
      <c r="D12" s="11">
        <v>520</v>
      </c>
      <c r="E12" s="11">
        <v>550</v>
      </c>
      <c r="F12" s="11">
        <v>470</v>
      </c>
      <c r="G12" s="11">
        <v>480</v>
      </c>
      <c r="H12" s="11">
        <v>490</v>
      </c>
      <c r="I12" s="11">
        <v>540</v>
      </c>
      <c r="J12" s="11">
        <v>620</v>
      </c>
    </row>
    <row r="13" spans="1:10">
      <c r="A13" s="12" t="s">
        <v>127</v>
      </c>
    </row>
  </sheetData>
  <sheetProtection selectLockedCells="1" selectUnlockedCells="1"/>
  <mergeCells count="10">
    <mergeCell ref="A5:A7"/>
    <mergeCell ref="B5:B7"/>
    <mergeCell ref="A9:A11"/>
    <mergeCell ref="B9:B11"/>
    <mergeCell ref="A1:I2"/>
    <mergeCell ref="A3:A4"/>
    <mergeCell ref="B3:B4"/>
    <mergeCell ref="C3:C4"/>
    <mergeCell ref="D3:E3"/>
    <mergeCell ref="F3:J3"/>
  </mergeCells>
  <pageMargins left="0.2" right="0.2902777777777778" top="0.20972222222222223" bottom="0.2298611111111111" header="0.51180555555555551" footer="0.51180555555555551"/>
  <pageSetup paperSize="9" firstPageNumber="0" orientation="landscape"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G18"/>
  <sheetViews>
    <sheetView zoomScaleSheetLayoutView="80" workbookViewId="0">
      <selection activeCell="A17" sqref="A17"/>
    </sheetView>
  </sheetViews>
  <sheetFormatPr defaultColWidth="10.5703125" defaultRowHeight="15"/>
  <cols>
    <col min="7" max="7" width="19.42578125" customWidth="1"/>
  </cols>
  <sheetData>
    <row r="1" spans="1:7">
      <c r="A1" s="279" t="s">
        <v>0</v>
      </c>
      <c r="B1" s="279"/>
      <c r="C1" s="279"/>
      <c r="D1" s="279"/>
      <c r="E1" s="279"/>
      <c r="F1" s="279"/>
      <c r="G1" s="279"/>
    </row>
    <row r="3" spans="1:7">
      <c r="A3" s="1" t="s">
        <v>1</v>
      </c>
      <c r="B3" s="1"/>
      <c r="C3" s="1"/>
      <c r="D3" s="1"/>
      <c r="E3" s="1"/>
      <c r="F3" s="1"/>
      <c r="G3" s="1">
        <v>3</v>
      </c>
    </row>
    <row r="4" spans="1:7">
      <c r="A4" s="1" t="s">
        <v>2</v>
      </c>
      <c r="B4" s="1"/>
      <c r="C4" s="1"/>
      <c r="D4" s="1"/>
      <c r="E4" s="1"/>
      <c r="F4" s="1"/>
      <c r="G4" s="1">
        <v>3</v>
      </c>
    </row>
    <row r="5" spans="1:7">
      <c r="A5" s="1" t="s">
        <v>3</v>
      </c>
      <c r="B5" s="1"/>
      <c r="C5" s="1"/>
      <c r="D5" s="1"/>
      <c r="E5" s="1"/>
      <c r="F5" s="1"/>
      <c r="G5" s="1">
        <v>3</v>
      </c>
    </row>
    <row r="6" spans="1:7">
      <c r="A6" s="1" t="s">
        <v>4</v>
      </c>
      <c r="B6" s="1"/>
      <c r="C6" s="1"/>
      <c r="D6" s="1"/>
      <c r="E6" s="1"/>
      <c r="F6" s="1"/>
      <c r="G6" s="1">
        <v>3</v>
      </c>
    </row>
    <row r="7" spans="1:7">
      <c r="A7" s="1" t="s">
        <v>5</v>
      </c>
      <c r="B7" s="1"/>
      <c r="C7" s="1"/>
      <c r="D7" s="1"/>
      <c r="E7" s="1"/>
      <c r="F7" s="1"/>
      <c r="G7" s="1"/>
    </row>
    <row r="8" spans="1:7">
      <c r="A8" s="1" t="s">
        <v>6</v>
      </c>
      <c r="B8" s="1"/>
      <c r="C8" s="1"/>
      <c r="D8" s="1"/>
      <c r="E8" s="1"/>
      <c r="F8" s="1"/>
      <c r="G8" s="1"/>
    </row>
    <row r="9" spans="1:7">
      <c r="A9" s="1" t="s">
        <v>7</v>
      </c>
      <c r="B9" s="1"/>
      <c r="C9" s="1"/>
      <c r="D9" s="1"/>
      <c r="E9" s="1"/>
      <c r="F9" s="1"/>
      <c r="G9" s="1"/>
    </row>
    <row r="10" spans="1:7">
      <c r="A10" s="2" t="s">
        <v>8</v>
      </c>
      <c r="B10" s="1"/>
      <c r="C10" s="1"/>
      <c r="D10" s="1"/>
      <c r="E10" s="1"/>
      <c r="F10" s="1"/>
      <c r="G10" s="1"/>
    </row>
    <row r="11" spans="1:7">
      <c r="A11" s="2" t="s">
        <v>9</v>
      </c>
      <c r="B11" s="1"/>
      <c r="C11" s="1"/>
      <c r="D11" s="1"/>
      <c r="E11" s="1"/>
      <c r="F11" s="1"/>
      <c r="G11" s="1"/>
    </row>
    <row r="12" spans="1:7">
      <c r="A12" s="2" t="s">
        <v>10</v>
      </c>
      <c r="B12" s="1"/>
      <c r="C12" s="1"/>
      <c r="D12" s="1"/>
      <c r="E12" s="1"/>
      <c r="F12" s="1"/>
      <c r="G12" s="1"/>
    </row>
    <row r="13" spans="1:7">
      <c r="A13" s="1" t="s">
        <v>11</v>
      </c>
      <c r="B13" s="1"/>
      <c r="C13" s="1"/>
      <c r="D13" s="1"/>
      <c r="E13" s="1"/>
      <c r="F13" s="1"/>
      <c r="G13" s="1"/>
    </row>
    <row r="14" spans="1:7">
      <c r="A14" s="1" t="s">
        <v>12</v>
      </c>
      <c r="B14" s="1"/>
      <c r="C14" s="1"/>
      <c r="D14" s="1"/>
      <c r="E14" s="1"/>
      <c r="F14" s="1"/>
      <c r="G14" s="1"/>
    </row>
    <row r="15" spans="1:7">
      <c r="A15" s="1" t="s">
        <v>13</v>
      </c>
      <c r="B15" s="1"/>
      <c r="C15" s="1"/>
      <c r="D15" s="1"/>
      <c r="E15" s="1"/>
      <c r="F15" s="1"/>
      <c r="G15" s="1"/>
    </row>
    <row r="16" spans="1:7">
      <c r="A16" s="1" t="s">
        <v>14</v>
      </c>
      <c r="B16" s="1"/>
      <c r="C16" s="1"/>
      <c r="D16" s="1"/>
      <c r="E16" s="1"/>
      <c r="F16" s="1"/>
      <c r="G16" s="1"/>
    </row>
    <row r="17" spans="1:7">
      <c r="A17" s="1" t="s">
        <v>15</v>
      </c>
      <c r="B17" s="1"/>
      <c r="C17" s="1"/>
      <c r="D17" s="1"/>
      <c r="E17" s="1"/>
      <c r="F17" s="1"/>
      <c r="G17" s="1"/>
    </row>
    <row r="18" spans="1:7">
      <c r="A18" s="1" t="s">
        <v>16</v>
      </c>
      <c r="B18" s="1"/>
      <c r="C18" s="1"/>
      <c r="D18" s="1"/>
      <c r="E18" s="1"/>
      <c r="F18" s="1"/>
      <c r="G18" s="1"/>
    </row>
  </sheetData>
  <sheetProtection selectLockedCells="1" selectUnlockedCells="1"/>
  <mergeCells count="1">
    <mergeCell ref="A1:G1"/>
  </mergeCells>
  <hyperlinks>
    <hyperlink ref="A3" location="Описание" display="1. Общее описание"/>
    <hyperlink ref="A4" location="Описание" display="1.1. Базовая комплектация"/>
  </hyperlinks>
  <pageMargins left="0.78749999999999998" right="0.78749999999999998" top="1.0527777777777778" bottom="1.0527777777777778" header="0.78749999999999998" footer="0.78749999999999998"/>
  <pageSetup paperSize="9" firstPageNumber="2" orientation="portrait" useFirstPageNumber="1" horizontalDpi="300" verticalDpi="300" r:id="rId1"/>
  <headerFooter alignWithMargins="0">
    <oddHeader>&amp;C&amp;"Times New Roman,Обычный"&amp;12&amp;A</oddHeader>
    <oddFooter>&amp;C&amp;"Times New Roman,Обычный"&amp;12Страница &amp;P</oddFooter>
  </headerFooter>
</worksheet>
</file>

<file path=xl/worksheets/sheet3.xml><?xml version="1.0" encoding="utf-8"?>
<worksheet xmlns="http://schemas.openxmlformats.org/spreadsheetml/2006/main" xmlns:r="http://schemas.openxmlformats.org/officeDocument/2006/relationships">
  <dimension ref="A1:BJ357"/>
  <sheetViews>
    <sheetView topLeftCell="A163" zoomScaleSheetLayoutView="100" zoomScalePageLayoutView="120" workbookViewId="0">
      <selection activeCell="AS140" sqref="AS140"/>
    </sheetView>
  </sheetViews>
  <sheetFormatPr defaultRowHeight="15"/>
  <cols>
    <col min="1" max="42" width="2.140625" customWidth="1"/>
    <col min="43" max="43" width="2.42578125" customWidth="1"/>
    <col min="46" max="58" width="2.42578125" customWidth="1"/>
    <col min="59" max="69" width="2.5703125" customWidth="1"/>
  </cols>
  <sheetData>
    <row r="1" spans="1:45" ht="15.75">
      <c r="A1" s="282" t="s">
        <v>17</v>
      </c>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51">
        <v>1</v>
      </c>
    </row>
    <row r="2" spans="1:45" ht="15.75" customHeight="1">
      <c r="A2" s="307" t="s">
        <v>643</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row>
    <row r="3" spans="1:45" ht="15.75" customHeight="1">
      <c r="A3" s="15" t="s">
        <v>1218</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S3" s="233">
        <v>1</v>
      </c>
    </row>
    <row r="4" spans="1:45" ht="15.75" customHeight="1">
      <c r="A4" s="15" t="s">
        <v>614</v>
      </c>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5" ht="15.75" customHeight="1">
      <c r="A5" s="15" t="s">
        <v>1219</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row>
    <row r="6" spans="1:45" ht="21.75" customHeight="1">
      <c r="A6" s="307" t="s">
        <v>411</v>
      </c>
      <c r="B6" s="307"/>
      <c r="C6" s="307"/>
      <c r="D6" s="307"/>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row>
    <row r="7" spans="1:45" ht="15.75" customHeight="1">
      <c r="A7" s="15" t="s">
        <v>598</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row>
    <row r="8" spans="1:45" ht="15.75" customHeight="1">
      <c r="A8" s="15" t="s">
        <v>412</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5" ht="15.75" customHeight="1">
      <c r="A9" s="15" t="s">
        <v>1220</v>
      </c>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row>
    <row r="10" spans="1:45" ht="15.75" customHeight="1">
      <c r="A10" s="15" t="s">
        <v>413</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row>
    <row r="11" spans="1:45" ht="15.75" customHeight="1">
      <c r="A11" s="15" t="s">
        <v>599</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5" ht="15.75" customHeight="1">
      <c r="A12" s="15" t="s">
        <v>414</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5" ht="15.75" customHeight="1">
      <c r="A13" s="15" t="s">
        <v>1221</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row>
    <row r="14" spans="1:45" ht="15.75" customHeight="1">
      <c r="A14" s="15"/>
      <c r="B14" s="15" t="s">
        <v>1222</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row>
    <row r="15" spans="1:45" ht="3.75" customHeight="1"/>
    <row r="16" spans="1:45" ht="27" customHeight="1">
      <c r="A16" s="308" t="s">
        <v>1223</v>
      </c>
      <c r="B16" s="308"/>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row>
    <row r="17" spans="1:43" ht="3.75" customHeight="1">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row>
    <row r="18" spans="1:43" ht="13.5" customHeight="1">
      <c r="A18" s="282" t="s">
        <v>503</v>
      </c>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row>
    <row r="19" spans="1:43" ht="3.75" customHeight="1" thickBot="1"/>
    <row r="20" spans="1:43" ht="15" customHeight="1">
      <c r="A20" s="333" t="s">
        <v>1224</v>
      </c>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row>
    <row r="21" spans="1:43" ht="15.75">
      <c r="A21" s="414" t="s">
        <v>1225</v>
      </c>
      <c r="B21" s="414"/>
      <c r="C21" s="414"/>
      <c r="D21" s="414"/>
      <c r="E21" s="414"/>
      <c r="F21" s="414"/>
      <c r="G21" s="414"/>
      <c r="H21" s="414"/>
      <c r="I21" s="414"/>
      <c r="J21" s="414"/>
      <c r="K21" s="344" t="s">
        <v>1226</v>
      </c>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1"/>
    </row>
    <row r="22" spans="1:43" ht="15.75">
      <c r="A22" s="414" t="s">
        <v>1227</v>
      </c>
      <c r="B22" s="414"/>
      <c r="C22" s="414"/>
      <c r="D22" s="414"/>
      <c r="E22" s="414"/>
      <c r="F22" s="414"/>
      <c r="G22" s="414"/>
      <c r="H22" s="414"/>
      <c r="I22" s="414"/>
      <c r="J22" s="414"/>
      <c r="K22" s="344" t="s">
        <v>1228</v>
      </c>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1"/>
    </row>
    <row r="23" spans="1:43" ht="3" customHeight="1"/>
    <row r="24" spans="1:43" ht="15" customHeight="1">
      <c r="A24" s="415" t="s">
        <v>504</v>
      </c>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row>
    <row r="25" spans="1:43" ht="3.75" customHeight="1" thickBot="1">
      <c r="A25" s="274"/>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row>
    <row r="26" spans="1:43">
      <c r="A26" s="334" t="s">
        <v>18</v>
      </c>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6"/>
    </row>
    <row r="27" spans="1:43" ht="24.75" customHeight="1">
      <c r="A27" s="339" t="s">
        <v>505</v>
      </c>
      <c r="B27" s="340"/>
      <c r="C27" s="340"/>
      <c r="D27" s="340"/>
      <c r="E27" s="340"/>
      <c r="F27" s="340"/>
      <c r="G27" s="340"/>
      <c r="H27" s="341"/>
      <c r="I27" s="354" t="s">
        <v>1229</v>
      </c>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6"/>
    </row>
    <row r="28" spans="1:43" ht="15.75" thickBot="1">
      <c r="A28" s="357" t="s">
        <v>506</v>
      </c>
      <c r="B28" s="358"/>
      <c r="C28" s="358"/>
      <c r="D28" s="358"/>
      <c r="E28" s="358"/>
      <c r="F28" s="358"/>
      <c r="G28" s="358"/>
      <c r="H28" s="359"/>
      <c r="I28" s="360" t="s">
        <v>510</v>
      </c>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61"/>
    </row>
    <row r="29" spans="1:43" ht="3" customHeight="1" thickBo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row>
    <row r="30" spans="1:43" ht="14.25" customHeight="1">
      <c r="A30" s="334" t="s">
        <v>19</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6"/>
    </row>
    <row r="31" spans="1:43">
      <c r="A31" s="326" t="s">
        <v>1123</v>
      </c>
      <c r="B31" s="327"/>
      <c r="C31" s="327"/>
      <c r="D31" s="327"/>
      <c r="E31" s="327"/>
      <c r="F31" s="327"/>
      <c r="G31" s="327"/>
      <c r="H31" s="328"/>
      <c r="I31" s="315" t="s">
        <v>1124</v>
      </c>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7"/>
    </row>
    <row r="32" spans="1:43">
      <c r="A32" s="331" t="s">
        <v>505</v>
      </c>
      <c r="B32" s="332"/>
      <c r="C32" s="332"/>
      <c r="D32" s="332"/>
      <c r="E32" s="332"/>
      <c r="F32" s="332"/>
      <c r="G32" s="332"/>
      <c r="H32" s="332"/>
      <c r="I32" s="330" t="s">
        <v>1181</v>
      </c>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63"/>
    </row>
    <row r="33" spans="1:43">
      <c r="A33" s="331" t="s">
        <v>507</v>
      </c>
      <c r="B33" s="332"/>
      <c r="C33" s="332"/>
      <c r="D33" s="332"/>
      <c r="E33" s="332"/>
      <c r="F33" s="332"/>
      <c r="G33" s="332"/>
      <c r="H33" s="332"/>
      <c r="I33" s="321" t="s">
        <v>511</v>
      </c>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2"/>
    </row>
    <row r="34" spans="1:43" ht="45.75" customHeight="1">
      <c r="A34" s="329" t="s">
        <v>508</v>
      </c>
      <c r="B34" s="330"/>
      <c r="C34" s="330"/>
      <c r="D34" s="330"/>
      <c r="E34" s="330"/>
      <c r="F34" s="330"/>
      <c r="G34" s="330"/>
      <c r="H34" s="330"/>
      <c r="I34" s="321" t="s">
        <v>1077</v>
      </c>
      <c r="J34" s="321"/>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2"/>
    </row>
    <row r="35" spans="1:43" ht="16.5" customHeight="1" thickBot="1">
      <c r="A35" s="367" t="s">
        <v>509</v>
      </c>
      <c r="B35" s="368"/>
      <c r="C35" s="368"/>
      <c r="D35" s="368"/>
      <c r="E35" s="368"/>
      <c r="F35" s="368"/>
      <c r="G35" s="368"/>
      <c r="H35" s="368"/>
      <c r="I35" s="369" t="s">
        <v>1078</v>
      </c>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c r="AO35" s="369"/>
      <c r="AP35" s="369"/>
      <c r="AQ35" s="370"/>
    </row>
    <row r="36" spans="1:43" ht="4.5" customHeight="1" thickBot="1">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row>
    <row r="37" spans="1:43">
      <c r="A37" s="334" t="s">
        <v>20</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6"/>
    </row>
    <row r="38" spans="1:43">
      <c r="A38" s="326" t="s">
        <v>505</v>
      </c>
      <c r="B38" s="327"/>
      <c r="C38" s="327"/>
      <c r="D38" s="327"/>
      <c r="E38" s="327"/>
      <c r="F38" s="327"/>
      <c r="G38" s="327"/>
      <c r="H38" s="328"/>
      <c r="I38" s="416" t="s">
        <v>1230</v>
      </c>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417"/>
    </row>
    <row r="39" spans="1:43" ht="15.75" thickBot="1">
      <c r="A39" s="367" t="s">
        <v>509</v>
      </c>
      <c r="B39" s="368"/>
      <c r="C39" s="368"/>
      <c r="D39" s="368"/>
      <c r="E39" s="368"/>
      <c r="F39" s="368"/>
      <c r="G39" s="368"/>
      <c r="H39" s="368"/>
      <c r="I39" s="368" t="s">
        <v>512</v>
      </c>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71"/>
    </row>
    <row r="40" spans="1:43">
      <c r="A40" s="34" t="s">
        <v>516</v>
      </c>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row>
    <row r="41" spans="1:43" ht="3.75" customHeight="1" thickBot="1">
      <c r="A41" s="34"/>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row>
    <row r="42" spans="1:43" ht="15" customHeight="1">
      <c r="A42" s="333" t="s">
        <v>513</v>
      </c>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row>
    <row r="43" spans="1:43" ht="5.25" customHeight="1" thickBo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row>
    <row r="44" spans="1:43">
      <c r="A44" s="323" t="s">
        <v>18</v>
      </c>
      <c r="B44" s="324"/>
      <c r="C44" s="324"/>
      <c r="D44" s="324"/>
      <c r="E44" s="324"/>
      <c r="F44" s="324"/>
      <c r="G44" s="324"/>
      <c r="H44" s="324"/>
      <c r="I44" s="324"/>
      <c r="J44" s="325"/>
      <c r="K44" s="323" t="s">
        <v>19</v>
      </c>
      <c r="L44" s="324"/>
      <c r="M44" s="324"/>
      <c r="N44" s="324"/>
      <c r="O44" s="324"/>
      <c r="P44" s="324"/>
      <c r="Q44" s="324"/>
      <c r="R44" s="324"/>
      <c r="S44" s="324"/>
      <c r="T44" s="324"/>
      <c r="U44" s="325"/>
      <c r="V44" s="323" t="s">
        <v>20</v>
      </c>
      <c r="W44" s="324"/>
      <c r="X44" s="324"/>
      <c r="Y44" s="324"/>
      <c r="Z44" s="324"/>
      <c r="AA44" s="324"/>
      <c r="AB44" s="324"/>
      <c r="AC44" s="324"/>
      <c r="AD44" s="324"/>
      <c r="AE44" s="324"/>
      <c r="AF44" s="325"/>
      <c r="AG44" s="351" t="s">
        <v>1079</v>
      </c>
      <c r="AH44" s="352"/>
      <c r="AI44" s="352"/>
      <c r="AJ44" s="352"/>
      <c r="AK44" s="352"/>
      <c r="AL44" s="352"/>
      <c r="AM44" s="352"/>
      <c r="AN44" s="352"/>
      <c r="AO44" s="352"/>
      <c r="AP44" s="352"/>
      <c r="AQ44" s="353"/>
    </row>
    <row r="45" spans="1:43" ht="14.1" customHeight="1">
      <c r="A45" s="329" t="s">
        <v>32</v>
      </c>
      <c r="B45" s="330"/>
      <c r="C45" s="330"/>
      <c r="D45" s="330"/>
      <c r="E45" s="330"/>
      <c r="F45" s="330"/>
      <c r="G45" s="330"/>
      <c r="H45" s="330"/>
      <c r="I45" s="330"/>
      <c r="J45" s="344"/>
      <c r="K45" s="329" t="s">
        <v>33</v>
      </c>
      <c r="L45" s="330"/>
      <c r="M45" s="330"/>
      <c r="N45" s="330"/>
      <c r="O45" s="330"/>
      <c r="P45" s="330"/>
      <c r="Q45" s="330"/>
      <c r="R45" s="330"/>
      <c r="S45" s="330"/>
      <c r="T45" s="330"/>
      <c r="U45" s="344"/>
      <c r="V45" s="329" t="s">
        <v>34</v>
      </c>
      <c r="W45" s="330"/>
      <c r="X45" s="330"/>
      <c r="Y45" s="330"/>
      <c r="Z45" s="330"/>
      <c r="AA45" s="330"/>
      <c r="AB45" s="330"/>
      <c r="AC45" s="330"/>
      <c r="AD45" s="330"/>
      <c r="AE45" s="330"/>
      <c r="AF45" s="344"/>
      <c r="AG45" s="329" t="s">
        <v>35</v>
      </c>
      <c r="AH45" s="330"/>
      <c r="AI45" s="330"/>
      <c r="AJ45" s="330"/>
      <c r="AK45" s="330"/>
      <c r="AL45" s="330"/>
      <c r="AM45" s="330"/>
      <c r="AN45" s="330"/>
      <c r="AO45" s="330"/>
      <c r="AP45" s="330"/>
      <c r="AQ45" s="363"/>
    </row>
    <row r="46" spans="1:43" ht="14.1" customHeight="1">
      <c r="A46" s="329" t="s">
        <v>36</v>
      </c>
      <c r="B46" s="330"/>
      <c r="C46" s="330"/>
      <c r="D46" s="330"/>
      <c r="E46" s="330"/>
      <c r="F46" s="330"/>
      <c r="G46" s="330"/>
      <c r="H46" s="330"/>
      <c r="I46" s="330"/>
      <c r="J46" s="344"/>
      <c r="K46" s="329" t="s">
        <v>515</v>
      </c>
      <c r="L46" s="330"/>
      <c r="M46" s="330"/>
      <c r="N46" s="330"/>
      <c r="O46" s="330"/>
      <c r="P46" s="330"/>
      <c r="Q46" s="330"/>
      <c r="R46" s="330"/>
      <c r="S46" s="330"/>
      <c r="T46" s="330"/>
      <c r="U46" s="344"/>
      <c r="V46" s="329" t="s">
        <v>37</v>
      </c>
      <c r="W46" s="330"/>
      <c r="X46" s="330"/>
      <c r="Y46" s="330"/>
      <c r="Z46" s="330"/>
      <c r="AA46" s="330"/>
      <c r="AB46" s="330"/>
      <c r="AC46" s="330"/>
      <c r="AD46" s="330"/>
      <c r="AE46" s="330"/>
      <c r="AF46" s="344"/>
      <c r="AG46" s="329" t="s">
        <v>38</v>
      </c>
      <c r="AH46" s="330"/>
      <c r="AI46" s="330"/>
      <c r="AJ46" s="330"/>
      <c r="AK46" s="330"/>
      <c r="AL46" s="330"/>
      <c r="AM46" s="330"/>
      <c r="AN46" s="330"/>
      <c r="AO46" s="330"/>
      <c r="AP46" s="330"/>
      <c r="AQ46" s="363"/>
    </row>
    <row r="47" spans="1:43" ht="14.1" customHeight="1">
      <c r="A47" s="345" t="s">
        <v>514</v>
      </c>
      <c r="B47" s="346"/>
      <c r="C47" s="346"/>
      <c r="D47" s="346"/>
      <c r="E47" s="346"/>
      <c r="F47" s="346"/>
      <c r="G47" s="346"/>
      <c r="H47" s="346"/>
      <c r="I47" s="346"/>
      <c r="J47" s="347"/>
      <c r="K47" s="339" t="s">
        <v>591</v>
      </c>
      <c r="L47" s="340"/>
      <c r="M47" s="340"/>
      <c r="N47" s="340"/>
      <c r="O47" s="340"/>
      <c r="P47" s="340"/>
      <c r="Q47" s="340"/>
      <c r="R47" s="340"/>
      <c r="S47" s="340"/>
      <c r="T47" s="340"/>
      <c r="U47" s="340"/>
      <c r="V47" s="348" t="s">
        <v>39</v>
      </c>
      <c r="W47" s="349"/>
      <c r="X47" s="349"/>
      <c r="Y47" s="349"/>
      <c r="Z47" s="349"/>
      <c r="AA47" s="349"/>
      <c r="AB47" s="349"/>
      <c r="AC47" s="349"/>
      <c r="AD47" s="349"/>
      <c r="AE47" s="349"/>
      <c r="AF47" s="350"/>
      <c r="AG47" s="329" t="s">
        <v>40</v>
      </c>
      <c r="AH47" s="330"/>
      <c r="AI47" s="330"/>
      <c r="AJ47" s="330"/>
      <c r="AK47" s="330"/>
      <c r="AL47" s="330"/>
      <c r="AM47" s="330"/>
      <c r="AN47" s="330"/>
      <c r="AO47" s="330"/>
      <c r="AP47" s="330"/>
      <c r="AQ47" s="363"/>
    </row>
    <row r="48" spans="1:43" ht="14.1" customHeight="1" thickBot="1">
      <c r="A48" s="329" t="s">
        <v>518</v>
      </c>
      <c r="B48" s="330"/>
      <c r="C48" s="330"/>
      <c r="D48" s="330"/>
      <c r="E48" s="330"/>
      <c r="F48" s="330"/>
      <c r="G48" s="330"/>
      <c r="H48" s="330"/>
      <c r="I48" s="330"/>
      <c r="J48" s="344"/>
      <c r="K48" s="339" t="s">
        <v>44</v>
      </c>
      <c r="L48" s="340"/>
      <c r="M48" s="340"/>
      <c r="N48" s="340"/>
      <c r="O48" s="340"/>
      <c r="P48" s="340"/>
      <c r="Q48" s="340"/>
      <c r="R48" s="340"/>
      <c r="S48" s="340"/>
      <c r="T48" s="340"/>
      <c r="U48" s="340"/>
      <c r="V48" s="377" t="s">
        <v>1128</v>
      </c>
      <c r="W48" s="378"/>
      <c r="X48" s="378"/>
      <c r="Y48" s="378"/>
      <c r="Z48" s="378"/>
      <c r="AA48" s="378"/>
      <c r="AB48" s="378"/>
      <c r="AC48" s="378"/>
      <c r="AD48" s="378"/>
      <c r="AE48" s="378"/>
      <c r="AF48" s="378"/>
      <c r="AG48" s="329" t="s">
        <v>42</v>
      </c>
      <c r="AH48" s="330"/>
      <c r="AI48" s="330"/>
      <c r="AJ48" s="330"/>
      <c r="AK48" s="330"/>
      <c r="AL48" s="330"/>
      <c r="AM48" s="330"/>
      <c r="AN48" s="330"/>
      <c r="AO48" s="330"/>
      <c r="AP48" s="330"/>
      <c r="AQ48" s="363"/>
    </row>
    <row r="49" spans="1:43" ht="14.1" customHeight="1">
      <c r="A49" s="329" t="s">
        <v>43</v>
      </c>
      <c r="B49" s="330"/>
      <c r="C49" s="330"/>
      <c r="D49" s="330"/>
      <c r="E49" s="330"/>
      <c r="F49" s="330"/>
      <c r="G49" s="330"/>
      <c r="H49" s="330"/>
      <c r="I49" s="330"/>
      <c r="J49" s="344"/>
      <c r="K49" s="339" t="s">
        <v>47</v>
      </c>
      <c r="L49" s="340"/>
      <c r="M49" s="340"/>
      <c r="N49" s="340"/>
      <c r="O49" s="340"/>
      <c r="P49" s="340"/>
      <c r="Q49" s="340"/>
      <c r="R49" s="340"/>
      <c r="S49" s="340"/>
      <c r="T49" s="340"/>
      <c r="U49" s="379"/>
      <c r="AG49" s="329" t="s">
        <v>45</v>
      </c>
      <c r="AH49" s="330"/>
      <c r="AI49" s="330"/>
      <c r="AJ49" s="330"/>
      <c r="AK49" s="330"/>
      <c r="AL49" s="330"/>
      <c r="AM49" s="330"/>
      <c r="AN49" s="330"/>
      <c r="AO49" s="330"/>
      <c r="AP49" s="330"/>
      <c r="AQ49" s="363"/>
    </row>
    <row r="50" spans="1:43" ht="14.1" customHeight="1">
      <c r="A50" s="329" t="s">
        <v>46</v>
      </c>
      <c r="B50" s="330"/>
      <c r="C50" s="330"/>
      <c r="D50" s="330"/>
      <c r="E50" s="330"/>
      <c r="F50" s="330"/>
      <c r="G50" s="330"/>
      <c r="H50" s="330"/>
      <c r="I50" s="330"/>
      <c r="J50" s="344"/>
      <c r="K50" s="339" t="s">
        <v>50</v>
      </c>
      <c r="L50" s="340"/>
      <c r="M50" s="340"/>
      <c r="N50" s="340"/>
      <c r="O50" s="340"/>
      <c r="P50" s="340"/>
      <c r="Q50" s="340"/>
      <c r="R50" s="340"/>
      <c r="S50" s="340"/>
      <c r="T50" s="340"/>
      <c r="U50" s="379"/>
      <c r="V50" s="380"/>
      <c r="W50" s="380"/>
      <c r="X50" s="380"/>
      <c r="Y50" s="380"/>
      <c r="Z50" s="380"/>
      <c r="AA50" s="380"/>
      <c r="AB50" s="380"/>
      <c r="AC50" s="380"/>
      <c r="AD50" s="380"/>
      <c r="AE50" s="380"/>
      <c r="AF50" s="380"/>
      <c r="AG50" s="348" t="s">
        <v>48</v>
      </c>
      <c r="AH50" s="349"/>
      <c r="AI50" s="349"/>
      <c r="AJ50" s="349"/>
      <c r="AK50" s="349"/>
      <c r="AL50" s="349"/>
      <c r="AM50" s="349"/>
      <c r="AN50" s="349"/>
      <c r="AO50" s="349"/>
      <c r="AP50" s="349"/>
      <c r="AQ50" s="381"/>
    </row>
    <row r="51" spans="1:43" ht="14.1" customHeight="1" thickBot="1">
      <c r="A51" s="329" t="s">
        <v>49</v>
      </c>
      <c r="B51" s="330"/>
      <c r="C51" s="330"/>
      <c r="D51" s="330"/>
      <c r="E51" s="330"/>
      <c r="F51" s="330"/>
      <c r="G51" s="330"/>
      <c r="H51" s="330"/>
      <c r="I51" s="330"/>
      <c r="J51" s="344"/>
      <c r="K51" s="339" t="s">
        <v>577</v>
      </c>
      <c r="L51" s="340"/>
      <c r="M51" s="340"/>
      <c r="N51" s="340"/>
      <c r="O51" s="340"/>
      <c r="P51" s="340"/>
      <c r="Q51" s="340"/>
      <c r="R51" s="340"/>
      <c r="S51" s="340"/>
      <c r="T51" s="340"/>
      <c r="U51" s="379"/>
      <c r="V51" s="380"/>
      <c r="W51" s="380"/>
      <c r="X51" s="380"/>
      <c r="Y51" s="380"/>
      <c r="Z51" s="380"/>
      <c r="AA51" s="380"/>
      <c r="AB51" s="380"/>
      <c r="AC51" s="380"/>
      <c r="AD51" s="380"/>
      <c r="AE51" s="380"/>
      <c r="AF51" s="380"/>
      <c r="AG51" s="374" t="s">
        <v>1129</v>
      </c>
      <c r="AH51" s="375"/>
      <c r="AI51" s="375"/>
      <c r="AJ51" s="375"/>
      <c r="AK51" s="375"/>
      <c r="AL51" s="375"/>
      <c r="AM51" s="375"/>
      <c r="AN51" s="375"/>
      <c r="AO51" s="375"/>
      <c r="AP51" s="375"/>
      <c r="AQ51" s="376"/>
    </row>
    <row r="52" spans="1:43" ht="14.1" customHeight="1" thickBot="1">
      <c r="A52" s="329" t="s">
        <v>51</v>
      </c>
      <c r="B52" s="330"/>
      <c r="C52" s="330"/>
      <c r="D52" s="330"/>
      <c r="E52" s="330"/>
      <c r="F52" s="330"/>
      <c r="G52" s="330"/>
      <c r="H52" s="330"/>
      <c r="I52" s="330"/>
      <c r="J52" s="344"/>
      <c r="K52" s="339" t="s">
        <v>1080</v>
      </c>
      <c r="L52" s="340"/>
      <c r="M52" s="340"/>
      <c r="N52" s="340"/>
      <c r="O52" s="340"/>
      <c r="P52" s="340"/>
      <c r="Q52" s="340"/>
      <c r="R52" s="340"/>
      <c r="S52" s="340"/>
      <c r="T52" s="340"/>
      <c r="U52" s="379"/>
      <c r="V52" s="380"/>
      <c r="W52" s="380"/>
      <c r="X52" s="380"/>
      <c r="Y52" s="380"/>
      <c r="Z52" s="380"/>
      <c r="AA52" s="380"/>
      <c r="AB52" s="380"/>
      <c r="AC52" s="380"/>
      <c r="AD52" s="380"/>
      <c r="AE52" s="380"/>
      <c r="AF52" s="380"/>
      <c r="AG52" s="385"/>
      <c r="AH52" s="385"/>
      <c r="AI52" s="385"/>
      <c r="AJ52" s="385"/>
      <c r="AK52" s="385"/>
      <c r="AL52" s="385"/>
      <c r="AM52" s="385"/>
      <c r="AN52" s="385"/>
      <c r="AO52" s="385"/>
      <c r="AP52" s="385"/>
      <c r="AQ52" s="385"/>
    </row>
    <row r="53" spans="1:43" ht="14.1" customHeight="1">
      <c r="A53" s="329" t="s">
        <v>1081</v>
      </c>
      <c r="B53" s="330"/>
      <c r="C53" s="330"/>
      <c r="D53" s="330"/>
      <c r="E53" s="330"/>
      <c r="F53" s="330"/>
      <c r="G53" s="330"/>
      <c r="H53" s="330"/>
      <c r="I53" s="330"/>
      <c r="J53" s="344"/>
      <c r="K53" s="339" t="s">
        <v>53</v>
      </c>
      <c r="L53" s="340"/>
      <c r="M53" s="340"/>
      <c r="N53" s="340"/>
      <c r="O53" s="340"/>
      <c r="P53" s="340"/>
      <c r="Q53" s="340"/>
      <c r="R53" s="340"/>
      <c r="S53" s="340"/>
      <c r="T53" s="340"/>
      <c r="U53" s="379"/>
      <c r="V53" s="380"/>
      <c r="W53" s="380"/>
      <c r="X53" s="380"/>
      <c r="Y53" s="380"/>
      <c r="Z53" s="380"/>
      <c r="AA53" s="380"/>
      <c r="AB53" s="380"/>
      <c r="AC53" s="380"/>
      <c r="AD53" s="380"/>
      <c r="AE53" s="380"/>
      <c r="AF53" s="380"/>
      <c r="AG53" s="382" t="s">
        <v>1130</v>
      </c>
      <c r="AH53" s="383"/>
      <c r="AI53" s="383"/>
      <c r="AJ53" s="383"/>
      <c r="AK53" s="383"/>
      <c r="AL53" s="383"/>
      <c r="AM53" s="383"/>
      <c r="AN53" s="383"/>
      <c r="AO53" s="383"/>
      <c r="AP53" s="383"/>
      <c r="AQ53" s="384"/>
    </row>
    <row r="54" spans="1:43" ht="14.1" customHeight="1">
      <c r="A54" s="329" t="s">
        <v>52</v>
      </c>
      <c r="B54" s="330"/>
      <c r="C54" s="330"/>
      <c r="D54" s="330"/>
      <c r="E54" s="330"/>
      <c r="F54" s="330"/>
      <c r="G54" s="330"/>
      <c r="H54" s="330"/>
      <c r="I54" s="330"/>
      <c r="J54" s="344"/>
      <c r="K54" s="339" t="s">
        <v>55</v>
      </c>
      <c r="L54" s="340"/>
      <c r="M54" s="340"/>
      <c r="N54" s="340"/>
      <c r="O54" s="340"/>
      <c r="P54" s="340"/>
      <c r="Q54" s="340"/>
      <c r="R54" s="340"/>
      <c r="S54" s="340"/>
      <c r="T54" s="340"/>
      <c r="U54" s="379"/>
      <c r="V54" s="380"/>
      <c r="W54" s="380"/>
      <c r="X54" s="380"/>
      <c r="Y54" s="380"/>
      <c r="Z54" s="380"/>
      <c r="AA54" s="380"/>
      <c r="AB54" s="380"/>
      <c r="AC54" s="380"/>
      <c r="AD54" s="380"/>
      <c r="AE54" s="380"/>
      <c r="AF54" s="380"/>
      <c r="AG54" s="318" t="s">
        <v>1131</v>
      </c>
      <c r="AH54" s="319"/>
      <c r="AI54" s="319"/>
      <c r="AJ54" s="319"/>
      <c r="AK54" s="319"/>
      <c r="AL54" s="319"/>
      <c r="AM54" s="319"/>
      <c r="AN54" s="319"/>
      <c r="AO54" s="319"/>
      <c r="AP54" s="319"/>
      <c r="AQ54" s="320"/>
    </row>
    <row r="55" spans="1:43" ht="14.1" customHeight="1" thickBot="1">
      <c r="A55" s="329" t="s">
        <v>54</v>
      </c>
      <c r="B55" s="330"/>
      <c r="C55" s="330"/>
      <c r="D55" s="330"/>
      <c r="E55" s="330"/>
      <c r="F55" s="330"/>
      <c r="G55" s="330"/>
      <c r="H55" s="330"/>
      <c r="I55" s="330"/>
      <c r="J55" s="344"/>
      <c r="K55" s="339" t="s">
        <v>57</v>
      </c>
      <c r="L55" s="340"/>
      <c r="M55" s="340"/>
      <c r="N55" s="340"/>
      <c r="O55" s="340"/>
      <c r="P55" s="340"/>
      <c r="Q55" s="340"/>
      <c r="R55" s="340"/>
      <c r="S55" s="340"/>
      <c r="T55" s="340"/>
      <c r="U55" s="379"/>
      <c r="V55" s="380"/>
      <c r="W55" s="380"/>
      <c r="X55" s="380"/>
      <c r="Y55" s="380"/>
      <c r="Z55" s="380"/>
      <c r="AA55" s="380"/>
      <c r="AB55" s="380"/>
      <c r="AC55" s="380"/>
      <c r="AD55" s="380"/>
      <c r="AE55" s="380"/>
      <c r="AF55" s="380"/>
      <c r="AG55" s="374" t="s">
        <v>1132</v>
      </c>
      <c r="AH55" s="375"/>
      <c r="AI55" s="375"/>
      <c r="AJ55" s="375"/>
      <c r="AK55" s="375"/>
      <c r="AL55" s="375"/>
      <c r="AM55" s="375"/>
      <c r="AN55" s="375"/>
      <c r="AO55" s="375"/>
      <c r="AP55" s="375"/>
      <c r="AQ55" s="376"/>
    </row>
    <row r="56" spans="1:43" ht="14.1" customHeight="1">
      <c r="A56" s="329" t="s">
        <v>56</v>
      </c>
      <c r="B56" s="330"/>
      <c r="C56" s="330"/>
      <c r="D56" s="330"/>
      <c r="E56" s="330"/>
      <c r="F56" s="330"/>
      <c r="G56" s="330"/>
      <c r="H56" s="330"/>
      <c r="I56" s="330"/>
      <c r="J56" s="344"/>
      <c r="K56" s="387" t="s">
        <v>41</v>
      </c>
      <c r="L56" s="388"/>
      <c r="M56" s="388"/>
      <c r="N56" s="388"/>
      <c r="O56" s="388"/>
      <c r="P56" s="388"/>
      <c r="Q56" s="388"/>
      <c r="R56" s="388"/>
      <c r="S56" s="388"/>
      <c r="T56" s="388"/>
      <c r="U56" s="389"/>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row>
    <row r="57" spans="1:43" ht="14.1" customHeight="1">
      <c r="A57" s="329" t="s">
        <v>58</v>
      </c>
      <c r="B57" s="330"/>
      <c r="C57" s="330"/>
      <c r="D57" s="330"/>
      <c r="E57" s="330"/>
      <c r="F57" s="330"/>
      <c r="G57" s="330"/>
      <c r="H57" s="330"/>
      <c r="I57" s="330"/>
      <c r="J57" s="344"/>
      <c r="K57" s="329" t="s">
        <v>63</v>
      </c>
      <c r="L57" s="330"/>
      <c r="M57" s="330"/>
      <c r="N57" s="330"/>
      <c r="O57" s="330"/>
      <c r="P57" s="330"/>
      <c r="Q57" s="330"/>
      <c r="R57" s="330"/>
      <c r="S57" s="330"/>
      <c r="T57" s="330"/>
      <c r="U57" s="363"/>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row>
    <row r="58" spans="1:43" ht="14.1" customHeight="1" thickBot="1">
      <c r="A58" s="367" t="s">
        <v>59</v>
      </c>
      <c r="B58" s="368"/>
      <c r="C58" s="368"/>
      <c r="D58" s="368"/>
      <c r="E58" s="368"/>
      <c r="F58" s="368"/>
      <c r="G58" s="368"/>
      <c r="H58" s="368"/>
      <c r="I58" s="368"/>
      <c r="J58" s="386"/>
      <c r="K58" s="318" t="s">
        <v>1125</v>
      </c>
      <c r="L58" s="319"/>
      <c r="M58" s="319"/>
      <c r="N58" s="319"/>
      <c r="O58" s="319"/>
      <c r="P58" s="319"/>
      <c r="Q58" s="319"/>
      <c r="R58" s="319"/>
      <c r="S58" s="319"/>
      <c r="T58" s="319"/>
      <c r="U58" s="320"/>
      <c r="V58" s="380"/>
      <c r="W58" s="380"/>
      <c r="X58" s="380"/>
      <c r="Y58" s="380"/>
      <c r="Z58" s="380"/>
      <c r="AA58" s="380"/>
      <c r="AB58" s="380"/>
      <c r="AC58" s="380"/>
      <c r="AD58" s="380"/>
      <c r="AE58" s="380"/>
      <c r="AF58" s="380"/>
      <c r="AG58" s="380"/>
      <c r="AH58" s="380"/>
      <c r="AI58" s="380"/>
      <c r="AJ58" s="380"/>
      <c r="AK58" s="380"/>
      <c r="AL58" s="380"/>
      <c r="AM58" s="380"/>
      <c r="AN58" s="380"/>
      <c r="AO58" s="380"/>
      <c r="AP58" s="380"/>
      <c r="AQ58" s="380"/>
    </row>
    <row r="59" spans="1:43" ht="14.1" customHeight="1">
      <c r="A59" s="32"/>
      <c r="B59" s="32"/>
      <c r="C59" s="32"/>
      <c r="D59" s="32"/>
      <c r="E59" s="32"/>
      <c r="F59" s="32"/>
      <c r="G59" s="32"/>
      <c r="H59" s="32"/>
      <c r="I59" s="32"/>
      <c r="J59" s="32"/>
      <c r="K59" s="318" t="s">
        <v>1126</v>
      </c>
      <c r="L59" s="319"/>
      <c r="M59" s="319"/>
      <c r="N59" s="319"/>
      <c r="O59" s="319"/>
      <c r="P59" s="319"/>
      <c r="Q59" s="319"/>
      <c r="R59" s="319"/>
      <c r="S59" s="319"/>
      <c r="T59" s="319"/>
      <c r="U59" s="320"/>
      <c r="V59" s="13"/>
      <c r="W59" s="13"/>
      <c r="X59" s="13"/>
      <c r="Y59" s="13"/>
      <c r="Z59" s="13"/>
      <c r="AA59" s="13"/>
      <c r="AB59" s="13"/>
      <c r="AC59" s="13"/>
      <c r="AD59" s="13"/>
      <c r="AE59" s="13"/>
      <c r="AF59" s="13"/>
      <c r="AG59" s="13"/>
      <c r="AH59" s="13"/>
      <c r="AI59" s="13"/>
      <c r="AJ59" s="13"/>
      <c r="AK59" s="13"/>
      <c r="AL59" s="13"/>
      <c r="AM59" s="13"/>
      <c r="AN59" s="13"/>
      <c r="AO59" s="13"/>
      <c r="AP59" s="13"/>
      <c r="AQ59" s="13"/>
    </row>
    <row r="60" spans="1:43" ht="14.1" customHeight="1" thickBot="1">
      <c r="A60" s="32"/>
      <c r="B60" s="32"/>
      <c r="C60" s="32"/>
      <c r="D60" s="32"/>
      <c r="E60" s="32"/>
      <c r="F60" s="32"/>
      <c r="G60" s="32"/>
      <c r="H60" s="32"/>
      <c r="I60" s="32"/>
      <c r="J60" s="32"/>
      <c r="K60" s="374" t="s">
        <v>1127</v>
      </c>
      <c r="L60" s="375"/>
      <c r="M60" s="375"/>
      <c r="N60" s="375"/>
      <c r="O60" s="375"/>
      <c r="P60" s="375"/>
      <c r="Q60" s="375"/>
      <c r="R60" s="375"/>
      <c r="S60" s="375"/>
      <c r="T60" s="375"/>
      <c r="U60" s="376"/>
      <c r="V60" s="13"/>
      <c r="W60" s="13"/>
      <c r="X60" s="13"/>
      <c r="Y60" s="13"/>
      <c r="Z60" s="13"/>
      <c r="AA60" s="13"/>
      <c r="AB60" s="13"/>
      <c r="AC60" s="13"/>
      <c r="AD60" s="13"/>
      <c r="AE60" s="13"/>
      <c r="AF60" s="13"/>
      <c r="AG60" s="13"/>
      <c r="AH60" s="13"/>
      <c r="AI60" s="13"/>
      <c r="AJ60" s="13"/>
      <c r="AK60" s="13"/>
      <c r="AL60" s="13"/>
      <c r="AM60" s="13"/>
      <c r="AN60" s="13"/>
      <c r="AO60" s="13"/>
      <c r="AP60" s="13"/>
      <c r="AQ60" s="13"/>
    </row>
    <row r="61" spans="1:43" ht="22.5" customHeight="1">
      <c r="A61" s="393" t="s">
        <v>590</v>
      </c>
      <c r="B61" s="393"/>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row>
    <row r="62" spans="1:43" ht="15.75">
      <c r="A62" s="282" t="s">
        <v>587</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row>
    <row r="63" spans="1:43">
      <c r="A63" s="15" t="s">
        <v>1082</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row>
    <row r="64" spans="1:43" ht="4.5" customHeight="1">
      <c r="A64" s="309"/>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c r="AP64" s="309"/>
      <c r="AQ64" s="309"/>
    </row>
    <row r="65" spans="1:43" ht="15.75">
      <c r="A65" s="282" t="s">
        <v>415</v>
      </c>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2"/>
      <c r="AN65" s="282"/>
      <c r="AO65" s="282"/>
      <c r="AP65" s="282"/>
      <c r="AQ65" s="282"/>
    </row>
    <row r="66" spans="1:43">
      <c r="A66" s="15" t="s">
        <v>600</v>
      </c>
    </row>
    <row r="67" spans="1:43">
      <c r="A67" s="17"/>
      <c r="B67" s="17"/>
      <c r="C67" s="17"/>
      <c r="D67" s="17"/>
      <c r="E67" s="17"/>
      <c r="F67" s="17"/>
      <c r="W67" s="366"/>
      <c r="X67" s="366"/>
      <c r="Y67" s="366"/>
      <c r="Z67" s="366"/>
      <c r="AA67" s="366"/>
      <c r="AB67" s="366"/>
      <c r="AC67" s="366"/>
      <c r="AD67" s="366"/>
      <c r="AE67" s="366"/>
      <c r="AF67" s="366"/>
      <c r="AG67" s="366"/>
      <c r="AH67" s="366"/>
      <c r="AI67" s="366"/>
      <c r="AJ67" s="366"/>
      <c r="AK67" s="366"/>
    </row>
    <row r="68" spans="1:43">
      <c r="A68" s="17"/>
      <c r="B68" s="17"/>
      <c r="C68" s="17"/>
      <c r="D68" s="17"/>
      <c r="E68" s="17"/>
      <c r="F68" s="17"/>
      <c r="G68" s="17"/>
      <c r="H68" s="17"/>
      <c r="I68" s="17"/>
      <c r="J68" s="17"/>
      <c r="K68" s="17"/>
      <c r="L68" s="17"/>
      <c r="W68" s="362"/>
      <c r="X68" s="362"/>
      <c r="Y68" s="362"/>
      <c r="Z68" s="362"/>
      <c r="AA68" s="362"/>
      <c r="AB68" s="362"/>
      <c r="AC68" s="362"/>
      <c r="AD68" s="362"/>
      <c r="AE68" s="362"/>
      <c r="AF68" s="362"/>
      <c r="AG68" s="362"/>
      <c r="AH68" s="362"/>
      <c r="AI68" s="362"/>
      <c r="AJ68" s="362"/>
      <c r="AK68" s="362"/>
    </row>
    <row r="69" spans="1:43">
      <c r="W69" s="309"/>
      <c r="X69" s="309"/>
      <c r="Y69" s="309"/>
      <c r="Z69" s="309"/>
      <c r="AA69" s="309"/>
      <c r="AB69" s="309"/>
      <c r="AC69" s="309"/>
      <c r="AD69" s="309"/>
      <c r="AE69" s="309"/>
      <c r="AF69" s="309"/>
      <c r="AG69" s="309"/>
      <c r="AH69" s="309"/>
      <c r="AI69" s="309"/>
      <c r="AJ69" s="309"/>
      <c r="AK69" s="309"/>
    </row>
    <row r="72" spans="1:43">
      <c r="A72" s="15" t="s">
        <v>560</v>
      </c>
    </row>
    <row r="73" spans="1:43" ht="3.75" customHeight="1">
      <c r="A73" s="15"/>
    </row>
    <row r="74" spans="1:43" ht="15.75">
      <c r="A74" s="282" t="s">
        <v>1143</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c r="AL74" s="282"/>
      <c r="AM74" s="282"/>
      <c r="AN74" s="282"/>
      <c r="AO74" s="282"/>
      <c r="AP74" s="282"/>
      <c r="AQ74" s="282"/>
    </row>
    <row r="75" spans="1:43">
      <c r="A75" s="15" t="s">
        <v>1144</v>
      </c>
    </row>
    <row r="76" spans="1:43">
      <c r="A76" s="15" t="s">
        <v>1145</v>
      </c>
    </row>
    <row r="77" spans="1:43">
      <c r="A77" s="15" t="s">
        <v>1175</v>
      </c>
    </row>
    <row r="78" spans="1:43">
      <c r="A78" s="15" t="s">
        <v>1176</v>
      </c>
    </row>
    <row r="79" spans="1:43" ht="4.5" customHeight="1">
      <c r="A79" s="15"/>
    </row>
    <row r="80" spans="1:43">
      <c r="A80" s="15" t="s">
        <v>1146</v>
      </c>
    </row>
    <row r="81" spans="1:43">
      <c r="A81" s="15"/>
      <c r="B81" s="390" t="s">
        <v>1158</v>
      </c>
      <c r="C81" s="390"/>
      <c r="D81" s="390"/>
      <c r="E81" s="390"/>
      <c r="F81" s="390"/>
      <c r="G81" s="390"/>
      <c r="H81" s="342" t="s">
        <v>1157</v>
      </c>
      <c r="I81" s="342"/>
      <c r="J81" s="342"/>
      <c r="K81" s="342"/>
      <c r="L81" s="342"/>
      <c r="M81" s="342"/>
      <c r="N81" s="47"/>
      <c r="O81" s="342" t="s">
        <v>1163</v>
      </c>
      <c r="P81" s="342"/>
      <c r="Q81" s="342"/>
      <c r="R81" s="342"/>
      <c r="S81" s="342"/>
      <c r="T81" s="342"/>
      <c r="U81" s="47"/>
      <c r="V81" s="343" t="s">
        <v>1166</v>
      </c>
      <c r="W81" s="343"/>
      <c r="X81" s="343"/>
      <c r="Y81" s="343"/>
      <c r="Z81" s="343"/>
      <c r="AA81" s="343"/>
      <c r="AB81" s="15"/>
      <c r="AC81" s="15"/>
      <c r="AD81" s="15"/>
      <c r="AE81" s="15"/>
      <c r="AF81" s="15"/>
      <c r="AG81" s="15"/>
      <c r="AH81" s="15"/>
      <c r="AI81" s="15"/>
      <c r="AJ81" s="15"/>
      <c r="AK81" s="15"/>
      <c r="AL81" s="15"/>
      <c r="AM81" s="15"/>
      <c r="AN81" s="15"/>
      <c r="AO81" s="15"/>
      <c r="AP81" s="15"/>
      <c r="AQ81" s="15"/>
    </row>
    <row r="82" spans="1:43">
      <c r="A82" s="15"/>
      <c r="B82" s="390"/>
      <c r="C82" s="390"/>
      <c r="D82" s="390"/>
      <c r="E82" s="390"/>
      <c r="F82" s="390"/>
      <c r="G82" s="390"/>
      <c r="H82" s="342"/>
      <c r="I82" s="342"/>
      <c r="J82" s="342"/>
      <c r="K82" s="342"/>
      <c r="L82" s="342"/>
      <c r="M82" s="342"/>
      <c r="N82" s="47"/>
      <c r="O82" s="342"/>
      <c r="P82" s="342"/>
      <c r="Q82" s="342"/>
      <c r="R82" s="342"/>
      <c r="S82" s="342"/>
      <c r="T82" s="342"/>
      <c r="U82" s="47"/>
      <c r="V82" s="343"/>
      <c r="W82" s="343"/>
      <c r="X82" s="343"/>
      <c r="Y82" s="343"/>
      <c r="Z82" s="343"/>
      <c r="AA82" s="343"/>
      <c r="AB82" s="15"/>
      <c r="AC82" s="15"/>
      <c r="AD82" s="15"/>
      <c r="AE82" s="15"/>
      <c r="AF82" s="15"/>
      <c r="AG82" s="15"/>
      <c r="AH82" s="15"/>
      <c r="AI82" s="15"/>
      <c r="AJ82" s="15"/>
      <c r="AK82" s="15"/>
      <c r="AL82" s="15"/>
      <c r="AM82" s="15"/>
      <c r="AN82" s="15"/>
      <c r="AO82" s="15"/>
      <c r="AP82" s="15"/>
      <c r="AQ82" s="15"/>
    </row>
    <row r="83" spans="1:43">
      <c r="A83" s="15"/>
      <c r="B83" s="390"/>
      <c r="C83" s="390"/>
      <c r="D83" s="390"/>
      <c r="E83" s="390"/>
      <c r="F83" s="390"/>
      <c r="G83" s="390"/>
      <c r="H83" s="342"/>
      <c r="I83" s="342"/>
      <c r="J83" s="342"/>
      <c r="K83" s="342"/>
      <c r="L83" s="342"/>
      <c r="M83" s="342"/>
      <c r="N83" s="47"/>
      <c r="O83" s="342"/>
      <c r="P83" s="342"/>
      <c r="Q83" s="342"/>
      <c r="R83" s="342"/>
      <c r="S83" s="342"/>
      <c r="T83" s="342"/>
      <c r="U83" s="47"/>
      <c r="V83" s="343"/>
      <c r="W83" s="343"/>
      <c r="X83" s="343"/>
      <c r="Y83" s="343"/>
      <c r="Z83" s="343"/>
      <c r="AA83" s="343"/>
      <c r="AB83" s="15"/>
      <c r="AC83" s="15"/>
      <c r="AD83" s="15"/>
      <c r="AE83" s="15"/>
      <c r="AF83" s="15"/>
      <c r="AG83" s="15"/>
      <c r="AH83" s="15"/>
      <c r="AI83" s="15"/>
      <c r="AJ83" s="15"/>
      <c r="AK83" s="15"/>
      <c r="AL83" s="15"/>
      <c r="AM83" s="15"/>
      <c r="AN83" s="15"/>
      <c r="AO83" s="15"/>
      <c r="AP83" s="15"/>
      <c r="AQ83" s="15"/>
    </row>
    <row r="84" spans="1:43">
      <c r="A84" s="15"/>
      <c r="B84" s="390"/>
      <c r="C84" s="390"/>
      <c r="D84" s="390"/>
      <c r="E84" s="390"/>
      <c r="F84" s="390"/>
      <c r="G84" s="390"/>
      <c r="H84" s="342"/>
      <c r="I84" s="342"/>
      <c r="J84" s="342"/>
      <c r="K84" s="342"/>
      <c r="L84" s="342"/>
      <c r="M84" s="342"/>
      <c r="N84" s="47"/>
      <c r="O84" s="342"/>
      <c r="P84" s="342"/>
      <c r="Q84" s="342"/>
      <c r="R84" s="342"/>
      <c r="S84" s="342"/>
      <c r="T84" s="342"/>
      <c r="U84" s="47"/>
      <c r="V84" s="343"/>
      <c r="W84" s="343"/>
      <c r="X84" s="343"/>
      <c r="Y84" s="343"/>
      <c r="Z84" s="343"/>
      <c r="AA84" s="343"/>
      <c r="AB84" s="15"/>
      <c r="AC84" s="15"/>
      <c r="AD84" s="15"/>
      <c r="AE84" s="15"/>
      <c r="AF84" s="15"/>
      <c r="AG84" s="15"/>
      <c r="AH84" s="15"/>
      <c r="AI84" s="15"/>
      <c r="AJ84" s="15"/>
      <c r="AK84" s="15"/>
      <c r="AL84" s="15"/>
      <c r="AM84" s="15"/>
      <c r="AN84" s="15"/>
      <c r="AO84" s="15"/>
      <c r="AP84" s="15"/>
      <c r="AQ84" s="15"/>
    </row>
    <row r="85" spans="1:43">
      <c r="A85" s="15"/>
      <c r="B85" s="390"/>
      <c r="C85" s="390"/>
      <c r="D85" s="390"/>
      <c r="E85" s="390"/>
      <c r="F85" s="390"/>
      <c r="G85" s="390"/>
      <c r="H85" s="342"/>
      <c r="I85" s="342"/>
      <c r="J85" s="342"/>
      <c r="K85" s="342"/>
      <c r="L85" s="342"/>
      <c r="M85" s="342"/>
      <c r="N85" s="47"/>
      <c r="O85" s="342"/>
      <c r="P85" s="342"/>
      <c r="Q85" s="342"/>
      <c r="R85" s="342"/>
      <c r="S85" s="342"/>
      <c r="T85" s="342"/>
      <c r="U85" s="47"/>
      <c r="V85" s="343"/>
      <c r="W85" s="343"/>
      <c r="X85" s="343"/>
      <c r="Y85" s="343"/>
      <c r="Z85" s="343"/>
      <c r="AA85" s="343"/>
      <c r="AB85" s="15"/>
      <c r="AC85" s="15"/>
      <c r="AD85" s="15"/>
      <c r="AE85" s="15"/>
      <c r="AF85" s="15"/>
      <c r="AG85" s="15"/>
      <c r="AH85" s="15"/>
      <c r="AI85" s="15"/>
      <c r="AJ85" s="15"/>
      <c r="AK85" s="15"/>
      <c r="AL85" s="15"/>
      <c r="AM85" s="15"/>
      <c r="AN85" s="15"/>
      <c r="AO85" s="15"/>
      <c r="AP85" s="15"/>
      <c r="AQ85" s="15"/>
    </row>
    <row r="86" spans="1:43" ht="15" customHeight="1">
      <c r="A86" s="15"/>
      <c r="B86" s="373" t="s">
        <v>1160</v>
      </c>
      <c r="C86" s="373"/>
      <c r="D86" s="373"/>
      <c r="E86" s="373"/>
      <c r="F86" s="373"/>
      <c r="G86" s="373"/>
      <c r="H86" s="372" t="s">
        <v>1159</v>
      </c>
      <c r="I86" s="372"/>
      <c r="J86" s="372"/>
      <c r="K86" s="372"/>
      <c r="L86" s="372"/>
      <c r="M86" s="372"/>
      <c r="N86" s="15"/>
      <c r="O86" s="342" t="s">
        <v>1164</v>
      </c>
      <c r="P86" s="342"/>
      <c r="Q86" s="342"/>
      <c r="R86" s="342"/>
      <c r="S86" s="342"/>
      <c r="T86" s="342"/>
      <c r="U86" s="15"/>
      <c r="V86" s="342" t="s">
        <v>1167</v>
      </c>
      <c r="W86" s="342"/>
      <c r="X86" s="342"/>
      <c r="Y86" s="342"/>
      <c r="Z86" s="342"/>
      <c r="AA86" s="342"/>
      <c r="AB86" s="15"/>
      <c r="AC86" s="15"/>
      <c r="AD86" s="15"/>
      <c r="AE86" s="15"/>
      <c r="AF86" s="15"/>
      <c r="AG86" s="15"/>
      <c r="AH86" s="15"/>
      <c r="AI86" s="15"/>
      <c r="AJ86" s="15"/>
      <c r="AK86" s="15"/>
      <c r="AL86" s="15"/>
      <c r="AM86" s="15"/>
      <c r="AN86" s="15"/>
      <c r="AO86" s="15"/>
      <c r="AP86" s="15"/>
      <c r="AQ86" s="15"/>
    </row>
    <row r="87" spans="1:43">
      <c r="A87" s="15"/>
      <c r="B87" s="373"/>
      <c r="C87" s="373"/>
      <c r="D87" s="373"/>
      <c r="E87" s="373"/>
      <c r="F87" s="373"/>
      <c r="G87" s="373"/>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row>
    <row r="88" spans="1:43" ht="15" customHeight="1">
      <c r="A88" s="15"/>
      <c r="B88" s="373"/>
      <c r="C88" s="373"/>
      <c r="D88" s="373"/>
      <c r="E88" s="373"/>
      <c r="F88" s="373"/>
      <c r="G88" s="373"/>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row>
    <row r="89" spans="1:43">
      <c r="A89" s="15"/>
      <c r="B89" s="390" t="s">
        <v>1161</v>
      </c>
      <c r="C89" s="390"/>
      <c r="D89" s="390"/>
      <c r="E89" s="390"/>
      <c r="F89" s="390"/>
      <c r="G89" s="390"/>
      <c r="H89" s="343" t="s">
        <v>1162</v>
      </c>
      <c r="I89" s="343"/>
      <c r="J89" s="343"/>
      <c r="K89" s="343"/>
      <c r="L89" s="343"/>
      <c r="M89" s="343"/>
      <c r="N89" s="15"/>
      <c r="O89" s="343" t="s">
        <v>1165</v>
      </c>
      <c r="P89" s="343"/>
      <c r="Q89" s="343"/>
      <c r="R89" s="343"/>
      <c r="S89" s="343"/>
      <c r="T89" s="343"/>
      <c r="U89" s="15"/>
      <c r="V89" s="343" t="s">
        <v>1168</v>
      </c>
      <c r="W89" s="343"/>
      <c r="X89" s="343"/>
      <c r="Y89" s="343"/>
      <c r="Z89" s="343"/>
      <c r="AA89" s="343"/>
      <c r="AB89" s="15"/>
      <c r="AC89" s="15"/>
      <c r="AD89" s="15"/>
      <c r="AE89" s="15"/>
      <c r="AF89" s="15"/>
      <c r="AG89" s="15"/>
      <c r="AH89" s="15"/>
      <c r="AI89" s="15"/>
      <c r="AJ89" s="15"/>
      <c r="AK89" s="15"/>
      <c r="AL89" s="15"/>
      <c r="AM89" s="15"/>
      <c r="AN89" s="15"/>
      <c r="AO89" s="15"/>
      <c r="AP89" s="15"/>
      <c r="AQ89" s="15"/>
    </row>
    <row r="90" spans="1:43">
      <c r="A90" s="15"/>
      <c r="B90" s="390"/>
      <c r="C90" s="390"/>
      <c r="D90" s="390"/>
      <c r="E90" s="390"/>
      <c r="F90" s="390"/>
      <c r="G90" s="390"/>
      <c r="H90" s="343"/>
      <c r="I90" s="343"/>
      <c r="J90" s="343"/>
      <c r="K90" s="343"/>
      <c r="L90" s="343"/>
      <c r="M90" s="343"/>
      <c r="N90" s="15"/>
      <c r="O90" s="343"/>
      <c r="P90" s="343"/>
      <c r="Q90" s="343"/>
      <c r="R90" s="343"/>
      <c r="S90" s="343"/>
      <c r="T90" s="343"/>
      <c r="U90" s="15"/>
      <c r="V90" s="343"/>
      <c r="W90" s="343"/>
      <c r="X90" s="343"/>
      <c r="Y90" s="343"/>
      <c r="Z90" s="343"/>
      <c r="AA90" s="343"/>
      <c r="AB90" s="15"/>
      <c r="AC90" s="15"/>
      <c r="AD90" s="15"/>
      <c r="AE90" s="15"/>
      <c r="AF90" s="15"/>
      <c r="AG90" s="15"/>
      <c r="AH90" s="15"/>
      <c r="AI90" s="15"/>
      <c r="AJ90" s="15"/>
      <c r="AK90" s="15"/>
      <c r="AL90" s="15"/>
      <c r="AM90" s="15"/>
      <c r="AN90" s="15"/>
      <c r="AO90" s="15"/>
      <c r="AP90" s="15"/>
      <c r="AQ90" s="15"/>
    </row>
    <row r="91" spans="1:43">
      <c r="A91" s="15"/>
      <c r="B91" s="390"/>
      <c r="C91" s="390"/>
      <c r="D91" s="390"/>
      <c r="E91" s="390"/>
      <c r="F91" s="390"/>
      <c r="G91" s="390"/>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row>
    <row r="92" spans="1:43" ht="4.5" customHeight="1">
      <c r="A92" s="15"/>
      <c r="B92" s="256"/>
      <c r="C92" s="256"/>
      <c r="D92" s="256"/>
      <c r="E92" s="256"/>
      <c r="F92" s="256"/>
      <c r="G92" s="256"/>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row>
    <row r="93" spans="1:43" ht="15.75">
      <c r="A93" s="282" t="s">
        <v>417</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c r="AL93" s="282"/>
      <c r="AM93" s="282"/>
      <c r="AN93" s="282"/>
      <c r="AO93" s="282"/>
      <c r="AP93" s="282"/>
      <c r="AQ93" s="282"/>
    </row>
    <row r="94" spans="1:43" ht="3.75" customHeight="1">
      <c r="A94" s="17"/>
      <c r="B94" s="17"/>
      <c r="C94" s="17"/>
      <c r="D94" s="17"/>
      <c r="E94" s="17"/>
      <c r="F94" s="17"/>
      <c r="G94" s="17"/>
      <c r="H94" s="17"/>
      <c r="I94" s="17"/>
    </row>
    <row r="95" spans="1:43" ht="18.75">
      <c r="A95" s="310"/>
      <c r="B95" s="311"/>
      <c r="C95" s="311"/>
      <c r="D95" s="311"/>
      <c r="E95" s="311"/>
      <c r="F95" s="391" t="s">
        <v>641</v>
      </c>
      <c r="G95" s="391"/>
      <c r="H95" s="391"/>
      <c r="I95" s="391"/>
      <c r="J95" s="391"/>
      <c r="K95" s="391"/>
      <c r="L95" s="392"/>
      <c r="M95" s="15"/>
      <c r="N95" s="310"/>
      <c r="O95" s="311"/>
      <c r="P95" s="311"/>
      <c r="Q95" s="311"/>
      <c r="R95" s="311"/>
      <c r="S95" s="391" t="s">
        <v>21</v>
      </c>
      <c r="T95" s="391"/>
      <c r="U95" s="391"/>
      <c r="V95" s="391"/>
      <c r="W95" s="391"/>
      <c r="X95" s="391"/>
      <c r="Y95" s="392"/>
      <c r="Z95" s="15"/>
      <c r="AA95" s="290"/>
      <c r="AB95" s="291"/>
      <c r="AC95" s="291"/>
      <c r="AD95" s="291"/>
      <c r="AE95" s="291"/>
      <c r="AF95" s="391" t="s">
        <v>22</v>
      </c>
      <c r="AG95" s="391"/>
      <c r="AH95" s="391"/>
      <c r="AI95" s="391"/>
      <c r="AJ95" s="391"/>
      <c r="AK95" s="391"/>
      <c r="AL95" s="391"/>
      <c r="AM95" s="392"/>
    </row>
    <row r="96" spans="1:43" ht="15" customHeight="1">
      <c r="A96" s="312"/>
      <c r="B96" s="309"/>
      <c r="C96" s="309"/>
      <c r="D96" s="309"/>
      <c r="E96" s="309"/>
      <c r="F96" s="400" t="s">
        <v>615</v>
      </c>
      <c r="G96" s="400"/>
      <c r="H96" s="400"/>
      <c r="I96" s="400"/>
      <c r="J96" s="400"/>
      <c r="K96" s="400"/>
      <c r="L96" s="401"/>
      <c r="M96" s="15"/>
      <c r="N96" s="312"/>
      <c r="O96" s="309"/>
      <c r="P96" s="309"/>
      <c r="Q96" s="309"/>
      <c r="R96" s="309"/>
      <c r="S96" s="400" t="s">
        <v>616</v>
      </c>
      <c r="T96" s="400"/>
      <c r="U96" s="400"/>
      <c r="V96" s="400"/>
      <c r="W96" s="400"/>
      <c r="X96" s="400"/>
      <c r="Y96" s="401"/>
      <c r="Z96" s="15"/>
      <c r="AA96" s="292"/>
      <c r="AB96" s="293"/>
      <c r="AC96" s="293"/>
      <c r="AD96" s="293"/>
      <c r="AE96" s="293"/>
      <c r="AF96" s="284" t="s">
        <v>617</v>
      </c>
      <c r="AG96" s="284"/>
      <c r="AH96" s="284"/>
      <c r="AI96" s="284"/>
      <c r="AJ96" s="284"/>
      <c r="AK96" s="284"/>
      <c r="AL96" s="284"/>
      <c r="AM96" s="285"/>
    </row>
    <row r="97" spans="1:39">
      <c r="A97" s="312"/>
      <c r="B97" s="309"/>
      <c r="C97" s="309"/>
      <c r="D97" s="309"/>
      <c r="E97" s="309"/>
      <c r="F97" s="400"/>
      <c r="G97" s="400"/>
      <c r="H97" s="400"/>
      <c r="I97" s="400"/>
      <c r="J97" s="400"/>
      <c r="K97" s="400"/>
      <c r="L97" s="401"/>
      <c r="M97" s="15"/>
      <c r="N97" s="312"/>
      <c r="O97" s="309"/>
      <c r="P97" s="309"/>
      <c r="Q97" s="309"/>
      <c r="R97" s="309"/>
      <c r="S97" s="400"/>
      <c r="T97" s="400"/>
      <c r="U97" s="400"/>
      <c r="V97" s="400"/>
      <c r="W97" s="400"/>
      <c r="X97" s="400"/>
      <c r="Y97" s="401"/>
      <c r="Z97" s="15"/>
      <c r="AA97" s="292"/>
      <c r="AB97" s="293"/>
      <c r="AC97" s="293"/>
      <c r="AD97" s="293"/>
      <c r="AE97" s="293"/>
      <c r="AF97" s="284"/>
      <c r="AG97" s="284"/>
      <c r="AH97" s="284"/>
      <c r="AI97" s="284"/>
      <c r="AJ97" s="284"/>
      <c r="AK97" s="284"/>
      <c r="AL97" s="284"/>
      <c r="AM97" s="285"/>
    </row>
    <row r="98" spans="1:39">
      <c r="A98" s="313"/>
      <c r="B98" s="314"/>
      <c r="C98" s="314"/>
      <c r="D98" s="314"/>
      <c r="E98" s="314"/>
      <c r="F98" s="397">
        <f>CEILING('Дополнительная комплектация 2'!F98:L98*'Дополнительная комплектация'!$AS$1,'Дополнительная комплектация'!$AS$3)</f>
        <v>545</v>
      </c>
      <c r="G98" s="397"/>
      <c r="H98" s="397"/>
      <c r="I98" s="397"/>
      <c r="J98" s="397"/>
      <c r="K98" s="397"/>
      <c r="L98" s="398"/>
      <c r="M98" s="15"/>
      <c r="N98" s="313"/>
      <c r="O98" s="314"/>
      <c r="P98" s="314"/>
      <c r="Q98" s="314"/>
      <c r="R98" s="314"/>
      <c r="S98" s="397">
        <f>CEILING('Дополнительная комплектация 2'!S98:Y98*'Дополнительная комплектация'!$AS$1,'Дополнительная комплектация'!$AS$3)</f>
        <v>593</v>
      </c>
      <c r="T98" s="397"/>
      <c r="U98" s="397"/>
      <c r="V98" s="397"/>
      <c r="W98" s="397"/>
      <c r="X98" s="397"/>
      <c r="Y98" s="398"/>
      <c r="Z98" s="15"/>
      <c r="AA98" s="294"/>
      <c r="AB98" s="295"/>
      <c r="AC98" s="295"/>
      <c r="AD98" s="295"/>
      <c r="AE98" s="295"/>
      <c r="AF98" s="395">
        <f>CEILING('Дополнительная комплектация 2'!AF98:AM98*'Дополнительная комплектация'!$AS$1,'Дополнительная комплектация'!$AS$3)</f>
        <v>690</v>
      </c>
      <c r="AG98" s="395"/>
      <c r="AH98" s="395"/>
      <c r="AI98" s="395"/>
      <c r="AJ98" s="395"/>
      <c r="AK98" s="395"/>
      <c r="AL98" s="395"/>
      <c r="AM98" s="396"/>
    </row>
    <row r="99" spans="1:39" ht="3.75" customHeight="1">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row>
    <row r="100" spans="1:39">
      <c r="A100" s="310"/>
      <c r="B100" s="311"/>
      <c r="C100" s="311"/>
      <c r="D100" s="311"/>
      <c r="E100" s="311"/>
      <c r="F100" s="391" t="s">
        <v>23</v>
      </c>
      <c r="G100" s="391"/>
      <c r="H100" s="391"/>
      <c r="I100" s="391"/>
      <c r="J100" s="391"/>
      <c r="K100" s="391"/>
      <c r="L100" s="392"/>
      <c r="M100" s="15"/>
      <c r="N100" s="290"/>
      <c r="O100" s="291"/>
      <c r="P100" s="291"/>
      <c r="Q100" s="291"/>
      <c r="R100" s="291"/>
      <c r="S100" s="391" t="s">
        <v>24</v>
      </c>
      <c r="T100" s="391"/>
      <c r="U100" s="391"/>
      <c r="V100" s="391"/>
      <c r="W100" s="391"/>
      <c r="X100" s="391"/>
      <c r="Y100" s="392"/>
      <c r="Z100" s="15"/>
      <c r="AA100" s="290"/>
      <c r="AB100" s="291"/>
      <c r="AC100" s="291"/>
      <c r="AD100" s="291"/>
      <c r="AE100" s="291"/>
      <c r="AF100" s="391" t="s">
        <v>445</v>
      </c>
      <c r="AG100" s="391"/>
      <c r="AH100" s="391"/>
      <c r="AI100" s="391"/>
      <c r="AJ100" s="391"/>
      <c r="AK100" s="391"/>
      <c r="AL100" s="392"/>
    </row>
    <row r="101" spans="1:39" ht="15" customHeight="1">
      <c r="A101" s="312"/>
      <c r="B101" s="309"/>
      <c r="C101" s="309"/>
      <c r="D101" s="309"/>
      <c r="E101" s="309"/>
      <c r="F101" s="400" t="s">
        <v>618</v>
      </c>
      <c r="G101" s="400"/>
      <c r="H101" s="400"/>
      <c r="I101" s="400"/>
      <c r="J101" s="400"/>
      <c r="K101" s="400"/>
      <c r="L101" s="401"/>
      <c r="M101" s="15"/>
      <c r="N101" s="292"/>
      <c r="O101" s="293"/>
      <c r="P101" s="293"/>
      <c r="Q101" s="293"/>
      <c r="R101" s="293"/>
      <c r="S101" s="400" t="s">
        <v>619</v>
      </c>
      <c r="T101" s="400"/>
      <c r="U101" s="400"/>
      <c r="V101" s="400"/>
      <c r="W101" s="400"/>
      <c r="X101" s="400"/>
      <c r="Y101" s="401"/>
      <c r="Z101" s="15"/>
      <c r="AA101" s="292"/>
      <c r="AB101" s="293"/>
      <c r="AC101" s="293"/>
      <c r="AD101" s="293"/>
      <c r="AE101" s="293"/>
      <c r="AF101" s="400" t="s">
        <v>619</v>
      </c>
      <c r="AG101" s="400"/>
      <c r="AH101" s="400"/>
      <c r="AI101" s="400"/>
      <c r="AJ101" s="400"/>
      <c r="AK101" s="400"/>
      <c r="AL101" s="401"/>
    </row>
    <row r="102" spans="1:39">
      <c r="A102" s="312"/>
      <c r="B102" s="309"/>
      <c r="C102" s="309"/>
      <c r="D102" s="309"/>
      <c r="E102" s="309"/>
      <c r="F102" s="400"/>
      <c r="G102" s="400"/>
      <c r="H102" s="400"/>
      <c r="I102" s="400"/>
      <c r="J102" s="400"/>
      <c r="K102" s="400"/>
      <c r="L102" s="401"/>
      <c r="M102" s="15"/>
      <c r="N102" s="292"/>
      <c r="O102" s="293"/>
      <c r="P102" s="293"/>
      <c r="Q102" s="293"/>
      <c r="R102" s="293"/>
      <c r="S102" s="400"/>
      <c r="T102" s="400"/>
      <c r="U102" s="400"/>
      <c r="V102" s="400"/>
      <c r="W102" s="400"/>
      <c r="X102" s="400"/>
      <c r="Y102" s="401"/>
      <c r="Z102" s="15"/>
      <c r="AA102" s="292"/>
      <c r="AB102" s="293"/>
      <c r="AC102" s="293"/>
      <c r="AD102" s="293"/>
      <c r="AE102" s="293"/>
      <c r="AF102" s="400"/>
      <c r="AG102" s="400"/>
      <c r="AH102" s="400"/>
      <c r="AI102" s="400"/>
      <c r="AJ102" s="400"/>
      <c r="AK102" s="400"/>
      <c r="AL102" s="401"/>
    </row>
    <row r="103" spans="1:39">
      <c r="A103" s="313"/>
      <c r="B103" s="314"/>
      <c r="C103" s="314"/>
      <c r="D103" s="314"/>
      <c r="E103" s="314"/>
      <c r="F103" s="397">
        <f>CEILING('Дополнительная комплектация 2'!F103:L103*'Дополнительная комплектация'!$AS$1,'Дополнительная комплектация'!$AS$3)</f>
        <v>726</v>
      </c>
      <c r="G103" s="397"/>
      <c r="H103" s="397"/>
      <c r="I103" s="397"/>
      <c r="J103" s="397"/>
      <c r="K103" s="397"/>
      <c r="L103" s="398"/>
      <c r="M103" s="15"/>
      <c r="N103" s="294"/>
      <c r="O103" s="295"/>
      <c r="P103" s="295"/>
      <c r="Q103" s="295"/>
      <c r="R103" s="295"/>
      <c r="S103" s="397">
        <f>CEILING('Дополнительная комплектация 2'!S103:Y103*'Дополнительная комплектация'!$AS$1,'Дополнительная комплектация'!$AS$3)</f>
        <v>796</v>
      </c>
      <c r="T103" s="397"/>
      <c r="U103" s="397"/>
      <c r="V103" s="397"/>
      <c r="W103" s="397"/>
      <c r="X103" s="397"/>
      <c r="Y103" s="398"/>
      <c r="Z103" s="15"/>
      <c r="AA103" s="294"/>
      <c r="AB103" s="295"/>
      <c r="AC103" s="295"/>
      <c r="AD103" s="295"/>
      <c r="AE103" s="295"/>
      <c r="AF103" s="397">
        <f>CEILING('Дополнительная комплектация 2'!AF103:AL103*'Дополнительная комплектация'!$AS$1,'Дополнительная комплектация'!$AS$3)</f>
        <v>796</v>
      </c>
      <c r="AG103" s="397"/>
      <c r="AH103" s="397"/>
      <c r="AI103" s="397"/>
      <c r="AJ103" s="397"/>
      <c r="AK103" s="397"/>
      <c r="AL103" s="398"/>
    </row>
    <row r="104" spans="1:39" ht="5.25" customHeight="1">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row>
    <row r="105" spans="1:39">
      <c r="A105" s="310"/>
      <c r="B105" s="311"/>
      <c r="C105" s="311"/>
      <c r="D105" s="311"/>
      <c r="E105" s="311"/>
      <c r="F105" s="391" t="s">
        <v>31</v>
      </c>
      <c r="G105" s="391"/>
      <c r="H105" s="391"/>
      <c r="I105" s="391"/>
      <c r="J105" s="391"/>
      <c r="K105" s="391"/>
      <c r="L105" s="392"/>
      <c r="M105" s="15"/>
      <c r="N105" s="290"/>
      <c r="O105" s="291"/>
      <c r="P105" s="291"/>
      <c r="Q105" s="291"/>
      <c r="R105" s="291"/>
      <c r="S105" s="391" t="s">
        <v>25</v>
      </c>
      <c r="T105" s="391"/>
      <c r="U105" s="391"/>
      <c r="V105" s="391"/>
      <c r="W105" s="391"/>
      <c r="X105" s="391"/>
      <c r="Y105" s="392"/>
      <c r="Z105" s="15"/>
      <c r="AA105" s="290"/>
      <c r="AB105" s="291"/>
      <c r="AC105" s="291"/>
      <c r="AD105" s="291"/>
      <c r="AE105" s="291"/>
      <c r="AF105" s="391" t="s">
        <v>26</v>
      </c>
      <c r="AG105" s="391"/>
      <c r="AH105" s="391"/>
      <c r="AI105" s="391"/>
      <c r="AJ105" s="391"/>
      <c r="AK105" s="391"/>
      <c r="AL105" s="392"/>
    </row>
    <row r="106" spans="1:39" ht="15" customHeight="1">
      <c r="A106" s="312"/>
      <c r="B106" s="309"/>
      <c r="C106" s="309"/>
      <c r="D106" s="309"/>
      <c r="E106" s="309"/>
      <c r="F106" s="400" t="s">
        <v>619</v>
      </c>
      <c r="G106" s="400"/>
      <c r="H106" s="400"/>
      <c r="I106" s="400"/>
      <c r="J106" s="400"/>
      <c r="K106" s="400"/>
      <c r="L106" s="401"/>
      <c r="M106" s="15"/>
      <c r="N106" s="292"/>
      <c r="O106" s="293"/>
      <c r="P106" s="293"/>
      <c r="Q106" s="293"/>
      <c r="R106" s="293"/>
      <c r="S106" s="400" t="s">
        <v>620</v>
      </c>
      <c r="T106" s="400"/>
      <c r="U106" s="400"/>
      <c r="V106" s="400"/>
      <c r="W106" s="400"/>
      <c r="X106" s="400"/>
      <c r="Y106" s="401"/>
      <c r="Z106" s="15"/>
      <c r="AA106" s="292"/>
      <c r="AB106" s="293"/>
      <c r="AC106" s="293"/>
      <c r="AD106" s="293"/>
      <c r="AE106" s="293"/>
      <c r="AF106" s="400" t="s">
        <v>620</v>
      </c>
      <c r="AG106" s="400"/>
      <c r="AH106" s="400"/>
      <c r="AI106" s="400"/>
      <c r="AJ106" s="400"/>
      <c r="AK106" s="400"/>
      <c r="AL106" s="401"/>
    </row>
    <row r="107" spans="1:39">
      <c r="A107" s="312"/>
      <c r="B107" s="309"/>
      <c r="C107" s="309"/>
      <c r="D107" s="309"/>
      <c r="E107" s="309"/>
      <c r="F107" s="400"/>
      <c r="G107" s="400"/>
      <c r="H107" s="400"/>
      <c r="I107" s="400"/>
      <c r="J107" s="400"/>
      <c r="K107" s="400"/>
      <c r="L107" s="401"/>
      <c r="M107" s="15"/>
      <c r="N107" s="292"/>
      <c r="O107" s="293"/>
      <c r="P107" s="293"/>
      <c r="Q107" s="293"/>
      <c r="R107" s="293"/>
      <c r="S107" s="400"/>
      <c r="T107" s="400"/>
      <c r="U107" s="400"/>
      <c r="V107" s="400"/>
      <c r="W107" s="400"/>
      <c r="X107" s="400"/>
      <c r="Y107" s="401"/>
      <c r="Z107" s="15"/>
      <c r="AA107" s="292"/>
      <c r="AB107" s="293"/>
      <c r="AC107" s="293"/>
      <c r="AD107" s="293"/>
      <c r="AE107" s="293"/>
      <c r="AF107" s="400"/>
      <c r="AG107" s="400"/>
      <c r="AH107" s="400"/>
      <c r="AI107" s="400"/>
      <c r="AJ107" s="400"/>
      <c r="AK107" s="400"/>
      <c r="AL107" s="401"/>
    </row>
    <row r="108" spans="1:39">
      <c r="A108" s="313"/>
      <c r="B108" s="314"/>
      <c r="C108" s="314"/>
      <c r="D108" s="314"/>
      <c r="E108" s="314"/>
      <c r="F108" s="397">
        <f>CEILING('Дополнительная комплектация 2'!F108:L108*'Дополнительная комплектация'!$AS$1,'Дополнительная комплектация'!$AS$3)</f>
        <v>796</v>
      </c>
      <c r="G108" s="397"/>
      <c r="H108" s="397"/>
      <c r="I108" s="397"/>
      <c r="J108" s="397"/>
      <c r="K108" s="397"/>
      <c r="L108" s="398"/>
      <c r="M108" s="15"/>
      <c r="N108" s="294"/>
      <c r="O108" s="295"/>
      <c r="P108" s="295"/>
      <c r="Q108" s="295"/>
      <c r="R108" s="295"/>
      <c r="S108" s="397">
        <f>CEILING('Дополнительная комплектация 2'!S108:Y108*'Дополнительная комплектация'!$AS$1,'Дополнительная комплектация'!$AS$3)</f>
        <v>1350</v>
      </c>
      <c r="T108" s="397"/>
      <c r="U108" s="397"/>
      <c r="V108" s="397"/>
      <c r="W108" s="397"/>
      <c r="X108" s="397"/>
      <c r="Y108" s="398"/>
      <c r="Z108" s="15"/>
      <c r="AA108" s="294"/>
      <c r="AB108" s="295"/>
      <c r="AC108" s="295"/>
      <c r="AD108" s="295"/>
      <c r="AE108" s="295"/>
      <c r="AF108" s="397">
        <f>CEILING('Дополнительная комплектация 2'!AF108:AL108*'Дополнительная комплектация'!$AS$1,'Дополнительная комплектация'!$AS$3)</f>
        <v>1350</v>
      </c>
      <c r="AG108" s="397"/>
      <c r="AH108" s="397"/>
      <c r="AI108" s="397"/>
      <c r="AJ108" s="397"/>
      <c r="AK108" s="397"/>
      <c r="AL108" s="398"/>
    </row>
    <row r="109" spans="1:39" ht="4.5" customHeight="1">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row>
    <row r="110" spans="1:39" ht="15" customHeight="1">
      <c r="A110" s="310"/>
      <c r="B110" s="311"/>
      <c r="C110" s="311"/>
      <c r="D110" s="311"/>
      <c r="E110" s="311"/>
      <c r="F110" s="407" t="s">
        <v>29</v>
      </c>
      <c r="G110" s="407"/>
      <c r="H110" s="407"/>
      <c r="I110" s="407"/>
      <c r="J110" s="407"/>
      <c r="K110" s="407"/>
      <c r="L110" s="408"/>
      <c r="M110" s="15"/>
      <c r="N110" s="290"/>
      <c r="O110" s="291"/>
      <c r="P110" s="291"/>
      <c r="Q110" s="291"/>
      <c r="R110" s="291"/>
      <c r="S110" s="402" t="s">
        <v>27</v>
      </c>
      <c r="T110" s="402"/>
      <c r="U110" s="402"/>
      <c r="V110" s="402"/>
      <c r="W110" s="402"/>
      <c r="X110" s="402"/>
      <c r="Y110" s="403"/>
      <c r="Z110" s="15"/>
      <c r="AA110" s="290"/>
      <c r="AB110" s="291"/>
      <c r="AC110" s="291"/>
      <c r="AD110" s="291"/>
      <c r="AE110" s="291"/>
      <c r="AF110" s="402" t="s">
        <v>28</v>
      </c>
      <c r="AG110" s="409"/>
      <c r="AH110" s="409"/>
      <c r="AI110" s="409"/>
      <c r="AJ110" s="409"/>
      <c r="AK110" s="409"/>
      <c r="AL110" s="410"/>
    </row>
    <row r="111" spans="1:39" ht="15" customHeight="1">
      <c r="A111" s="312"/>
      <c r="B111" s="309"/>
      <c r="C111" s="309"/>
      <c r="D111" s="309"/>
      <c r="E111" s="309"/>
      <c r="F111" s="400" t="s">
        <v>620</v>
      </c>
      <c r="G111" s="400"/>
      <c r="H111" s="400"/>
      <c r="I111" s="400"/>
      <c r="J111" s="400"/>
      <c r="K111" s="400"/>
      <c r="L111" s="401"/>
      <c r="M111" s="15"/>
      <c r="N111" s="292"/>
      <c r="O111" s="293"/>
      <c r="P111" s="293"/>
      <c r="Q111" s="293"/>
      <c r="R111" s="293"/>
      <c r="S111" s="400" t="s">
        <v>621</v>
      </c>
      <c r="T111" s="400"/>
      <c r="U111" s="400"/>
      <c r="V111" s="400"/>
      <c r="W111" s="400"/>
      <c r="X111" s="400"/>
      <c r="Y111" s="401"/>
      <c r="Z111" s="15"/>
      <c r="AA111" s="292"/>
      <c r="AB111" s="293"/>
      <c r="AC111" s="293"/>
      <c r="AD111" s="293"/>
      <c r="AE111" s="293"/>
      <c r="AF111" s="400" t="s">
        <v>621</v>
      </c>
      <c r="AG111" s="400"/>
      <c r="AH111" s="400"/>
      <c r="AI111" s="400"/>
      <c r="AJ111" s="400"/>
      <c r="AK111" s="400"/>
      <c r="AL111" s="401"/>
    </row>
    <row r="112" spans="1:39">
      <c r="A112" s="312"/>
      <c r="B112" s="309"/>
      <c r="C112" s="309"/>
      <c r="D112" s="309"/>
      <c r="E112" s="309"/>
      <c r="F112" s="400"/>
      <c r="G112" s="400"/>
      <c r="H112" s="400"/>
      <c r="I112" s="400"/>
      <c r="J112" s="400"/>
      <c r="K112" s="400"/>
      <c r="L112" s="401"/>
      <c r="M112" s="15"/>
      <c r="N112" s="292"/>
      <c r="O112" s="293"/>
      <c r="P112" s="293"/>
      <c r="Q112" s="293"/>
      <c r="R112" s="293"/>
      <c r="S112" s="400"/>
      <c r="T112" s="400"/>
      <c r="U112" s="400"/>
      <c r="V112" s="400"/>
      <c r="W112" s="400"/>
      <c r="X112" s="400"/>
      <c r="Y112" s="401"/>
      <c r="Z112" s="15"/>
      <c r="AA112" s="292"/>
      <c r="AB112" s="293"/>
      <c r="AC112" s="293"/>
      <c r="AD112" s="293"/>
      <c r="AE112" s="293"/>
      <c r="AF112" s="400"/>
      <c r="AG112" s="400"/>
      <c r="AH112" s="400"/>
      <c r="AI112" s="400"/>
      <c r="AJ112" s="400"/>
      <c r="AK112" s="400"/>
      <c r="AL112" s="401"/>
    </row>
    <row r="113" spans="1:43">
      <c r="A113" s="313"/>
      <c r="B113" s="314"/>
      <c r="C113" s="314"/>
      <c r="D113" s="314"/>
      <c r="E113" s="314"/>
      <c r="F113" s="397">
        <f>CEILING('Дополнительная комплектация 2'!F113:L113*'Дополнительная комплектация'!$AS$1,'Дополнительная комплектация'!$AS$3)</f>
        <v>1350</v>
      </c>
      <c r="G113" s="397"/>
      <c r="H113" s="397"/>
      <c r="I113" s="397"/>
      <c r="J113" s="397"/>
      <c r="K113" s="397"/>
      <c r="L113" s="398"/>
      <c r="M113" s="15"/>
      <c r="N113" s="294"/>
      <c r="O113" s="295"/>
      <c r="P113" s="295"/>
      <c r="Q113" s="295"/>
      <c r="R113" s="295"/>
      <c r="S113" s="397">
        <f>CEILING('Дополнительная комплектация 2'!S113:Y113*'Дополнительная комплектация'!$AS$1,'Дополнительная комплектация'!$AS$3)</f>
        <v>1440</v>
      </c>
      <c r="T113" s="397"/>
      <c r="U113" s="397"/>
      <c r="V113" s="397"/>
      <c r="W113" s="397"/>
      <c r="X113" s="397"/>
      <c r="Y113" s="398"/>
      <c r="Z113" s="15"/>
      <c r="AA113" s="294"/>
      <c r="AB113" s="295"/>
      <c r="AC113" s="295"/>
      <c r="AD113" s="295"/>
      <c r="AE113" s="295"/>
      <c r="AF113" s="397">
        <f>CEILING('Дополнительная комплектация 2'!AF113:AL113*'Дополнительная комплектация'!$AS$1,'Дополнительная комплектация'!$AS$3)</f>
        <v>1440</v>
      </c>
      <c r="AG113" s="397"/>
      <c r="AH113" s="397"/>
      <c r="AI113" s="397"/>
      <c r="AJ113" s="397"/>
      <c r="AK113" s="397"/>
      <c r="AL113" s="398"/>
    </row>
    <row r="114" spans="1:43" ht="3.75" customHeight="1">
      <c r="A114" s="16"/>
      <c r="B114" s="16"/>
      <c r="C114" s="16"/>
      <c r="D114" s="16"/>
      <c r="E114" s="16"/>
      <c r="F114" s="19"/>
      <c r="G114" s="19"/>
      <c r="H114" s="19"/>
      <c r="I114" s="19"/>
      <c r="J114" s="19"/>
      <c r="K114" s="19"/>
      <c r="L114" s="19"/>
      <c r="M114" s="15"/>
      <c r="N114" s="19"/>
      <c r="O114" s="19"/>
      <c r="P114" s="19"/>
      <c r="Q114" s="19"/>
      <c r="R114" s="19"/>
      <c r="S114" s="19"/>
      <c r="T114" s="19"/>
      <c r="U114" s="19"/>
      <c r="V114" s="19"/>
      <c r="W114" s="19"/>
      <c r="X114" s="19"/>
      <c r="Y114" s="19"/>
      <c r="Z114" s="15"/>
      <c r="AA114" s="19"/>
      <c r="AB114" s="19"/>
      <c r="AC114" s="19"/>
      <c r="AD114" s="19"/>
      <c r="AE114" s="19"/>
      <c r="AF114" s="19"/>
      <c r="AG114" s="19"/>
      <c r="AH114" s="19"/>
      <c r="AI114" s="19"/>
      <c r="AJ114" s="19"/>
      <c r="AK114" s="19"/>
      <c r="AL114" s="19"/>
    </row>
    <row r="115" spans="1:43">
      <c r="A115" s="290"/>
      <c r="B115" s="291"/>
      <c r="C115" s="291"/>
      <c r="D115" s="291"/>
      <c r="E115" s="291"/>
      <c r="F115" s="288" t="s">
        <v>30</v>
      </c>
      <c r="G115" s="288"/>
      <c r="H115" s="288"/>
      <c r="I115" s="288"/>
      <c r="J115" s="288"/>
      <c r="K115" s="288"/>
      <c r="L115" s="289"/>
      <c r="M115" s="211"/>
      <c r="N115" s="290"/>
      <c r="O115" s="291"/>
      <c r="P115" s="291"/>
      <c r="Q115" s="291"/>
      <c r="R115" s="291"/>
      <c r="S115" s="404" t="s">
        <v>1179</v>
      </c>
      <c r="T115" s="404"/>
      <c r="U115" s="404"/>
      <c r="V115" s="404"/>
      <c r="W115" s="404"/>
      <c r="X115" s="404"/>
      <c r="Y115" s="405"/>
      <c r="Z115" s="15"/>
      <c r="AA115" s="22" t="s">
        <v>1148</v>
      </c>
      <c r="AB115" s="19"/>
      <c r="AC115" s="19"/>
      <c r="AD115" s="19"/>
      <c r="AE115" s="19"/>
      <c r="AF115" s="19"/>
      <c r="AG115" s="19"/>
      <c r="AH115" s="19"/>
      <c r="AI115" s="19"/>
      <c r="AJ115" s="19"/>
      <c r="AK115" s="19"/>
      <c r="AL115" s="19"/>
    </row>
    <row r="116" spans="1:43" ht="15" customHeight="1">
      <c r="A116" s="292"/>
      <c r="B116" s="293"/>
      <c r="C116" s="293"/>
      <c r="D116" s="293"/>
      <c r="E116" s="293"/>
      <c r="F116" s="400" t="s">
        <v>621</v>
      </c>
      <c r="G116" s="400"/>
      <c r="H116" s="400"/>
      <c r="I116" s="400"/>
      <c r="J116" s="400"/>
      <c r="K116" s="400"/>
      <c r="L116" s="401"/>
      <c r="M116" s="210"/>
      <c r="N116" s="292"/>
      <c r="O116" s="293"/>
      <c r="P116" s="293"/>
      <c r="Q116" s="293"/>
      <c r="R116" s="293"/>
      <c r="S116" s="400" t="s">
        <v>1147</v>
      </c>
      <c r="T116" s="400"/>
      <c r="U116" s="400"/>
      <c r="V116" s="400"/>
      <c r="W116" s="400"/>
      <c r="X116" s="400"/>
      <c r="Y116" s="401"/>
      <c r="Z116" s="15"/>
      <c r="AA116" s="22" t="s">
        <v>1169</v>
      </c>
      <c r="AB116" s="19"/>
      <c r="AC116" s="19"/>
      <c r="AD116" s="19"/>
      <c r="AE116" s="19"/>
      <c r="AF116" s="19"/>
      <c r="AG116" s="19"/>
      <c r="AH116" s="19"/>
      <c r="AI116" s="19"/>
      <c r="AJ116" s="22" t="s">
        <v>1172</v>
      </c>
      <c r="AK116" s="19"/>
      <c r="AL116" s="19"/>
    </row>
    <row r="117" spans="1:43">
      <c r="A117" s="292"/>
      <c r="B117" s="293"/>
      <c r="C117" s="293"/>
      <c r="D117" s="293"/>
      <c r="E117" s="293"/>
      <c r="F117" s="400"/>
      <c r="G117" s="400"/>
      <c r="H117" s="400"/>
      <c r="I117" s="400"/>
      <c r="J117" s="400"/>
      <c r="K117" s="400"/>
      <c r="L117" s="401"/>
      <c r="M117" s="210"/>
      <c r="N117" s="292"/>
      <c r="O117" s="293"/>
      <c r="P117" s="293"/>
      <c r="Q117" s="293"/>
      <c r="R117" s="293"/>
      <c r="S117" s="400"/>
      <c r="T117" s="400"/>
      <c r="U117" s="400"/>
      <c r="V117" s="400"/>
      <c r="W117" s="400"/>
      <c r="X117" s="400"/>
      <c r="Y117" s="401"/>
      <c r="Z117" s="15"/>
      <c r="AA117" s="22" t="s">
        <v>1170</v>
      </c>
      <c r="AB117" s="19"/>
      <c r="AC117" s="19"/>
      <c r="AD117" s="19"/>
      <c r="AE117" s="19"/>
      <c r="AF117" s="19"/>
      <c r="AG117" s="19"/>
      <c r="AH117" s="19"/>
      <c r="AI117" s="19"/>
      <c r="AJ117" s="22" t="s">
        <v>1173</v>
      </c>
      <c r="AK117" s="19"/>
      <c r="AL117" s="19"/>
    </row>
    <row r="118" spans="1:43">
      <c r="A118" s="294"/>
      <c r="B118" s="295"/>
      <c r="C118" s="295"/>
      <c r="D118" s="295"/>
      <c r="E118" s="295"/>
      <c r="F118" s="397">
        <f>CEILING('Дополнительная комплектация 2'!F118:L118*'Дополнительная комплектация'!$AS$1,'Дополнительная комплектация'!$AS$3)</f>
        <v>1440</v>
      </c>
      <c r="G118" s="397"/>
      <c r="H118" s="397"/>
      <c r="I118" s="397"/>
      <c r="J118" s="397"/>
      <c r="K118" s="397"/>
      <c r="L118" s="398"/>
      <c r="M118" s="29"/>
      <c r="N118" s="294"/>
      <c r="O118" s="295"/>
      <c r="P118" s="295"/>
      <c r="Q118" s="295"/>
      <c r="R118" s="295"/>
      <c r="S118" s="397">
        <f>CEILING('Дополнительная комплектация 2'!S118:Y118*'Дополнительная комплектация'!$AS$1,'Дополнительная комплектация'!$AS$3)</f>
        <v>2200</v>
      </c>
      <c r="T118" s="397"/>
      <c r="U118" s="397"/>
      <c r="V118" s="397"/>
      <c r="W118" s="397"/>
      <c r="X118" s="397"/>
      <c r="Y118" s="398"/>
      <c r="Z118" s="15"/>
      <c r="AA118" s="22" t="s">
        <v>1171</v>
      </c>
      <c r="AB118" s="19"/>
      <c r="AC118" s="19"/>
      <c r="AD118" s="19"/>
      <c r="AE118" s="19"/>
      <c r="AF118" s="19"/>
      <c r="AG118" s="19"/>
      <c r="AH118" s="19"/>
      <c r="AI118" s="19"/>
      <c r="AJ118" s="22" t="s">
        <v>1174</v>
      </c>
      <c r="AK118" s="19"/>
      <c r="AL118" s="19"/>
    </row>
    <row r="119" spans="1:43">
      <c r="A119" s="15" t="s">
        <v>642</v>
      </c>
      <c r="D119" s="48"/>
      <c r="E119" s="48"/>
      <c r="F119" s="48"/>
      <c r="G119" s="48"/>
      <c r="H119" s="48"/>
      <c r="I119" s="48"/>
      <c r="J119" s="48"/>
      <c r="K119" s="48"/>
      <c r="L119" s="48"/>
      <c r="M119" s="48"/>
      <c r="N119" s="48"/>
      <c r="O119" s="48"/>
      <c r="P119" s="29"/>
      <c r="Q119" s="48"/>
      <c r="R119" s="48"/>
      <c r="S119" s="48"/>
      <c r="T119" s="48"/>
      <c r="U119" s="48"/>
      <c r="V119" s="48"/>
      <c r="W119" s="48"/>
      <c r="X119" s="48"/>
      <c r="Y119" s="48"/>
      <c r="Z119" s="48"/>
      <c r="AA119" s="48"/>
      <c r="AB119" s="48"/>
      <c r="AC119" s="15"/>
      <c r="AD119" s="22"/>
      <c r="AE119" s="19"/>
      <c r="AF119" s="19"/>
      <c r="AG119" s="19"/>
      <c r="AH119" s="19"/>
      <c r="AI119" s="19"/>
      <c r="AJ119" s="19"/>
      <c r="AK119" s="19"/>
      <c r="AL119" s="19"/>
      <c r="AM119" s="19"/>
      <c r="AN119" s="19"/>
      <c r="AO119" s="19"/>
    </row>
    <row r="120" spans="1:43">
      <c r="A120" t="s">
        <v>1180</v>
      </c>
    </row>
    <row r="121" spans="1:43">
      <c r="A121" s="15"/>
    </row>
    <row r="122" spans="1:43" ht="15.75">
      <c r="A122" s="282" t="s">
        <v>421</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c r="AL122" s="282"/>
      <c r="AM122" s="282"/>
      <c r="AN122" s="282"/>
      <c r="AO122" s="282"/>
      <c r="AP122" s="282"/>
      <c r="AQ122" s="282"/>
    </row>
    <row r="123" spans="1:43" ht="24" customHeight="1">
      <c r="A123" s="394" t="s">
        <v>446</v>
      </c>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c r="AI123" s="394"/>
      <c r="AJ123" s="394"/>
      <c r="AK123" s="394"/>
      <c r="AL123" s="394"/>
      <c r="AM123" s="394"/>
      <c r="AN123" s="394"/>
      <c r="AO123" s="394"/>
      <c r="AP123" s="394"/>
      <c r="AQ123" s="394"/>
    </row>
    <row r="124" spans="1:43">
      <c r="I124" s="17"/>
      <c r="J124" s="17"/>
      <c r="K124" s="17"/>
      <c r="L124" s="17"/>
      <c r="M124" s="17"/>
      <c r="N124" s="17"/>
      <c r="O124" s="17"/>
      <c r="P124" s="17"/>
      <c r="Q124" s="17"/>
      <c r="R124" s="17"/>
      <c r="S124" s="17"/>
      <c r="T124" s="296" t="s">
        <v>418</v>
      </c>
      <c r="U124" s="296"/>
      <c r="V124" s="296"/>
      <c r="W124" s="296"/>
      <c r="X124" s="296"/>
      <c r="Y124" s="296"/>
      <c r="Z124" s="296"/>
      <c r="AA124" s="296"/>
      <c r="AB124" s="296"/>
      <c r="AC124" s="296"/>
      <c r="AD124" s="296"/>
      <c r="AE124" s="296"/>
      <c r="AF124" s="296"/>
      <c r="AG124" s="296"/>
      <c r="AH124" s="296"/>
      <c r="AI124" s="296"/>
      <c r="AJ124" s="296"/>
      <c r="AK124" s="296"/>
      <c r="AL124" s="296"/>
      <c r="AM124" s="296"/>
      <c r="AN124" s="296"/>
      <c r="AO124" s="296"/>
      <c r="AP124" s="296"/>
      <c r="AQ124" s="296"/>
    </row>
    <row r="125" spans="1:43">
      <c r="K125" s="17"/>
      <c r="L125" s="17"/>
      <c r="M125" s="17"/>
      <c r="N125" s="17"/>
      <c r="O125" s="17"/>
      <c r="P125" s="17"/>
      <c r="Q125" s="17"/>
      <c r="R125" s="17"/>
      <c r="S125" s="17"/>
      <c r="T125" s="296" t="s">
        <v>1231</v>
      </c>
      <c r="U125" s="296"/>
      <c r="V125" s="296"/>
      <c r="W125" s="296"/>
      <c r="X125" s="296" t="s">
        <v>416</v>
      </c>
      <c r="Y125" s="296"/>
      <c r="Z125" s="296"/>
      <c r="AA125" s="296"/>
      <c r="AB125" s="296" t="s">
        <v>443</v>
      </c>
      <c r="AC125" s="296"/>
      <c r="AD125" s="296"/>
      <c r="AE125" s="296"/>
      <c r="AF125" s="296" t="s">
        <v>444</v>
      </c>
      <c r="AG125" s="296"/>
      <c r="AH125" s="296"/>
      <c r="AI125" s="296"/>
      <c r="AJ125" s="296" t="s">
        <v>1232</v>
      </c>
      <c r="AK125" s="296"/>
      <c r="AL125" s="296"/>
      <c r="AM125" s="296"/>
      <c r="AN125" s="296" t="s">
        <v>1233</v>
      </c>
      <c r="AO125" s="296"/>
      <c r="AP125" s="296"/>
      <c r="AQ125" s="296"/>
    </row>
    <row r="126" spans="1:43">
      <c r="H126" s="21" t="s">
        <v>419</v>
      </c>
      <c r="I126" s="252"/>
      <c r="J126" s="252"/>
      <c r="K126" s="51"/>
      <c r="L126" s="21"/>
      <c r="M126" s="21"/>
      <c r="N126" s="21"/>
      <c r="O126" s="21"/>
      <c r="P126" s="21"/>
      <c r="Q126" s="21"/>
      <c r="R126" s="21"/>
      <c r="S126" s="21"/>
      <c r="T126" s="406">
        <f>CEILING('Дополнительная комплектация 2'!T126:W126*'Дополнительная комплектация'!$AS$1,'Дополнительная комплектация'!$AS$3)</f>
        <v>530</v>
      </c>
      <c r="U126" s="406"/>
      <c r="V126" s="406"/>
      <c r="W126" s="406"/>
      <c r="X126" s="406">
        <f>CEILING('Дополнительная комплектация 2'!X126:AA126*'Дополнительная комплектация'!$AS$1,'Дополнительная комплектация'!$AS$3)</f>
        <v>810</v>
      </c>
      <c r="Y126" s="406"/>
      <c r="Z126" s="406"/>
      <c r="AA126" s="406"/>
      <c r="AB126" s="295">
        <f>CEILING('Дополнительная комплектация 2'!AB126:AE126*'Дополнительная комплектация'!$AS$1,'Дополнительная комплектация'!$AS$3)</f>
        <v>880</v>
      </c>
      <c r="AC126" s="295"/>
      <c r="AD126" s="295"/>
      <c r="AE126" s="295"/>
      <c r="AF126" s="295">
        <f>CEILING('Дополнительная комплектация 2'!AF126:AI126*'Дополнительная комплектация'!$AS$1,'Дополнительная комплектация'!$AS$3)</f>
        <v>950</v>
      </c>
      <c r="AG126" s="295"/>
      <c r="AH126" s="295"/>
      <c r="AI126" s="295"/>
      <c r="AJ126" s="295">
        <f>CEILING('Дополнительная комплектация 2'!AJ126:AM126*'Дополнительная комплектация'!$AS$1,'Дополнительная комплектация'!$AS$3)</f>
        <v>1250</v>
      </c>
      <c r="AK126" s="295"/>
      <c r="AL126" s="295"/>
      <c r="AM126" s="295"/>
      <c r="AN126" s="295">
        <f>CEILING('Дополнительная комплектация 2'!AN126:AQ126*'Дополнительная комплектация'!$AS$1,'Дополнительная комплектация'!$AS$3)</f>
        <v>1690</v>
      </c>
      <c r="AO126" s="295"/>
      <c r="AP126" s="295"/>
      <c r="AQ126" s="295"/>
    </row>
    <row r="127" spans="1:43">
      <c r="H127" s="21" t="s">
        <v>420</v>
      </c>
      <c r="I127" s="51"/>
      <c r="J127" s="51"/>
      <c r="K127" s="51"/>
      <c r="L127" s="49"/>
      <c r="M127" s="49"/>
      <c r="N127" s="49"/>
      <c r="O127" s="49"/>
      <c r="P127" s="49"/>
      <c r="Q127" s="49"/>
      <c r="R127" s="49"/>
      <c r="S127" s="49"/>
      <c r="T127" s="295">
        <f>CEILING('Дополнительная комплектация 2'!T127:W127*'Дополнительная комплектация'!$AS$1,'Дополнительная комплектация'!$AS$3)</f>
        <v>810</v>
      </c>
      <c r="U127" s="295"/>
      <c r="V127" s="295"/>
      <c r="W127" s="295"/>
      <c r="X127" s="295">
        <f>CEILING('Дополнительная комплектация 2'!X127:AA127*'Дополнительная комплектация'!$AS$1,'Дополнительная комплектация'!$AS$3)</f>
        <v>1310</v>
      </c>
      <c r="Y127" s="295"/>
      <c r="Z127" s="295"/>
      <c r="AA127" s="295"/>
      <c r="AB127" s="295">
        <f>CEILING('Дополнительная комплектация 2'!AB127:AE127*'Дополнительная комплектация'!$AS$1,'Дополнительная комплектация'!$AS$3)</f>
        <v>1380</v>
      </c>
      <c r="AC127" s="295"/>
      <c r="AD127" s="295"/>
      <c r="AE127" s="295"/>
      <c r="AF127" s="295">
        <f>CEILING('Дополнительная комплектация 2'!AF127:AI127*'Дополнительная комплектация'!$AS$1,'Дополнительная комплектация'!$AS$3)</f>
        <v>1450</v>
      </c>
      <c r="AG127" s="295"/>
      <c r="AH127" s="295"/>
      <c r="AI127" s="295"/>
      <c r="AJ127" s="295">
        <f>CEILING('Дополнительная комплектация 2'!AJ127:AM127*'Дополнительная комплектация'!$AS$1,'Дополнительная комплектация'!$AS$3)</f>
        <v>1720</v>
      </c>
      <c r="AK127" s="295"/>
      <c r="AL127" s="295"/>
      <c r="AM127" s="295"/>
      <c r="AN127" s="295">
        <f>CEILING('Дополнительная комплектация 2'!AN127:AQ127*'Дополнительная комплектация'!$AS$1,'Дополнительная комплектация'!$AS$3)</f>
        <v>2220</v>
      </c>
      <c r="AO127" s="295"/>
      <c r="AP127" s="295"/>
      <c r="AQ127" s="295"/>
    </row>
    <row r="128" spans="1:43">
      <c r="AG128" s="4"/>
    </row>
    <row r="129" spans="1:62">
      <c r="AG129" s="4"/>
    </row>
    <row r="130" spans="1:62">
      <c r="AG130" s="4"/>
    </row>
    <row r="131" spans="1:62">
      <c r="B131" s="20" t="s">
        <v>601</v>
      </c>
      <c r="C131" s="20"/>
      <c r="D131" s="20"/>
      <c r="E131" s="20"/>
      <c r="F131" s="20"/>
      <c r="G131" s="20"/>
      <c r="H131" s="20"/>
      <c r="I131" s="20"/>
      <c r="J131" s="15"/>
      <c r="K131" s="22" t="s">
        <v>602</v>
      </c>
      <c r="L131" s="15"/>
      <c r="M131" s="19"/>
      <c r="N131" s="19"/>
      <c r="O131" s="19"/>
      <c r="P131" s="19"/>
      <c r="Q131" s="19"/>
      <c r="R131" s="19"/>
      <c r="V131" s="15" t="s">
        <v>603</v>
      </c>
      <c r="W131" s="15"/>
      <c r="X131" s="15"/>
      <c r="Y131" s="15"/>
      <c r="Z131" s="15"/>
      <c r="AA131" s="15"/>
      <c r="AB131" s="15"/>
      <c r="AF131" s="15"/>
      <c r="AG131" s="4"/>
      <c r="AZ131" s="19"/>
      <c r="BA131" s="15"/>
      <c r="BB131" s="15"/>
      <c r="BJ131" s="15"/>
    </row>
    <row r="132" spans="1:62">
      <c r="B132" s="20" t="s">
        <v>523</v>
      </c>
      <c r="C132" s="20"/>
      <c r="D132" s="20"/>
      <c r="E132" s="280">
        <f>CEILING('Дополнительная комплектация 2'!E132:F132*'Дополнительная комплектация'!$AS$1,'Дополнительная комплектация'!$AS$3)</f>
        <v>77</v>
      </c>
      <c r="F132" s="280"/>
      <c r="G132" s="20" t="s">
        <v>520</v>
      </c>
      <c r="H132" s="20"/>
      <c r="I132" s="20"/>
      <c r="J132" s="20"/>
      <c r="K132" s="20" t="s">
        <v>525</v>
      </c>
      <c r="L132" s="15"/>
      <c r="M132" s="20"/>
      <c r="N132" s="20"/>
      <c r="O132" s="20"/>
      <c r="P132" s="280">
        <f>CEILING('Дополнительная комплектация 2'!P132:Q132*'Дополнительная комплектация'!$AS$1,'Дополнительная комплектация'!$AS$3)</f>
        <v>77</v>
      </c>
      <c r="Q132" s="280"/>
      <c r="R132" s="20" t="s">
        <v>520</v>
      </c>
      <c r="V132" s="20" t="s">
        <v>522</v>
      </c>
      <c r="W132" s="15"/>
      <c r="X132" s="15"/>
      <c r="Y132" s="15"/>
      <c r="Z132" s="280">
        <f>CEILING('Дополнительная комплектация 2'!Z132:AA132*'Дополнительная комплектация'!$AS$1,'Дополнительная комплектация'!$AS$3)</f>
        <v>77</v>
      </c>
      <c r="AA132" s="280"/>
      <c r="AB132" s="15" t="s">
        <v>527</v>
      </c>
      <c r="AF132" s="15"/>
      <c r="AG132" s="4"/>
      <c r="AZ132" s="20"/>
      <c r="BA132" s="15"/>
      <c r="BB132" s="15"/>
      <c r="BJ132" s="15"/>
    </row>
    <row r="133" spans="1:62">
      <c r="B133" s="15" t="s">
        <v>524</v>
      </c>
      <c r="C133" s="15"/>
      <c r="D133" s="15"/>
      <c r="E133" s="280">
        <f>CEILING('Дополнительная комплектация 2'!E133:F133*'Дополнительная комплектация'!$AS$1,'Дополнительная комплектация'!$AS$3)</f>
        <v>88</v>
      </c>
      <c r="F133" s="280"/>
      <c r="G133" s="15" t="s">
        <v>520</v>
      </c>
      <c r="H133" s="15"/>
      <c r="I133" s="15"/>
      <c r="J133" s="15"/>
      <c r="K133" s="15" t="s">
        <v>526</v>
      </c>
      <c r="L133" s="15"/>
      <c r="M133" s="15"/>
      <c r="N133" s="15"/>
      <c r="O133" s="15"/>
      <c r="P133" s="280">
        <f>CEILING('Дополнительная комплектация 2'!P133:Q133*'Дополнительная комплектация'!$AS$1,'Дополнительная комплектация'!$AS$3)</f>
        <v>88</v>
      </c>
      <c r="Q133" s="280"/>
      <c r="R133" s="15" t="s">
        <v>520</v>
      </c>
      <c r="V133" s="15" t="s">
        <v>528</v>
      </c>
      <c r="W133" s="15"/>
      <c r="X133" s="15"/>
      <c r="Y133" s="15"/>
      <c r="Z133" s="280">
        <f>CEILING('Дополнительная комплектация 2'!Z133:AA133*'Дополнительная комплектация'!$AS$1,'Дополнительная комплектация'!$AS$3)</f>
        <v>88</v>
      </c>
      <c r="AA133" s="280"/>
      <c r="AB133" s="15" t="s">
        <v>527</v>
      </c>
      <c r="AF133" s="15"/>
      <c r="AG133" s="4"/>
      <c r="AZ133" s="15"/>
      <c r="BA133" s="15"/>
      <c r="BB133" s="15"/>
      <c r="BJ133" s="15"/>
    </row>
    <row r="134" spans="1:62" ht="4.5" customHeight="1">
      <c r="B134" s="15"/>
      <c r="C134" s="15"/>
      <c r="D134" s="15"/>
      <c r="E134" s="255"/>
      <c r="F134" s="255"/>
      <c r="G134" s="15"/>
      <c r="H134" s="15"/>
      <c r="I134" s="15"/>
      <c r="J134" s="15"/>
      <c r="K134" s="15"/>
      <c r="L134" s="15"/>
      <c r="M134" s="15"/>
      <c r="N134" s="15"/>
      <c r="O134" s="15"/>
      <c r="P134" s="255"/>
      <c r="Q134" s="255"/>
      <c r="R134" s="15"/>
      <c r="V134" s="15"/>
      <c r="W134" s="15"/>
      <c r="X134" s="15"/>
      <c r="Y134" s="15"/>
      <c r="Z134" s="255"/>
      <c r="AA134" s="255"/>
      <c r="AB134" s="15"/>
      <c r="AF134" s="15"/>
      <c r="AG134" s="4"/>
      <c r="AZ134" s="15"/>
      <c r="BA134" s="15"/>
      <c r="BB134" s="15"/>
      <c r="BJ134" s="15"/>
    </row>
    <row r="135" spans="1:62" ht="15.75">
      <c r="A135" s="282" t="s">
        <v>104</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c r="AL135" s="282"/>
      <c r="AM135" s="282"/>
      <c r="AN135" s="282"/>
      <c r="AO135" s="282"/>
      <c r="AP135" s="282"/>
      <c r="AQ135" s="282"/>
    </row>
    <row r="136" spans="1:62" ht="3.75"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row>
    <row r="137" spans="1:62">
      <c r="G137" s="15"/>
      <c r="H137" s="15"/>
      <c r="I137" s="15"/>
      <c r="J137" s="15"/>
      <c r="K137" s="15"/>
      <c r="L137" s="15"/>
      <c r="M137" s="15"/>
      <c r="N137" s="15"/>
      <c r="O137" s="15"/>
      <c r="P137" s="15"/>
      <c r="Q137" s="15"/>
      <c r="R137" s="15"/>
      <c r="S137" s="15"/>
      <c r="T137" s="15"/>
      <c r="U137" s="295" t="s">
        <v>422</v>
      </c>
      <c r="V137" s="295"/>
      <c r="W137" s="295"/>
      <c r="X137" s="295"/>
      <c r="Y137" s="295"/>
      <c r="Z137" s="295"/>
      <c r="AA137" s="295"/>
      <c r="AB137" s="295"/>
      <c r="AC137" s="295"/>
      <c r="AD137" s="295"/>
      <c r="AE137" s="295"/>
      <c r="AF137" s="295"/>
      <c r="AG137" s="295"/>
      <c r="AH137" s="295"/>
      <c r="AI137" s="295"/>
      <c r="AJ137" s="295"/>
      <c r="AK137" s="295"/>
      <c r="AL137" s="295"/>
      <c r="AM137" s="295"/>
      <c r="AN137" s="295"/>
    </row>
    <row r="138" spans="1:62">
      <c r="F138" s="17"/>
      <c r="G138" s="20"/>
      <c r="H138" s="20"/>
      <c r="I138" s="20"/>
      <c r="J138" s="20"/>
      <c r="K138" s="20"/>
      <c r="L138" s="20"/>
      <c r="M138" s="20"/>
      <c r="N138" s="15"/>
      <c r="O138" s="15"/>
      <c r="P138" s="15"/>
      <c r="Q138" s="296" t="s">
        <v>1231</v>
      </c>
      <c r="R138" s="296"/>
      <c r="S138" s="296"/>
      <c r="T138" s="296"/>
      <c r="U138" s="296" t="s">
        <v>416</v>
      </c>
      <c r="V138" s="296"/>
      <c r="W138" s="296"/>
      <c r="X138" s="296"/>
      <c r="Y138" s="296" t="s">
        <v>443</v>
      </c>
      <c r="Z138" s="296"/>
      <c r="AA138" s="296"/>
      <c r="AB138" s="296"/>
      <c r="AC138" s="296" t="s">
        <v>444</v>
      </c>
      <c r="AD138" s="296"/>
      <c r="AE138" s="296"/>
      <c r="AF138" s="296"/>
      <c r="AG138" s="296" t="s">
        <v>1232</v>
      </c>
      <c r="AH138" s="296"/>
      <c r="AI138" s="296"/>
      <c r="AJ138" s="296"/>
      <c r="AK138" s="296" t="s">
        <v>1233</v>
      </c>
      <c r="AL138" s="296"/>
      <c r="AM138" s="296"/>
      <c r="AN138" s="296"/>
    </row>
    <row r="139" spans="1:62">
      <c r="D139" s="20" t="s">
        <v>423</v>
      </c>
      <c r="F139" s="17"/>
      <c r="H139" s="20"/>
      <c r="I139" s="20"/>
      <c r="J139" s="20"/>
      <c r="K139" s="20"/>
      <c r="L139" s="20"/>
      <c r="M139" s="20"/>
      <c r="N139" s="15"/>
      <c r="O139" s="15"/>
      <c r="P139" s="15"/>
      <c r="Q139" s="296">
        <f>CEILING('Дополнительная комплектация 2'!Q139:T139*'Дополнительная комплектация'!$AS$1,'Дополнительная комплектация'!$AS$3)</f>
        <v>1300</v>
      </c>
      <c r="R139" s="296"/>
      <c r="S139" s="296"/>
      <c r="T139" s="296"/>
      <c r="U139" s="296">
        <f>CEILING('Дополнительная комплектация 2'!U139:X139*'Дополнительная комплектация'!$AS$1,'Дополнительная комплектация'!$AS$3)</f>
        <v>1730</v>
      </c>
      <c r="V139" s="296"/>
      <c r="W139" s="296"/>
      <c r="X139" s="296"/>
      <c r="Y139" s="296">
        <f>CEILING('Дополнительная комплектация 2'!Y139:AB139*'Дополнительная комплектация'!$AS$1,'Дополнительная комплектация'!$AS$3)</f>
        <v>1900</v>
      </c>
      <c r="Z139" s="296"/>
      <c r="AA139" s="296"/>
      <c r="AB139" s="296"/>
      <c r="AC139" s="296">
        <f>CEILING('Дополнительная комплектация 2'!AC139:AF139*'Дополнительная комплектация'!$AS$1,'Дополнительная комплектация'!$AS$3)</f>
        <v>2070</v>
      </c>
      <c r="AD139" s="296"/>
      <c r="AE139" s="296"/>
      <c r="AF139" s="296"/>
      <c r="AG139" s="296">
        <f>CEILING('Дополнительная комплектация 2'!AG139:AJ139*'Дополнительная комплектация'!$AS$1,'Дополнительная комплектация'!$AS$3)</f>
        <v>3270</v>
      </c>
      <c r="AH139" s="296"/>
      <c r="AI139" s="296"/>
      <c r="AJ139" s="296"/>
      <c r="AK139" s="296">
        <f>CEILING('Дополнительная комплектация 2'!AK139:AN139*'Дополнительная комплектация'!$AS$1,'Дополнительная комплектация'!$AS$3)</f>
        <v>3990</v>
      </c>
      <c r="AL139" s="296"/>
      <c r="AM139" s="296"/>
      <c r="AN139" s="296"/>
    </row>
    <row r="140" spans="1:62">
      <c r="D140" s="15" t="s">
        <v>424</v>
      </c>
      <c r="H140" s="15"/>
      <c r="I140" s="15"/>
      <c r="J140" s="15"/>
      <c r="K140" s="15"/>
      <c r="L140" s="15"/>
      <c r="M140" s="15"/>
      <c r="N140" s="15"/>
      <c r="O140" s="15"/>
      <c r="P140" s="15"/>
      <c r="Q140" s="296">
        <f>CEILING('Дополнительная комплектация 2'!Q140:T140*'Дополнительная комплектация'!$AS$1,'Дополнительная комплектация'!$AS$3)</f>
        <v>650</v>
      </c>
      <c r="R140" s="296"/>
      <c r="S140" s="296"/>
      <c r="T140" s="296"/>
      <c r="U140" s="296">
        <f>CEILING('Дополнительная комплектация 2'!U140:X140*'Дополнительная комплектация'!$AS$1,'Дополнительная комплектация'!$AS$3)</f>
        <v>865</v>
      </c>
      <c r="V140" s="296"/>
      <c r="W140" s="296"/>
      <c r="X140" s="296"/>
      <c r="Y140" s="296">
        <f>CEILING('Дополнительная комплектация 2'!Y140:AB140*'Дополнительная комплектация'!$AS$1,'Дополнительная комплектация'!$AS$3)</f>
        <v>950</v>
      </c>
      <c r="Z140" s="296"/>
      <c r="AA140" s="296"/>
      <c r="AB140" s="296"/>
      <c r="AC140" s="296">
        <f>CEILING('Дополнительная комплектация 2'!AC140:AF140*'Дополнительная комплектация'!$AS$1,'Дополнительная комплектация'!$AS$3)</f>
        <v>1035</v>
      </c>
      <c r="AD140" s="296"/>
      <c r="AE140" s="296"/>
      <c r="AF140" s="296"/>
      <c r="AG140" s="296">
        <f>CEILING('Дополнительная комплектация 2'!AG140:AJ140*'Дополнительная комплектация'!$AS$1,'Дополнительная комплектация'!$AS$3)</f>
        <v>1635</v>
      </c>
      <c r="AH140" s="296"/>
      <c r="AI140" s="296"/>
      <c r="AJ140" s="296"/>
      <c r="AK140" s="296">
        <f>CEILING('Дополнительная комплектация 2'!AK140:AN140*'Дополнительная комплектация'!$AS$1,'Дополнительная комплектация'!$AS$3)</f>
        <v>1995</v>
      </c>
      <c r="AL140" s="296"/>
      <c r="AM140" s="296"/>
      <c r="AN140" s="296"/>
    </row>
    <row r="144" spans="1:62">
      <c r="B144" s="15" t="s">
        <v>425</v>
      </c>
      <c r="C144" s="15"/>
      <c r="D144" s="15"/>
      <c r="E144" s="15"/>
      <c r="F144" s="15"/>
      <c r="G144" s="15"/>
      <c r="H144" s="15"/>
      <c r="I144" s="15"/>
      <c r="J144" s="15"/>
      <c r="K144" s="15"/>
      <c r="L144" s="15"/>
      <c r="M144" s="15"/>
      <c r="N144" s="15"/>
      <c r="O144" s="15"/>
      <c r="P144" s="15"/>
      <c r="Q144" s="15"/>
      <c r="R144" s="15"/>
      <c r="S144" s="15" t="s">
        <v>426</v>
      </c>
      <c r="T144" s="15"/>
      <c r="U144" s="15"/>
      <c r="V144" s="15"/>
      <c r="W144" s="15"/>
      <c r="X144" s="15"/>
      <c r="Y144" s="15"/>
      <c r="Z144" s="15"/>
      <c r="AA144" s="15"/>
      <c r="AB144" s="15"/>
      <c r="AC144" s="15"/>
      <c r="AD144" s="15"/>
      <c r="AE144" s="15"/>
      <c r="AF144" s="15" t="s">
        <v>427</v>
      </c>
      <c r="AG144" s="15"/>
      <c r="AH144" s="15"/>
      <c r="AI144" s="15"/>
      <c r="AJ144" s="15"/>
      <c r="AK144" s="15"/>
      <c r="AL144" s="15"/>
      <c r="AM144" s="15"/>
    </row>
    <row r="145" spans="1:43">
      <c r="B145" s="15"/>
      <c r="C145" s="15"/>
      <c r="D145" s="15"/>
      <c r="E145" s="280">
        <f>CEILING('Дополнительная комплектация 2'!E145:F145*'Дополнительная комплектация'!$AS$1,'Дополнительная комплектация'!$AS$3)</f>
        <v>33</v>
      </c>
      <c r="F145" s="280"/>
      <c r="G145" s="15" t="s">
        <v>520</v>
      </c>
      <c r="H145" s="20"/>
      <c r="I145" s="20"/>
      <c r="J145" s="15"/>
      <c r="K145" s="15"/>
      <c r="L145" s="15"/>
      <c r="M145" s="15"/>
      <c r="N145" s="15"/>
      <c r="O145" s="15"/>
      <c r="P145" s="15"/>
      <c r="Q145" s="15"/>
      <c r="R145" s="15"/>
      <c r="S145" s="15"/>
      <c r="T145" s="15"/>
      <c r="U145" s="15"/>
      <c r="V145" s="280">
        <f>CEILING('Дополнительная комплектация 2'!V145:W145*'Дополнительная комплектация'!$AS$1,'Дополнительная комплектация'!$AS$3)</f>
        <v>44</v>
      </c>
      <c r="W145" s="280"/>
      <c r="X145" s="15" t="s">
        <v>520</v>
      </c>
      <c r="Y145" s="15"/>
      <c r="Z145" s="15"/>
      <c r="AA145" s="15"/>
      <c r="AB145" s="15"/>
      <c r="AC145" s="15"/>
      <c r="AD145" s="15"/>
      <c r="AE145" s="15"/>
      <c r="AF145" s="15"/>
      <c r="AG145" s="15"/>
      <c r="AH145" s="15"/>
      <c r="AI145" s="280">
        <f>CEILING('Дополнительная комплектация 2'!AI145:AJ145*'Дополнительная комплектация'!$AS$1,'Дополнительная комплектация'!$AS$3)</f>
        <v>44</v>
      </c>
      <c r="AJ145" s="280"/>
      <c r="AK145" s="15" t="s">
        <v>520</v>
      </c>
      <c r="AL145" s="15"/>
      <c r="AM145" s="15"/>
    </row>
    <row r="146" spans="1:43" ht="5.25" customHeight="1">
      <c r="B146" s="15"/>
      <c r="C146" s="15"/>
      <c r="D146" s="15"/>
      <c r="E146" s="255"/>
      <c r="F146" s="255"/>
      <c r="G146" s="15"/>
      <c r="H146" s="20"/>
      <c r="I146" s="20"/>
      <c r="J146" s="15"/>
      <c r="K146" s="15"/>
      <c r="L146" s="15"/>
      <c r="M146" s="15"/>
      <c r="N146" s="15"/>
      <c r="O146" s="15"/>
      <c r="P146" s="15"/>
      <c r="Q146" s="15"/>
      <c r="R146" s="15"/>
      <c r="S146" s="15"/>
      <c r="T146" s="15"/>
      <c r="U146" s="15"/>
      <c r="V146" s="255"/>
      <c r="W146" s="255"/>
      <c r="X146" s="15"/>
      <c r="Y146" s="15"/>
      <c r="Z146" s="15"/>
      <c r="AA146" s="15"/>
      <c r="AB146" s="15"/>
      <c r="AC146" s="15"/>
      <c r="AD146" s="15"/>
      <c r="AE146" s="15"/>
      <c r="AF146" s="15"/>
      <c r="AG146" s="15"/>
      <c r="AH146" s="15"/>
      <c r="AI146" s="255"/>
      <c r="AJ146" s="255"/>
      <c r="AK146" s="15"/>
      <c r="AL146" s="15"/>
      <c r="AM146" s="15"/>
    </row>
    <row r="147" spans="1:43" ht="15.75">
      <c r="A147" s="282" t="s">
        <v>428</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row>
    <row r="149" spans="1:43">
      <c r="L149" s="15" t="s">
        <v>579</v>
      </c>
      <c r="Y149" s="280">
        <f>CEILING('Дополнительная комплектация 2'!Y149:Z149*'Дополнительная комплектация'!$AS$1,'Дополнительная комплектация'!$AS$3)</f>
        <v>242</v>
      </c>
      <c r="Z149" s="280"/>
      <c r="AA149" s="15" t="s">
        <v>520</v>
      </c>
    </row>
    <row r="150" spans="1:43">
      <c r="L150" s="15" t="s">
        <v>435</v>
      </c>
    </row>
    <row r="152" spans="1:43">
      <c r="AG152" s="15" t="s">
        <v>429</v>
      </c>
    </row>
    <row r="153" spans="1:43">
      <c r="J153" s="15" t="s">
        <v>529</v>
      </c>
      <c r="Q153" s="280">
        <f>CEILING('Дополнительная комплектация 2'!Q153:R153*'Дополнительная комплектация'!$AS$1,'Дополнительная комплектация'!$AS$3)</f>
        <v>815</v>
      </c>
      <c r="R153" s="280"/>
      <c r="S153" s="15" t="s">
        <v>520</v>
      </c>
      <c r="AG153" s="15" t="s">
        <v>430</v>
      </c>
    </row>
    <row r="154" spans="1:43">
      <c r="J154" s="15" t="s">
        <v>570</v>
      </c>
      <c r="AG154" s="15" t="s">
        <v>530</v>
      </c>
      <c r="AJ154" s="280">
        <f>CEILING('Дополнительная комплектация 2'!AJ154:AK154*'Дополнительная комплектация'!$AS$1,'Дополнительная комплектация'!$AS$3)</f>
        <v>80</v>
      </c>
      <c r="AK154" s="280"/>
      <c r="AL154" s="15" t="s">
        <v>531</v>
      </c>
    </row>
    <row r="155" spans="1:43">
      <c r="J155" s="15"/>
      <c r="AG155" s="15"/>
      <c r="AJ155" s="19"/>
      <c r="AK155" s="19"/>
      <c r="AL155" s="15"/>
    </row>
    <row r="156" spans="1:43">
      <c r="J156" s="15" t="s">
        <v>1182</v>
      </c>
      <c r="T156" s="280">
        <f>CEILING('Дополнительная комплектация 2'!T156:U156*'Дополнительная комплектация'!$AS$1,'Дополнительная комплектация'!$AS$3)</f>
        <v>880</v>
      </c>
      <c r="U156" s="280"/>
      <c r="V156" s="15" t="s">
        <v>520</v>
      </c>
      <c r="AG156" s="15"/>
      <c r="AJ156" s="19"/>
      <c r="AK156" s="19"/>
      <c r="AL156" s="15"/>
    </row>
    <row r="157" spans="1:43">
      <c r="J157" s="15" t="s">
        <v>1183</v>
      </c>
      <c r="AG157" s="15"/>
      <c r="AJ157" s="19"/>
      <c r="AK157" s="19"/>
      <c r="AL157" s="15"/>
    </row>
    <row r="158" spans="1:43" ht="5.25" customHeight="1">
      <c r="J158" s="15"/>
      <c r="AG158" s="15"/>
      <c r="AJ158" s="19"/>
      <c r="AK158" s="19"/>
      <c r="AL158" s="15"/>
    </row>
    <row r="159" spans="1:43" ht="15.75">
      <c r="A159" s="399" t="s">
        <v>517</v>
      </c>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c r="AG159" s="399"/>
      <c r="AH159" s="399"/>
      <c r="AI159" s="399"/>
      <c r="AJ159" s="399"/>
      <c r="AK159" s="399"/>
      <c r="AL159" s="399"/>
      <c r="AM159" s="399"/>
      <c r="AN159" s="399"/>
      <c r="AO159" s="399"/>
      <c r="AP159" s="399"/>
      <c r="AQ159" s="399"/>
    </row>
    <row r="160" spans="1:43" ht="4.5" customHeight="1"/>
    <row r="161" spans="1:43">
      <c r="A161" s="344" t="s">
        <v>36</v>
      </c>
      <c r="B161" s="340"/>
      <c r="C161" s="340"/>
      <c r="D161" s="340"/>
      <c r="E161" s="340"/>
      <c r="F161" s="340"/>
      <c r="G161" s="340"/>
      <c r="H161" s="341"/>
      <c r="I161" s="22"/>
      <c r="K161" s="22"/>
      <c r="L161" s="22"/>
      <c r="M161" s="332" t="s">
        <v>52</v>
      </c>
      <c r="N161" s="332"/>
      <c r="O161" s="332"/>
      <c r="P161" s="332"/>
      <c r="Q161" s="332"/>
      <c r="R161" s="332"/>
      <c r="S161" s="332"/>
      <c r="T161" s="22"/>
      <c r="U161" s="22"/>
      <c r="V161" s="22"/>
      <c r="W161" s="332" t="s">
        <v>61</v>
      </c>
      <c r="X161" s="332"/>
      <c r="Y161" s="332"/>
      <c r="Z161" s="332"/>
      <c r="AA161" s="332"/>
      <c r="AB161" s="332"/>
      <c r="AC161" s="332"/>
      <c r="AE161" s="22"/>
      <c r="AF161" s="22"/>
      <c r="AH161" s="332" t="s">
        <v>53</v>
      </c>
      <c r="AI161" s="332"/>
      <c r="AJ161" s="332"/>
      <c r="AK161" s="332"/>
      <c r="AL161" s="332"/>
      <c r="AM161" s="332"/>
      <c r="AN161" s="332"/>
      <c r="AO161" s="332"/>
      <c r="AP161" s="332"/>
      <c r="AQ161" s="332"/>
    </row>
    <row r="162" spans="1:43">
      <c r="A162" s="332" t="s">
        <v>41</v>
      </c>
      <c r="B162" s="332"/>
      <c r="C162" s="332"/>
      <c r="D162" s="332"/>
      <c r="E162" s="332"/>
      <c r="F162" s="332"/>
      <c r="G162" s="332"/>
      <c r="H162" s="332"/>
      <c r="I162" s="22"/>
      <c r="K162" s="22"/>
      <c r="L162" s="22"/>
      <c r="M162" s="332" t="s">
        <v>591</v>
      </c>
      <c r="N162" s="332"/>
      <c r="O162" s="332"/>
      <c r="P162" s="332"/>
      <c r="Q162" s="332"/>
      <c r="R162" s="332"/>
      <c r="S162" s="332"/>
      <c r="T162" s="22"/>
      <c r="U162" s="22"/>
      <c r="V162" s="22"/>
      <c r="W162" s="332" t="s">
        <v>62</v>
      </c>
      <c r="X162" s="332"/>
      <c r="Y162" s="332"/>
      <c r="Z162" s="332"/>
      <c r="AA162" s="332"/>
      <c r="AB162" s="332"/>
      <c r="AC162" s="332"/>
      <c r="AE162" s="22"/>
      <c r="AF162" s="22"/>
      <c r="AH162" s="332" t="s">
        <v>518</v>
      </c>
      <c r="AI162" s="332"/>
      <c r="AJ162" s="332"/>
      <c r="AK162" s="332"/>
      <c r="AL162" s="332"/>
      <c r="AM162" s="332"/>
      <c r="AN162" s="332"/>
      <c r="AO162" s="332"/>
      <c r="AP162" s="332"/>
      <c r="AQ162" s="332"/>
    </row>
    <row r="163" spans="1:43">
      <c r="A163" s="332" t="s">
        <v>46</v>
      </c>
      <c r="B163" s="332"/>
      <c r="C163" s="332"/>
      <c r="D163" s="332"/>
      <c r="E163" s="332"/>
      <c r="F163" s="332"/>
      <c r="G163" s="332"/>
      <c r="H163" s="332"/>
      <c r="I163" s="22"/>
      <c r="K163" s="22"/>
      <c r="L163" s="22"/>
      <c r="M163" s="332" t="s">
        <v>60</v>
      </c>
      <c r="N163" s="332"/>
      <c r="O163" s="332"/>
      <c r="P163" s="332"/>
      <c r="Q163" s="332"/>
      <c r="R163" s="332"/>
      <c r="S163" s="332"/>
      <c r="T163" s="22"/>
      <c r="U163" s="22"/>
      <c r="V163" s="22"/>
      <c r="W163" s="332" t="s">
        <v>57</v>
      </c>
      <c r="X163" s="332"/>
      <c r="Y163" s="332"/>
      <c r="Z163" s="332"/>
      <c r="AA163" s="332"/>
      <c r="AB163" s="332"/>
      <c r="AC163" s="332"/>
      <c r="AE163" s="22"/>
      <c r="AF163" s="22"/>
      <c r="AH163" s="332" t="s">
        <v>63</v>
      </c>
      <c r="AI163" s="332"/>
      <c r="AJ163" s="332"/>
      <c r="AK163" s="332"/>
      <c r="AL163" s="332"/>
      <c r="AM163" s="332"/>
      <c r="AN163" s="332"/>
      <c r="AO163" s="332"/>
      <c r="AP163" s="332"/>
      <c r="AQ163" s="332"/>
    </row>
    <row r="164" spans="1:43" ht="3.75" customHeight="1">
      <c r="J164" s="15"/>
      <c r="AG164" s="15"/>
      <c r="AJ164" s="19"/>
      <c r="AK164" s="19"/>
      <c r="AL164" s="15"/>
    </row>
    <row r="165" spans="1:43" ht="15.75">
      <c r="A165" s="282" t="s">
        <v>431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c r="AL165" s="282"/>
      <c r="AM165" s="282"/>
      <c r="AN165" s="282"/>
      <c r="AO165" s="282"/>
      <c r="AP165" s="282"/>
      <c r="AQ165" s="282"/>
    </row>
    <row r="166" spans="1:43" ht="5.25" customHeight="1"/>
    <row r="167" spans="1:43">
      <c r="X167" s="295" t="s">
        <v>422</v>
      </c>
      <c r="Y167" s="295"/>
      <c r="Z167" s="295"/>
      <c r="AA167" s="295"/>
      <c r="AB167" s="295"/>
      <c r="AC167" s="295"/>
      <c r="AD167" s="295"/>
      <c r="AE167" s="295"/>
      <c r="AF167" s="295"/>
      <c r="AG167" s="295"/>
      <c r="AH167" s="295"/>
      <c r="AI167" s="295"/>
      <c r="AJ167" s="295"/>
      <c r="AK167" s="295"/>
      <c r="AL167" s="295"/>
      <c r="AM167" s="295"/>
      <c r="AN167" s="295"/>
      <c r="AO167" s="295"/>
      <c r="AP167" s="295"/>
      <c r="AQ167" s="295"/>
    </row>
    <row r="168" spans="1:43">
      <c r="T168" s="296" t="s">
        <v>1231</v>
      </c>
      <c r="U168" s="296"/>
      <c r="V168" s="296"/>
      <c r="W168" s="296"/>
      <c r="X168" s="296" t="s">
        <v>416</v>
      </c>
      <c r="Y168" s="296"/>
      <c r="Z168" s="296"/>
      <c r="AA168" s="296"/>
      <c r="AB168" s="296" t="s">
        <v>443</v>
      </c>
      <c r="AC168" s="296"/>
      <c r="AD168" s="296"/>
      <c r="AE168" s="296"/>
      <c r="AF168" s="296" t="s">
        <v>444</v>
      </c>
      <c r="AG168" s="296"/>
      <c r="AH168" s="296"/>
      <c r="AI168" s="296"/>
      <c r="AJ168" s="296" t="s">
        <v>1232</v>
      </c>
      <c r="AK168" s="296"/>
      <c r="AL168" s="296"/>
      <c r="AM168" s="296"/>
      <c r="AN168" s="296" t="s">
        <v>1233</v>
      </c>
      <c r="AO168" s="296"/>
      <c r="AP168" s="296"/>
      <c r="AQ168" s="296"/>
    </row>
    <row r="169" spans="1:43">
      <c r="B169" s="14" t="s">
        <v>432</v>
      </c>
      <c r="H169" s="4"/>
      <c r="I169" s="4"/>
      <c r="J169" s="4"/>
      <c r="K169" s="4"/>
      <c r="L169" s="14"/>
      <c r="M169" s="14"/>
      <c r="N169" s="14"/>
      <c r="O169" s="14"/>
      <c r="P169" s="14"/>
      <c r="Q169" s="14"/>
      <c r="R169" s="14"/>
      <c r="S169" s="14"/>
      <c r="T169" s="305">
        <f>CEILING('Дополнительная комплектация 2'!T169:W170*'Дополнительная комплектация'!$AS$1,'Дополнительная комплектация'!$AS$3)</f>
        <v>840</v>
      </c>
      <c r="U169" s="305"/>
      <c r="V169" s="305"/>
      <c r="W169" s="305"/>
      <c r="X169" s="305">
        <f>CEILING('Дополнительная комплектация 2'!X169:AA170*'Дополнительная комплектация'!$AS$1,'Дополнительная комплектация'!$AS$3)</f>
        <v>1290</v>
      </c>
      <c r="Y169" s="305"/>
      <c r="Z169" s="305"/>
      <c r="AA169" s="305"/>
      <c r="AB169" s="305">
        <f>CEILING('Дополнительная комплектация 2'!AB169:AE170*'Дополнительная комплектация'!$AS$1,'Дополнительная комплектация'!$AS$3)</f>
        <v>1460</v>
      </c>
      <c r="AC169" s="305"/>
      <c r="AD169" s="305"/>
      <c r="AE169" s="305"/>
      <c r="AF169" s="305">
        <f>CEILING('Дополнительная комплектация 2'!AF169:AI170*'Дополнительная комплектация'!$AS$1,'Дополнительная комплектация'!$AS$3)</f>
        <v>1740</v>
      </c>
      <c r="AG169" s="305"/>
      <c r="AH169" s="305"/>
      <c r="AI169" s="305"/>
      <c r="AJ169" s="305">
        <f>CEILING('Дополнительная комплектация 2'!AJ169:AM170*'Дополнительная комплектация'!$AS$1,'Дополнительная комплектация'!$AS$3)</f>
        <v>2180</v>
      </c>
      <c r="AK169" s="305"/>
      <c r="AL169" s="305"/>
      <c r="AM169" s="305"/>
      <c r="AN169" s="305">
        <f>CEILING('Дополнительная комплектация 2'!AN169:AQ170*'Дополнительная комплектация'!$AS$1,'Дополнительная комплектация'!$AS$3)</f>
        <v>2960</v>
      </c>
      <c r="AO169" s="305"/>
      <c r="AP169" s="305"/>
      <c r="AQ169" s="305"/>
    </row>
    <row r="170" spans="1:43">
      <c r="B170" s="23" t="s">
        <v>433</v>
      </c>
      <c r="C170" s="51"/>
      <c r="D170" s="51"/>
      <c r="E170" s="51"/>
      <c r="F170" s="51"/>
      <c r="G170" s="51"/>
      <c r="H170" s="51"/>
      <c r="I170" s="51"/>
      <c r="J170" s="51"/>
      <c r="K170" s="51"/>
      <c r="L170" s="23"/>
      <c r="M170" s="23"/>
      <c r="N170" s="23"/>
      <c r="O170" s="23"/>
      <c r="P170" s="23"/>
      <c r="Q170" s="23"/>
      <c r="R170" s="23"/>
      <c r="S170" s="23"/>
      <c r="T170" s="306"/>
      <c r="U170" s="306"/>
      <c r="V170" s="306"/>
      <c r="W170" s="306"/>
      <c r="X170" s="306"/>
      <c r="Y170" s="306"/>
      <c r="Z170" s="306"/>
      <c r="AA170" s="306"/>
      <c r="AB170" s="306"/>
      <c r="AC170" s="306"/>
      <c r="AD170" s="306"/>
      <c r="AE170" s="306"/>
      <c r="AF170" s="306"/>
      <c r="AG170" s="306"/>
      <c r="AH170" s="306"/>
      <c r="AI170" s="306"/>
      <c r="AJ170" s="306"/>
      <c r="AK170" s="306"/>
      <c r="AL170" s="306"/>
      <c r="AM170" s="306"/>
      <c r="AN170" s="306"/>
      <c r="AO170" s="306"/>
      <c r="AP170" s="306"/>
      <c r="AQ170" s="306"/>
    </row>
    <row r="171" spans="1:43">
      <c r="B171" s="14" t="s">
        <v>432</v>
      </c>
      <c r="H171" s="4"/>
      <c r="I171" s="202"/>
      <c r="J171" s="202"/>
      <c r="K171" s="202"/>
      <c r="L171" s="24"/>
      <c r="M171" s="24"/>
      <c r="N171" s="24"/>
      <c r="O171" s="24"/>
      <c r="P171" s="24"/>
      <c r="Q171" s="24"/>
      <c r="R171" s="24"/>
      <c r="S171" s="24"/>
      <c r="T171" s="305">
        <f>CEILING('Дополнительная комплектация 2'!T171:W172*'Дополнительная комплектация'!$AS$1,'Дополнительная комплектация'!$AS$3)</f>
        <v>1200</v>
      </c>
      <c r="U171" s="305"/>
      <c r="V171" s="305"/>
      <c r="W171" s="305"/>
      <c r="X171" s="305">
        <f>CEILING('Дополнительная комплектация 2'!X171:AA172*'Дополнительная комплектация'!$AS$1,'Дополнительная комплектация'!$AS$3)</f>
        <v>2190</v>
      </c>
      <c r="Y171" s="305"/>
      <c r="Z171" s="305"/>
      <c r="AA171" s="305"/>
      <c r="AB171" s="305">
        <f>CEILING('Дополнительная комплектация 2'!AB171:AE172*'Дополнительная комплектация'!$AS$1,'Дополнительная комплектация'!$AS$3)</f>
        <v>2460</v>
      </c>
      <c r="AC171" s="305"/>
      <c r="AD171" s="305"/>
      <c r="AE171" s="305"/>
      <c r="AF171" s="305">
        <f>CEILING('Дополнительная комплектация 2'!AF171:AI172*'Дополнительная комплектация'!$AS$1,'Дополнительная комплектация'!$AS$3)</f>
        <v>2750</v>
      </c>
      <c r="AG171" s="305"/>
      <c r="AH171" s="305"/>
      <c r="AI171" s="305"/>
      <c r="AJ171" s="305">
        <f>CEILING('Дополнительная комплектация 2'!AJ171:AM172*'Дополнительная комплектация'!$AS$1,'Дополнительная комплектация'!$AS$3)</f>
        <v>3080</v>
      </c>
      <c r="AK171" s="305"/>
      <c r="AL171" s="305"/>
      <c r="AM171" s="305"/>
      <c r="AN171" s="305">
        <f>CEILING('Дополнительная комплектация 2'!AN171:AQ172*'Дополнительная комплектация'!$AS$1,'Дополнительная комплектация'!$AS$3)</f>
        <v>3885</v>
      </c>
      <c r="AO171" s="305"/>
      <c r="AP171" s="305"/>
      <c r="AQ171" s="305"/>
    </row>
    <row r="172" spans="1:43">
      <c r="B172" s="23" t="s">
        <v>434</v>
      </c>
      <c r="C172" s="51"/>
      <c r="D172" s="51"/>
      <c r="E172" s="51"/>
      <c r="F172" s="51"/>
      <c r="G172" s="51"/>
      <c r="H172" s="51"/>
      <c r="I172" s="51"/>
      <c r="J172" s="51"/>
      <c r="K172" s="51"/>
      <c r="L172" s="23"/>
      <c r="M172" s="23"/>
      <c r="N172" s="23"/>
      <c r="O172" s="23"/>
      <c r="P172" s="23"/>
      <c r="Q172" s="23"/>
      <c r="R172" s="23"/>
      <c r="S172" s="23"/>
      <c r="T172" s="306"/>
      <c r="U172" s="306"/>
      <c r="V172" s="306"/>
      <c r="W172" s="306"/>
      <c r="X172" s="306"/>
      <c r="Y172" s="306"/>
      <c r="Z172" s="306"/>
      <c r="AA172" s="306"/>
      <c r="AB172" s="306"/>
      <c r="AC172" s="306"/>
      <c r="AD172" s="306"/>
      <c r="AE172" s="306"/>
      <c r="AF172" s="306"/>
      <c r="AG172" s="306"/>
      <c r="AH172" s="306"/>
      <c r="AI172" s="306"/>
      <c r="AJ172" s="306"/>
      <c r="AK172" s="306"/>
      <c r="AL172" s="306"/>
      <c r="AM172" s="306"/>
      <c r="AN172" s="306"/>
      <c r="AO172" s="306"/>
      <c r="AP172" s="306"/>
      <c r="AQ172" s="306"/>
    </row>
    <row r="173" spans="1:43">
      <c r="B173" s="14" t="s">
        <v>432</v>
      </c>
      <c r="H173" s="202"/>
      <c r="I173" s="202"/>
      <c r="J173" s="202"/>
      <c r="K173" s="202"/>
      <c r="L173" s="24"/>
      <c r="M173" s="24"/>
      <c r="N173" s="24"/>
      <c r="O173" s="24"/>
      <c r="P173" s="24"/>
      <c r="Q173" s="24"/>
      <c r="R173" s="24"/>
      <c r="S173" s="24"/>
      <c r="T173" s="305">
        <f>CEILING('Дополнительная комплектация 2'!T173:W174*'Дополнительная комплектация'!$AS$1,'Дополнительная комплектация'!$AS$3)</f>
        <v>1680</v>
      </c>
      <c r="U173" s="305"/>
      <c r="V173" s="305"/>
      <c r="W173" s="305"/>
      <c r="X173" s="305">
        <f>CEILING('Дополнительная комплектация 2'!X173:AA174*'Дополнительная комплектация'!$AS$1,'Дополнительная комплектация'!$AS$3)</f>
        <v>2580</v>
      </c>
      <c r="Y173" s="305"/>
      <c r="Z173" s="305"/>
      <c r="AA173" s="305"/>
      <c r="AB173" s="305">
        <f>CEILING('Дополнительная комплектация 2'!AB173:AE174*'Дополнительная комплектация'!$AS$1,'Дополнительная комплектация'!$AS$3)</f>
        <v>2930</v>
      </c>
      <c r="AC173" s="305"/>
      <c r="AD173" s="305"/>
      <c r="AE173" s="305"/>
      <c r="AF173" s="305">
        <f>CEILING('Дополнительная комплектация 2'!AF173:AI174*'Дополнительная комплектация'!$AS$1,'Дополнительная комплектация'!$AS$3)</f>
        <v>3490</v>
      </c>
      <c r="AG173" s="305"/>
      <c r="AH173" s="305"/>
      <c r="AI173" s="305"/>
      <c r="AJ173" s="305">
        <f>CEILING('Дополнительная комплектация 2'!AJ173:AM174*'Дополнительная комплектация'!$AS$1,'Дополнительная комплектация'!$AS$3)</f>
        <v>4360</v>
      </c>
      <c r="AK173" s="305"/>
      <c r="AL173" s="305"/>
      <c r="AM173" s="305"/>
      <c r="AN173" s="305">
        <f>CEILING('Дополнительная комплектация 2'!AN173:AQ174*'Дополнительная комплектация'!$AS$1,'Дополнительная комплектация'!$AS$3)</f>
        <v>5920</v>
      </c>
      <c r="AO173" s="305"/>
      <c r="AP173" s="305"/>
      <c r="AQ173" s="305"/>
    </row>
    <row r="174" spans="1:43">
      <c r="B174" s="23" t="s">
        <v>436</v>
      </c>
      <c r="C174" s="51"/>
      <c r="D174" s="51"/>
      <c r="E174" s="51"/>
      <c r="F174" s="51"/>
      <c r="G174" s="51"/>
      <c r="H174" s="51"/>
      <c r="I174" s="51"/>
      <c r="J174" s="51"/>
      <c r="K174" s="51"/>
      <c r="L174" s="23"/>
      <c r="M174" s="23"/>
      <c r="N174" s="23"/>
      <c r="O174" s="23"/>
      <c r="P174" s="23"/>
      <c r="Q174" s="23"/>
      <c r="R174" s="23"/>
      <c r="S174" s="23"/>
      <c r="T174" s="306"/>
      <c r="U174" s="306"/>
      <c r="V174" s="306"/>
      <c r="W174" s="306"/>
      <c r="X174" s="306"/>
      <c r="Y174" s="306"/>
      <c r="Z174" s="306"/>
      <c r="AA174" s="306"/>
      <c r="AB174" s="306"/>
      <c r="AC174" s="306"/>
      <c r="AD174" s="306"/>
      <c r="AE174" s="306"/>
      <c r="AF174" s="306"/>
      <c r="AG174" s="306"/>
      <c r="AH174" s="306"/>
      <c r="AI174" s="306"/>
      <c r="AJ174" s="306"/>
      <c r="AK174" s="306"/>
      <c r="AL174" s="306"/>
      <c r="AM174" s="306"/>
      <c r="AN174" s="306"/>
      <c r="AO174" s="306"/>
      <c r="AP174" s="306"/>
      <c r="AQ174" s="306"/>
    </row>
    <row r="175" spans="1:43">
      <c r="B175" s="14" t="s">
        <v>432</v>
      </c>
      <c r="H175" s="202"/>
      <c r="I175" s="202"/>
      <c r="J175" s="202"/>
      <c r="K175" s="202"/>
      <c r="L175" s="24"/>
      <c r="M175" s="24"/>
      <c r="N175" s="24"/>
      <c r="O175" s="24"/>
      <c r="P175" s="24"/>
      <c r="Q175" s="24"/>
      <c r="R175" s="24"/>
      <c r="S175" s="24"/>
      <c r="T175" s="305">
        <f>CEILING('Дополнительная комплектация 2'!T175:W176*'Дополнительная комплектация'!$AS$1,'Дополнительная комплектация'!$AS$3)</f>
        <v>2400</v>
      </c>
      <c r="U175" s="305"/>
      <c r="V175" s="305"/>
      <c r="W175" s="305"/>
      <c r="X175" s="305">
        <f>CEILING('Дополнительная комплектация 2'!X175:AA176*'Дополнительная комплектация'!$AS$1,'Дополнительная комплектация'!$AS$3)</f>
        <v>4360</v>
      </c>
      <c r="Y175" s="305"/>
      <c r="Z175" s="305"/>
      <c r="AA175" s="305"/>
      <c r="AB175" s="305">
        <f>CEILING('Дополнительная комплектация 2'!AB175:AE176*'Дополнительная комплектация'!$AS$1,'Дополнительная комплектация'!$AS$3)</f>
        <v>4920</v>
      </c>
      <c r="AC175" s="305"/>
      <c r="AD175" s="305"/>
      <c r="AE175" s="305"/>
      <c r="AF175" s="305">
        <f>CEILING('Дополнительная комплектация 2'!AF175:AI176*'Дополнительная комплектация'!$AS$1,'Дополнительная комплектация'!$AS$3)</f>
        <v>5470</v>
      </c>
      <c r="AG175" s="305"/>
      <c r="AH175" s="305"/>
      <c r="AI175" s="305"/>
      <c r="AJ175" s="305">
        <f>CEILING('Дополнительная комплектация 2'!AJ175:AM176*'Дополнительная комплектация'!$AS$1,'Дополнительная комплектация'!$AS$3)</f>
        <v>6160</v>
      </c>
      <c r="AK175" s="305"/>
      <c r="AL175" s="305"/>
      <c r="AM175" s="305"/>
      <c r="AN175" s="305">
        <f>CEILING('Дополнительная комплектация 2'!AN175:AQ176*'Дополнительная комплектация'!$AS$1,'Дополнительная комплектация'!$AS$3)</f>
        <v>7770</v>
      </c>
      <c r="AO175" s="305"/>
      <c r="AP175" s="305"/>
      <c r="AQ175" s="305"/>
    </row>
    <row r="176" spans="1:43">
      <c r="B176" s="23" t="s">
        <v>437</v>
      </c>
      <c r="C176" s="51"/>
      <c r="D176" s="51"/>
      <c r="E176" s="51"/>
      <c r="F176" s="51"/>
      <c r="G176" s="51"/>
      <c r="H176" s="51"/>
      <c r="I176" s="51"/>
      <c r="J176" s="51"/>
      <c r="K176" s="51"/>
      <c r="L176" s="23"/>
      <c r="M176" s="23"/>
      <c r="N176" s="23"/>
      <c r="O176" s="23"/>
      <c r="P176" s="23"/>
      <c r="Q176" s="23"/>
      <c r="R176" s="23"/>
      <c r="S176" s="23"/>
      <c r="T176" s="306"/>
      <c r="U176" s="306"/>
      <c r="V176" s="306"/>
      <c r="W176" s="306"/>
      <c r="X176" s="306"/>
      <c r="Y176" s="306"/>
      <c r="Z176" s="306"/>
      <c r="AA176" s="306"/>
      <c r="AB176" s="306"/>
      <c r="AC176" s="306"/>
      <c r="AD176" s="306"/>
      <c r="AE176" s="306"/>
      <c r="AF176" s="306"/>
      <c r="AG176" s="306"/>
      <c r="AH176" s="306"/>
      <c r="AI176" s="306"/>
      <c r="AJ176" s="306"/>
      <c r="AK176" s="306"/>
      <c r="AL176" s="306"/>
      <c r="AM176" s="306"/>
      <c r="AN176" s="306"/>
      <c r="AO176" s="306"/>
      <c r="AP176" s="306"/>
      <c r="AQ176" s="306"/>
    </row>
    <row r="177" spans="1:43">
      <c r="G177" s="14"/>
      <c r="H177" s="4"/>
      <c r="I177" s="4"/>
      <c r="J177" s="4"/>
      <c r="K177" s="4"/>
      <c r="L177" s="14"/>
      <c r="M177" s="14"/>
      <c r="N177" s="14"/>
      <c r="O177" s="14"/>
      <c r="P177" s="14"/>
      <c r="Q177" s="14"/>
      <c r="R177" s="14"/>
      <c r="S177" s="14"/>
      <c r="T177" s="14"/>
      <c r="U177" s="14"/>
      <c r="V177" s="14"/>
      <c r="W177" s="14"/>
      <c r="X177" s="209"/>
      <c r="Y177" s="209"/>
      <c r="Z177" s="209"/>
      <c r="AA177" s="209"/>
      <c r="AB177" s="209"/>
      <c r="AC177" s="209"/>
      <c r="AD177" s="209"/>
      <c r="AE177" s="209"/>
      <c r="AF177" s="209"/>
      <c r="AG177" s="209"/>
      <c r="AH177" s="209"/>
      <c r="AI177" s="209"/>
      <c r="AJ177" s="209"/>
      <c r="AK177" s="209"/>
      <c r="AL177" s="209"/>
      <c r="AM177" s="209"/>
      <c r="AN177" s="209"/>
      <c r="AO177" s="209"/>
      <c r="AP177" s="209"/>
      <c r="AQ177" s="209"/>
    </row>
    <row r="178" spans="1:43">
      <c r="G178" s="14"/>
      <c r="H178" s="4"/>
      <c r="I178" s="4"/>
      <c r="J178" s="4"/>
      <c r="K178" s="4"/>
      <c r="L178" s="14"/>
      <c r="M178" s="14"/>
      <c r="N178" s="14"/>
      <c r="O178" s="14"/>
      <c r="P178" s="14"/>
      <c r="Q178" s="14"/>
      <c r="R178" s="14"/>
      <c r="S178" s="14"/>
      <c r="T178" s="14"/>
      <c r="U178" s="14"/>
      <c r="V178" s="14"/>
      <c r="W178" s="14"/>
      <c r="X178" s="209"/>
      <c r="Y178" s="209"/>
      <c r="Z178" s="209"/>
      <c r="AA178" s="209"/>
      <c r="AB178" s="209"/>
      <c r="AC178" s="209"/>
      <c r="AD178" s="209"/>
      <c r="AE178" s="209"/>
      <c r="AF178" s="209"/>
      <c r="AG178" s="209"/>
      <c r="AH178" s="209"/>
      <c r="AI178" s="209"/>
      <c r="AJ178" s="209"/>
      <c r="AK178" s="209"/>
      <c r="AL178" s="209"/>
      <c r="AM178" s="209"/>
      <c r="AN178" s="209"/>
      <c r="AO178" s="209"/>
      <c r="AP178" s="209"/>
      <c r="AQ178" s="209"/>
    </row>
    <row r="179" spans="1:43">
      <c r="A179" s="337" t="s">
        <v>438</v>
      </c>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c r="AA179" s="337"/>
      <c r="AB179" s="337"/>
      <c r="AC179" s="337"/>
      <c r="AD179" s="337"/>
      <c r="AE179" s="337"/>
      <c r="AF179" s="337"/>
      <c r="AG179" s="337"/>
      <c r="AH179" s="337"/>
      <c r="AI179" s="337"/>
      <c r="AJ179" s="337"/>
      <c r="AK179" s="337"/>
      <c r="AL179" s="337"/>
      <c r="AM179" s="337"/>
      <c r="AN179" s="337"/>
      <c r="AO179" s="337"/>
      <c r="AP179" s="337"/>
      <c r="AQ179" s="337"/>
    </row>
    <row r="180" spans="1:43" ht="4.5"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row>
    <row r="184" spans="1:43">
      <c r="A184" s="15" t="s">
        <v>439</v>
      </c>
      <c r="Q184" s="15" t="s">
        <v>441</v>
      </c>
      <c r="AG184" s="15" t="s">
        <v>1115</v>
      </c>
    </row>
    <row r="185" spans="1:43" ht="15.75" thickBot="1">
      <c r="A185" s="25" t="s">
        <v>532</v>
      </c>
      <c r="B185" s="18"/>
      <c r="C185" s="18"/>
      <c r="D185" s="18"/>
      <c r="E185" s="18"/>
      <c r="F185" s="18"/>
      <c r="G185" s="18"/>
      <c r="H185" s="280">
        <f>CEILING('Дополнительная комплектация 2'!H185:I185*'Дополнительная комплектация'!$AS$1,'Дополнительная комплектация'!$AS$3)</f>
        <v>282</v>
      </c>
      <c r="I185" s="280"/>
      <c r="J185" s="25" t="s">
        <v>520</v>
      </c>
      <c r="K185" s="18"/>
      <c r="Q185" s="18"/>
      <c r="R185" s="18"/>
      <c r="S185" s="18"/>
      <c r="T185" s="18"/>
      <c r="U185" s="18"/>
      <c r="V185" s="18"/>
      <c r="W185" s="18"/>
      <c r="X185" s="18"/>
      <c r="Y185" s="280">
        <f>CEILING('Дополнительная комплектация 2'!Y185:Z185*'Дополнительная комплектация'!$AS$1,'Дополнительная комплектация'!$AS$3)</f>
        <v>17</v>
      </c>
      <c r="Z185" s="280"/>
      <c r="AA185" s="25" t="s">
        <v>520</v>
      </c>
      <c r="AB185" s="18"/>
      <c r="AG185" s="26" t="s">
        <v>578</v>
      </c>
      <c r="AM185" s="280">
        <f>CEILING('Дополнительная комплектация 2'!AM185:AN185*'Дополнительная комплектация'!$AS$1,'Дополнительная комплектация'!$AS$3)</f>
        <v>330</v>
      </c>
      <c r="AN185" s="280"/>
      <c r="AO185" s="15" t="s">
        <v>500</v>
      </c>
    </row>
    <row r="186" spans="1:43">
      <c r="A186" s="15" t="s">
        <v>440</v>
      </c>
      <c r="Q186" s="15" t="s">
        <v>442</v>
      </c>
    </row>
    <row r="187" spans="1:43" ht="15.75" thickBot="1">
      <c r="A187" s="25" t="s">
        <v>580</v>
      </c>
      <c r="B187" s="18"/>
      <c r="C187" s="18"/>
      <c r="D187" s="18"/>
      <c r="E187" s="18"/>
      <c r="F187" s="18"/>
      <c r="G187" s="18"/>
      <c r="H187" s="280">
        <f>CEILING('Дополнительная комплектация 2'!H187:I187*'Дополнительная комплектация'!$AS$1,'Дополнительная комплектация'!$AS$3)</f>
        <v>356</v>
      </c>
      <c r="I187" s="280"/>
      <c r="J187" s="25" t="s">
        <v>520</v>
      </c>
      <c r="K187" s="18"/>
      <c r="Q187" s="18"/>
      <c r="R187" s="18"/>
      <c r="S187" s="18"/>
      <c r="T187" s="18"/>
      <c r="U187" s="18"/>
      <c r="V187" s="18"/>
      <c r="W187" s="18"/>
      <c r="X187" s="18"/>
      <c r="Y187" s="280">
        <f>CEILING('Дополнительная комплектация 2'!Y187:Z187*'Дополнительная комплектация'!$AS$1,'Дополнительная комплектация'!$AS$3)</f>
        <v>40</v>
      </c>
      <c r="Z187" s="280"/>
      <c r="AA187" s="25" t="s">
        <v>520</v>
      </c>
      <c r="AB187" s="18"/>
    </row>
    <row r="189" spans="1:43">
      <c r="G189" s="15" t="s">
        <v>108</v>
      </c>
      <c r="Y189" s="15" t="s">
        <v>107</v>
      </c>
    </row>
    <row r="190" spans="1:43">
      <c r="G190" s="15" t="s">
        <v>533</v>
      </c>
      <c r="K190" s="280">
        <f>CEILING('Дополнительная комплектация 2'!K190:L190*'Дополнительная комплектация'!$AS$1,'Дополнительная комплектация'!$AS$3)</f>
        <v>501</v>
      </c>
      <c r="L190" s="280"/>
      <c r="M190" s="15" t="s">
        <v>520</v>
      </c>
      <c r="Y190" s="15" t="s">
        <v>533</v>
      </c>
      <c r="AC190" s="280">
        <f>CEILING('Дополнительная комплектация 2'!AC190:AD190*'Дополнительная комплектация'!$AS$1,'Дополнительная комплектация'!$AS$3)</f>
        <v>358</v>
      </c>
      <c r="AD190" s="280"/>
      <c r="AE190" s="15" t="s">
        <v>527</v>
      </c>
    </row>
    <row r="191" spans="1:43" ht="4.5" customHeight="1">
      <c r="G191" s="15"/>
      <c r="K191" s="255"/>
      <c r="L191" s="255"/>
      <c r="M191" s="15"/>
      <c r="Y191" s="15"/>
      <c r="AC191" s="255"/>
      <c r="AD191" s="255"/>
      <c r="AE191" s="15"/>
    </row>
    <row r="192" spans="1:43" ht="15" customHeight="1">
      <c r="A192" s="282" t="s">
        <v>86</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c r="AL192" s="282"/>
      <c r="AM192" s="282"/>
      <c r="AN192" s="282"/>
      <c r="AO192" s="282"/>
      <c r="AP192" s="282"/>
      <c r="AQ192" s="282"/>
    </row>
    <row r="193" spans="1:41">
      <c r="A193" s="27"/>
      <c r="B193" s="28"/>
      <c r="C193" s="28"/>
      <c r="D193" s="28"/>
      <c r="E193" s="28"/>
      <c r="F193" s="28"/>
      <c r="G193" s="28"/>
      <c r="H193" s="28"/>
      <c r="I193" s="28"/>
      <c r="J193" s="28"/>
      <c r="K193" s="28"/>
      <c r="L193" s="28"/>
    </row>
    <row r="194" spans="1:41">
      <c r="A194" s="27"/>
      <c r="B194" s="28"/>
      <c r="C194" s="28"/>
      <c r="D194" s="28"/>
      <c r="E194" s="28"/>
      <c r="F194" s="28"/>
      <c r="G194" s="28"/>
      <c r="H194" s="28"/>
      <c r="I194" s="28"/>
      <c r="J194" s="28"/>
      <c r="K194" s="28"/>
      <c r="L194" s="28"/>
    </row>
    <row r="195" spans="1:41" ht="15" customHeight="1">
      <c r="C195" s="15" t="s">
        <v>607</v>
      </c>
      <c r="P195" s="15" t="s">
        <v>88</v>
      </c>
      <c r="AD195" s="15" t="s">
        <v>89</v>
      </c>
    </row>
    <row r="196" spans="1:41" ht="15" customHeight="1">
      <c r="B196" s="298" t="s">
        <v>1083</v>
      </c>
      <c r="C196" s="298"/>
      <c r="D196" s="298"/>
      <c r="E196" s="298"/>
      <c r="F196" s="298"/>
      <c r="G196" s="298"/>
      <c r="H196" s="298"/>
      <c r="I196" s="298"/>
      <c r="J196" s="298"/>
      <c r="K196" s="298"/>
      <c r="L196" s="298"/>
      <c r="M196" s="298"/>
      <c r="P196" s="284" t="s">
        <v>1083</v>
      </c>
      <c r="Q196" s="284"/>
      <c r="R196" s="284"/>
      <c r="S196" s="284"/>
      <c r="T196" s="284"/>
      <c r="U196" s="284"/>
      <c r="V196" s="284"/>
      <c r="W196" s="284"/>
      <c r="X196" s="284"/>
      <c r="Y196" s="284"/>
      <c r="Z196" s="284"/>
      <c r="AA196" s="285"/>
      <c r="AD196" s="284" t="s">
        <v>1083</v>
      </c>
      <c r="AE196" s="284"/>
      <c r="AF196" s="284"/>
      <c r="AG196" s="284"/>
      <c r="AH196" s="284"/>
      <c r="AI196" s="284"/>
      <c r="AJ196" s="284"/>
      <c r="AK196" s="284"/>
      <c r="AL196" s="284"/>
      <c r="AM196" s="284"/>
      <c r="AN196" s="284"/>
      <c r="AO196" s="285"/>
    </row>
    <row r="197" spans="1:41" ht="15" customHeight="1">
      <c r="B197" s="298" t="s">
        <v>1213</v>
      </c>
      <c r="C197" s="298"/>
      <c r="D197" s="298"/>
      <c r="E197" s="298" t="s">
        <v>416</v>
      </c>
      <c r="F197" s="298"/>
      <c r="G197" s="298"/>
      <c r="H197" s="298" t="s">
        <v>443</v>
      </c>
      <c r="I197" s="298"/>
      <c r="J197" s="298"/>
      <c r="K197" s="298" t="s">
        <v>444</v>
      </c>
      <c r="L197" s="298"/>
      <c r="M197" s="298"/>
      <c r="P197" s="298" t="s">
        <v>1213</v>
      </c>
      <c r="Q197" s="298"/>
      <c r="R197" s="298"/>
      <c r="S197" s="298" t="s">
        <v>416</v>
      </c>
      <c r="T197" s="298"/>
      <c r="U197" s="298"/>
      <c r="V197" s="298" t="s">
        <v>443</v>
      </c>
      <c r="W197" s="298"/>
      <c r="X197" s="298"/>
      <c r="Y197" s="298" t="s">
        <v>444</v>
      </c>
      <c r="Z197" s="298"/>
      <c r="AA197" s="298"/>
      <c r="AD197" s="298" t="s">
        <v>1213</v>
      </c>
      <c r="AE197" s="298"/>
      <c r="AF197" s="298"/>
      <c r="AG197" s="298" t="s">
        <v>416</v>
      </c>
      <c r="AH197" s="298"/>
      <c r="AI197" s="298"/>
      <c r="AJ197" s="298" t="s">
        <v>443</v>
      </c>
      <c r="AK197" s="298"/>
      <c r="AL197" s="298"/>
      <c r="AM197" s="298" t="s">
        <v>444</v>
      </c>
      <c r="AN197" s="298"/>
      <c r="AO197" s="298"/>
    </row>
    <row r="198" spans="1:41" ht="15" customHeight="1">
      <c r="B198" s="302">
        <f>CEILING('Дополнительная комплектация 2'!B198:D198*'Дополнительная комплектация'!$AS$1,'Дополнительная комплектация'!$AS$3)</f>
        <v>210</v>
      </c>
      <c r="C198" s="303"/>
      <c r="D198" s="304"/>
      <c r="E198" s="298">
        <f>CEILING('Дополнительная комплектация 2'!E198:G198*'Дополнительная комплектация'!$AS$1,'Дополнительная комплектация'!$AS$3)</f>
        <v>400</v>
      </c>
      <c r="F198" s="298"/>
      <c r="G198" s="298"/>
      <c r="H198" s="298">
        <f>CEILING('Дополнительная комплектация 2'!H198:J198*'Дополнительная комплектация'!$AS$1,'Дополнительная комплектация'!$AS$3)</f>
        <v>480</v>
      </c>
      <c r="I198" s="298"/>
      <c r="J198" s="298"/>
      <c r="K198" s="298">
        <f>CEILING('Дополнительная комплектация 2'!K198:M198*'Дополнительная комплектация'!$AS$1,'Дополнительная комплектация'!$AS$3)</f>
        <v>570</v>
      </c>
      <c r="L198" s="298"/>
      <c r="M198" s="298"/>
      <c r="P198" s="302">
        <f>CEILING('Дополнительная комплектация 2'!P198:R198*'Дополнительная комплектация'!$AS$1,'Дополнительная комплектация'!$AS$3)</f>
        <v>80</v>
      </c>
      <c r="Q198" s="303"/>
      <c r="R198" s="304"/>
      <c r="S198" s="298">
        <f>CEILING('Дополнительная комплектация 2'!S198:U198*'Дополнительная комплектация'!$AS$1,'Дополнительная комплектация'!$AS$3)</f>
        <v>150</v>
      </c>
      <c r="T198" s="298"/>
      <c r="U198" s="298"/>
      <c r="V198" s="298">
        <f>CEILING('Дополнительная комплектация 2'!V198:X198*'Дополнительная комплектация'!$AS$1,'Дополнительная комплектация'!$AS$3)</f>
        <v>180</v>
      </c>
      <c r="W198" s="298"/>
      <c r="X198" s="298"/>
      <c r="Y198" s="298">
        <f>CEILING('Дополнительная комплектация 2'!Y198:AA198*'Дополнительная комплектация'!$AS$1,'Дополнительная комплектация'!$AS$3)</f>
        <v>210</v>
      </c>
      <c r="Z198" s="298"/>
      <c r="AA198" s="298"/>
      <c r="AD198" s="302">
        <f>CEILING('Дополнительная комплектация 2'!AD198:AF198*'Дополнительная комплектация'!$AS$1,'Дополнительная комплектация'!$AS$3)</f>
        <v>70</v>
      </c>
      <c r="AE198" s="303"/>
      <c r="AF198" s="304"/>
      <c r="AG198" s="298">
        <f>CEILING('Дополнительная комплектация 2'!AG198:AI198*'Дополнительная комплектация'!$AS$1,'Дополнительная комплектация'!$AS$3)</f>
        <v>140</v>
      </c>
      <c r="AH198" s="298"/>
      <c r="AI198" s="298"/>
      <c r="AJ198" s="298">
        <f>CEILING('Дополнительная комплектация 2'!AJ198:AL198*'Дополнительная комплектация'!$AS$1,'Дополнительная комплектация'!$AS$3)</f>
        <v>170</v>
      </c>
      <c r="AK198" s="298"/>
      <c r="AL198" s="298"/>
      <c r="AM198" s="298">
        <f>CEILING('Дополнительная комплектация 2'!AM198:AO198*'Дополнительная комплектация'!$AS$1,'Дополнительная комплектация'!$AS$3)</f>
        <v>200</v>
      </c>
      <c r="AN198" s="298"/>
      <c r="AO198" s="298"/>
    </row>
    <row r="199" spans="1:41" ht="15" customHeight="1">
      <c r="B199" s="28"/>
      <c r="C199" s="28"/>
      <c r="D199" s="28"/>
      <c r="E199" s="28"/>
      <c r="F199" s="28"/>
      <c r="G199" s="28"/>
      <c r="H199" s="28"/>
      <c r="I199" s="28"/>
      <c r="J199" s="28"/>
      <c r="K199" s="28"/>
    </row>
    <row r="200" spans="1:41" ht="15" customHeight="1">
      <c r="B200" s="28"/>
      <c r="C200" s="28"/>
      <c r="D200" s="28"/>
      <c r="E200" s="28"/>
      <c r="F200" s="28"/>
      <c r="G200" s="28"/>
      <c r="H200" s="28"/>
      <c r="I200" s="28"/>
      <c r="J200" s="28"/>
      <c r="K200" s="28"/>
    </row>
    <row r="201" spans="1:41" ht="15" customHeight="1">
      <c r="A201" s="15" t="s">
        <v>90</v>
      </c>
      <c r="C201" s="28"/>
      <c r="D201" s="28"/>
      <c r="E201" s="28"/>
      <c r="F201" s="28"/>
      <c r="G201" s="28"/>
      <c r="H201" s="28"/>
      <c r="I201" s="28"/>
      <c r="J201" s="28"/>
      <c r="K201" s="28"/>
      <c r="L201" s="28"/>
      <c r="O201" s="15" t="s">
        <v>91</v>
      </c>
      <c r="AC201" s="15" t="s">
        <v>92</v>
      </c>
    </row>
    <row r="202" spans="1:41" ht="15" customHeight="1">
      <c r="B202" s="298" t="s">
        <v>1083</v>
      </c>
      <c r="C202" s="298"/>
      <c r="D202" s="298"/>
      <c r="E202" s="298"/>
      <c r="F202" s="298"/>
      <c r="G202" s="298"/>
      <c r="H202" s="298"/>
      <c r="I202" s="298"/>
      <c r="J202" s="298"/>
      <c r="K202" s="298"/>
      <c r="L202" s="298"/>
      <c r="M202" s="298"/>
      <c r="P202" s="298" t="s">
        <v>1083</v>
      </c>
      <c r="Q202" s="298"/>
      <c r="R202" s="298"/>
      <c r="S202" s="298"/>
      <c r="T202" s="298"/>
      <c r="U202" s="298"/>
      <c r="V202" s="298"/>
      <c r="W202" s="298"/>
      <c r="X202" s="298"/>
      <c r="Y202" s="298"/>
      <c r="Z202" s="298"/>
      <c r="AA202" s="298"/>
      <c r="AD202" s="298" t="s">
        <v>1083</v>
      </c>
      <c r="AE202" s="298"/>
      <c r="AF202" s="298"/>
      <c r="AG202" s="298"/>
      <c r="AH202" s="298"/>
      <c r="AI202" s="298"/>
      <c r="AJ202" s="298"/>
      <c r="AK202" s="298"/>
      <c r="AL202" s="298"/>
      <c r="AM202" s="298"/>
      <c r="AN202" s="298"/>
      <c r="AO202" s="298"/>
    </row>
    <row r="203" spans="1:41" ht="15" customHeight="1">
      <c r="B203" s="298" t="s">
        <v>1213</v>
      </c>
      <c r="C203" s="298"/>
      <c r="D203" s="298"/>
      <c r="E203" s="298" t="s">
        <v>416</v>
      </c>
      <c r="F203" s="298"/>
      <c r="G203" s="298"/>
      <c r="H203" s="298" t="s">
        <v>443</v>
      </c>
      <c r="I203" s="298"/>
      <c r="J203" s="298"/>
      <c r="K203" s="298" t="s">
        <v>444</v>
      </c>
      <c r="L203" s="298"/>
      <c r="M203" s="298"/>
      <c r="P203" s="286" t="s">
        <v>1213</v>
      </c>
      <c r="Q203" s="286"/>
      <c r="R203" s="286"/>
      <c r="S203" s="286" t="s">
        <v>416</v>
      </c>
      <c r="T203" s="286"/>
      <c r="U203" s="286"/>
      <c r="V203" s="286" t="s">
        <v>443</v>
      </c>
      <c r="W203" s="286"/>
      <c r="X203" s="286"/>
      <c r="Y203" s="286" t="s">
        <v>444</v>
      </c>
      <c r="Z203" s="286"/>
      <c r="AA203" s="286"/>
      <c r="AD203" s="286" t="s">
        <v>1213</v>
      </c>
      <c r="AE203" s="286"/>
      <c r="AF203" s="286"/>
      <c r="AG203" s="286" t="s">
        <v>416</v>
      </c>
      <c r="AH203" s="286"/>
      <c r="AI203" s="286"/>
      <c r="AJ203" s="286" t="s">
        <v>443</v>
      </c>
      <c r="AK203" s="286"/>
      <c r="AL203" s="286"/>
      <c r="AM203" s="286" t="s">
        <v>444</v>
      </c>
      <c r="AN203" s="286"/>
      <c r="AO203" s="286"/>
    </row>
    <row r="204" spans="1:41">
      <c r="B204" s="298">
        <f>CEILING('Дополнительная комплектация 2'!B204:D204*'Дополнительная комплектация'!$AS$1,'Дополнительная комплектация'!$AS$3)</f>
        <v>60</v>
      </c>
      <c r="C204" s="298"/>
      <c r="D204" s="298"/>
      <c r="E204" s="298">
        <f>CEILING('Дополнительная комплектация 2'!E204:G204*'Дополнительная комплектация'!$AS$1,'Дополнительная комплектация'!$AS$3)</f>
        <v>110</v>
      </c>
      <c r="F204" s="298"/>
      <c r="G204" s="298"/>
      <c r="H204" s="298">
        <f>CEILING('Дополнительная комплектация 2'!H204:J204*'Дополнительная комплектация'!$AS$1,'Дополнительная комплектация'!$AS$3)</f>
        <v>130</v>
      </c>
      <c r="I204" s="298"/>
      <c r="J204" s="298"/>
      <c r="K204" s="298">
        <f>CEILING('Дополнительная комплектация 2'!K204:M204*'Дополнительная комплектация'!$AS$1,'Дополнительная комплектация'!$AS$3)</f>
        <v>150</v>
      </c>
      <c r="L204" s="298"/>
      <c r="M204" s="298"/>
      <c r="P204" s="302">
        <f>CEILING('Дополнительная комплектация 2'!P204:R204*'Дополнительная комплектация'!$AS$1,'Дополнительная комплектация'!$AS$3)</f>
        <v>80</v>
      </c>
      <c r="Q204" s="303"/>
      <c r="R204" s="304"/>
      <c r="S204" s="298">
        <f>CEILING('Дополнительная комплектация 2'!S204:U204*'Дополнительная комплектация'!$AS$1,'Дополнительная комплектация'!$AS$3)</f>
        <v>150</v>
      </c>
      <c r="T204" s="298"/>
      <c r="U204" s="298"/>
      <c r="V204" s="298">
        <f>CEILING('Дополнительная комплектация 2'!V204:X204*'Дополнительная комплектация'!$AS$1,'Дополнительная комплектация'!$AS$3)</f>
        <v>180</v>
      </c>
      <c r="W204" s="298"/>
      <c r="X204" s="298"/>
      <c r="Y204" s="298">
        <f>CEILING('Дополнительная комплектация 2'!Y204:AA204*'Дополнительная комплектация'!$AS$1,'Дополнительная комплектация'!$AS$3)</f>
        <v>210</v>
      </c>
      <c r="Z204" s="298"/>
      <c r="AA204" s="298"/>
      <c r="AD204" s="302">
        <f>CEILING('Дополнительная комплектация 2'!AD204:AF204*'Дополнительная комплектация'!$AS$1,'Дополнительная комплектация'!$AS$3)</f>
        <v>60</v>
      </c>
      <c r="AE204" s="303"/>
      <c r="AF204" s="304"/>
      <c r="AG204" s="298">
        <f>CEILING('Дополнительная комплектация 2'!AG204:AI204*'Дополнительная комплектация'!$AS$1,'Дополнительная комплектация'!$AS$3)</f>
        <v>110</v>
      </c>
      <c r="AH204" s="298"/>
      <c r="AI204" s="298"/>
      <c r="AJ204" s="298">
        <f>CEILING('Дополнительная комплектация 2'!AJ204:AL204*'Дополнительная комплектация'!$AS$1,'Дополнительная комплектация'!$AS$3)</f>
        <v>130</v>
      </c>
      <c r="AK204" s="298"/>
      <c r="AL204" s="298"/>
      <c r="AM204" s="298">
        <f>CEILING('Дополнительная комплектация 2'!AM204:AO204*'Дополнительная комплектация'!$AS$1,'Дополнительная комплектация'!$AS$3)</f>
        <v>150</v>
      </c>
      <c r="AN204" s="298"/>
      <c r="AO204" s="298"/>
    </row>
    <row r="207" spans="1:41">
      <c r="A207" s="15" t="s">
        <v>93</v>
      </c>
      <c r="Q207" s="15" t="s">
        <v>94</v>
      </c>
      <c r="AC207" s="15" t="s">
        <v>95</v>
      </c>
    </row>
    <row r="208" spans="1:41" ht="15" customHeight="1">
      <c r="B208" s="298" t="s">
        <v>1083</v>
      </c>
      <c r="C208" s="298"/>
      <c r="D208" s="298"/>
      <c r="E208" s="298"/>
      <c r="F208" s="298"/>
      <c r="G208" s="298"/>
      <c r="H208" s="298"/>
      <c r="I208" s="298"/>
      <c r="J208" s="298"/>
      <c r="K208" s="298"/>
      <c r="L208" s="298"/>
      <c r="M208" s="298"/>
      <c r="P208" s="298" t="s">
        <v>1083</v>
      </c>
      <c r="Q208" s="298"/>
      <c r="R208" s="298"/>
      <c r="S208" s="298"/>
      <c r="T208" s="298"/>
      <c r="U208" s="298"/>
      <c r="V208" s="298"/>
      <c r="W208" s="298"/>
      <c r="X208" s="298"/>
      <c r="Y208" s="298"/>
      <c r="Z208" s="298"/>
      <c r="AA208" s="298"/>
      <c r="AD208" s="298" t="s">
        <v>1083</v>
      </c>
      <c r="AE208" s="298"/>
      <c r="AF208" s="298"/>
      <c r="AG208" s="298"/>
      <c r="AH208" s="298"/>
      <c r="AI208" s="298"/>
      <c r="AJ208" s="298"/>
      <c r="AK208" s="298"/>
      <c r="AL208" s="298"/>
      <c r="AM208" s="298"/>
      <c r="AN208" s="298"/>
      <c r="AO208" s="298"/>
    </row>
    <row r="209" spans="1:43">
      <c r="B209" s="286" t="s">
        <v>1213</v>
      </c>
      <c r="C209" s="286"/>
      <c r="D209" s="286"/>
      <c r="E209" s="286" t="s">
        <v>416</v>
      </c>
      <c r="F209" s="286"/>
      <c r="G209" s="286"/>
      <c r="H209" s="286" t="s">
        <v>443</v>
      </c>
      <c r="I209" s="286"/>
      <c r="J209" s="286"/>
      <c r="K209" s="286" t="s">
        <v>444</v>
      </c>
      <c r="L209" s="286"/>
      <c r="M209" s="286"/>
      <c r="P209" s="286" t="s">
        <v>1213</v>
      </c>
      <c r="Q209" s="286"/>
      <c r="R209" s="286"/>
      <c r="S209" s="286" t="s">
        <v>416</v>
      </c>
      <c r="T209" s="286"/>
      <c r="U209" s="286"/>
      <c r="V209" s="286" t="s">
        <v>443</v>
      </c>
      <c r="W209" s="286"/>
      <c r="X209" s="286"/>
      <c r="Y209" s="286" t="s">
        <v>444</v>
      </c>
      <c r="Z209" s="286"/>
      <c r="AA209" s="286"/>
      <c r="AD209" s="286" t="s">
        <v>1213</v>
      </c>
      <c r="AE209" s="286"/>
      <c r="AF209" s="286"/>
      <c r="AG209" s="286" t="s">
        <v>416</v>
      </c>
      <c r="AH209" s="286"/>
      <c r="AI209" s="286"/>
      <c r="AJ209" s="286" t="s">
        <v>443</v>
      </c>
      <c r="AK209" s="286"/>
      <c r="AL209" s="286"/>
      <c r="AM209" s="286" t="s">
        <v>444</v>
      </c>
      <c r="AN209" s="286"/>
      <c r="AO209" s="286"/>
    </row>
    <row r="210" spans="1:43">
      <c r="B210" s="302">
        <f>CEILING('Дополнительная комплектация 2'!B210:D210*'Дополнительная комплектация'!$AS$1,'Дополнительная комплектация'!$AS$3)</f>
        <v>90</v>
      </c>
      <c r="C210" s="303"/>
      <c r="D210" s="304"/>
      <c r="E210" s="302">
        <f>CEILING('Дополнительная комплектация 2'!E210:G210*'Дополнительная комплектация'!$AS$1,'Дополнительная комплектация'!$AS$3)</f>
        <v>180</v>
      </c>
      <c r="F210" s="303"/>
      <c r="G210" s="304"/>
      <c r="H210" s="302">
        <f>CEILING('Дополнительная комплектация 2'!H210:J210*'Дополнительная комплектация'!$AS$1,'Дополнительная комплектация'!$AS$3)</f>
        <v>210</v>
      </c>
      <c r="I210" s="303"/>
      <c r="J210" s="304"/>
      <c r="K210" s="302">
        <f>CEILING('Дополнительная комплектация 2'!K210:M210*'Дополнительная комплектация'!$AS$1,'Дополнительная комплектация'!$AS$3)</f>
        <v>260</v>
      </c>
      <c r="L210" s="303"/>
      <c r="M210" s="304"/>
      <c r="P210" s="298">
        <f>CEILING('Дополнительная комплектация 2'!P210:R210*'Дополнительная комплектация'!$AS$1,'Дополнительная комплектация'!$AS$3)</f>
        <v>140</v>
      </c>
      <c r="Q210" s="298"/>
      <c r="R210" s="298"/>
      <c r="S210" s="298">
        <f>CEILING('Дополнительная комплектация 2'!S210:U210*'Дополнительная комплектация'!$AS$1,'Дополнительная комплектация'!$AS$3)</f>
        <v>270</v>
      </c>
      <c r="T210" s="298"/>
      <c r="U210" s="298"/>
      <c r="V210" s="298">
        <f>CEILING('Дополнительная комплектация 2'!V210:X210*'Дополнительная комплектация'!$AS$1,'Дополнительная комплектация'!$AS$3)</f>
        <v>320</v>
      </c>
      <c r="W210" s="298"/>
      <c r="X210" s="298"/>
      <c r="Y210" s="298">
        <f>CEILING('Дополнительная комплектация 2'!Y210:AA210*'Дополнительная комплектация'!$AS$1,'Дополнительная комплектация'!$AS$3)</f>
        <v>390</v>
      </c>
      <c r="Z210" s="298"/>
      <c r="AA210" s="298"/>
      <c r="AD210" s="298">
        <f>CEILING('Дополнительная комплектация 2'!AD210:AF210*'Дополнительная комплектация'!$AS$1,'Дополнительная комплектация'!$AS$3)</f>
        <v>40</v>
      </c>
      <c r="AE210" s="298"/>
      <c r="AF210" s="298"/>
      <c r="AG210" s="298">
        <f>CEILING('Дополнительная комплектация 2'!AG210:AI210*'Дополнительная комплектация'!$AS$1,'Дополнительная комплектация'!$AS$3)</f>
        <v>80</v>
      </c>
      <c r="AH210" s="298"/>
      <c r="AI210" s="298"/>
      <c r="AJ210" s="298">
        <f>CEILING('Дополнительная комплектация 2'!AJ210:AL210*'Дополнительная комплектация'!$AS$1,'Дополнительная комплектация'!$AS$3)</f>
        <v>90</v>
      </c>
      <c r="AK210" s="298"/>
      <c r="AL210" s="298"/>
      <c r="AM210" s="298">
        <f>CEILING('Дополнительная комплектация 2'!AM210:AO210*'Дополнительная комплектация'!$AS$1,'Дополнительная комплектация'!$AS$3)</f>
        <v>110</v>
      </c>
      <c r="AN210" s="298"/>
      <c r="AO210" s="298"/>
    </row>
    <row r="213" spans="1:43" ht="15" customHeight="1">
      <c r="B213" s="15" t="s">
        <v>96</v>
      </c>
      <c r="G213" s="4"/>
      <c r="H213" s="4"/>
      <c r="I213" s="4"/>
      <c r="J213" s="4"/>
      <c r="K213" s="4"/>
      <c r="P213" s="15" t="s">
        <v>608</v>
      </c>
    </row>
    <row r="214" spans="1:43" ht="15" customHeight="1">
      <c r="B214" s="298" t="s">
        <v>1083</v>
      </c>
      <c r="C214" s="298"/>
      <c r="D214" s="298"/>
      <c r="E214" s="298"/>
      <c r="F214" s="298"/>
      <c r="G214" s="298"/>
      <c r="H214" s="298"/>
      <c r="I214" s="298"/>
      <c r="J214" s="298"/>
      <c r="K214" s="298"/>
      <c r="L214" s="298"/>
      <c r="M214" s="298"/>
      <c r="P214" s="298" t="s">
        <v>1083</v>
      </c>
      <c r="Q214" s="298"/>
      <c r="R214" s="298"/>
      <c r="S214" s="298"/>
      <c r="T214" s="298"/>
      <c r="U214" s="298"/>
      <c r="V214" s="298"/>
      <c r="W214" s="298"/>
      <c r="X214" s="298"/>
      <c r="Y214" s="298"/>
      <c r="Z214" s="298"/>
      <c r="AA214" s="298"/>
    </row>
    <row r="215" spans="1:43">
      <c r="B215" s="286" t="s">
        <v>1213</v>
      </c>
      <c r="C215" s="286"/>
      <c r="D215" s="286"/>
      <c r="E215" s="286" t="s">
        <v>416</v>
      </c>
      <c r="F215" s="286"/>
      <c r="G215" s="286"/>
      <c r="H215" s="286" t="s">
        <v>443</v>
      </c>
      <c r="I215" s="286"/>
      <c r="J215" s="286"/>
      <c r="K215" s="286" t="s">
        <v>444</v>
      </c>
      <c r="L215" s="286"/>
      <c r="M215" s="286"/>
      <c r="P215" s="286" t="s">
        <v>1213</v>
      </c>
      <c r="Q215" s="286"/>
      <c r="R215" s="286"/>
      <c r="S215" s="286" t="s">
        <v>416</v>
      </c>
      <c r="T215" s="286"/>
      <c r="U215" s="286"/>
      <c r="V215" s="286" t="s">
        <v>443</v>
      </c>
      <c r="W215" s="286"/>
      <c r="X215" s="286"/>
      <c r="Y215" s="286" t="s">
        <v>444</v>
      </c>
      <c r="Z215" s="286"/>
      <c r="AA215" s="286"/>
      <c r="AC215" s="15" t="s">
        <v>609</v>
      </c>
    </row>
    <row r="216" spans="1:43">
      <c r="B216" s="298">
        <f>CEILING('Дополнительная комплектация 2'!B216:D216*'Дополнительная комплектация'!$AS$1,'Дополнительная комплектация'!$AS$3)</f>
        <v>50</v>
      </c>
      <c r="C216" s="298"/>
      <c r="D216" s="298"/>
      <c r="E216" s="298">
        <f>CEILING('Дополнительная комплектация 2'!E216:G216*'Дополнительная комплектация'!$AS$1,'Дополнительная комплектация'!$AS$3)</f>
        <v>90</v>
      </c>
      <c r="F216" s="298"/>
      <c r="G216" s="298"/>
      <c r="H216" s="298">
        <f>CEILING('Дополнительная комплектация 2'!H216:J216*'Дополнительная комплектация'!$AS$1,'Дополнительная комплектация'!$AS$3)</f>
        <v>110</v>
      </c>
      <c r="I216" s="298"/>
      <c r="J216" s="298"/>
      <c r="K216" s="298">
        <f>CEILING('Дополнительная комплектация 2'!K216:M216*'Дополнительная комплектация'!$AS$1,'Дополнительная комплектация'!$AS$3)</f>
        <v>130</v>
      </c>
      <c r="L216" s="298"/>
      <c r="M216" s="298"/>
      <c r="P216" s="302">
        <f>CEILING('Дополнительная комплектация 2'!P216:R216*'Дополнительная комплектация'!$AS$1,'Дополнительная комплектация'!$AS$3)</f>
        <v>100</v>
      </c>
      <c r="Q216" s="303"/>
      <c r="R216" s="304"/>
      <c r="S216" s="298">
        <f>CEILING('Дополнительная комплектация 2'!S216:U216*'Дополнительная комплектация'!$AS$1,'Дополнительная комплектация'!$AS$3)</f>
        <v>200</v>
      </c>
      <c r="T216" s="298"/>
      <c r="U216" s="298"/>
      <c r="V216" s="298">
        <f>CEILING('Дополнительная комплектация 2'!V216:X216*'Дополнительная комплектация'!$AS$1,'Дополнительная комплектация'!$AS$3)</f>
        <v>250</v>
      </c>
      <c r="W216" s="298"/>
      <c r="X216" s="298"/>
      <c r="Y216" s="298">
        <f>CEILING('Дополнительная комплектация 2'!Y216:AA216*'Дополнительная комплектация'!$AS$1,'Дополнительная комплектация'!$AS$3)</f>
        <v>320</v>
      </c>
      <c r="Z216" s="298"/>
      <c r="AA216" s="298"/>
      <c r="AC216" s="15"/>
    </row>
    <row r="218" spans="1:43" ht="15.75">
      <c r="A218" s="282" t="s">
        <v>64</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row>
    <row r="219" spans="1:43" ht="5.25" customHeight="1"/>
    <row r="220" spans="1:43">
      <c r="A220" s="338" t="s">
        <v>450</v>
      </c>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c r="AA220" s="338"/>
      <c r="AB220" s="338"/>
      <c r="AC220" s="338"/>
      <c r="AD220" s="338"/>
      <c r="AE220" s="338"/>
      <c r="AF220" s="338"/>
      <c r="AG220" s="338"/>
      <c r="AH220" s="338"/>
      <c r="AI220" s="338"/>
      <c r="AJ220" s="338"/>
      <c r="AK220" s="338"/>
      <c r="AL220" s="338"/>
      <c r="AM220" s="338"/>
      <c r="AN220" s="338"/>
      <c r="AO220" s="338"/>
      <c r="AP220" s="338"/>
      <c r="AQ220" s="338"/>
    </row>
    <row r="221" spans="1:43">
      <c r="E221" s="15" t="s">
        <v>451</v>
      </c>
      <c r="S221" s="15" t="s">
        <v>589</v>
      </c>
      <c r="AI221" s="15" t="s">
        <v>66</v>
      </c>
    </row>
    <row r="222" spans="1:43">
      <c r="E222" s="15" t="s">
        <v>535</v>
      </c>
      <c r="J222" s="280">
        <f>CEILING('Дополнительная комплектация 2'!J222:K222*'Дополнительная комплектация'!$AS$1,'Дополнительная комплектация'!$AS$3)</f>
        <v>215</v>
      </c>
      <c r="K222" s="280"/>
      <c r="L222" s="15" t="s">
        <v>588</v>
      </c>
      <c r="S222" s="15" t="s">
        <v>535</v>
      </c>
      <c r="X222" s="280">
        <f>CEILING('Дополнительная комплектация 2'!X222:Y222*'Дополнительная комплектация'!$AS$1,'Дополнительная комплектация'!$AS$3)</f>
        <v>235</v>
      </c>
      <c r="Y222" s="280"/>
      <c r="Z222" s="15" t="s">
        <v>534</v>
      </c>
      <c r="AI222" s="15" t="s">
        <v>535</v>
      </c>
      <c r="AN222" s="280">
        <f>CEILING('Дополнительная комплектация 2'!AN222:AO222*'Дополнительная комплектация'!$AS$1,'Дополнительная комплектация'!$AS$3)</f>
        <v>235</v>
      </c>
      <c r="AO222" s="280"/>
      <c r="AP222" s="47" t="s">
        <v>597</v>
      </c>
    </row>
    <row r="223" spans="1:43" ht="3.75" customHeight="1">
      <c r="E223" s="15"/>
      <c r="J223" s="255"/>
      <c r="K223" s="255"/>
      <c r="L223" s="15"/>
      <c r="S223" s="15"/>
      <c r="X223" s="255"/>
      <c r="Y223" s="255"/>
      <c r="Z223" s="15"/>
      <c r="AI223" s="15"/>
      <c r="AN223" s="255"/>
      <c r="AO223" s="255"/>
      <c r="AP223" s="47"/>
    </row>
    <row r="224" spans="1:43">
      <c r="A224" s="338" t="s">
        <v>604</v>
      </c>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c r="AC224" s="338"/>
      <c r="AD224" s="338"/>
      <c r="AE224" s="338"/>
      <c r="AF224" s="338"/>
      <c r="AG224" s="338"/>
      <c r="AH224" s="338"/>
      <c r="AI224" s="338"/>
      <c r="AJ224" s="338"/>
      <c r="AK224" s="338"/>
      <c r="AL224" s="338"/>
      <c r="AM224" s="338"/>
      <c r="AN224" s="338"/>
      <c r="AO224" s="338"/>
      <c r="AP224" s="338"/>
      <c r="AQ224" s="338"/>
    </row>
    <row r="225" spans="1:43" ht="15.75">
      <c r="D225" s="15" t="s">
        <v>103</v>
      </c>
      <c r="N225" s="50"/>
      <c r="S225" s="15" t="s">
        <v>101</v>
      </c>
      <c r="AA225" s="50"/>
      <c r="AB225" s="50"/>
      <c r="AC225" s="50"/>
      <c r="AD225" s="50"/>
      <c r="AE225" s="50"/>
      <c r="AF225" s="50"/>
      <c r="AG225" s="50"/>
      <c r="AH225" s="50"/>
      <c r="AI225" s="50"/>
      <c r="AJ225" s="50"/>
      <c r="AK225" s="50"/>
      <c r="AL225" s="50"/>
      <c r="AM225" s="50"/>
      <c r="AN225" s="50"/>
      <c r="AO225" s="50"/>
      <c r="AP225" s="50"/>
      <c r="AQ225" s="50"/>
    </row>
    <row r="226" spans="1:43" ht="15.75">
      <c r="D226" s="15" t="s">
        <v>535</v>
      </c>
      <c r="I226" s="280">
        <f>CEILING('Дополнительная комплектация 2'!I226:J226*'Дополнительная комплектация'!$AS$1,'Дополнительная комплектация'!$AS$3)</f>
        <v>275</v>
      </c>
      <c r="J226" s="280"/>
      <c r="K226" s="15" t="s">
        <v>534</v>
      </c>
      <c r="N226" s="50"/>
      <c r="S226" s="15" t="s">
        <v>535</v>
      </c>
      <c r="W226" s="280">
        <f>CEILING('Дополнительная комплектация 2'!W226:X226*'Дополнительная комплектация'!$AS$1,'Дополнительная комплектация'!$AS$3)</f>
        <v>340</v>
      </c>
      <c r="X226" s="280"/>
      <c r="Y226" s="20" t="s">
        <v>534</v>
      </c>
      <c r="Z226" s="15"/>
      <c r="AA226" s="50"/>
      <c r="AB226" s="50"/>
      <c r="AC226" s="50"/>
      <c r="AD226" s="50"/>
      <c r="AE226" s="50"/>
      <c r="AF226" s="50"/>
      <c r="AG226" s="50"/>
      <c r="AH226" s="50"/>
      <c r="AI226" s="50"/>
      <c r="AJ226" s="50"/>
      <c r="AK226" s="50"/>
      <c r="AL226" s="50"/>
      <c r="AM226" s="50"/>
      <c r="AN226" s="50"/>
      <c r="AO226" s="50"/>
      <c r="AP226" s="50"/>
      <c r="AQ226" s="50"/>
    </row>
    <row r="227" spans="1:43" ht="6" customHeight="1">
      <c r="D227" s="15"/>
      <c r="I227" s="255"/>
      <c r="J227" s="255"/>
      <c r="K227" s="15"/>
      <c r="N227" s="50"/>
      <c r="S227" s="15"/>
      <c r="W227" s="255"/>
      <c r="X227" s="255"/>
      <c r="Y227" s="20"/>
      <c r="Z227" s="15"/>
      <c r="AA227" s="50"/>
      <c r="AB227" s="50"/>
      <c r="AC227" s="50"/>
      <c r="AD227" s="50"/>
      <c r="AE227" s="50"/>
      <c r="AF227" s="50"/>
      <c r="AG227" s="50"/>
      <c r="AH227" s="50"/>
      <c r="AI227" s="50"/>
      <c r="AJ227" s="50"/>
      <c r="AK227" s="50"/>
      <c r="AL227" s="50"/>
      <c r="AM227" s="50"/>
      <c r="AN227" s="50"/>
      <c r="AO227" s="50"/>
      <c r="AP227" s="50"/>
      <c r="AQ227" s="50"/>
    </row>
    <row r="228" spans="1:43" ht="15.75">
      <c r="A228" s="297" t="s">
        <v>447</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297"/>
      <c r="AO228" s="297"/>
      <c r="AP228" s="297"/>
      <c r="AQ228" s="297"/>
    </row>
    <row r="229" spans="1:43">
      <c r="E229" s="13" t="s">
        <v>448</v>
      </c>
      <c r="S229" s="15" t="s">
        <v>501</v>
      </c>
      <c r="AI229" s="15" t="s">
        <v>66</v>
      </c>
    </row>
    <row r="230" spans="1:43">
      <c r="E230" s="15" t="s">
        <v>535</v>
      </c>
      <c r="J230" s="280">
        <f>CEILING('Дополнительная комплектация 2'!J230:K230*'Дополнительная комплектация'!$AS$1,'Дополнительная комплектация'!$AS$3)</f>
        <v>320</v>
      </c>
      <c r="K230" s="280"/>
      <c r="L230" s="15" t="s">
        <v>534</v>
      </c>
      <c r="S230" s="15" t="s">
        <v>535</v>
      </c>
      <c r="X230" s="280">
        <f>CEILING('Дополнительная комплектация 2'!X230:Y230*'Дополнительная комплектация'!$AS$1,'Дополнительная комплектация'!$AS$3)</f>
        <v>340</v>
      </c>
      <c r="Y230" s="280"/>
      <c r="Z230" s="15" t="s">
        <v>588</v>
      </c>
      <c r="AI230" s="15" t="s">
        <v>535</v>
      </c>
      <c r="AN230" s="280">
        <f>CEILING('Дополнительная комплектация 2'!AN230:AO230*'Дополнительная комплектация'!$AS$1,'Дополнительная комплектация'!$AS$3)</f>
        <v>340</v>
      </c>
      <c r="AO230" s="280"/>
      <c r="AP230" s="47" t="s">
        <v>597</v>
      </c>
    </row>
    <row r="231" spans="1:43">
      <c r="E231" s="15" t="s">
        <v>449</v>
      </c>
      <c r="S231" s="15" t="s">
        <v>67</v>
      </c>
      <c r="AI231" s="15" t="s">
        <v>68</v>
      </c>
    </row>
    <row r="232" spans="1:43">
      <c r="E232" s="15" t="s">
        <v>535</v>
      </c>
      <c r="J232" s="280">
        <f>CEILING('Дополнительная комплектация 2'!J232:K232*'Дополнительная комплектация'!$AS$1,'Дополнительная комплектация'!$AS$3)</f>
        <v>325</v>
      </c>
      <c r="K232" s="280"/>
      <c r="L232" s="15" t="s">
        <v>588</v>
      </c>
      <c r="S232" s="15" t="s">
        <v>535</v>
      </c>
      <c r="X232" s="280">
        <f>CEILING('Дополнительная комплектация 2'!X232:Y232*'Дополнительная комплектация'!$AS$1,'Дополнительная комплектация'!$AS$3)</f>
        <v>325</v>
      </c>
      <c r="Y232" s="280"/>
      <c r="Z232" s="15" t="s">
        <v>588</v>
      </c>
      <c r="AI232" s="15" t="s">
        <v>535</v>
      </c>
      <c r="AN232" s="280">
        <f>CEILING('Дополнительная комплектация 2'!AN232:AO232*'Дополнительная комплектация'!$AS$1,'Дополнительная комплектация'!$AS$3)</f>
        <v>225</v>
      </c>
      <c r="AO232" s="280"/>
      <c r="AP232" s="47" t="s">
        <v>527</v>
      </c>
    </row>
    <row r="233" spans="1:43">
      <c r="E233" s="15" t="s">
        <v>69</v>
      </c>
    </row>
    <row r="234" spans="1:43">
      <c r="E234" s="15" t="s">
        <v>535</v>
      </c>
      <c r="J234" s="280">
        <f>CEILING('Дополнительная комплектация 2'!J234:K234*'Дополнительная комплектация'!$AS$1,'Дополнительная комплектация'!$AS$3)</f>
        <v>235</v>
      </c>
      <c r="K234" s="280"/>
      <c r="L234" s="15" t="s">
        <v>520</v>
      </c>
    </row>
    <row r="235" spans="1:43">
      <c r="E235" s="15"/>
      <c r="S235" s="15"/>
      <c r="AI235" s="15"/>
    </row>
    <row r="236" spans="1:43">
      <c r="E236" s="15"/>
      <c r="S236" s="15"/>
      <c r="AI236" s="15"/>
    </row>
    <row r="237" spans="1:43">
      <c r="A237" s="338" t="s">
        <v>605</v>
      </c>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c r="AC237" s="338"/>
      <c r="AD237" s="338"/>
      <c r="AE237" s="338"/>
      <c r="AF237" s="338"/>
      <c r="AG237" s="338"/>
      <c r="AH237" s="338"/>
      <c r="AI237" s="338"/>
      <c r="AJ237" s="338"/>
      <c r="AK237" s="338"/>
      <c r="AL237" s="338"/>
      <c r="AM237" s="338"/>
      <c r="AN237" s="338"/>
      <c r="AO237" s="338"/>
      <c r="AP237" s="338"/>
      <c r="AQ237" s="338"/>
    </row>
    <row r="238" spans="1:43">
      <c r="E238" s="15" t="s">
        <v>452</v>
      </c>
      <c r="S238" s="15" t="s">
        <v>102</v>
      </c>
    </row>
    <row r="239" spans="1:43">
      <c r="E239" s="15" t="s">
        <v>535</v>
      </c>
      <c r="J239" s="280">
        <f>CEILING('Дополнительная комплектация 2'!J239:K239*'Дополнительная комплектация'!$AS$1,'Дополнительная комплектация'!$AS$3)</f>
        <v>374</v>
      </c>
      <c r="K239" s="280"/>
      <c r="L239" s="15" t="s">
        <v>534</v>
      </c>
      <c r="S239" s="15" t="s">
        <v>535</v>
      </c>
      <c r="X239" s="280">
        <f>CEILING('Дополнительная комплектация 2'!X239:Y239*'Дополнительная комплектация'!$AS$1,'Дополнительная комплектация'!$AS$3)</f>
        <v>374</v>
      </c>
      <c r="Y239" s="280"/>
      <c r="Z239" s="15" t="s">
        <v>534</v>
      </c>
    </row>
    <row r="241" spans="1:43" ht="15" customHeight="1">
      <c r="G241" s="15" t="s">
        <v>502</v>
      </c>
      <c r="Q241" s="298" t="s">
        <v>1083</v>
      </c>
      <c r="R241" s="298"/>
      <c r="S241" s="298"/>
      <c r="T241" s="298"/>
      <c r="U241" s="298"/>
      <c r="V241" s="298"/>
      <c r="W241" s="298"/>
      <c r="X241" s="298"/>
      <c r="Y241" s="298"/>
      <c r="Z241" s="298"/>
      <c r="AA241" s="298"/>
      <c r="AB241" s="298"/>
    </row>
    <row r="242" spans="1:43">
      <c r="G242" s="15" t="s">
        <v>453</v>
      </c>
      <c r="Q242" s="286" t="s">
        <v>1213</v>
      </c>
      <c r="R242" s="286"/>
      <c r="S242" s="286"/>
      <c r="T242" s="286" t="s">
        <v>416</v>
      </c>
      <c r="U242" s="286"/>
      <c r="V242" s="286"/>
      <c r="W242" s="286" t="s">
        <v>443</v>
      </c>
      <c r="X242" s="286"/>
      <c r="Y242" s="286"/>
      <c r="Z242" s="286" t="s">
        <v>444</v>
      </c>
      <c r="AA242" s="286"/>
      <c r="AB242" s="286"/>
    </row>
    <row r="243" spans="1:43">
      <c r="Q243" s="411">
        <f>CEILING('Дополнительная комплектация 2'!Q243:S243*'Дополнительная комплектация'!$AS$1,'Дополнительная комплектация'!$AS$3)</f>
        <v>535</v>
      </c>
      <c r="R243" s="412"/>
      <c r="S243" s="413"/>
      <c r="T243" s="411">
        <f>CEILING('Дополнительная комплектация 2'!T243:V243*'Дополнительная комплектация'!$AS$1,'Дополнительная комплектация'!$AS$3)</f>
        <v>890</v>
      </c>
      <c r="U243" s="412"/>
      <c r="V243" s="413"/>
      <c r="W243" s="302">
        <f>CEILING('Дополнительная комплектация 2'!W243:Y243*'Дополнительная комплектация'!$AS$1,'Дополнительная комплектация'!$AS$3)</f>
        <v>1120</v>
      </c>
      <c r="X243" s="303"/>
      <c r="Y243" s="304"/>
      <c r="Z243" s="302">
        <f>CEILING('Дополнительная комплектация 2'!Z243:AB243*'Дополнительная комплектация'!$AS$1,'Дополнительная комплектация'!$AS$3)</f>
        <v>1430</v>
      </c>
      <c r="AA243" s="303"/>
      <c r="AB243" s="304"/>
    </row>
    <row r="244" spans="1:43" ht="5.25" customHeight="1"/>
    <row r="245" spans="1:43" ht="15.75">
      <c r="A245" s="282" t="s">
        <v>85</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c r="AL245" s="282"/>
      <c r="AM245" s="282"/>
      <c r="AN245" s="282"/>
      <c r="AO245" s="282"/>
      <c r="AP245" s="282"/>
      <c r="AQ245" s="282"/>
    </row>
    <row r="246" spans="1:43">
      <c r="AE246" s="15" t="s">
        <v>455</v>
      </c>
    </row>
    <row r="247" spans="1:43" ht="15" customHeight="1">
      <c r="F247" s="15" t="s">
        <v>454</v>
      </c>
      <c r="AE247" s="298" t="s">
        <v>1083</v>
      </c>
      <c r="AF247" s="298"/>
      <c r="AG247" s="298"/>
      <c r="AH247" s="298"/>
      <c r="AI247" s="298"/>
      <c r="AJ247" s="298"/>
      <c r="AK247" s="298"/>
      <c r="AL247" s="298"/>
      <c r="AM247" s="298"/>
      <c r="AN247" s="298"/>
      <c r="AO247" s="298"/>
      <c r="AP247" s="298"/>
    </row>
    <row r="248" spans="1:43">
      <c r="F248" s="15" t="s">
        <v>535</v>
      </c>
      <c r="K248" s="280">
        <f>CEILING('Дополнительная комплектация 2'!K248:L248*'Дополнительная комплектация'!$AS$1,'Дополнительная комплектация'!$AS$3)</f>
        <v>910</v>
      </c>
      <c r="L248" s="280"/>
      <c r="M248" s="15" t="s">
        <v>534</v>
      </c>
      <c r="AE248" s="286" t="s">
        <v>1213</v>
      </c>
      <c r="AF248" s="286"/>
      <c r="AG248" s="286"/>
      <c r="AH248" s="286" t="s">
        <v>416</v>
      </c>
      <c r="AI248" s="286"/>
      <c r="AJ248" s="286"/>
      <c r="AK248" s="286" t="s">
        <v>443</v>
      </c>
      <c r="AL248" s="286"/>
      <c r="AM248" s="286"/>
      <c r="AN248" s="286" t="s">
        <v>444</v>
      </c>
      <c r="AO248" s="286"/>
      <c r="AP248" s="286"/>
    </row>
    <row r="249" spans="1:43">
      <c r="A249" s="300" t="s">
        <v>606</v>
      </c>
      <c r="B249" s="300"/>
      <c r="C249" s="300"/>
      <c r="D249" s="300"/>
      <c r="E249" s="300"/>
      <c r="F249" s="300"/>
      <c r="G249" s="300"/>
      <c r="H249" s="300"/>
      <c r="I249" s="300"/>
      <c r="J249" s="300"/>
      <c r="K249" s="300"/>
      <c r="L249" s="300"/>
      <c r="M249" s="300"/>
      <c r="N249" s="300"/>
      <c r="O249" s="300"/>
      <c r="P249" s="300"/>
      <c r="Q249" s="300"/>
      <c r="R249" s="300"/>
      <c r="S249" s="300"/>
      <c r="T249" s="300"/>
      <c r="AE249" s="302">
        <f>CEILING('Дополнительная комплектация 2'!AE249:AG249*'Дополнительная комплектация'!$AS$1,'Дополнительная комплектация'!$AS$3)</f>
        <v>208</v>
      </c>
      <c r="AF249" s="303"/>
      <c r="AG249" s="304"/>
      <c r="AH249" s="302">
        <f>CEILING('Дополнительная комплектация 2'!AH249:AJ249*'Дополнительная комплектация'!$AS$1,'Дополнительная комплектация'!$AS$3)</f>
        <v>378</v>
      </c>
      <c r="AI249" s="303"/>
      <c r="AJ249" s="304"/>
      <c r="AK249" s="302">
        <f>CEILING('Дополнительная комплектация 2'!AK249:AM249*'Дополнительная комплектация'!$AS$1,'Дополнительная комплектация'!$AS$3)</f>
        <v>468</v>
      </c>
      <c r="AL249" s="303"/>
      <c r="AM249" s="304"/>
      <c r="AN249" s="302">
        <f>CEILING('Дополнительная комплектация 2'!AN249:AP249*'Дополнительная комплектация'!$AS$1,'Дополнительная комплектация'!$AS$3)</f>
        <v>588</v>
      </c>
      <c r="AO249" s="303"/>
      <c r="AP249" s="304"/>
    </row>
    <row r="250" spans="1:43">
      <c r="A250" s="15" t="s">
        <v>1084</v>
      </c>
    </row>
    <row r="251" spans="1:43" ht="4.5" customHeight="1">
      <c r="A251" s="15"/>
    </row>
    <row r="252" spans="1:43" ht="15.75">
      <c r="A252" s="282" t="s">
        <v>1108</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c r="AL252" s="282"/>
      <c r="AM252" s="282"/>
      <c r="AN252" s="282"/>
      <c r="AO252" s="282"/>
      <c r="AP252" s="282"/>
      <c r="AQ252" s="282"/>
    </row>
    <row r="255" spans="1:43" ht="15" customHeight="1">
      <c r="E255" s="280" t="s">
        <v>456</v>
      </c>
      <c r="F255" s="280"/>
      <c r="G255" s="280"/>
      <c r="H255" s="280"/>
      <c r="I255" s="280"/>
      <c r="J255" s="280"/>
      <c r="K255" s="280"/>
      <c r="S255" s="15" t="s">
        <v>456</v>
      </c>
      <c r="AH255" s="15" t="s">
        <v>458</v>
      </c>
    </row>
    <row r="256" spans="1:43" ht="15" customHeight="1">
      <c r="E256" s="293" t="s">
        <v>457</v>
      </c>
      <c r="F256" s="293"/>
      <c r="G256" s="293"/>
      <c r="H256" s="293"/>
      <c r="I256" s="293"/>
      <c r="J256" s="293"/>
      <c r="K256" s="293"/>
      <c r="S256" s="15" t="s">
        <v>459</v>
      </c>
      <c r="AH256" s="15" t="s">
        <v>459</v>
      </c>
    </row>
    <row r="257" spans="1:43" ht="15" customHeight="1">
      <c r="D257" s="298" t="s">
        <v>1083</v>
      </c>
      <c r="E257" s="298"/>
      <c r="F257" s="298"/>
      <c r="G257" s="298"/>
      <c r="H257" s="298"/>
      <c r="I257" s="298"/>
      <c r="J257" s="298"/>
      <c r="K257" s="298"/>
      <c r="L257" s="298"/>
      <c r="M257" s="298"/>
      <c r="N257" s="298"/>
      <c r="O257" s="298"/>
      <c r="R257" s="298" t="s">
        <v>1083</v>
      </c>
      <c r="S257" s="298"/>
      <c r="T257" s="298"/>
      <c r="U257" s="298"/>
      <c r="V257" s="298"/>
      <c r="W257" s="298"/>
      <c r="X257" s="298"/>
      <c r="Y257" s="298"/>
      <c r="Z257" s="298"/>
      <c r="AA257" s="298"/>
      <c r="AB257" s="298"/>
      <c r="AC257" s="298"/>
      <c r="AF257" s="298" t="s">
        <v>1083</v>
      </c>
      <c r="AG257" s="298"/>
      <c r="AH257" s="298"/>
      <c r="AI257" s="298"/>
      <c r="AJ257" s="298"/>
      <c r="AK257" s="298"/>
      <c r="AL257" s="298"/>
      <c r="AM257" s="298"/>
      <c r="AN257" s="298"/>
      <c r="AO257" s="298"/>
      <c r="AP257" s="298"/>
      <c r="AQ257" s="298"/>
    </row>
    <row r="258" spans="1:43">
      <c r="D258" s="286" t="s">
        <v>1213</v>
      </c>
      <c r="E258" s="286"/>
      <c r="F258" s="286"/>
      <c r="G258" s="286" t="s">
        <v>416</v>
      </c>
      <c r="H258" s="286"/>
      <c r="I258" s="286"/>
      <c r="J258" s="286" t="s">
        <v>443</v>
      </c>
      <c r="K258" s="286"/>
      <c r="L258" s="286"/>
      <c r="M258" s="286" t="s">
        <v>444</v>
      </c>
      <c r="N258" s="286"/>
      <c r="O258" s="286"/>
      <c r="R258" s="286" t="s">
        <v>1213</v>
      </c>
      <c r="S258" s="286"/>
      <c r="T258" s="286"/>
      <c r="U258" s="286" t="s">
        <v>416</v>
      </c>
      <c r="V258" s="286"/>
      <c r="W258" s="286"/>
      <c r="X258" s="286" t="s">
        <v>443</v>
      </c>
      <c r="Y258" s="286"/>
      <c r="Z258" s="286"/>
      <c r="AA258" s="286" t="s">
        <v>444</v>
      </c>
      <c r="AB258" s="286"/>
      <c r="AC258" s="286"/>
      <c r="AF258" s="286" t="s">
        <v>1213</v>
      </c>
      <c r="AG258" s="286"/>
      <c r="AH258" s="286"/>
      <c r="AI258" s="286" t="s">
        <v>416</v>
      </c>
      <c r="AJ258" s="286"/>
      <c r="AK258" s="286"/>
      <c r="AL258" s="286" t="s">
        <v>443</v>
      </c>
      <c r="AM258" s="286"/>
      <c r="AN258" s="286"/>
      <c r="AO258" s="286" t="s">
        <v>444</v>
      </c>
      <c r="AP258" s="286"/>
      <c r="AQ258" s="286"/>
    </row>
    <row r="259" spans="1:43">
      <c r="B259" s="364" t="s">
        <v>1107</v>
      </c>
      <c r="C259" s="365"/>
      <c r="D259" s="298">
        <f>CEILING('Дополнительная комплектация 2'!D259:F259*'Дополнительная комплектация'!$AS$1,'Дополнительная комплектация'!$AS$3)</f>
        <v>120</v>
      </c>
      <c r="E259" s="298"/>
      <c r="F259" s="298"/>
      <c r="G259" s="298">
        <f>CEILING('Дополнительная комплектация 2'!G259:I259*'Дополнительная комплектация'!$AS$1,'Дополнительная комплектация'!$AS$3)</f>
        <v>220</v>
      </c>
      <c r="H259" s="298"/>
      <c r="I259" s="298"/>
      <c r="J259" s="298">
        <f>CEILING('Дополнительная комплектация 2'!J259:L259*'Дополнительная комплектация'!$AS$1,'Дополнительная комплектация'!$AS$3)</f>
        <v>260</v>
      </c>
      <c r="K259" s="298"/>
      <c r="L259" s="298"/>
      <c r="M259" s="298">
        <f>CEILING('Дополнительная комплектация 2'!M259:O259*'Дополнительная комплектация'!$AS$1,'Дополнительная комплектация'!$AS$3)</f>
        <v>290</v>
      </c>
      <c r="N259" s="298"/>
      <c r="O259" s="298"/>
      <c r="P259" s="364" t="s">
        <v>1107</v>
      </c>
      <c r="Q259" s="365"/>
      <c r="R259" s="298">
        <f>CEILING('Дополнительная комплектация 2'!R259:T259*'Дополнительная комплектация'!$AS$1,'Дополнительная комплектация'!$AS$3)</f>
        <v>110</v>
      </c>
      <c r="S259" s="298"/>
      <c r="T259" s="298"/>
      <c r="U259" s="298">
        <f>CEILING('Дополнительная комплектация 2'!U259:W259*'Дополнительная комплектация'!$AS$1,'Дополнительная комплектация'!$AS$3)</f>
        <v>200</v>
      </c>
      <c r="V259" s="298"/>
      <c r="W259" s="298"/>
      <c r="X259" s="298">
        <f>CEILING('Дополнительная комплектация 2'!X259:Z259*'Дополнительная комплектация'!$AS$1,'Дополнительная комплектация'!$AS$3)</f>
        <v>230</v>
      </c>
      <c r="Y259" s="298"/>
      <c r="Z259" s="298"/>
      <c r="AA259" s="298">
        <f>CEILING('Дополнительная комплектация 2'!AA259:AC259*'Дополнительная комплектация'!$AS$1,'Дополнительная комплектация'!$AS$3)</f>
        <v>260</v>
      </c>
      <c r="AB259" s="298"/>
      <c r="AC259" s="298"/>
      <c r="AD259" s="364" t="s">
        <v>1107</v>
      </c>
      <c r="AE259" s="365"/>
      <c r="AF259" s="298">
        <f>CEILING('Дополнительная комплектация 2'!AF259:AH259*'Дополнительная комплектация'!$AS$1,'Дополнительная комплектация'!$AS$3)</f>
        <v>90</v>
      </c>
      <c r="AG259" s="298"/>
      <c r="AH259" s="298"/>
      <c r="AI259" s="298">
        <f>CEILING('Дополнительная комплектация 2'!AI259:AK259*'Дополнительная комплектация'!$AS$1,'Дополнительная комплектация'!$AS$3)</f>
        <v>170</v>
      </c>
      <c r="AJ259" s="298"/>
      <c r="AK259" s="298"/>
      <c r="AL259" s="298">
        <f>CEILING('Дополнительная комплектация 2'!AL259:AN259*'Дополнительная комплектация'!$AS$1,'Дополнительная комплектация'!$AS$3)</f>
        <v>190</v>
      </c>
      <c r="AM259" s="298"/>
      <c r="AN259" s="298"/>
      <c r="AO259" s="298">
        <f>CEILING('Дополнительная комплектация 2'!AO259:AQ259*'Дополнительная комплектация'!$AS$1,'Дополнительная комплектация'!$AS$3)</f>
        <v>210</v>
      </c>
      <c r="AP259" s="298"/>
      <c r="AQ259" s="298"/>
    </row>
    <row r="260" spans="1:43">
      <c r="B260" s="364" t="s">
        <v>1109</v>
      </c>
      <c r="C260" s="365"/>
      <c r="D260" s="298">
        <f>CEILING('Дополнительная комплектация 2'!D260:F260*'Дополнительная комплектация'!$AS$1,'Дополнительная комплектация'!$AS$3)</f>
        <v>170</v>
      </c>
      <c r="E260" s="298"/>
      <c r="F260" s="298"/>
      <c r="G260" s="298">
        <f>CEILING('Дополнительная комплектация 2'!G260:I260*'Дополнительная комплектация'!$AS$1,'Дополнительная комплектация'!$AS$3)</f>
        <v>340</v>
      </c>
      <c r="H260" s="298"/>
      <c r="I260" s="298"/>
      <c r="J260" s="298">
        <f>CEILING('Дополнительная комплектация 2'!J260:L260*'Дополнительная комплектация'!$AS$1,'Дополнительная комплектация'!$AS$3)</f>
        <v>390</v>
      </c>
      <c r="K260" s="298"/>
      <c r="L260" s="298"/>
      <c r="M260" s="298">
        <f>CEILING('Дополнительная комплектация 2'!M260:O260*'Дополнительная комплектация'!$AS$1,'Дополнительная комплектация'!$AS$3)</f>
        <v>440</v>
      </c>
      <c r="N260" s="298"/>
      <c r="O260" s="298"/>
      <c r="P260" s="364" t="s">
        <v>1109</v>
      </c>
      <c r="Q260" s="365"/>
      <c r="R260" s="298">
        <f>CEILING('Дополнительная комплектация 2'!R260:T260*'Дополнительная комплектация'!$AS$1,'Дополнительная комплектация'!$AS$3)</f>
        <v>150</v>
      </c>
      <c r="S260" s="298"/>
      <c r="T260" s="298"/>
      <c r="U260" s="298">
        <f>CEILING('Дополнительная комплектация 2'!U260:W260*'Дополнительная комплектация'!$AS$1,'Дополнительная комплектация'!$AS$3)</f>
        <v>310</v>
      </c>
      <c r="V260" s="298"/>
      <c r="W260" s="298"/>
      <c r="X260" s="298">
        <f>CEILING('Дополнительная комплектация 2'!X260:Z260*'Дополнительная комплектация'!$AS$1,'Дополнительная комплектация'!$AS$3)</f>
        <v>350</v>
      </c>
      <c r="Y260" s="298"/>
      <c r="Z260" s="298"/>
      <c r="AA260" s="298">
        <f>CEILING('Дополнительная комплектация 2'!AA260:AC260*'Дополнительная комплектация'!$AS$1,'Дополнительная комплектация'!$AS$3)</f>
        <v>390</v>
      </c>
      <c r="AB260" s="298"/>
      <c r="AC260" s="298"/>
      <c r="AD260" s="364" t="s">
        <v>1109</v>
      </c>
      <c r="AE260" s="365"/>
      <c r="AF260" s="298">
        <f>CEILING('Дополнительная комплектация 2'!AF260:AH260*'Дополнительная комплектация'!$AS$1,'Дополнительная комплектация'!$AS$3)</f>
        <v>130</v>
      </c>
      <c r="AG260" s="298"/>
      <c r="AH260" s="298"/>
      <c r="AI260" s="298">
        <f>CEILING('Дополнительная комплектация 2'!AI260:AK260*'Дополнительная комплектация'!$AS$1,'Дополнительная комплектация'!$AS$3)</f>
        <v>260</v>
      </c>
      <c r="AJ260" s="298"/>
      <c r="AK260" s="298"/>
      <c r="AL260" s="298">
        <f>CEILING('Дополнительная комплектация 2'!AL260:AN260*'Дополнительная комплектация'!$AS$1,'Дополнительная комплектация'!$AS$3)</f>
        <v>290</v>
      </c>
      <c r="AM260" s="298"/>
      <c r="AN260" s="298"/>
      <c r="AO260" s="298">
        <f>CEILING('Дополнительная комплектация 2'!AO260:AQ260*'Дополнительная комплектация'!$AS$1,'Дополнительная комплектация'!$AS$3)</f>
        <v>320</v>
      </c>
      <c r="AP260" s="298"/>
      <c r="AQ260" s="298"/>
    </row>
    <row r="263" spans="1:43">
      <c r="D263" s="15" t="s">
        <v>460</v>
      </c>
      <c r="S263" s="15" t="s">
        <v>462</v>
      </c>
    </row>
    <row r="264" spans="1:43">
      <c r="D264" s="15" t="s">
        <v>461</v>
      </c>
      <c r="S264" s="15" t="s">
        <v>463</v>
      </c>
      <c r="AH264" s="15" t="s">
        <v>561</v>
      </c>
    </row>
    <row r="265" spans="1:43" ht="15" customHeight="1">
      <c r="D265" s="298" t="s">
        <v>1083</v>
      </c>
      <c r="E265" s="298"/>
      <c r="F265" s="298"/>
      <c r="G265" s="298"/>
      <c r="H265" s="298"/>
      <c r="I265" s="298"/>
      <c r="J265" s="298"/>
      <c r="K265" s="298"/>
      <c r="L265" s="298"/>
      <c r="M265" s="298"/>
      <c r="N265" s="298"/>
      <c r="O265" s="298"/>
      <c r="R265" s="298" t="s">
        <v>1083</v>
      </c>
      <c r="S265" s="298"/>
      <c r="T265" s="298"/>
      <c r="U265" s="298"/>
      <c r="V265" s="298"/>
      <c r="W265" s="298"/>
      <c r="X265" s="298"/>
      <c r="Y265" s="298"/>
      <c r="Z265" s="298"/>
      <c r="AA265" s="298"/>
      <c r="AB265" s="298"/>
      <c r="AC265" s="298"/>
      <c r="AF265" s="298" t="s">
        <v>1083</v>
      </c>
      <c r="AG265" s="298"/>
      <c r="AH265" s="298"/>
      <c r="AI265" s="298"/>
      <c r="AJ265" s="298"/>
      <c r="AK265" s="298"/>
      <c r="AL265" s="298"/>
      <c r="AM265" s="298"/>
      <c r="AN265" s="298"/>
      <c r="AO265" s="298"/>
      <c r="AP265" s="298"/>
      <c r="AQ265" s="298"/>
    </row>
    <row r="266" spans="1:43">
      <c r="D266" s="286" t="s">
        <v>1213</v>
      </c>
      <c r="E266" s="286"/>
      <c r="F266" s="286"/>
      <c r="G266" s="286" t="s">
        <v>416</v>
      </c>
      <c r="H266" s="286"/>
      <c r="I266" s="286"/>
      <c r="J266" s="286" t="s">
        <v>443</v>
      </c>
      <c r="K266" s="286"/>
      <c r="L266" s="286"/>
      <c r="M266" s="286" t="s">
        <v>444</v>
      </c>
      <c r="N266" s="286"/>
      <c r="O266" s="286"/>
      <c r="R266" s="286" t="s">
        <v>1213</v>
      </c>
      <c r="S266" s="286"/>
      <c r="T266" s="286"/>
      <c r="U266" s="286" t="s">
        <v>416</v>
      </c>
      <c r="V266" s="286"/>
      <c r="W266" s="286"/>
      <c r="X266" s="286" t="s">
        <v>443</v>
      </c>
      <c r="Y266" s="286"/>
      <c r="Z266" s="286"/>
      <c r="AA266" s="286" t="s">
        <v>444</v>
      </c>
      <c r="AB266" s="286"/>
      <c r="AC266" s="286"/>
      <c r="AF266" s="286" t="s">
        <v>1213</v>
      </c>
      <c r="AG266" s="286"/>
      <c r="AH266" s="286"/>
      <c r="AI266" s="286" t="s">
        <v>416</v>
      </c>
      <c r="AJ266" s="286"/>
      <c r="AK266" s="286"/>
      <c r="AL266" s="286" t="s">
        <v>443</v>
      </c>
      <c r="AM266" s="286"/>
      <c r="AN266" s="286"/>
      <c r="AO266" s="286" t="s">
        <v>444</v>
      </c>
      <c r="AP266" s="286"/>
      <c r="AQ266" s="286"/>
    </row>
    <row r="267" spans="1:43">
      <c r="B267" s="364" t="s">
        <v>1107</v>
      </c>
      <c r="C267" s="365"/>
      <c r="D267" s="298">
        <f>CEILING('Дополнительная комплектация 2'!D267:F267*'Дополнительная комплектация'!$AS$1,'Дополнительная комплектация'!$AS$3)</f>
        <v>150</v>
      </c>
      <c r="E267" s="298"/>
      <c r="F267" s="298"/>
      <c r="G267" s="298">
        <f>CEILING('Дополнительная комплектация 2'!G267:I267*'Дополнительная комплектация'!$AS$1,'Дополнительная комплектация'!$AS$3)</f>
        <v>300</v>
      </c>
      <c r="H267" s="298"/>
      <c r="I267" s="298"/>
      <c r="J267" s="298">
        <f>CEILING('Дополнительная комплектация 2'!J267:L267*'Дополнительная комплектация'!$AS$1,'Дополнительная комплектация'!$AS$3)</f>
        <v>330</v>
      </c>
      <c r="K267" s="298"/>
      <c r="L267" s="298"/>
      <c r="M267" s="298">
        <f>CEILING('Дополнительная комплектация 2'!M267:O267*'Дополнительная комплектация'!$AS$1,'Дополнительная комплектация'!$AS$3)</f>
        <v>390</v>
      </c>
      <c r="N267" s="298"/>
      <c r="O267" s="298"/>
      <c r="P267" s="364" t="s">
        <v>1107</v>
      </c>
      <c r="Q267" s="365"/>
      <c r="R267" s="298">
        <f>CEILING('Дополнительная комплектация 2'!R267:T267*'Дополнительная комплектация'!$AS$1,'Дополнительная комплектация'!$AS$3)</f>
        <v>90</v>
      </c>
      <c r="S267" s="298"/>
      <c r="T267" s="298"/>
      <c r="U267" s="298">
        <f>CEILING('Дополнительная комплектация 2'!U267:W267*'Дополнительная комплектация'!$AS$1,'Дополнительная комплектация'!$AS$3)</f>
        <v>170</v>
      </c>
      <c r="V267" s="298"/>
      <c r="W267" s="298"/>
      <c r="X267" s="298">
        <f>CEILING('Дополнительная комплектация 2'!X267:Z267*'Дополнительная комплектация'!$AS$1,'Дополнительная комплектация'!$AS$3)</f>
        <v>190</v>
      </c>
      <c r="Y267" s="298"/>
      <c r="Z267" s="298"/>
      <c r="AA267" s="298">
        <f>CEILING('Дополнительная комплектация 2'!AA267:AC267*'Дополнительная комплектация'!$AS$1,'Дополнительная комплектация'!$AS$3)</f>
        <v>210</v>
      </c>
      <c r="AB267" s="298"/>
      <c r="AC267" s="298"/>
      <c r="AD267" s="364" t="s">
        <v>1107</v>
      </c>
      <c r="AE267" s="365"/>
      <c r="AF267" s="298">
        <f>CEILING('Дополнительная комплектация 2'!AF267:AH267*'Дополнительная комплектация'!$AS$1,'Дополнительная комплектация'!$AS$3)</f>
        <v>140</v>
      </c>
      <c r="AG267" s="298"/>
      <c r="AH267" s="298"/>
      <c r="AI267" s="298">
        <f>CEILING('Дополнительная комплектация 2'!AI267:AK267*'Дополнительная комплектация'!$AS$1,'Дополнительная комплектация'!$AS$3)</f>
        <v>270</v>
      </c>
      <c r="AJ267" s="298"/>
      <c r="AK267" s="298"/>
      <c r="AL267" s="298">
        <f>CEILING('Дополнительная комплектация 2'!AL267:AN267*'Дополнительная комплектация'!$AS$1,'Дополнительная комплектация'!$AS$3)</f>
        <v>340</v>
      </c>
      <c r="AM267" s="298"/>
      <c r="AN267" s="298"/>
      <c r="AO267" s="298">
        <f>CEILING('Дополнительная комплектация 2'!AO267:AQ267*'Дополнительная комплектация'!$AS$1,'Дополнительная комплектация'!$AS$3)</f>
        <v>430</v>
      </c>
      <c r="AP267" s="298"/>
      <c r="AQ267" s="298"/>
    </row>
    <row r="268" spans="1:43">
      <c r="B268" s="364" t="s">
        <v>1109</v>
      </c>
      <c r="C268" s="365"/>
      <c r="D268" s="298">
        <f>CEILING('Дополнительная комплектация 2'!D268:F268*'Дополнительная комплектация'!$AS$1,'Дополнительная комплектация'!$AS$3)</f>
        <v>240</v>
      </c>
      <c r="E268" s="298"/>
      <c r="F268" s="298"/>
      <c r="G268" s="298">
        <f>CEILING('Дополнительная комплектация 2'!G268:I268*'Дополнительная комплектация'!$AS$1,'Дополнительная комплектация'!$AS$3)</f>
        <v>450</v>
      </c>
      <c r="H268" s="298"/>
      <c r="I268" s="298"/>
      <c r="J268" s="298">
        <f>CEILING('Дополнительная комплектация 2'!J268:L268*'Дополнительная комплектация'!$AS$1,'Дополнительная комплектация'!$AS$3)</f>
        <v>510</v>
      </c>
      <c r="K268" s="298"/>
      <c r="L268" s="298"/>
      <c r="M268" s="298">
        <f>CEILING('Дополнительная комплектация 2'!M268:O268*'Дополнительная комплектация'!$AS$1,'Дополнительная комплектация'!$AS$3)</f>
        <v>570</v>
      </c>
      <c r="N268" s="298"/>
      <c r="O268" s="298"/>
      <c r="P268" s="364" t="s">
        <v>1109</v>
      </c>
      <c r="Q268" s="365"/>
      <c r="R268" s="298">
        <f>CEILING('Дополнительная комплектация 2'!R268:T268*'Дополнительная комплектация'!$AS$1,'Дополнительная комплектация'!$AS$3)</f>
        <v>130</v>
      </c>
      <c r="S268" s="298"/>
      <c r="T268" s="298"/>
      <c r="U268" s="298">
        <f>CEILING('Дополнительная комплектация 2'!U268:W268*'Дополнительная комплектация'!$AS$1,'Дополнительная комплектация'!$AS$3)</f>
        <v>260</v>
      </c>
      <c r="V268" s="298"/>
      <c r="W268" s="298"/>
      <c r="X268" s="298">
        <f>CEILING('Дополнительная комплектация 2'!X268:Z268*'Дополнительная комплектация'!$AS$1,'Дополнительная комплектация'!$AS$3)</f>
        <v>290</v>
      </c>
      <c r="Y268" s="298"/>
      <c r="Z268" s="298"/>
      <c r="AA268" s="298">
        <f>CEILING('Дополнительная комплектация 2'!AA268:AC268*'Дополнительная комплектация'!$AS$1,'Дополнительная комплектация'!$AS$3)</f>
        <v>320</v>
      </c>
      <c r="AB268" s="298"/>
      <c r="AC268" s="298"/>
      <c r="AD268" s="364" t="s">
        <v>1109</v>
      </c>
      <c r="AE268" s="365"/>
      <c r="AF268" s="298">
        <f>CEILING('Дополнительная комплектация 2'!AF268:AH268*'Дополнительная комплектация'!$AS$1,'Дополнительная комплектация'!$AS$3)</f>
        <v>220</v>
      </c>
      <c r="AG268" s="298"/>
      <c r="AH268" s="298"/>
      <c r="AI268" s="298">
        <f>CEILING('Дополнительная комплектация 2'!AI268:AK268*'Дополнительная комплектация'!$AS$1,'Дополнительная комплектация'!$AS$3)</f>
        <v>410</v>
      </c>
      <c r="AJ268" s="298"/>
      <c r="AK268" s="298"/>
      <c r="AL268" s="298">
        <f>CEILING('Дополнительная комплектация 2'!AL268:AN268*'Дополнительная комплектация'!$AS$1,'Дополнительная комплектация'!$AS$3)</f>
        <v>520</v>
      </c>
      <c r="AM268" s="298"/>
      <c r="AN268" s="298"/>
      <c r="AO268" s="298">
        <f>CEILING('Дополнительная комплектация 2'!AO268:AQ268*'Дополнительная комплектация'!$AS$1,'Дополнительная комплектация'!$AS$3)</f>
        <v>660</v>
      </c>
      <c r="AP268" s="298"/>
      <c r="AQ268" s="298"/>
    </row>
    <row r="269" spans="1:43" ht="3.75" customHeight="1">
      <c r="B269" s="259"/>
      <c r="C269" s="257"/>
      <c r="D269" s="253"/>
      <c r="E269" s="253"/>
      <c r="F269" s="253"/>
      <c r="G269" s="253"/>
      <c r="H269" s="253"/>
      <c r="I269" s="253"/>
      <c r="J269" s="253"/>
      <c r="K269" s="253"/>
      <c r="L269" s="253"/>
      <c r="M269" s="253"/>
      <c r="N269" s="253"/>
      <c r="O269" s="253"/>
      <c r="P269" s="259"/>
      <c r="Q269" s="257"/>
      <c r="R269" s="253"/>
      <c r="S269" s="253"/>
      <c r="T269" s="253"/>
      <c r="U269" s="253"/>
      <c r="V269" s="253"/>
      <c r="W269" s="253"/>
      <c r="X269" s="253"/>
      <c r="Y269" s="253"/>
      <c r="Z269" s="253"/>
      <c r="AA269" s="253"/>
      <c r="AB269" s="253"/>
      <c r="AC269" s="253"/>
      <c r="AD269" s="259"/>
      <c r="AE269" s="257"/>
      <c r="AF269" s="253"/>
      <c r="AG269" s="253"/>
      <c r="AH269" s="253"/>
      <c r="AI269" s="253"/>
      <c r="AJ269" s="253"/>
      <c r="AK269" s="253"/>
      <c r="AL269" s="253"/>
      <c r="AM269" s="253"/>
      <c r="AN269" s="253"/>
      <c r="AO269" s="253"/>
      <c r="AP269" s="253"/>
      <c r="AQ269" s="253"/>
    </row>
    <row r="270" spans="1:43" ht="15.75">
      <c r="A270" s="282" t="s">
        <v>464</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c r="AL270" s="282"/>
      <c r="AM270" s="282"/>
      <c r="AN270" s="282"/>
      <c r="AO270" s="282"/>
      <c r="AP270" s="282"/>
      <c r="AQ270" s="282"/>
    </row>
    <row r="271" spans="1:43">
      <c r="E271" s="296" t="s">
        <v>466</v>
      </c>
      <c r="F271" s="296"/>
      <c r="G271" s="296"/>
      <c r="H271" s="296"/>
      <c r="I271" s="296"/>
      <c r="J271" s="296"/>
      <c r="K271" s="296"/>
      <c r="L271" s="296"/>
      <c r="M271" s="296"/>
      <c r="N271" s="296"/>
      <c r="O271" s="296"/>
      <c r="P271" s="296"/>
      <c r="Q271" s="296"/>
      <c r="R271" s="296"/>
      <c r="S271" s="296"/>
      <c r="Y271" s="15" t="s">
        <v>565</v>
      </c>
      <c r="AI271" s="15" t="s">
        <v>467</v>
      </c>
    </row>
    <row r="272" spans="1:43" ht="15" customHeight="1">
      <c r="E272" s="296" t="s">
        <v>97</v>
      </c>
      <c r="F272" s="296"/>
      <c r="G272" s="296"/>
      <c r="H272" s="296" t="s">
        <v>98</v>
      </c>
      <c r="I272" s="296"/>
      <c r="J272" s="296"/>
      <c r="K272" s="296" t="s">
        <v>99</v>
      </c>
      <c r="L272" s="296"/>
      <c r="M272" s="296"/>
      <c r="N272" s="296" t="s">
        <v>100</v>
      </c>
      <c r="O272" s="296"/>
      <c r="P272" s="296"/>
      <c r="Q272" s="296" t="s">
        <v>465</v>
      </c>
      <c r="R272" s="296"/>
      <c r="S272" s="296"/>
      <c r="Y272" s="280">
        <f>CEILING('Дополнительная комплектация 2'!Y272:Z272*'Дополнительная комплектация'!$AS$1,'Дополнительная комплектация'!$AS$3)</f>
        <v>40</v>
      </c>
      <c r="Z272" s="280"/>
      <c r="AA272" s="15" t="s">
        <v>527</v>
      </c>
      <c r="AI272" s="15" t="s">
        <v>536</v>
      </c>
      <c r="AN272" s="280">
        <f>CEILING('Дополнительная комплектация 2'!AN272:AO272*'Дополнительная комплектация'!$AS$1,'Дополнительная комплектация'!$AS$3)</f>
        <v>40</v>
      </c>
      <c r="AO272" s="280"/>
      <c r="AP272" s="15" t="s">
        <v>527</v>
      </c>
    </row>
    <row r="273" spans="1:43">
      <c r="E273" s="298">
        <f>CEILING('Дополнительная комплектация 2'!E273:G273*'Дополнительная комплектация'!$AS$1,'Дополнительная комплектация'!$AS$3)</f>
        <v>810</v>
      </c>
      <c r="F273" s="298"/>
      <c r="G273" s="298"/>
      <c r="H273" s="298">
        <f>CEILING('Дополнительная комплектация 2'!H273:J273*'Дополнительная комплектация'!$AS$1,'Дополнительная комплектация'!$AS$3)</f>
        <v>405</v>
      </c>
      <c r="I273" s="298"/>
      <c r="J273" s="298"/>
      <c r="K273" s="298">
        <f>CEILING('Дополнительная комплектация 2'!K273:M273*'Дополнительная комплектация'!$AS$1,'Дополнительная комплектация'!$AS$3)</f>
        <v>180</v>
      </c>
      <c r="L273" s="298"/>
      <c r="M273" s="298"/>
      <c r="N273" s="298">
        <f>CEILING('Дополнительная комплектация 2'!N273:P273*'Дополнительная комплектация'!$AS$1,'Дополнительная комплектация'!$AS$3)</f>
        <v>145</v>
      </c>
      <c r="O273" s="298"/>
      <c r="P273" s="298"/>
      <c r="Q273" s="298">
        <f>CEILING('Дополнительная комплектация 2'!Q273:S273*'Дополнительная комплектация'!$AS$1,'Дополнительная комплектация'!$AS$3)</f>
        <v>110</v>
      </c>
      <c r="R273" s="298"/>
      <c r="S273" s="298"/>
    </row>
    <row r="274" spans="1:43">
      <c r="E274" s="15" t="s">
        <v>468</v>
      </c>
      <c r="Y274" s="15" t="s">
        <v>564</v>
      </c>
      <c r="AF274" s="15" t="s">
        <v>562</v>
      </c>
    </row>
    <row r="275" spans="1:43">
      <c r="E275" s="15" t="s">
        <v>537</v>
      </c>
      <c r="I275" s="280">
        <f>CEILING('Дополнительная комплектация 2'!I275:J275*'Дополнительная комплектация'!$AS$1,'Дополнительная комплектация'!$AS$3)</f>
        <v>31</v>
      </c>
      <c r="J275" s="280"/>
      <c r="K275" s="15" t="s">
        <v>527</v>
      </c>
      <c r="Y275" s="280">
        <f>CEILING('Дополнительная комплектация 2'!Y275:Z275*'Дополнительная комплектация'!$AS$1,'Дополнительная комплектация'!$AS$3)</f>
        <v>40</v>
      </c>
      <c r="Z275" s="280"/>
      <c r="AA275" s="15" t="s">
        <v>527</v>
      </c>
      <c r="AF275" s="15" t="s">
        <v>563</v>
      </c>
    </row>
    <row r="277" spans="1:43">
      <c r="B277" s="32" t="s">
        <v>1110</v>
      </c>
      <c r="C277" s="32"/>
      <c r="D277" s="32"/>
      <c r="E277" s="201"/>
      <c r="F277" s="201"/>
      <c r="G277" s="201"/>
      <c r="H277" s="201"/>
      <c r="I277" s="201"/>
      <c r="J277" s="201"/>
      <c r="K277" s="201"/>
      <c r="L277" s="201"/>
    </row>
    <row r="278" spans="1:43">
      <c r="B278" s="32" t="s">
        <v>1111</v>
      </c>
      <c r="C278" s="32"/>
      <c r="D278" s="32"/>
    </row>
    <row r="279" spans="1:43">
      <c r="B279" s="32" t="s">
        <v>1112</v>
      </c>
      <c r="C279" s="32"/>
      <c r="D279" s="32"/>
    </row>
    <row r="280" spans="1:43" hidden="1"/>
    <row r="281" spans="1:43" ht="15.75">
      <c r="A281" s="282" t="s">
        <v>592</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c r="AL281" s="282"/>
      <c r="AM281" s="282"/>
      <c r="AN281" s="282"/>
      <c r="AO281" s="282"/>
      <c r="AP281" s="282"/>
      <c r="AQ281" s="282"/>
    </row>
    <row r="282" spans="1:43">
      <c r="A282" s="15" t="s">
        <v>1085</v>
      </c>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row>
    <row r="283" spans="1:43" ht="3" customHeight="1"/>
    <row r="284" spans="1:43" ht="15.75">
      <c r="A284" s="282" t="s">
        <v>622</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c r="AL284" s="282"/>
      <c r="AM284" s="282"/>
      <c r="AN284" s="282"/>
      <c r="AO284" s="282"/>
      <c r="AP284" s="282"/>
      <c r="AQ284" s="282"/>
    </row>
    <row r="285" spans="1:43">
      <c r="A285" s="15" t="s">
        <v>470</v>
      </c>
      <c r="AP285" s="15"/>
      <c r="AQ285" s="15"/>
    </row>
    <row r="286" spans="1:43">
      <c r="K286" s="287" t="s">
        <v>87</v>
      </c>
      <c r="L286" s="287"/>
      <c r="M286" s="287"/>
      <c r="N286" s="287"/>
      <c r="O286" s="287"/>
      <c r="P286" s="287">
        <v>150</v>
      </c>
      <c r="Q286" s="287"/>
      <c r="R286" s="287">
        <v>200</v>
      </c>
      <c r="S286" s="287"/>
      <c r="T286" s="287">
        <v>250</v>
      </c>
      <c r="U286" s="287"/>
      <c r="V286" s="287">
        <v>300</v>
      </c>
      <c r="W286" s="287"/>
      <c r="X286" s="287">
        <v>350</v>
      </c>
      <c r="Y286" s="287"/>
      <c r="Z286" s="287">
        <v>400</v>
      </c>
      <c r="AA286" s="287"/>
      <c r="AB286" s="287">
        <v>450</v>
      </c>
      <c r="AC286" s="287"/>
      <c r="AD286" s="287">
        <v>500</v>
      </c>
      <c r="AE286" s="287"/>
      <c r="AF286" s="287">
        <v>600</v>
      </c>
      <c r="AG286" s="287"/>
      <c r="AH286" s="287">
        <v>700</v>
      </c>
      <c r="AI286" s="287"/>
      <c r="AJ286" s="287">
        <v>800</v>
      </c>
      <c r="AK286" s="287"/>
      <c r="AL286" s="287">
        <v>900</v>
      </c>
      <c r="AM286" s="287"/>
      <c r="AN286" s="301">
        <v>1000</v>
      </c>
      <c r="AO286" s="301"/>
      <c r="AP286" s="15"/>
      <c r="AQ286" s="15"/>
    </row>
    <row r="287" spans="1:43">
      <c r="K287" s="296" t="s">
        <v>469</v>
      </c>
      <c r="L287" s="296"/>
      <c r="M287" s="296"/>
      <c r="N287" s="296"/>
      <c r="O287" s="296"/>
      <c r="P287" s="296">
        <f>CEILING('Дополнительная комплектация 2'!P287:Q287*'Дополнительная комплектация'!$AS$1,'Дополнительная комплектация'!$AS$3)</f>
        <v>79</v>
      </c>
      <c r="Q287" s="296"/>
      <c r="R287" s="296">
        <f>CEILING('Дополнительная комплектация 2'!R287:S287*'Дополнительная комплектация'!$AS$1,'Дополнительная комплектация'!$AS$3)</f>
        <v>88</v>
      </c>
      <c r="S287" s="296"/>
      <c r="T287" s="296">
        <f>CEILING('Дополнительная комплектация 2'!T287:U287*'Дополнительная комплектация'!$AS$1,'Дополнительная комплектация'!$AS$3)</f>
        <v>99</v>
      </c>
      <c r="U287" s="296"/>
      <c r="V287" s="296">
        <f>CEILING('Дополнительная комплектация 2'!V287:W287*'Дополнительная комплектация'!$AS$1,'Дополнительная комплектация'!$AS$3)</f>
        <v>110</v>
      </c>
      <c r="W287" s="296"/>
      <c r="X287" s="296">
        <f>CEILING('Дополнительная комплектация 2'!X287:Y287*'Дополнительная комплектация'!$AS$1,'Дополнительная комплектация'!$AS$3)</f>
        <v>121</v>
      </c>
      <c r="Y287" s="296"/>
      <c r="Z287" s="296">
        <f>CEILING('Дополнительная комплектация 2'!Z287:AA287*'Дополнительная комплектация'!$AS$1,'Дополнительная комплектация'!$AS$3)</f>
        <v>143</v>
      </c>
      <c r="AA287" s="296"/>
      <c r="AB287" s="296">
        <f>CEILING('Дополнительная комплектация 2'!AB287:AC287*'Дополнительная комплектация'!$AS$1,'Дополнительная комплектация'!$AS$3)</f>
        <v>160</v>
      </c>
      <c r="AC287" s="296"/>
      <c r="AD287" s="296">
        <f>CEILING('Дополнительная комплектация 2'!AD287:AE287*'Дополнительная комплектация'!$AS$1,'Дополнительная комплектация'!$AS$3)</f>
        <v>171</v>
      </c>
      <c r="AE287" s="296"/>
      <c r="AF287" s="296">
        <f>CEILING('Дополнительная комплектация 2'!AF287:AG287*'Дополнительная комплектация'!$AS$1,'Дополнительная комплектация'!$AS$3)</f>
        <v>198</v>
      </c>
      <c r="AG287" s="296"/>
      <c r="AH287" s="296">
        <f>CEILING('Дополнительная комплектация 2'!AH287:AI287*'Дополнительная комплектация'!$AS$1,'Дополнительная комплектация'!$AS$3)</f>
        <v>220</v>
      </c>
      <c r="AI287" s="296"/>
      <c r="AJ287" s="296">
        <f>CEILING('Дополнительная комплектация 2'!AJ287:AK287*'Дополнительная комплектация'!$AS$1,'Дополнительная комплектация'!$AS$3)</f>
        <v>242</v>
      </c>
      <c r="AK287" s="296"/>
      <c r="AL287" s="296">
        <f>CEILING('Дополнительная комплектация 2'!AL287:AM287*'Дополнительная комплектация'!$AS$1,'Дополнительная комплектация'!$AS$3)</f>
        <v>275</v>
      </c>
      <c r="AM287" s="296"/>
      <c r="AN287" s="296">
        <f>CEILING('Дополнительная комплектация 2'!AN287:AO287*'Дополнительная комплектация'!$AS$1,'Дополнительная комплектация'!$AS$3)</f>
        <v>303</v>
      </c>
      <c r="AO287" s="296"/>
    </row>
    <row r="288" spans="1:43">
      <c r="A288" s="15" t="s">
        <v>471</v>
      </c>
      <c r="B288" s="29"/>
      <c r="C288" s="29"/>
      <c r="D288" s="29"/>
      <c r="E288" s="29"/>
      <c r="F288" s="29"/>
      <c r="G288" s="29"/>
      <c r="H288" s="29"/>
      <c r="I288" s="29"/>
      <c r="J288" s="29"/>
    </row>
    <row r="289" spans="1:43">
      <c r="K289" s="287" t="s">
        <v>87</v>
      </c>
      <c r="L289" s="287"/>
      <c r="M289" s="287"/>
      <c r="N289" s="287"/>
      <c r="O289" s="287"/>
      <c r="P289" s="287">
        <v>150</v>
      </c>
      <c r="Q289" s="287"/>
      <c r="R289" s="287">
        <v>200</v>
      </c>
      <c r="S289" s="287"/>
      <c r="T289" s="287">
        <v>250</v>
      </c>
      <c r="U289" s="287"/>
      <c r="V289" s="287">
        <v>300</v>
      </c>
      <c r="W289" s="287"/>
      <c r="X289" s="287">
        <v>350</v>
      </c>
      <c r="Y289" s="287"/>
      <c r="Z289" s="287">
        <v>400</v>
      </c>
      <c r="AA289" s="287"/>
      <c r="AB289" s="287">
        <v>450</v>
      </c>
      <c r="AC289" s="287"/>
      <c r="AD289" s="287">
        <v>500</v>
      </c>
      <c r="AE289" s="287"/>
      <c r="AF289" s="287">
        <v>600</v>
      </c>
      <c r="AG289" s="287"/>
      <c r="AH289" s="287">
        <v>700</v>
      </c>
      <c r="AI289" s="287"/>
      <c r="AJ289" s="287">
        <v>800</v>
      </c>
      <c r="AK289" s="287"/>
      <c r="AL289" s="299"/>
      <c r="AM289" s="299"/>
      <c r="AN289" s="299"/>
      <c r="AO289" s="299"/>
    </row>
    <row r="290" spans="1:43">
      <c r="K290" s="296" t="s">
        <v>469</v>
      </c>
      <c r="L290" s="296"/>
      <c r="M290" s="296"/>
      <c r="N290" s="296"/>
      <c r="O290" s="296"/>
      <c r="P290" s="296">
        <f>CEILING('Дополнительная комплектация 2'!P290:Q290*'Дополнительная комплектация'!$AS$1,'Дополнительная комплектация'!$AS$3)</f>
        <v>50</v>
      </c>
      <c r="Q290" s="296"/>
      <c r="R290" s="296">
        <f>CEILING('Дополнительная комплектация 2'!R290:S290*'Дополнительная комплектация'!$AS$1,'Дополнительная комплектация'!$AS$3)</f>
        <v>61</v>
      </c>
      <c r="S290" s="296"/>
      <c r="T290" s="296">
        <f>CEILING('Дополнительная комплектация 2'!T290:U290*'Дополнительная комплектация'!$AS$1,'Дополнительная комплектация'!$AS$3)</f>
        <v>72</v>
      </c>
      <c r="U290" s="296"/>
      <c r="V290" s="296">
        <f>CEILING('Дополнительная комплектация 2'!V290:W290*'Дополнительная комплектация'!$AS$1,'Дополнительная комплектация'!$AS$3)</f>
        <v>77</v>
      </c>
      <c r="W290" s="296"/>
      <c r="X290" s="296">
        <f>CEILING('Дополнительная комплектация 2'!X290:Y290*'Дополнительная комплектация'!$AS$1,'Дополнительная комплектация'!$AS$3)</f>
        <v>83</v>
      </c>
      <c r="Y290" s="296"/>
      <c r="Z290" s="296">
        <f>CEILING('Дополнительная комплектация 2'!Z290:AA290*'Дополнительная комплектация'!$AS$1,'Дополнительная комплектация'!$AS$3)</f>
        <v>88</v>
      </c>
      <c r="AA290" s="296"/>
      <c r="AB290" s="296">
        <f>CEILING('Дополнительная комплектация 2'!AB290:AC290*'Дополнительная комплектация'!$AS$1,'Дополнительная комплектация'!$AS$3)</f>
        <v>94</v>
      </c>
      <c r="AC290" s="296"/>
      <c r="AD290" s="296">
        <f>CEILING('Дополнительная комплектация 2'!AD290:AE290*'Дополнительная комплектация'!$AS$1,'Дополнительная комплектация'!$AS$3)</f>
        <v>99</v>
      </c>
      <c r="AE290" s="296"/>
      <c r="AF290" s="296">
        <f>CEILING('Дополнительная комплектация 2'!AF290:AG290*'Дополнительная комплектация'!$AS$1,'Дополнительная комплектация'!$AS$3)</f>
        <v>110</v>
      </c>
      <c r="AG290" s="296"/>
      <c r="AH290" s="296">
        <f>CEILING('Дополнительная комплектация 2'!AH290:AI290*'Дополнительная комплектация'!$AS$1,'Дополнительная комплектация'!$AS$3)</f>
        <v>132</v>
      </c>
      <c r="AI290" s="296"/>
      <c r="AJ290" s="296">
        <f>CEILING('Дополнительная комплектация 2'!AJ290:AK290*'Дополнительная комплектация'!$AS$1,'Дополнительная комплектация'!$AS$3)</f>
        <v>165</v>
      </c>
      <c r="AK290" s="296"/>
      <c r="AL290" s="293"/>
      <c r="AM290" s="293"/>
      <c r="AN290" s="293"/>
      <c r="AO290" s="293"/>
    </row>
    <row r="291" spans="1:43">
      <c r="A291" s="15" t="s">
        <v>472</v>
      </c>
    </row>
    <row r="292" spans="1:43">
      <c r="K292" s="287" t="s">
        <v>87</v>
      </c>
      <c r="L292" s="287"/>
      <c r="M292" s="287"/>
      <c r="N292" s="287"/>
      <c r="O292" s="287"/>
      <c r="P292" s="287">
        <v>300</v>
      </c>
      <c r="Q292" s="287"/>
      <c r="R292" s="287">
        <v>350</v>
      </c>
      <c r="S292" s="287"/>
      <c r="T292" s="287">
        <v>400</v>
      </c>
      <c r="U292" s="287"/>
      <c r="V292" s="287">
        <v>450</v>
      </c>
      <c r="W292" s="287"/>
      <c r="X292" s="287">
        <v>500</v>
      </c>
      <c r="Y292" s="287"/>
      <c r="Z292" s="287">
        <v>600</v>
      </c>
      <c r="AA292" s="287"/>
      <c r="AB292" s="287">
        <v>700</v>
      </c>
      <c r="AC292" s="287"/>
      <c r="AD292" s="287">
        <v>800</v>
      </c>
      <c r="AE292" s="287"/>
      <c r="AF292" s="299"/>
      <c r="AG292" s="299"/>
      <c r="AH292" s="299"/>
      <c r="AI292" s="299"/>
      <c r="AJ292" s="299"/>
      <c r="AK292" s="299"/>
      <c r="AL292" s="299"/>
      <c r="AM292" s="299"/>
      <c r="AN292" s="299"/>
      <c r="AO292" s="299"/>
    </row>
    <row r="293" spans="1:43">
      <c r="K293" s="296" t="s">
        <v>469</v>
      </c>
      <c r="L293" s="296"/>
      <c r="M293" s="296"/>
      <c r="N293" s="296"/>
      <c r="O293" s="296"/>
      <c r="P293" s="296">
        <f>CEILING('Дополнительная комплектация 2'!P293:Q293*'Дополнительная комплектация'!$AS$1,'Дополнительная комплектация'!$AS$3)</f>
        <v>57</v>
      </c>
      <c r="Q293" s="296"/>
      <c r="R293" s="296">
        <f>CEILING('Дополнительная комплектация 2'!R293:S293*'Дополнительная комплектация'!$AS$1,'Дополнительная комплектация'!$AS$3)</f>
        <v>68</v>
      </c>
      <c r="S293" s="296"/>
      <c r="T293" s="296">
        <f>CEILING('Дополнительная комплектация 2'!T293:U293*'Дополнительная комплектация'!$AS$1,'Дополнительная комплектация'!$AS$3)</f>
        <v>79</v>
      </c>
      <c r="U293" s="296"/>
      <c r="V293" s="296">
        <f>CEILING('Дополнительная комплектация 2'!V293:W293*'Дополнительная комплектация'!$AS$1,'Дополнительная комплектация'!$AS$3)</f>
        <v>89</v>
      </c>
      <c r="W293" s="296"/>
      <c r="X293" s="296">
        <f>CEILING('Дополнительная комплектация 2'!X293:Y293*'Дополнительная комплектация'!$AS$1,'Дополнительная комплектация'!$AS$3)</f>
        <v>100</v>
      </c>
      <c r="Y293" s="296"/>
      <c r="Z293" s="296">
        <f>CEILING('Дополнительная комплектация 2'!Z293:AA293*'Дополнительная комплектация'!$AS$1,'Дополнительная комплектация'!$AS$3)</f>
        <v>122</v>
      </c>
      <c r="AA293" s="296"/>
      <c r="AB293" s="296">
        <f>CEILING('Дополнительная комплектация 2'!AB293:AC293*'Дополнительная комплектация'!$AS$1,'Дополнительная комплектация'!$AS$3)</f>
        <v>143</v>
      </c>
      <c r="AC293" s="296"/>
      <c r="AD293" s="296">
        <f>CEILING('Дополнительная комплектация 2'!AD293:AE293*'Дополнительная комплектация'!$AS$1,'Дополнительная комплектация'!$AS$3)</f>
        <v>165</v>
      </c>
      <c r="AE293" s="296"/>
      <c r="AF293" s="293"/>
      <c r="AG293" s="293"/>
      <c r="AH293" s="293"/>
      <c r="AI293" s="293"/>
      <c r="AJ293" s="293"/>
      <c r="AK293" s="293"/>
      <c r="AL293" s="293"/>
      <c r="AM293" s="293"/>
      <c r="AN293" s="293"/>
      <c r="AO293" s="293"/>
    </row>
    <row r="294" spans="1:43" ht="15.75">
      <c r="A294" s="282" t="s">
        <v>473</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c r="AN294" s="282"/>
      <c r="AO294" s="282"/>
      <c r="AP294" s="282"/>
      <c r="AQ294" s="282"/>
    </row>
    <row r="295" spans="1:43">
      <c r="E295" s="15" t="s">
        <v>476</v>
      </c>
      <c r="G295" s="15"/>
      <c r="H295" s="15"/>
      <c r="I295" s="15"/>
      <c r="J295" s="15"/>
      <c r="K295" s="15"/>
      <c r="L295" s="15"/>
      <c r="M295" s="15"/>
      <c r="N295" s="15"/>
      <c r="O295" s="15"/>
      <c r="P295" s="15"/>
      <c r="Q295" s="15"/>
      <c r="R295" s="15"/>
      <c r="S295" s="15"/>
      <c r="T295" s="15"/>
      <c r="U295" s="15"/>
      <c r="V295" s="15"/>
      <c r="W295" s="15"/>
      <c r="X295" s="15"/>
      <c r="Y295" s="15"/>
      <c r="Z295" s="15" t="s">
        <v>474</v>
      </c>
      <c r="AA295" s="15"/>
      <c r="AB295" s="15"/>
      <c r="AC295" s="15"/>
      <c r="AD295" s="15"/>
      <c r="AE295" s="15"/>
      <c r="AF295" s="15"/>
      <c r="AG295" s="15"/>
      <c r="AH295" s="15"/>
      <c r="AI295" s="15"/>
      <c r="AJ295" s="15"/>
      <c r="AK295" s="15"/>
      <c r="AL295" s="15"/>
      <c r="AM295" s="15"/>
      <c r="AN295" s="15"/>
      <c r="AO295" s="15"/>
      <c r="AP295" s="15"/>
      <c r="AQ295" s="15"/>
    </row>
    <row r="296" spans="1:43">
      <c r="E296" s="15" t="s">
        <v>477</v>
      </c>
      <c r="G296" s="15"/>
      <c r="H296" s="15"/>
      <c r="I296" s="15"/>
      <c r="J296" s="15"/>
      <c r="K296" s="15"/>
      <c r="L296" s="15"/>
      <c r="M296" s="15"/>
      <c r="N296" s="15"/>
      <c r="O296" s="15"/>
      <c r="P296" s="15"/>
      <c r="Q296" s="15"/>
      <c r="R296" s="15"/>
      <c r="S296" s="15"/>
      <c r="T296" s="15"/>
      <c r="U296" s="15"/>
      <c r="V296" s="15"/>
      <c r="W296" s="15"/>
      <c r="X296" s="15"/>
      <c r="Y296" s="15"/>
      <c r="Z296" s="15" t="s">
        <v>475</v>
      </c>
      <c r="AA296" s="15"/>
      <c r="AB296" s="15"/>
      <c r="AC296" s="15"/>
      <c r="AD296" s="15"/>
      <c r="AE296" s="15"/>
      <c r="AF296" s="15"/>
      <c r="AG296" s="15"/>
      <c r="AH296" s="15"/>
      <c r="AI296" s="15"/>
      <c r="AJ296" s="15"/>
      <c r="AK296" s="15"/>
      <c r="AL296" s="15"/>
      <c r="AM296" s="15"/>
      <c r="AN296" s="15"/>
      <c r="AO296" s="15"/>
      <c r="AP296" s="15"/>
      <c r="AQ296" s="15"/>
    </row>
    <row r="297" spans="1:43">
      <c r="E297" s="15" t="s">
        <v>539</v>
      </c>
      <c r="G297" s="15"/>
      <c r="H297" s="15"/>
      <c r="I297" s="15"/>
      <c r="J297" s="15"/>
      <c r="K297" s="15"/>
      <c r="L297" s="15"/>
      <c r="M297" s="15"/>
      <c r="N297" s="281">
        <f>CEILING('Дополнительная комплектация 2'!N297:O297*'Дополнительная комплектация'!$AS$1,'Дополнительная комплектация'!$AS$3)</f>
        <v>10</v>
      </c>
      <c r="O297" s="281"/>
      <c r="P297" s="15" t="s">
        <v>500</v>
      </c>
      <c r="Q297" s="15"/>
      <c r="R297" s="15"/>
      <c r="S297" s="15"/>
      <c r="T297" s="15"/>
      <c r="U297" s="15"/>
      <c r="V297" s="15"/>
      <c r="W297" s="15"/>
      <c r="X297" s="15"/>
      <c r="Y297" s="15"/>
      <c r="Z297" s="15" t="s">
        <v>541</v>
      </c>
      <c r="AA297" s="15"/>
      <c r="AB297" s="15"/>
      <c r="AC297" s="15"/>
      <c r="AD297" s="15"/>
      <c r="AE297" s="15"/>
      <c r="AF297" s="15"/>
      <c r="AG297" s="15"/>
      <c r="AH297" s="15"/>
      <c r="AI297" s="15"/>
      <c r="AJ297" s="15"/>
      <c r="AK297" s="15"/>
      <c r="AL297" s="15"/>
      <c r="AM297" s="281">
        <f>CEILING('Дополнительная комплектация 2'!AM297:AN297*'Дополнительная комплектация'!$AS$1,'Дополнительная комплектация'!$AS$3)</f>
        <v>94</v>
      </c>
      <c r="AN297" s="281"/>
      <c r="AO297" s="15" t="s">
        <v>531</v>
      </c>
      <c r="AP297" s="15"/>
      <c r="AQ297" s="15"/>
    </row>
    <row r="298" spans="1:43" ht="4.5" customHeight="1">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row>
    <row r="299" spans="1:43" ht="15.75">
      <c r="A299" s="282" t="s">
        <v>106</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c r="AL299" s="282"/>
      <c r="AM299" s="282"/>
      <c r="AN299" s="282"/>
      <c r="AO299" s="282"/>
      <c r="AP299" s="282"/>
      <c r="AQ299" s="282"/>
    </row>
    <row r="300" spans="1:43">
      <c r="D300" s="40" t="s">
        <v>596</v>
      </c>
      <c r="E300" s="15"/>
      <c r="F300" s="15"/>
      <c r="G300" s="15"/>
      <c r="H300" s="15"/>
      <c r="I300" s="15"/>
      <c r="J300" s="15"/>
      <c r="K300" s="15"/>
      <c r="L300" s="15"/>
      <c r="M300" s="39"/>
      <c r="N300" s="39"/>
      <c r="O300" s="15"/>
      <c r="AC300" s="40" t="s">
        <v>595</v>
      </c>
    </row>
    <row r="301" spans="1:43">
      <c r="A301" s="51"/>
      <c r="B301" s="51"/>
      <c r="C301" s="51"/>
      <c r="D301" s="280">
        <f>CEILING('Дополнительная комплектация 2'!D301:E301*'Дополнительная комплектация'!$AS$1,'Дополнительная комплектация'!$AS$3)</f>
        <v>28</v>
      </c>
      <c r="E301" s="280"/>
      <c r="F301" s="23" t="s">
        <v>527</v>
      </c>
      <c r="G301" s="23"/>
      <c r="H301" s="23"/>
      <c r="I301" s="23"/>
      <c r="J301" s="23"/>
      <c r="K301" s="23"/>
      <c r="L301" s="23"/>
      <c r="M301" s="51"/>
      <c r="N301" s="51"/>
      <c r="O301" s="51"/>
      <c r="P301" s="51"/>
      <c r="Q301" s="51"/>
      <c r="R301" s="51"/>
      <c r="Z301" s="51"/>
      <c r="AA301" s="51"/>
      <c r="AB301" s="51"/>
      <c r="AC301" s="280">
        <f>CEILING('Дополнительная комплектация 2'!AC301:AD301*'Дополнительная комплектация'!$AS$1,'Дополнительная комплектация'!$AS$3)</f>
        <v>28</v>
      </c>
      <c r="AD301" s="280"/>
      <c r="AE301" s="23" t="s">
        <v>527</v>
      </c>
      <c r="AF301" s="23"/>
      <c r="AG301" s="23"/>
      <c r="AH301" s="23"/>
      <c r="AI301" s="23"/>
      <c r="AJ301" s="23"/>
      <c r="AK301" s="23"/>
      <c r="AL301" s="51"/>
      <c r="AM301" s="51"/>
      <c r="AN301" s="51"/>
      <c r="AO301" s="51"/>
      <c r="AP301" s="23"/>
      <c r="AQ301" s="14"/>
    </row>
    <row r="302" spans="1:43">
      <c r="A302" s="283" t="s">
        <v>624</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c r="AJ302" s="283"/>
      <c r="AK302" s="283"/>
      <c r="AL302" s="283"/>
      <c r="AM302" s="283"/>
      <c r="AN302" s="283"/>
      <c r="AO302" s="283"/>
      <c r="AP302" s="283"/>
      <c r="AQ302" s="283"/>
    </row>
    <row r="303" spans="1:43">
      <c r="D303" s="15" t="s">
        <v>478</v>
      </c>
      <c r="AC303" s="15" t="s">
        <v>1113</v>
      </c>
      <c r="AP303" s="15"/>
      <c r="AQ303" s="14"/>
    </row>
    <row r="304" spans="1:43">
      <c r="A304" s="23"/>
      <c r="B304" s="23"/>
      <c r="C304" s="23"/>
      <c r="D304" s="281">
        <f>CEILING('Дополнительная комплектация 2'!D304:E304*'Дополнительная комплектация'!$AS$1,'Дополнительная комплектация'!$AS$3)</f>
        <v>19</v>
      </c>
      <c r="E304" s="281"/>
      <c r="F304" s="23" t="s">
        <v>527</v>
      </c>
      <c r="G304" s="23"/>
      <c r="H304" s="23"/>
      <c r="I304" s="23"/>
      <c r="J304" s="23"/>
      <c r="K304" s="23"/>
      <c r="L304" s="23"/>
      <c r="M304" s="51"/>
      <c r="N304" s="51"/>
      <c r="O304" s="51"/>
      <c r="P304" s="23"/>
      <c r="Q304" s="23"/>
      <c r="R304" s="23"/>
      <c r="S304" s="15"/>
      <c r="T304" s="15"/>
      <c r="U304" s="15"/>
      <c r="V304" s="15"/>
      <c r="W304" s="15"/>
      <c r="X304" s="15"/>
      <c r="Y304" s="15"/>
      <c r="Z304" s="23"/>
      <c r="AA304" s="23"/>
      <c r="AB304" s="23"/>
      <c r="AC304" s="281">
        <f>CEILING('Дополнительная комплектация 2'!AC304:AD304*'Дополнительная комплектация'!$AS$1,'Дополнительная комплектация'!$AS$3)</f>
        <v>33</v>
      </c>
      <c r="AD304" s="281"/>
      <c r="AE304" s="23" t="s">
        <v>527</v>
      </c>
      <c r="AF304" s="23"/>
      <c r="AG304" s="23"/>
      <c r="AH304" s="23"/>
      <c r="AI304" s="23"/>
      <c r="AJ304" s="23"/>
      <c r="AK304" s="23"/>
      <c r="AL304" s="51"/>
      <c r="AM304" s="51"/>
      <c r="AN304" s="51"/>
      <c r="AO304" s="23"/>
      <c r="AP304" s="23"/>
      <c r="AQ304" s="14"/>
    </row>
    <row r="305" spans="1:43" ht="6"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4"/>
    </row>
    <row r="306" spans="1:43">
      <c r="A306" s="15"/>
      <c r="B306" s="15"/>
      <c r="C306" s="15"/>
      <c r="D306" s="15" t="s">
        <v>479</v>
      </c>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t="s">
        <v>1114</v>
      </c>
      <c r="AD306" s="15"/>
      <c r="AE306" s="15"/>
      <c r="AF306" s="15"/>
      <c r="AG306" s="15"/>
      <c r="AH306" s="15"/>
      <c r="AI306" s="15"/>
      <c r="AJ306" s="15"/>
      <c r="AK306" s="15"/>
      <c r="AL306" s="15"/>
      <c r="AM306" s="15"/>
      <c r="AN306" s="15"/>
      <c r="AO306" s="15"/>
      <c r="AP306" s="15"/>
      <c r="AQ306" s="14"/>
    </row>
    <row r="307" spans="1:43">
      <c r="A307" s="23"/>
      <c r="B307" s="23"/>
      <c r="C307" s="23"/>
      <c r="D307" s="281">
        <f>CEILING('Дополнительная комплектация 2'!D307:E307*'Дополнительная комплектация'!$AS$1,'Дополнительная комплектация'!$AS$3)</f>
        <v>22</v>
      </c>
      <c r="E307" s="281"/>
      <c r="F307" s="23" t="s">
        <v>527</v>
      </c>
      <c r="G307" s="23"/>
      <c r="H307" s="23"/>
      <c r="I307" s="23"/>
      <c r="J307" s="23"/>
      <c r="K307" s="23"/>
      <c r="L307" s="23"/>
      <c r="M307" s="51"/>
      <c r="N307" s="51"/>
      <c r="O307" s="51"/>
      <c r="P307" s="23"/>
      <c r="Q307" s="23"/>
      <c r="R307" s="23"/>
      <c r="S307" s="15"/>
      <c r="T307" s="15"/>
      <c r="U307" s="15"/>
      <c r="V307" s="15"/>
      <c r="W307" s="15"/>
      <c r="X307" s="15"/>
      <c r="Y307" s="15"/>
      <c r="Z307" s="23"/>
      <c r="AA307" s="23"/>
      <c r="AB307" s="23"/>
      <c r="AC307" s="281">
        <f>CEILING('Дополнительная комплектация 2'!AC307:AD307*'Дополнительная комплектация'!$AS$1,'Дополнительная комплектация'!$AS$3)</f>
        <v>66</v>
      </c>
      <c r="AD307" s="281"/>
      <c r="AE307" s="23" t="s">
        <v>527</v>
      </c>
      <c r="AF307" s="23"/>
      <c r="AG307" s="23"/>
      <c r="AH307" s="23"/>
      <c r="AI307" s="23"/>
      <c r="AJ307" s="23"/>
      <c r="AK307" s="23"/>
      <c r="AL307" s="51"/>
      <c r="AM307" s="51"/>
      <c r="AN307" s="51"/>
      <c r="AO307" s="23"/>
      <c r="AP307" s="23"/>
      <c r="AQ307" s="14"/>
    </row>
    <row r="308" spans="1:43" ht="5.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row>
    <row r="309" spans="1:43">
      <c r="A309" s="15"/>
      <c r="B309" s="15"/>
      <c r="C309" s="15"/>
      <c r="D309" s="15" t="s">
        <v>480</v>
      </c>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t="s">
        <v>486</v>
      </c>
      <c r="AD309" s="15"/>
      <c r="AE309" s="15"/>
      <c r="AF309" s="15"/>
      <c r="AG309" s="15"/>
      <c r="AH309" s="15"/>
      <c r="AI309" s="15"/>
      <c r="AJ309" s="15"/>
      <c r="AK309" s="15"/>
      <c r="AL309" s="15"/>
      <c r="AM309" s="15"/>
      <c r="AN309" s="15"/>
      <c r="AO309" s="15"/>
      <c r="AP309" s="15"/>
      <c r="AQ309" s="15"/>
    </row>
    <row r="310" spans="1:43">
      <c r="A310" s="23"/>
      <c r="B310" s="23"/>
      <c r="C310" s="23"/>
      <c r="D310" s="281">
        <f>CEILING('Дополнительная комплектация 2'!D310:E310*'Дополнительная комплектация'!$AS$1,'Дополнительная комплектация'!$AS$3)</f>
        <v>100</v>
      </c>
      <c r="E310" s="281"/>
      <c r="F310" s="23" t="s">
        <v>527</v>
      </c>
      <c r="G310" s="23"/>
      <c r="H310" s="23"/>
      <c r="I310" s="23"/>
      <c r="J310" s="23"/>
      <c r="K310" s="23"/>
      <c r="L310" s="23"/>
      <c r="M310" s="51"/>
      <c r="N310" s="51"/>
      <c r="O310" s="51"/>
      <c r="P310" s="23"/>
      <c r="Q310" s="23"/>
      <c r="R310" s="23"/>
      <c r="S310" s="15"/>
      <c r="T310" s="15"/>
      <c r="U310" s="15"/>
      <c r="V310" s="15"/>
      <c r="W310" s="15"/>
      <c r="X310" s="15"/>
      <c r="Y310" s="15"/>
      <c r="Z310" s="23"/>
      <c r="AA310" s="23"/>
      <c r="AB310" s="23"/>
      <c r="AC310" s="281">
        <f>CEILING('Дополнительная комплектация 2'!AC310:AD310*'Дополнительная комплектация'!$AS$1,'Дополнительная комплектация'!$AS$3)</f>
        <v>38</v>
      </c>
      <c r="AD310" s="281"/>
      <c r="AE310" s="23" t="s">
        <v>527</v>
      </c>
      <c r="AF310" s="23"/>
      <c r="AG310" s="23"/>
      <c r="AH310" s="23"/>
      <c r="AI310" s="23"/>
      <c r="AJ310" s="23"/>
      <c r="AK310" s="23"/>
      <c r="AL310" s="51"/>
      <c r="AM310" s="51"/>
      <c r="AN310" s="51"/>
      <c r="AO310" s="23"/>
      <c r="AP310" s="23"/>
      <c r="AQ310" s="15"/>
    </row>
    <row r="311" spans="1:43" ht="4.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row>
    <row r="312" spans="1:43">
      <c r="A312" s="15"/>
      <c r="B312" s="15"/>
      <c r="C312" s="15"/>
      <c r="D312" s="15" t="s">
        <v>481</v>
      </c>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t="s">
        <v>487</v>
      </c>
      <c r="AD312" s="15"/>
      <c r="AE312" s="15"/>
      <c r="AF312" s="15"/>
      <c r="AG312" s="15"/>
      <c r="AH312" s="15"/>
      <c r="AI312" s="15"/>
      <c r="AJ312" s="15"/>
      <c r="AK312" s="15"/>
      <c r="AL312" s="15"/>
      <c r="AM312" s="15"/>
      <c r="AN312" s="15"/>
      <c r="AO312" s="15"/>
      <c r="AP312" s="15"/>
      <c r="AQ312" s="15"/>
    </row>
    <row r="313" spans="1:43">
      <c r="A313" s="23"/>
      <c r="B313" s="23"/>
      <c r="C313" s="23"/>
      <c r="D313" s="281">
        <f>CEILING('Дополнительная комплектация 2'!D313:E313*'Дополнительная комплектация'!$AS$1,'Дополнительная комплектация'!$AS$3)</f>
        <v>38</v>
      </c>
      <c r="E313" s="281"/>
      <c r="F313" s="23" t="s">
        <v>527</v>
      </c>
      <c r="G313" s="23"/>
      <c r="H313" s="23"/>
      <c r="I313" s="23"/>
      <c r="J313" s="23"/>
      <c r="K313" s="23"/>
      <c r="L313" s="23"/>
      <c r="M313" s="51"/>
      <c r="N313" s="51"/>
      <c r="O313" s="51"/>
      <c r="P313" s="23"/>
      <c r="Q313" s="23"/>
      <c r="R313" s="23"/>
      <c r="S313" s="15"/>
      <c r="T313" s="15"/>
      <c r="U313" s="15"/>
      <c r="V313" s="15"/>
      <c r="W313" s="15"/>
      <c r="X313" s="15"/>
      <c r="Y313" s="15"/>
      <c r="Z313" s="23"/>
      <c r="AA313" s="23"/>
      <c r="AB313" s="23"/>
      <c r="AC313" s="281">
        <f>CEILING('Дополнительная комплектация 2'!AC313:AD313*'Дополнительная комплектация'!$AS$1,'Дополнительная комплектация'!$AS$3)</f>
        <v>82</v>
      </c>
      <c r="AD313" s="281"/>
      <c r="AE313" s="23" t="s">
        <v>527</v>
      </c>
      <c r="AF313" s="23"/>
      <c r="AG313" s="23"/>
      <c r="AH313" s="23"/>
      <c r="AI313" s="23"/>
      <c r="AJ313" s="23"/>
      <c r="AK313" s="23"/>
      <c r="AL313" s="51"/>
      <c r="AM313" s="51"/>
      <c r="AN313" s="51"/>
      <c r="AO313" s="23"/>
      <c r="AP313" s="23"/>
      <c r="AQ313" s="15"/>
    </row>
    <row r="314" spans="1:43" ht="5.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row>
    <row r="315" spans="1:43">
      <c r="A315" s="15"/>
      <c r="B315" s="15"/>
      <c r="C315" s="15"/>
      <c r="D315" s="15" t="s">
        <v>482</v>
      </c>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t="s">
        <v>488</v>
      </c>
      <c r="AD315" s="15"/>
      <c r="AE315" s="15"/>
      <c r="AF315" s="15"/>
      <c r="AG315" s="15"/>
      <c r="AH315" s="15"/>
      <c r="AI315" s="15"/>
      <c r="AJ315" s="15"/>
      <c r="AK315" s="15"/>
      <c r="AL315" s="15"/>
      <c r="AM315" s="15"/>
      <c r="AN315" s="15"/>
      <c r="AO315" s="15"/>
      <c r="AP315" s="15"/>
      <c r="AQ315" s="15"/>
    </row>
    <row r="316" spans="1:43">
      <c r="A316" s="23"/>
      <c r="B316" s="23"/>
      <c r="C316" s="23"/>
      <c r="D316" s="281">
        <f>CEILING('Дополнительная комплектация 2'!D316:E316*'Дополнительная комплектация'!$AS$1,'Дополнительная комплектация'!$AS$3)</f>
        <v>38</v>
      </c>
      <c r="E316" s="281"/>
      <c r="F316" s="23" t="s">
        <v>527</v>
      </c>
      <c r="G316" s="23"/>
      <c r="H316" s="23"/>
      <c r="I316" s="23"/>
      <c r="J316" s="23"/>
      <c r="K316" s="23"/>
      <c r="L316" s="23"/>
      <c r="M316" s="51"/>
      <c r="N316" s="51"/>
      <c r="O316" s="51"/>
      <c r="P316" s="23"/>
      <c r="Q316" s="23"/>
      <c r="R316" s="23"/>
      <c r="S316" s="15"/>
      <c r="T316" s="15"/>
      <c r="U316" s="15"/>
      <c r="V316" s="15"/>
      <c r="W316" s="15"/>
      <c r="X316" s="15"/>
      <c r="Y316" s="15"/>
      <c r="Z316" s="23"/>
      <c r="AA316" s="23"/>
      <c r="AB316" s="23"/>
      <c r="AC316" s="281">
        <f>CEILING('Дополнительная комплектация 2'!AC316:AD316*'Дополнительная комплектация'!$AS$1,'Дополнительная комплектация'!$AS$3)</f>
        <v>109</v>
      </c>
      <c r="AD316" s="281"/>
      <c r="AE316" s="23" t="s">
        <v>527</v>
      </c>
      <c r="AF316" s="23"/>
      <c r="AG316" s="23"/>
      <c r="AH316" s="23"/>
      <c r="AI316" s="23"/>
      <c r="AJ316" s="23"/>
      <c r="AK316" s="23"/>
      <c r="AL316" s="51"/>
      <c r="AM316" s="51"/>
      <c r="AN316" s="51"/>
      <c r="AO316" s="23"/>
      <c r="AP316" s="23"/>
      <c r="AQ316" s="15"/>
    </row>
    <row r="317" spans="1:43" ht="3.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row>
    <row r="318" spans="1:43">
      <c r="A318" s="15"/>
      <c r="B318" s="15"/>
      <c r="C318" s="15"/>
      <c r="D318" s="15" t="s">
        <v>1086</v>
      </c>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t="s">
        <v>489</v>
      </c>
      <c r="AD318" s="15"/>
      <c r="AE318" s="15"/>
      <c r="AF318" s="15"/>
      <c r="AG318" s="15"/>
      <c r="AH318" s="15"/>
      <c r="AI318" s="15"/>
      <c r="AJ318" s="15"/>
      <c r="AK318" s="15"/>
      <c r="AL318" s="15"/>
      <c r="AM318" s="15"/>
      <c r="AN318" s="15"/>
      <c r="AO318" s="15"/>
      <c r="AP318" s="15"/>
      <c r="AQ318" s="15"/>
    </row>
    <row r="319" spans="1:43">
      <c r="A319" s="23"/>
      <c r="B319" s="23"/>
      <c r="C319" s="23"/>
      <c r="D319" s="281">
        <f>CEILING('Дополнительная комплектация 2'!D319:E319*'Дополнительная комплектация'!$AS$1,'Дополнительная комплектация'!$AS$3)</f>
        <v>100</v>
      </c>
      <c r="E319" s="281"/>
      <c r="F319" s="23" t="s">
        <v>527</v>
      </c>
      <c r="G319" s="23"/>
      <c r="H319" s="23"/>
      <c r="I319" s="23"/>
      <c r="J319" s="23"/>
      <c r="K319" s="23"/>
      <c r="L319" s="23"/>
      <c r="M319" s="51"/>
      <c r="N319" s="51"/>
      <c r="O319" s="51"/>
      <c r="P319" s="23"/>
      <c r="Q319" s="23"/>
      <c r="R319" s="23"/>
      <c r="S319" s="15"/>
      <c r="T319" s="15"/>
      <c r="U319" s="15"/>
      <c r="V319" s="15"/>
      <c r="W319" s="15"/>
      <c r="X319" s="15"/>
      <c r="Y319" s="15"/>
      <c r="Z319" s="23"/>
      <c r="AA319" s="23"/>
      <c r="AB319" s="23"/>
      <c r="AC319" s="281">
        <f>CEILING('Дополнительная комплектация 2'!AC319:AD319*'Дополнительная комплектация'!$AS$1,'Дополнительная комплектация'!$AS$3)</f>
        <v>82</v>
      </c>
      <c r="AD319" s="281"/>
      <c r="AE319" s="23" t="s">
        <v>527</v>
      </c>
      <c r="AF319" s="23"/>
      <c r="AG319" s="23"/>
      <c r="AH319" s="23"/>
      <c r="AI319" s="23"/>
      <c r="AJ319" s="23"/>
      <c r="AK319" s="23"/>
      <c r="AL319" s="51"/>
      <c r="AM319" s="51"/>
      <c r="AN319" s="51"/>
      <c r="AO319" s="23"/>
      <c r="AP319" s="23"/>
      <c r="AQ319" s="15"/>
    </row>
    <row r="320" spans="1:43" ht="3.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row>
    <row r="321" spans="1:43">
      <c r="A321" s="15"/>
      <c r="B321" s="15"/>
      <c r="C321" s="15"/>
      <c r="D321" s="15" t="s">
        <v>483</v>
      </c>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t="s">
        <v>490</v>
      </c>
      <c r="AD321" s="15"/>
      <c r="AE321" s="15"/>
      <c r="AF321" s="15"/>
      <c r="AG321" s="15"/>
      <c r="AH321" s="15"/>
      <c r="AI321" s="15"/>
      <c r="AJ321" s="15"/>
      <c r="AK321" s="15"/>
      <c r="AL321" s="15"/>
      <c r="AM321" s="15"/>
      <c r="AN321" s="15"/>
      <c r="AO321" s="15"/>
      <c r="AP321" s="15"/>
      <c r="AQ321" s="15"/>
    </row>
    <row r="322" spans="1:43">
      <c r="A322" s="23"/>
      <c r="B322" s="23"/>
      <c r="C322" s="23"/>
      <c r="D322" s="281">
        <f>CEILING('Дополнительная комплектация 2'!D322:E322*'Дополнительная комплектация'!$AS$1,'Дополнительная комплектация'!$AS$3)</f>
        <v>100</v>
      </c>
      <c r="E322" s="281"/>
      <c r="F322" s="23" t="s">
        <v>527</v>
      </c>
      <c r="G322" s="23"/>
      <c r="H322" s="23"/>
      <c r="I322" s="23"/>
      <c r="J322" s="23"/>
      <c r="K322" s="23"/>
      <c r="L322" s="23"/>
      <c r="M322" s="51"/>
      <c r="N322" s="51"/>
      <c r="O322" s="51"/>
      <c r="P322" s="23"/>
      <c r="Q322" s="23"/>
      <c r="R322" s="23"/>
      <c r="S322" s="15"/>
      <c r="T322" s="15"/>
      <c r="U322" s="15"/>
      <c r="V322" s="15"/>
      <c r="W322" s="15"/>
      <c r="X322" s="15"/>
      <c r="Y322" s="15"/>
      <c r="Z322" s="23"/>
      <c r="AA322" s="23"/>
      <c r="AB322" s="23"/>
      <c r="AC322" s="281">
        <f>CEILING('Дополнительная комплектация 2'!AC322:AD322*'Дополнительная комплектация'!$AS$1,'Дополнительная комплектация'!$AS$3)</f>
        <v>37</v>
      </c>
      <c r="AD322" s="281"/>
      <c r="AE322" s="23" t="s">
        <v>527</v>
      </c>
      <c r="AF322" s="23"/>
      <c r="AG322" s="23"/>
      <c r="AH322" s="23"/>
      <c r="AI322" s="23"/>
      <c r="AJ322" s="23"/>
      <c r="AK322" s="23"/>
      <c r="AL322" s="51"/>
      <c r="AM322" s="51"/>
      <c r="AN322" s="51"/>
      <c r="AO322" s="23"/>
      <c r="AP322" s="23"/>
      <c r="AQ322" s="15"/>
    </row>
    <row r="323" spans="1:43" ht="3.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row>
    <row r="324" spans="1:43">
      <c r="A324" s="15"/>
      <c r="B324" s="15"/>
      <c r="C324" s="15"/>
      <c r="D324" s="15" t="s">
        <v>484</v>
      </c>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t="s">
        <v>491</v>
      </c>
      <c r="AD324" s="15"/>
      <c r="AE324" s="15"/>
      <c r="AF324" s="15"/>
      <c r="AG324" s="15"/>
      <c r="AH324" s="15"/>
      <c r="AI324" s="15"/>
      <c r="AJ324" s="15"/>
      <c r="AK324" s="15"/>
      <c r="AL324" s="15"/>
      <c r="AM324" s="15"/>
      <c r="AN324" s="15"/>
      <c r="AO324" s="15"/>
    </row>
    <row r="325" spans="1:43">
      <c r="A325" s="23"/>
      <c r="B325" s="23"/>
      <c r="C325" s="23"/>
      <c r="D325" s="281">
        <f>CEILING('Дополнительная комплектация 2'!D325:E325*'Дополнительная комплектация'!$AS$1,'Дополнительная комплектация'!$AS$3)</f>
        <v>68</v>
      </c>
      <c r="E325" s="281"/>
      <c r="F325" s="23" t="s">
        <v>527</v>
      </c>
      <c r="G325" s="23"/>
      <c r="H325" s="23"/>
      <c r="I325" s="23"/>
      <c r="J325" s="23"/>
      <c r="K325" s="23"/>
      <c r="L325" s="23"/>
      <c r="M325" s="51"/>
      <c r="N325" s="51"/>
      <c r="O325" s="51"/>
      <c r="P325" s="23"/>
      <c r="Q325" s="23"/>
      <c r="R325" s="23"/>
      <c r="S325" s="15"/>
      <c r="T325" s="15"/>
      <c r="U325" s="15"/>
      <c r="V325" s="15"/>
      <c r="W325" s="15"/>
      <c r="X325" s="15"/>
      <c r="Y325" s="15"/>
      <c r="Z325" s="23"/>
      <c r="AA325" s="23"/>
      <c r="AB325" s="23"/>
      <c r="AC325" s="281">
        <f>CEILING('Дополнительная комплектация 2'!AC325:AD325*'Дополнительная комплектация'!$AS$1,'Дополнительная комплектация'!$AS$3)</f>
        <v>37</v>
      </c>
      <c r="AD325" s="281"/>
      <c r="AE325" s="23" t="s">
        <v>527</v>
      </c>
      <c r="AF325" s="23"/>
      <c r="AG325" s="23"/>
      <c r="AH325" s="23"/>
      <c r="AI325" s="23"/>
      <c r="AJ325" s="23"/>
      <c r="AK325" s="23"/>
      <c r="AL325" s="51"/>
      <c r="AM325" s="51"/>
      <c r="AN325" s="51"/>
      <c r="AO325" s="23"/>
      <c r="AP325" s="51"/>
    </row>
    <row r="326" spans="1:43" ht="3.75" customHeight="1"/>
    <row r="327" spans="1:43">
      <c r="D327" s="15" t="s">
        <v>1087</v>
      </c>
      <c r="AC327" s="15" t="s">
        <v>492</v>
      </c>
    </row>
    <row r="328" spans="1:43">
      <c r="A328" s="51"/>
      <c r="B328" s="51"/>
      <c r="C328" s="51"/>
      <c r="D328" s="281">
        <f>CEILING('Дополнительная комплектация 2'!D328:E328*'Дополнительная комплектация'!$AS$1,'Дополнительная комплектация'!$AS$3)</f>
        <v>68</v>
      </c>
      <c r="E328" s="281"/>
      <c r="F328" s="23" t="s">
        <v>527</v>
      </c>
      <c r="G328" s="23"/>
      <c r="H328" s="23"/>
      <c r="I328" s="23"/>
      <c r="J328" s="23"/>
      <c r="K328" s="23"/>
      <c r="L328" s="23"/>
      <c r="M328" s="51"/>
      <c r="N328" s="51"/>
      <c r="O328" s="51"/>
      <c r="P328" s="51"/>
      <c r="Q328" s="51"/>
      <c r="R328" s="51"/>
      <c r="Z328" s="51"/>
      <c r="AA328" s="51"/>
      <c r="AB328" s="51"/>
      <c r="AC328" s="281">
        <f>CEILING('Дополнительная комплектация 2'!AC328:AD328*'Дополнительная комплектация'!$AS$1,'Дополнительная комплектация'!$AS$3)</f>
        <v>22</v>
      </c>
      <c r="AD328" s="281"/>
      <c r="AE328" s="23" t="s">
        <v>527</v>
      </c>
      <c r="AF328" s="23"/>
      <c r="AG328" s="23"/>
      <c r="AH328" s="23"/>
      <c r="AI328" s="23"/>
      <c r="AJ328" s="23"/>
      <c r="AK328" s="23"/>
      <c r="AL328" s="51"/>
      <c r="AM328" s="51"/>
      <c r="AN328" s="51"/>
      <c r="AO328" s="51"/>
      <c r="AP328" s="51"/>
    </row>
    <row r="329" spans="1:43" ht="3.75" customHeight="1"/>
    <row r="330" spans="1:43">
      <c r="D330" s="15" t="s">
        <v>485</v>
      </c>
      <c r="AC330" s="15" t="s">
        <v>569</v>
      </c>
    </row>
    <row r="331" spans="1:43">
      <c r="A331" s="51"/>
      <c r="B331" s="51"/>
      <c r="C331" s="51"/>
      <c r="D331" s="281">
        <f>CEILING('Дополнительная комплектация 2'!D331:E331*'Дополнительная комплектация'!$AS$1,'Дополнительная комплектация'!$AS$3)</f>
        <v>22</v>
      </c>
      <c r="E331" s="281"/>
      <c r="F331" s="23" t="s">
        <v>527</v>
      </c>
      <c r="G331" s="23"/>
      <c r="H331" s="23"/>
      <c r="I331" s="23"/>
      <c r="J331" s="23"/>
      <c r="K331" s="23"/>
      <c r="L331" s="23"/>
      <c r="M331" s="51"/>
      <c r="N331" s="51"/>
      <c r="O331" s="51"/>
      <c r="P331" s="51"/>
      <c r="Q331" s="51"/>
      <c r="R331" s="51"/>
      <c r="Z331" s="51"/>
      <c r="AA331" s="51"/>
      <c r="AB331" s="51"/>
      <c r="AC331" s="281">
        <f>CEILING('Дополнительная комплектация 2'!AC331:AD331*'Дополнительная комплектация'!$AS$1,'Дополнительная комплектация'!$AS$3)</f>
        <v>126</v>
      </c>
      <c r="AD331" s="281"/>
      <c r="AE331" s="23" t="s">
        <v>527</v>
      </c>
      <c r="AF331" s="23"/>
      <c r="AG331" s="23"/>
      <c r="AH331" s="23"/>
      <c r="AI331" s="23"/>
      <c r="AJ331" s="23"/>
      <c r="AK331" s="23"/>
      <c r="AL331" s="51"/>
      <c r="AM331" s="51"/>
      <c r="AN331" s="51"/>
      <c r="AO331" s="51"/>
      <c r="AP331" s="51"/>
    </row>
    <row r="332" spans="1:43" ht="3.75" customHeight="1">
      <c r="D332" s="15"/>
      <c r="E332" s="15"/>
      <c r="F332" s="15"/>
      <c r="G332" s="15"/>
      <c r="H332" s="15"/>
      <c r="I332" s="15"/>
      <c r="J332" s="15"/>
      <c r="K332" s="15"/>
      <c r="L332" s="15"/>
      <c r="M332" s="39"/>
      <c r="N332" s="39"/>
      <c r="O332" s="15"/>
      <c r="AC332" s="15"/>
    </row>
    <row r="333" spans="1:43">
      <c r="D333" s="15" t="s">
        <v>567</v>
      </c>
      <c r="E333" s="15"/>
      <c r="F333" s="15"/>
      <c r="G333" s="15"/>
      <c r="H333" s="15"/>
      <c r="I333" s="15"/>
      <c r="J333" s="15"/>
      <c r="K333" s="15"/>
      <c r="L333" s="15"/>
      <c r="M333" s="39"/>
      <c r="N333" s="39"/>
      <c r="O333" s="15"/>
      <c r="AC333" s="15" t="s">
        <v>568</v>
      </c>
    </row>
    <row r="334" spans="1:43">
      <c r="A334" s="51"/>
      <c r="B334" s="51"/>
      <c r="C334" s="51"/>
      <c r="D334" s="281">
        <f>CEILING('Дополнительная комплектация 2'!D334:E334*'Дополнительная комплектация'!$AS$1,'Дополнительная комплектация'!$AS$3)</f>
        <v>30</v>
      </c>
      <c r="E334" s="281"/>
      <c r="F334" s="23" t="s">
        <v>527</v>
      </c>
      <c r="G334" s="23"/>
      <c r="H334" s="23"/>
      <c r="I334" s="23"/>
      <c r="J334" s="23"/>
      <c r="K334" s="23"/>
      <c r="L334" s="23"/>
      <c r="M334" s="51"/>
      <c r="N334" s="51"/>
      <c r="O334" s="51"/>
      <c r="P334" s="51"/>
      <c r="Q334" s="51"/>
      <c r="R334" s="51"/>
      <c r="Z334" s="51"/>
      <c r="AA334" s="51"/>
      <c r="AB334" s="51"/>
      <c r="AC334" s="281">
        <f>CEILING('Дополнительная комплектация 2'!AC334:AD334*'Дополнительная комплектация'!$AS$1,'Дополнительная комплектация'!$AS$3)</f>
        <v>49</v>
      </c>
      <c r="AD334" s="281"/>
      <c r="AE334" s="23" t="s">
        <v>527</v>
      </c>
      <c r="AF334" s="23"/>
      <c r="AG334" s="23"/>
      <c r="AH334" s="23"/>
      <c r="AI334" s="23"/>
      <c r="AJ334" s="23"/>
      <c r="AK334" s="23"/>
      <c r="AL334" s="51"/>
      <c r="AM334" s="51"/>
      <c r="AN334" s="51"/>
      <c r="AO334" s="51"/>
      <c r="AP334" s="51"/>
    </row>
    <row r="335" spans="1:43" ht="3.75" customHeight="1">
      <c r="A335" s="4"/>
      <c r="B335" s="4"/>
      <c r="C335" s="4"/>
      <c r="D335" s="262"/>
      <c r="E335" s="262"/>
      <c r="F335" s="14"/>
      <c r="G335" s="14"/>
      <c r="H335" s="14"/>
      <c r="I335" s="14"/>
      <c r="J335" s="14"/>
      <c r="K335" s="14"/>
      <c r="L335" s="14"/>
      <c r="M335" s="4"/>
      <c r="N335" s="4"/>
      <c r="O335" s="4"/>
      <c r="P335" s="4"/>
      <c r="Q335" s="4"/>
      <c r="R335" s="4"/>
      <c r="Z335" s="4"/>
      <c r="AA335" s="4"/>
      <c r="AB335" s="4"/>
      <c r="AC335" s="262"/>
      <c r="AD335" s="262"/>
      <c r="AE335" s="14"/>
      <c r="AF335" s="14"/>
      <c r="AG335" s="14"/>
      <c r="AH335" s="14"/>
      <c r="AI335" s="14"/>
      <c r="AJ335" s="14"/>
      <c r="AK335" s="14"/>
      <c r="AL335" s="4"/>
      <c r="AM335" s="4"/>
      <c r="AN335" s="4"/>
      <c r="AO335" s="4"/>
      <c r="AP335" s="4"/>
    </row>
    <row r="336" spans="1:43" ht="15.75">
      <c r="A336" s="282" t="s">
        <v>493</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c r="AL336" s="282"/>
      <c r="AM336" s="282"/>
      <c r="AN336" s="282"/>
      <c r="AO336" s="282"/>
      <c r="AP336" s="282"/>
      <c r="AQ336" s="282"/>
    </row>
    <row r="337" spans="4:41">
      <c r="G337" s="30" t="s">
        <v>105</v>
      </c>
      <c r="AD337" s="30" t="s">
        <v>494</v>
      </c>
    </row>
    <row r="338" spans="4:41">
      <c r="G338" s="15" t="s">
        <v>557</v>
      </c>
      <c r="O338" s="280">
        <f>CEILING('Дополнительная комплектация 2'!O338:P338*'Дополнительная комплектация'!$AS$1,'Дополнительная комплектация'!$AS$3)</f>
        <v>242</v>
      </c>
      <c r="P338" s="280"/>
      <c r="Q338" s="15" t="s">
        <v>527</v>
      </c>
      <c r="AD338" s="15" t="s">
        <v>552</v>
      </c>
      <c r="AK338" s="280">
        <f>CEILING('Дополнительная комплектация 2'!AK338:AL338*'Дополнительная комплектация'!$AS$1,'Дополнительная комплектация'!$AS$3)</f>
        <v>152</v>
      </c>
      <c r="AL338" s="280"/>
      <c r="AM338" s="15" t="s">
        <v>527</v>
      </c>
    </row>
    <row r="339" spans="4:41">
      <c r="G339" s="15" t="s">
        <v>558</v>
      </c>
      <c r="O339" s="280">
        <f>CEILING('Дополнительная комплектация 2'!O339:P339*'Дополнительная комплектация'!$AS$1,'Дополнительная комплектация'!$AS$3)</f>
        <v>275</v>
      </c>
      <c r="P339" s="280"/>
      <c r="Q339" s="15" t="s">
        <v>527</v>
      </c>
      <c r="AD339" s="15" t="s">
        <v>553</v>
      </c>
      <c r="AK339" s="280">
        <f>CEILING('Дополнительная комплектация 2'!AK339:AL339*'Дополнительная комплектация'!$AS$1,'Дополнительная комплектация'!$AS$3)</f>
        <v>174</v>
      </c>
      <c r="AL339" s="280"/>
      <c r="AM339" s="15" t="s">
        <v>527</v>
      </c>
    </row>
    <row r="340" spans="4:41">
      <c r="G340" s="15" t="s">
        <v>559</v>
      </c>
      <c r="O340" s="280">
        <f>CEILING('Дополнительная комплектация 2'!O340:P340*'Дополнительная комплектация'!$AS$1,'Дополнительная комплектация'!$AS$3)</f>
        <v>330</v>
      </c>
      <c r="P340" s="280"/>
      <c r="Q340" s="15" t="s">
        <v>527</v>
      </c>
      <c r="AD340" s="15" t="s">
        <v>554</v>
      </c>
      <c r="AK340" s="280">
        <f>CEILING('Дополнительная комплектация 2'!AK340:AL340*'Дополнительная комплектация'!$AS$1,'Дополнительная комплектация'!$AS$3)</f>
        <v>185</v>
      </c>
      <c r="AL340" s="280"/>
      <c r="AM340" s="15" t="s">
        <v>527</v>
      </c>
    </row>
    <row r="341" spans="4:41" ht="3" customHeight="1">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row>
    <row r="342" spans="4:41">
      <c r="G342" s="30" t="s">
        <v>495</v>
      </c>
      <c r="AD342" s="30" t="s">
        <v>109</v>
      </c>
    </row>
    <row r="343" spans="4:41">
      <c r="G343" s="30" t="s">
        <v>496</v>
      </c>
      <c r="AD343" s="15" t="s">
        <v>556</v>
      </c>
      <c r="AK343" s="280">
        <f>CEILING('Дополнительная комплектация 2'!AK343:AL343*'Дополнительная комплектация'!$AS$1,'Дополнительная комплектация'!$AS$3)</f>
        <v>38</v>
      </c>
      <c r="AL343" s="280"/>
      <c r="AM343" s="15" t="s">
        <v>527</v>
      </c>
    </row>
    <row r="344" spans="4:41">
      <c r="G344" s="15" t="s">
        <v>543</v>
      </c>
      <c r="H344" s="15"/>
      <c r="I344" s="15"/>
      <c r="J344" s="15"/>
      <c r="K344" s="15"/>
      <c r="L344" s="15"/>
      <c r="M344" s="15"/>
      <c r="N344" s="15"/>
      <c r="O344" s="15"/>
      <c r="P344" s="280">
        <f>CEILING('Дополнительная комплектация 2'!P344:Q344*'Дополнительная комплектация'!$AS$1,'Дополнительная комплектация'!$AS$3)</f>
        <v>473</v>
      </c>
      <c r="Q344" s="280"/>
      <c r="R344" s="15" t="s">
        <v>527</v>
      </c>
    </row>
    <row r="345" spans="4:41">
      <c r="D345" s="31" t="s">
        <v>497</v>
      </c>
      <c r="E345" s="20"/>
      <c r="F345" s="20"/>
      <c r="G345" s="20"/>
      <c r="H345" s="20"/>
      <c r="I345" s="20"/>
      <c r="J345" s="20"/>
      <c r="K345" s="20"/>
      <c r="L345" s="20"/>
      <c r="M345" s="20"/>
      <c r="N345" s="20"/>
      <c r="O345" s="20"/>
      <c r="P345" s="20"/>
      <c r="Q345" s="20"/>
      <c r="AD345" s="46" t="s">
        <v>585</v>
      </c>
    </row>
    <row r="346" spans="4:41">
      <c r="D346" s="15" t="s">
        <v>498</v>
      </c>
      <c r="M346" s="280">
        <f>CEILING('Дополнительная комплектация 2'!M346:N346*'Дополнительная комплектация'!$AS$1,'Дополнительная комплектация'!$AS$3)</f>
        <v>240</v>
      </c>
      <c r="N346" s="280"/>
      <c r="O346" s="15" t="s">
        <v>500</v>
      </c>
      <c r="AD346" t="s">
        <v>586</v>
      </c>
      <c r="AK346" s="280">
        <f>CEILING('Дополнительная комплектация 2'!AK346:AL346*'Дополнительная комплектация'!$AS$1,'Дополнительная комплектация'!$AS$3)</f>
        <v>640</v>
      </c>
      <c r="AL346" s="280"/>
      <c r="AM346" s="15" t="s">
        <v>527</v>
      </c>
    </row>
    <row r="347" spans="4:41">
      <c r="D347" s="15" t="s">
        <v>499</v>
      </c>
    </row>
    <row r="349" spans="4:41">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row>
    <row r="350" spans="4:41" ht="4.5" customHeight="1">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row>
    <row r="351" spans="4:41">
      <c r="F351" s="30" t="s">
        <v>76</v>
      </c>
      <c r="G351" s="30"/>
      <c r="H351" s="30"/>
      <c r="I351" s="30"/>
      <c r="J351" s="30"/>
      <c r="K351" s="30"/>
      <c r="L351" s="30"/>
      <c r="AD351" s="30" t="s">
        <v>519</v>
      </c>
    </row>
    <row r="352" spans="4:41">
      <c r="F352" t="s">
        <v>623</v>
      </c>
      <c r="L352" s="281">
        <f>CEILING('Дополнительная комплектация 2'!L352:M352*'Дополнительная комплектация'!$AS$1,'Дополнительная комплектация'!$AS$3)</f>
        <v>220</v>
      </c>
      <c r="M352" s="281"/>
      <c r="N352" s="15" t="s">
        <v>582</v>
      </c>
      <c r="AD352" s="15" t="s">
        <v>521</v>
      </c>
      <c r="AK352" s="280">
        <f>CEILING('Дополнительная комплектация 2'!AK352:AL352*'Дополнительная комплектация'!$AS$1,'Дополнительная комплектация'!$AS$3)</f>
        <v>825</v>
      </c>
      <c r="AL352" s="280"/>
      <c r="AM352" s="20" t="s">
        <v>520</v>
      </c>
    </row>
    <row r="353" spans="3:41">
      <c r="F353" s="15" t="s">
        <v>583</v>
      </c>
    </row>
    <row r="354" spans="3:41" ht="3.75" customHeight="1">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row>
    <row r="355" spans="3:41">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row>
    <row r="356" spans="3:41">
      <c r="C356" s="15"/>
      <c r="F356" s="30" t="s">
        <v>1073</v>
      </c>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row>
    <row r="357" spans="3:41" ht="14.25" customHeight="1">
      <c r="C357" s="15"/>
      <c r="F357" s="15" t="s">
        <v>521</v>
      </c>
      <c r="M357" s="280">
        <f>CEILING('Дополнительная комплектация 2'!M357:N357*'Дополнительная комплектация'!$AS$1,'Дополнительная комплектация'!$AS$3)</f>
        <v>8</v>
      </c>
      <c r="N357" s="280"/>
      <c r="O357" s="20" t="s">
        <v>520</v>
      </c>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row>
  </sheetData>
  <mergeCells count="661">
    <mergeCell ref="A21:J21"/>
    <mergeCell ref="K21:AQ21"/>
    <mergeCell ref="A22:J22"/>
    <mergeCell ref="K22:AQ22"/>
    <mergeCell ref="A24:AQ24"/>
    <mergeCell ref="A26:AQ26"/>
    <mergeCell ref="A38:H38"/>
    <mergeCell ref="I38:AQ38"/>
    <mergeCell ref="D265:O265"/>
    <mergeCell ref="D260:F260"/>
    <mergeCell ref="R257:AC257"/>
    <mergeCell ref="R258:T258"/>
    <mergeCell ref="R259:T259"/>
    <mergeCell ref="R260:T260"/>
    <mergeCell ref="AF257:AQ257"/>
    <mergeCell ref="AF258:AH258"/>
    <mergeCell ref="AF259:AH259"/>
    <mergeCell ref="AF260:AH260"/>
    <mergeCell ref="J260:L260"/>
    <mergeCell ref="M260:O260"/>
    <mergeCell ref="J258:L258"/>
    <mergeCell ref="M258:O258"/>
    <mergeCell ref="AO258:AQ258"/>
    <mergeCell ref="X259:Z259"/>
    <mergeCell ref="D266:F266"/>
    <mergeCell ref="D267:F267"/>
    <mergeCell ref="D268:F268"/>
    <mergeCell ref="R265:AC265"/>
    <mergeCell ref="R266:T266"/>
    <mergeCell ref="R267:T267"/>
    <mergeCell ref="R268:T268"/>
    <mergeCell ref="AF265:AQ265"/>
    <mergeCell ref="AF266:AH266"/>
    <mergeCell ref="AF267:AH267"/>
    <mergeCell ref="AF268:AH268"/>
    <mergeCell ref="AD268:AE268"/>
    <mergeCell ref="U268:W268"/>
    <mergeCell ref="AA266:AC266"/>
    <mergeCell ref="AL267:AN267"/>
    <mergeCell ref="P267:Q267"/>
    <mergeCell ref="P268:Q268"/>
    <mergeCell ref="G266:I266"/>
    <mergeCell ref="M268:O268"/>
    <mergeCell ref="G268:I268"/>
    <mergeCell ref="AK248:AM248"/>
    <mergeCell ref="K248:L248"/>
    <mergeCell ref="G259:I259"/>
    <mergeCell ref="J259:L259"/>
    <mergeCell ref="M259:O259"/>
    <mergeCell ref="AN249:AP249"/>
    <mergeCell ref="A252:AQ252"/>
    <mergeCell ref="T243:V243"/>
    <mergeCell ref="W243:Y243"/>
    <mergeCell ref="Z243:AB243"/>
    <mergeCell ref="G258:I258"/>
    <mergeCell ref="Q243:S243"/>
    <mergeCell ref="AE249:AG249"/>
    <mergeCell ref="AD259:AE259"/>
    <mergeCell ref="AH249:AJ249"/>
    <mergeCell ref="AK249:AM249"/>
    <mergeCell ref="X258:Z258"/>
    <mergeCell ref="AA258:AC258"/>
    <mergeCell ref="U258:W258"/>
    <mergeCell ref="AA259:AC259"/>
    <mergeCell ref="AL258:AN258"/>
    <mergeCell ref="AE248:AG248"/>
    <mergeCell ref="D257:O257"/>
    <mergeCell ref="AI259:AK259"/>
    <mergeCell ref="B214:M214"/>
    <mergeCell ref="B215:D215"/>
    <mergeCell ref="P214:AA214"/>
    <mergeCell ref="P215:R215"/>
    <mergeCell ref="AM210:AO210"/>
    <mergeCell ref="AJ210:AL210"/>
    <mergeCell ref="E209:G209"/>
    <mergeCell ref="H209:J209"/>
    <mergeCell ref="AG209:AI209"/>
    <mergeCell ref="B209:D209"/>
    <mergeCell ref="S209:U209"/>
    <mergeCell ref="V209:X209"/>
    <mergeCell ref="B210:D210"/>
    <mergeCell ref="E210:G210"/>
    <mergeCell ref="H210:J210"/>
    <mergeCell ref="K210:M210"/>
    <mergeCell ref="E215:G215"/>
    <mergeCell ref="Q138:T138"/>
    <mergeCell ref="B196:M196"/>
    <mergeCell ref="B197:D197"/>
    <mergeCell ref="P196:AA196"/>
    <mergeCell ref="P197:R197"/>
    <mergeCell ref="AD196:AO196"/>
    <mergeCell ref="AD197:AF197"/>
    <mergeCell ref="AG197:AI197"/>
    <mergeCell ref="Y197:AA197"/>
    <mergeCell ref="E197:G197"/>
    <mergeCell ref="AN168:AQ168"/>
    <mergeCell ref="X167:AQ167"/>
    <mergeCell ref="AN169:AQ170"/>
    <mergeCell ref="W163:AC163"/>
    <mergeCell ref="W161:AC161"/>
    <mergeCell ref="AK138:AN138"/>
    <mergeCell ref="X126:AA126"/>
    <mergeCell ref="T124:AQ124"/>
    <mergeCell ref="T125:W125"/>
    <mergeCell ref="U137:AN137"/>
    <mergeCell ref="AN127:AQ127"/>
    <mergeCell ref="A115:E118"/>
    <mergeCell ref="F105:L105"/>
    <mergeCell ref="F110:L110"/>
    <mergeCell ref="AF110:AL110"/>
    <mergeCell ref="N110:R113"/>
    <mergeCell ref="AA110:AE113"/>
    <mergeCell ref="T126:W126"/>
    <mergeCell ref="AF127:AI127"/>
    <mergeCell ref="AJ127:AM127"/>
    <mergeCell ref="AB127:AE127"/>
    <mergeCell ref="T127:W127"/>
    <mergeCell ref="AN125:AQ125"/>
    <mergeCell ref="AA95:AE98"/>
    <mergeCell ref="F96:L97"/>
    <mergeCell ref="S96:Y97"/>
    <mergeCell ref="S98:Y98"/>
    <mergeCell ref="F101:L102"/>
    <mergeCell ref="F103:L103"/>
    <mergeCell ref="S101:Y102"/>
    <mergeCell ref="S103:Y103"/>
    <mergeCell ref="AA100:AE103"/>
    <mergeCell ref="F95:L95"/>
    <mergeCell ref="AF100:AL100"/>
    <mergeCell ref="AF111:AL112"/>
    <mergeCell ref="AF113:AL113"/>
    <mergeCell ref="AF101:AL102"/>
    <mergeCell ref="AF103:AL103"/>
    <mergeCell ref="AF106:AL107"/>
    <mergeCell ref="AF108:AL108"/>
    <mergeCell ref="AF105:AL105"/>
    <mergeCell ref="F118:L118"/>
    <mergeCell ref="S116:Y117"/>
    <mergeCell ref="F113:L113"/>
    <mergeCell ref="S111:Y112"/>
    <mergeCell ref="S113:Y113"/>
    <mergeCell ref="N100:R103"/>
    <mergeCell ref="S105:Y105"/>
    <mergeCell ref="S110:Y110"/>
    <mergeCell ref="S106:Y107"/>
    <mergeCell ref="S108:Y108"/>
    <mergeCell ref="F116:L117"/>
    <mergeCell ref="AA105:AE108"/>
    <mergeCell ref="N105:R108"/>
    <mergeCell ref="S115:Y115"/>
    <mergeCell ref="F106:L107"/>
    <mergeCell ref="F108:L108"/>
    <mergeCell ref="T168:W168"/>
    <mergeCell ref="T169:W170"/>
    <mergeCell ref="V145:W145"/>
    <mergeCell ref="A147:AQ147"/>
    <mergeCell ref="M163:S163"/>
    <mergeCell ref="E133:F133"/>
    <mergeCell ref="K287:O287"/>
    <mergeCell ref="V287:W287"/>
    <mergeCell ref="AN232:AO232"/>
    <mergeCell ref="A284:AQ284"/>
    <mergeCell ref="W162:AC162"/>
    <mergeCell ref="AA267:AC267"/>
    <mergeCell ref="AI267:AK267"/>
    <mergeCell ref="AD267:AE267"/>
    <mergeCell ref="AO259:AQ259"/>
    <mergeCell ref="AI266:AK266"/>
    <mergeCell ref="AO266:AQ266"/>
    <mergeCell ref="U266:W266"/>
    <mergeCell ref="B259:C259"/>
    <mergeCell ref="B260:C260"/>
    <mergeCell ref="P259:Q259"/>
    <mergeCell ref="P260:Q260"/>
    <mergeCell ref="A161:H161"/>
    <mergeCell ref="U138:X138"/>
    <mergeCell ref="S100:Y100"/>
    <mergeCell ref="I275:J275"/>
    <mergeCell ref="A162:H162"/>
    <mergeCell ref="A163:H163"/>
    <mergeCell ref="AN272:AO272"/>
    <mergeCell ref="AI260:AK260"/>
    <mergeCell ref="AN230:AO230"/>
    <mergeCell ref="G260:I260"/>
    <mergeCell ref="AA260:AC260"/>
    <mergeCell ref="T156:U156"/>
    <mergeCell ref="A159:AQ159"/>
    <mergeCell ref="M161:S161"/>
    <mergeCell ref="A105:E108"/>
    <mergeCell ref="Z132:AA132"/>
    <mergeCell ref="AD260:AE260"/>
    <mergeCell ref="S118:Y118"/>
    <mergeCell ref="F111:L112"/>
    <mergeCell ref="AI258:AK258"/>
    <mergeCell ref="I226:J226"/>
    <mergeCell ref="AL268:AN268"/>
    <mergeCell ref="AI268:AK268"/>
    <mergeCell ref="AH162:AQ162"/>
    <mergeCell ref="Q139:T139"/>
    <mergeCell ref="Q140:T140"/>
    <mergeCell ref="AL259:AN259"/>
    <mergeCell ref="AF171:AI172"/>
    <mergeCell ref="AN175:AQ176"/>
    <mergeCell ref="AM185:AN185"/>
    <mergeCell ref="A270:AQ270"/>
    <mergeCell ref="A224:AQ224"/>
    <mergeCell ref="AN222:AO222"/>
    <mergeCell ref="AO268:AQ268"/>
    <mergeCell ref="AH163:AQ163"/>
    <mergeCell ref="E216:G216"/>
    <mergeCell ref="S216:U216"/>
    <mergeCell ref="X260:Z260"/>
    <mergeCell ref="AL260:AN260"/>
    <mergeCell ref="AO260:AQ260"/>
    <mergeCell ref="J222:K222"/>
    <mergeCell ref="X222:Y222"/>
    <mergeCell ref="X268:Z268"/>
    <mergeCell ref="AA268:AC268"/>
    <mergeCell ref="U260:W260"/>
    <mergeCell ref="X266:Z266"/>
    <mergeCell ref="M267:O267"/>
    <mergeCell ref="AO267:AQ267"/>
    <mergeCell ref="B268:C268"/>
    <mergeCell ref="J268:L268"/>
    <mergeCell ref="X173:AA174"/>
    <mergeCell ref="AJ198:AL198"/>
    <mergeCell ref="AF95:AM95"/>
    <mergeCell ref="U140:X140"/>
    <mergeCell ref="A57:J57"/>
    <mergeCell ref="V57:AF57"/>
    <mergeCell ref="A61:AQ61"/>
    <mergeCell ref="A62:AQ62"/>
    <mergeCell ref="AF126:AI126"/>
    <mergeCell ref="A122:AQ122"/>
    <mergeCell ref="AF125:AI125"/>
    <mergeCell ref="AJ125:AM125"/>
    <mergeCell ref="AN126:AQ126"/>
    <mergeCell ref="A123:AQ123"/>
    <mergeCell ref="AF98:AM98"/>
    <mergeCell ref="A95:E98"/>
    <mergeCell ref="N95:R98"/>
    <mergeCell ref="S95:Y95"/>
    <mergeCell ref="B81:G85"/>
    <mergeCell ref="O81:T85"/>
    <mergeCell ref="O86:T86"/>
    <mergeCell ref="F98:L98"/>
    <mergeCell ref="A100:E103"/>
    <mergeCell ref="F100:L100"/>
    <mergeCell ref="O89:T90"/>
    <mergeCell ref="V55:AF55"/>
    <mergeCell ref="AG55:AQ55"/>
    <mergeCell ref="A56:J56"/>
    <mergeCell ref="K55:U55"/>
    <mergeCell ref="V56:AF56"/>
    <mergeCell ref="AG56:AQ56"/>
    <mergeCell ref="A53:J53"/>
    <mergeCell ref="AG57:AQ57"/>
    <mergeCell ref="A58:J58"/>
    <mergeCell ref="V58:AF58"/>
    <mergeCell ref="AG58:AQ58"/>
    <mergeCell ref="K57:U57"/>
    <mergeCell ref="A54:J54"/>
    <mergeCell ref="V54:AF54"/>
    <mergeCell ref="AG54:AQ54"/>
    <mergeCell ref="K54:U54"/>
    <mergeCell ref="K56:U56"/>
    <mergeCell ref="A55:J55"/>
    <mergeCell ref="V81:AA85"/>
    <mergeCell ref="B89:G91"/>
    <mergeCell ref="H89:M90"/>
    <mergeCell ref="V50:AF50"/>
    <mergeCell ref="AG50:AQ50"/>
    <mergeCell ref="A51:J51"/>
    <mergeCell ref="K50:U50"/>
    <mergeCell ref="K52:U52"/>
    <mergeCell ref="V53:AF53"/>
    <mergeCell ref="AG53:AQ53"/>
    <mergeCell ref="K53:U53"/>
    <mergeCell ref="AG51:AQ51"/>
    <mergeCell ref="A52:J52"/>
    <mergeCell ref="K51:U51"/>
    <mergeCell ref="V52:AF52"/>
    <mergeCell ref="AG52:AQ52"/>
    <mergeCell ref="V51:AF51"/>
    <mergeCell ref="AG48:AQ48"/>
    <mergeCell ref="X127:AA127"/>
    <mergeCell ref="I34:AQ34"/>
    <mergeCell ref="A35:H35"/>
    <mergeCell ref="I35:AQ35"/>
    <mergeCell ref="A39:H39"/>
    <mergeCell ref="I39:AQ39"/>
    <mergeCell ref="A46:J46"/>
    <mergeCell ref="H81:M85"/>
    <mergeCell ref="H86:M86"/>
    <mergeCell ref="B86:G88"/>
    <mergeCell ref="K60:U60"/>
    <mergeCell ref="V48:AF48"/>
    <mergeCell ref="K46:U46"/>
    <mergeCell ref="V46:AF46"/>
    <mergeCell ref="AG46:AQ46"/>
    <mergeCell ref="A45:J45"/>
    <mergeCell ref="AB126:AE126"/>
    <mergeCell ref="X125:AA125"/>
    <mergeCell ref="A49:J49"/>
    <mergeCell ref="K48:U48"/>
    <mergeCell ref="AG49:AQ49"/>
    <mergeCell ref="A50:J50"/>
    <mergeCell ref="K49:U49"/>
    <mergeCell ref="B267:C267"/>
    <mergeCell ref="U267:W267"/>
    <mergeCell ref="G267:I267"/>
    <mergeCell ref="J267:L267"/>
    <mergeCell ref="A32:H32"/>
    <mergeCell ref="I32:AQ32"/>
    <mergeCell ref="AB125:AE125"/>
    <mergeCell ref="AJ126:AM126"/>
    <mergeCell ref="V44:AF44"/>
    <mergeCell ref="Y140:AB140"/>
    <mergeCell ref="V45:AF45"/>
    <mergeCell ref="AG45:AQ45"/>
    <mergeCell ref="AC140:AF140"/>
    <mergeCell ref="AC139:AF139"/>
    <mergeCell ref="AG140:AJ140"/>
    <mergeCell ref="A135:AQ135"/>
    <mergeCell ref="E132:F132"/>
    <mergeCell ref="P132:Q132"/>
    <mergeCell ref="P133:Q133"/>
    <mergeCell ref="W67:AK67"/>
    <mergeCell ref="J266:L266"/>
    <mergeCell ref="M266:O266"/>
    <mergeCell ref="X267:Z267"/>
    <mergeCell ref="AL266:AN266"/>
    <mergeCell ref="A27:H27"/>
    <mergeCell ref="Z133:AA133"/>
    <mergeCell ref="A30:AQ30"/>
    <mergeCell ref="A93:AQ93"/>
    <mergeCell ref="W69:AA69"/>
    <mergeCell ref="AB69:AF69"/>
    <mergeCell ref="AG69:AK69"/>
    <mergeCell ref="V86:AA86"/>
    <mergeCell ref="V89:AA90"/>
    <mergeCell ref="K45:U45"/>
    <mergeCell ref="A74:AQ74"/>
    <mergeCell ref="A47:J47"/>
    <mergeCell ref="V47:AF47"/>
    <mergeCell ref="K59:U59"/>
    <mergeCell ref="AG44:AQ44"/>
    <mergeCell ref="I27:AQ27"/>
    <mergeCell ref="A28:H28"/>
    <mergeCell ref="I28:AQ28"/>
    <mergeCell ref="AG68:AK68"/>
    <mergeCell ref="W68:AA68"/>
    <mergeCell ref="AB68:AF68"/>
    <mergeCell ref="AG47:AQ47"/>
    <mergeCell ref="A48:J48"/>
    <mergeCell ref="K47:U47"/>
    <mergeCell ref="W226:X226"/>
    <mergeCell ref="S215:U215"/>
    <mergeCell ref="V215:X215"/>
    <mergeCell ref="K215:M215"/>
    <mergeCell ref="H216:J216"/>
    <mergeCell ref="A220:AQ220"/>
    <mergeCell ref="Q241:AB241"/>
    <mergeCell ref="Q242:S242"/>
    <mergeCell ref="AE247:AP247"/>
    <mergeCell ref="B216:D216"/>
    <mergeCell ref="P216:R216"/>
    <mergeCell ref="H215:J215"/>
    <mergeCell ref="T242:V242"/>
    <mergeCell ref="A237:AQ237"/>
    <mergeCell ref="Y215:AA215"/>
    <mergeCell ref="D258:F258"/>
    <mergeCell ref="D259:F259"/>
    <mergeCell ref="AH248:AJ248"/>
    <mergeCell ref="U259:W259"/>
    <mergeCell ref="AF175:AI176"/>
    <mergeCell ref="Y138:AB138"/>
    <mergeCell ref="AC138:AF138"/>
    <mergeCell ref="U139:X139"/>
    <mergeCell ref="E145:F145"/>
    <mergeCell ref="A179:AQ179"/>
    <mergeCell ref="X169:AA170"/>
    <mergeCell ref="M162:S162"/>
    <mergeCell ref="AK139:AN139"/>
    <mergeCell ref="AG139:AJ139"/>
    <mergeCell ref="AG138:AJ138"/>
    <mergeCell ref="Y139:AB139"/>
    <mergeCell ref="T175:W176"/>
    <mergeCell ref="AI145:AJ145"/>
    <mergeCell ref="Y149:Z149"/>
    <mergeCell ref="AH161:AQ161"/>
    <mergeCell ref="Q153:R153"/>
    <mergeCell ref="AK140:AN140"/>
    <mergeCell ref="K190:L190"/>
    <mergeCell ref="X168:AA168"/>
    <mergeCell ref="AF169:AI170"/>
    <mergeCell ref="AB168:AE168"/>
    <mergeCell ref="A192:AQ192"/>
    <mergeCell ref="A165:AQ165"/>
    <mergeCell ref="A1:AQ1"/>
    <mergeCell ref="A2:AQ2"/>
    <mergeCell ref="A6:AQ6"/>
    <mergeCell ref="A16:AQ16"/>
    <mergeCell ref="A64:AQ64"/>
    <mergeCell ref="AJ154:AK154"/>
    <mergeCell ref="A110:E113"/>
    <mergeCell ref="A65:AQ65"/>
    <mergeCell ref="I31:AQ31"/>
    <mergeCell ref="K58:U58"/>
    <mergeCell ref="I33:AQ33"/>
    <mergeCell ref="K44:U44"/>
    <mergeCell ref="A44:J44"/>
    <mergeCell ref="A31:H31"/>
    <mergeCell ref="A34:H34"/>
    <mergeCell ref="A33:H33"/>
    <mergeCell ref="A42:AQ42"/>
    <mergeCell ref="A37:AQ37"/>
    <mergeCell ref="A18:AQ18"/>
    <mergeCell ref="A20:AQ20"/>
    <mergeCell ref="AN173:AQ174"/>
    <mergeCell ref="AJ173:AM174"/>
    <mergeCell ref="AJ175:AM176"/>
    <mergeCell ref="AJ168:AM168"/>
    <mergeCell ref="H197:J197"/>
    <mergeCell ref="K197:M197"/>
    <mergeCell ref="H187:I187"/>
    <mergeCell ref="Y185:Z185"/>
    <mergeCell ref="Y187:Z187"/>
    <mergeCell ref="X175:AA176"/>
    <mergeCell ref="AB175:AE176"/>
    <mergeCell ref="AB173:AE174"/>
    <mergeCell ref="AM197:AO197"/>
    <mergeCell ref="AF173:AI174"/>
    <mergeCell ref="AC190:AD190"/>
    <mergeCell ref="AF168:AI168"/>
    <mergeCell ref="X171:AA172"/>
    <mergeCell ref="AB171:AE172"/>
    <mergeCell ref="AJ171:AM172"/>
    <mergeCell ref="AN171:AQ172"/>
    <mergeCell ref="T171:W172"/>
    <mergeCell ref="T173:W174"/>
    <mergeCell ref="AJ169:AM170"/>
    <mergeCell ref="AB169:AE170"/>
    <mergeCell ref="AM203:AO203"/>
    <mergeCell ref="AG198:AI198"/>
    <mergeCell ref="AJ197:AL197"/>
    <mergeCell ref="AJ203:AL203"/>
    <mergeCell ref="AM198:AO198"/>
    <mergeCell ref="Y203:AA203"/>
    <mergeCell ref="P202:AA202"/>
    <mergeCell ref="P203:R203"/>
    <mergeCell ref="AD202:AO202"/>
    <mergeCell ref="AD203:AF203"/>
    <mergeCell ref="S197:U197"/>
    <mergeCell ref="V197:X197"/>
    <mergeCell ref="Y198:AA198"/>
    <mergeCell ref="P198:R198"/>
    <mergeCell ref="AD198:AF198"/>
    <mergeCell ref="K203:M203"/>
    <mergeCell ref="E198:G198"/>
    <mergeCell ref="E203:G203"/>
    <mergeCell ref="AG204:AI204"/>
    <mergeCell ref="AG203:AI203"/>
    <mergeCell ref="V203:X203"/>
    <mergeCell ref="H198:J198"/>
    <mergeCell ref="H204:J204"/>
    <mergeCell ref="Y204:AA204"/>
    <mergeCell ref="V204:X204"/>
    <mergeCell ref="S203:U203"/>
    <mergeCell ref="H203:J203"/>
    <mergeCell ref="S198:U198"/>
    <mergeCell ref="V198:X198"/>
    <mergeCell ref="K198:M198"/>
    <mergeCell ref="B202:M202"/>
    <mergeCell ref="B203:D203"/>
    <mergeCell ref="B204:D204"/>
    <mergeCell ref="B198:D198"/>
    <mergeCell ref="P204:R204"/>
    <mergeCell ref="AD204:AF204"/>
    <mergeCell ref="AM204:AO204"/>
    <mergeCell ref="V210:X210"/>
    <mergeCell ref="E204:G204"/>
    <mergeCell ref="AG210:AI210"/>
    <mergeCell ref="Y209:AA209"/>
    <mergeCell ref="S204:U204"/>
    <mergeCell ref="Y210:AA210"/>
    <mergeCell ref="K204:M204"/>
    <mergeCell ref="K209:M209"/>
    <mergeCell ref="AJ204:AL204"/>
    <mergeCell ref="AM209:AO209"/>
    <mergeCell ref="S210:U210"/>
    <mergeCell ref="B208:M208"/>
    <mergeCell ref="P208:AA208"/>
    <mergeCell ref="P209:R209"/>
    <mergeCell ref="P210:R210"/>
    <mergeCell ref="AD208:AO208"/>
    <mergeCell ref="AD209:AF209"/>
    <mergeCell ref="AD210:AF210"/>
    <mergeCell ref="H272:J272"/>
    <mergeCell ref="K272:M272"/>
    <mergeCell ref="K286:O286"/>
    <mergeCell ref="K216:M216"/>
    <mergeCell ref="Q273:S273"/>
    <mergeCell ref="X286:Y286"/>
    <mergeCell ref="Y275:Z275"/>
    <mergeCell ref="P286:Q286"/>
    <mergeCell ref="A249:T249"/>
    <mergeCell ref="V216:X216"/>
    <mergeCell ref="Y216:AA216"/>
    <mergeCell ref="A245:AQ245"/>
    <mergeCell ref="X230:Y230"/>
    <mergeCell ref="X232:Y232"/>
    <mergeCell ref="J230:K230"/>
    <mergeCell ref="J232:K232"/>
    <mergeCell ref="J234:K234"/>
    <mergeCell ref="X239:Y239"/>
    <mergeCell ref="J239:K239"/>
    <mergeCell ref="Z242:AB242"/>
    <mergeCell ref="W242:Y242"/>
    <mergeCell ref="A218:AQ218"/>
    <mergeCell ref="AN248:AP248"/>
    <mergeCell ref="AN286:AO286"/>
    <mergeCell ref="P287:Q287"/>
    <mergeCell ref="R287:S287"/>
    <mergeCell ref="T287:U287"/>
    <mergeCell ref="V286:W286"/>
    <mergeCell ref="AF286:AG286"/>
    <mergeCell ref="Z286:AA286"/>
    <mergeCell ref="AB286:AC286"/>
    <mergeCell ref="X287:Y287"/>
    <mergeCell ref="AH286:AI286"/>
    <mergeCell ref="T286:U286"/>
    <mergeCell ref="AL292:AM292"/>
    <mergeCell ref="AN292:AO292"/>
    <mergeCell ref="AN293:AO293"/>
    <mergeCell ref="AL290:AM290"/>
    <mergeCell ref="AL293:AM293"/>
    <mergeCell ref="AB290:AC290"/>
    <mergeCell ref="AD289:AE289"/>
    <mergeCell ref="AF289:AG289"/>
    <mergeCell ref="AL286:AM286"/>
    <mergeCell ref="AL287:AM287"/>
    <mergeCell ref="AN287:AO287"/>
    <mergeCell ref="AD287:AE287"/>
    <mergeCell ref="AH287:AI287"/>
    <mergeCell ref="AD286:AE286"/>
    <mergeCell ref="AJ286:AK286"/>
    <mergeCell ref="AN290:AO290"/>
    <mergeCell ref="AL289:AM289"/>
    <mergeCell ref="AN289:AO289"/>
    <mergeCell ref="AJ289:AK289"/>
    <mergeCell ref="AH289:AI289"/>
    <mergeCell ref="V293:W293"/>
    <mergeCell ref="T292:U292"/>
    <mergeCell ref="V292:W292"/>
    <mergeCell ref="Z287:AA287"/>
    <mergeCell ref="AJ292:AK292"/>
    <mergeCell ref="AD290:AE290"/>
    <mergeCell ref="AF290:AG290"/>
    <mergeCell ref="AH290:AI290"/>
    <mergeCell ref="AF293:AG293"/>
    <mergeCell ref="AF287:AG287"/>
    <mergeCell ref="AH293:AI293"/>
    <mergeCell ref="AJ293:AK293"/>
    <mergeCell ref="AH292:AI292"/>
    <mergeCell ref="AB287:AC287"/>
    <mergeCell ref="AJ287:AK287"/>
    <mergeCell ref="AF292:AG292"/>
    <mergeCell ref="AJ290:AK290"/>
    <mergeCell ref="AD292:AE292"/>
    <mergeCell ref="AD293:AE293"/>
    <mergeCell ref="Z289:AA289"/>
    <mergeCell ref="X292:Y292"/>
    <mergeCell ref="AB293:AC293"/>
    <mergeCell ref="P292:Q292"/>
    <mergeCell ref="E255:K255"/>
    <mergeCell ref="E256:K256"/>
    <mergeCell ref="H185:I185"/>
    <mergeCell ref="Z292:AA292"/>
    <mergeCell ref="Y272:Z272"/>
    <mergeCell ref="N272:P272"/>
    <mergeCell ref="Q272:S272"/>
    <mergeCell ref="R286:S286"/>
    <mergeCell ref="E271:S271"/>
    <mergeCell ref="E273:G273"/>
    <mergeCell ref="P290:Q290"/>
    <mergeCell ref="R290:S290"/>
    <mergeCell ref="T290:U290"/>
    <mergeCell ref="K289:O289"/>
    <mergeCell ref="X290:Y290"/>
    <mergeCell ref="V290:W290"/>
    <mergeCell ref="H273:J273"/>
    <mergeCell ref="K273:M273"/>
    <mergeCell ref="N273:P273"/>
    <mergeCell ref="P289:Q289"/>
    <mergeCell ref="R289:S289"/>
    <mergeCell ref="T289:U289"/>
    <mergeCell ref="E272:G272"/>
    <mergeCell ref="A294:AQ294"/>
    <mergeCell ref="AF96:AM97"/>
    <mergeCell ref="AJ209:AL209"/>
    <mergeCell ref="AB289:AC289"/>
    <mergeCell ref="A281:AQ281"/>
    <mergeCell ref="N297:O297"/>
    <mergeCell ref="AM297:AN297"/>
    <mergeCell ref="A299:AQ299"/>
    <mergeCell ref="F115:L115"/>
    <mergeCell ref="N115:R118"/>
    <mergeCell ref="Z290:AA290"/>
    <mergeCell ref="V289:W289"/>
    <mergeCell ref="X289:Y289"/>
    <mergeCell ref="K290:O290"/>
    <mergeCell ref="A228:AQ228"/>
    <mergeCell ref="K293:O293"/>
    <mergeCell ref="Z293:AA293"/>
    <mergeCell ref="AB292:AC292"/>
    <mergeCell ref="P293:Q293"/>
    <mergeCell ref="K292:O292"/>
    <mergeCell ref="R293:S293"/>
    <mergeCell ref="X293:Y293"/>
    <mergeCell ref="R292:S292"/>
    <mergeCell ref="T293:U293"/>
    <mergeCell ref="D301:E301"/>
    <mergeCell ref="AC301:AD301"/>
    <mergeCell ref="A302:AQ302"/>
    <mergeCell ref="D304:E304"/>
    <mergeCell ref="AC304:AD304"/>
    <mergeCell ref="D307:E307"/>
    <mergeCell ref="AC307:AD307"/>
    <mergeCell ref="D310:E310"/>
    <mergeCell ref="AC310:AD310"/>
    <mergeCell ref="D313:E313"/>
    <mergeCell ref="AC313:AD313"/>
    <mergeCell ref="D316:E316"/>
    <mergeCell ref="AC316:AD316"/>
    <mergeCell ref="D319:E319"/>
    <mergeCell ref="AC319:AD319"/>
    <mergeCell ref="D322:E322"/>
    <mergeCell ref="AC322:AD322"/>
    <mergeCell ref="D325:E325"/>
    <mergeCell ref="AC325:AD325"/>
    <mergeCell ref="D328:E328"/>
    <mergeCell ref="AC328:AD328"/>
    <mergeCell ref="D331:E331"/>
    <mergeCell ref="AC331:AD331"/>
    <mergeCell ref="D334:E334"/>
    <mergeCell ref="AC334:AD334"/>
    <mergeCell ref="A336:AQ336"/>
    <mergeCell ref="O338:P338"/>
    <mergeCell ref="AK338:AL338"/>
    <mergeCell ref="M357:N357"/>
    <mergeCell ref="M346:N346"/>
    <mergeCell ref="AK346:AL346"/>
    <mergeCell ref="L352:M352"/>
    <mergeCell ref="AK352:AL352"/>
    <mergeCell ref="O339:P339"/>
    <mergeCell ref="AK339:AL339"/>
    <mergeCell ref="O340:P340"/>
    <mergeCell ref="AK340:AL340"/>
    <mergeCell ref="AK343:AL343"/>
    <mergeCell ref="P344:Q344"/>
  </mergeCells>
  <pageMargins left="0.32" right="2.6041666666666668E-2" top="0.65" bottom="0.17" header="0.15748031496062992" footer="0.15748031496062992"/>
  <pageSetup paperSize="9" orientation="portrait" verticalDpi="0" r:id="rId1"/>
  <headerFooter>
    <oddHeader>&amp;L&amp;G</oddHeader>
  </headerFooter>
  <rowBreaks count="6" manualBreakCount="6">
    <brk id="56" max="42" man="1"/>
    <brk id="114" max="42" man="1"/>
    <brk id="170" max="42" man="1"/>
    <brk id="226" max="42" man="1"/>
    <brk id="283" max="42" man="1"/>
    <brk id="344" max="42" man="1"/>
  </rowBreaks>
  <ignoredErrors>
    <ignoredError sqref="X126:X127 AB126:AQ127 U139:AN140 E273:S273 P287:AO287 P290:AK290 P293:AE293 T126:W127 Q139:T140 B198 P198 AD198 B204:M204 P204 AD204 B210 P210:AA210 AD210:AO210 B216:M216 P216 Q243 AE249 D259:O260 R259:AC260 AF259:AQ260 D267:O268 R267:AC268 AF267:AQ268 T243:AB243 E198:M198 S198:AA198 AG198:AO198 S204:AA204 AG204:AO204 E210 H210 K210 S216:AA216 AH249:AP249" formulaRange="1"/>
  </ignoredErrors>
  <drawing r:id="rId2"/>
  <legacyDrawing r:id="rId3"/>
  <legacyDrawingHF r:id="rId4"/>
</worksheet>
</file>

<file path=xl/worksheets/sheet4.xml><?xml version="1.0" encoding="utf-8"?>
<worksheet xmlns="http://schemas.openxmlformats.org/spreadsheetml/2006/main" xmlns:r="http://schemas.openxmlformats.org/officeDocument/2006/relationships">
  <dimension ref="A1:BJ357"/>
  <sheetViews>
    <sheetView topLeftCell="A329" zoomScaleSheetLayoutView="100" zoomScalePageLayoutView="120" workbookViewId="0">
      <selection activeCell="O339" sqref="O339:P339"/>
    </sheetView>
  </sheetViews>
  <sheetFormatPr defaultRowHeight="15"/>
  <cols>
    <col min="1" max="42" width="2.140625" customWidth="1"/>
    <col min="43" max="43" width="3.28515625" customWidth="1"/>
    <col min="46" max="72" width="3.140625" customWidth="1"/>
  </cols>
  <sheetData>
    <row r="1" spans="1:43" ht="15.75">
      <c r="A1" s="282" t="s">
        <v>17</v>
      </c>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row>
    <row r="2" spans="1:43" ht="15" customHeight="1">
      <c r="A2" s="307" t="s">
        <v>643</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row>
    <row r="3" spans="1:43" ht="18.75">
      <c r="A3" s="15" t="s">
        <v>1218</v>
      </c>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row>
    <row r="4" spans="1:43">
      <c r="A4" s="15" t="s">
        <v>614</v>
      </c>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row>
    <row r="5" spans="1:43" ht="18.75">
      <c r="A5" s="15" t="s">
        <v>1219</v>
      </c>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row>
    <row r="6" spans="1:43" ht="23.25" customHeight="1">
      <c r="A6" s="307" t="s">
        <v>411</v>
      </c>
      <c r="B6" s="307"/>
      <c r="C6" s="307"/>
      <c r="D6" s="307"/>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row>
    <row r="7" spans="1:43">
      <c r="A7" s="15" t="s">
        <v>598</v>
      </c>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row>
    <row r="8" spans="1:43">
      <c r="A8" s="15" t="s">
        <v>412</v>
      </c>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row>
    <row r="9" spans="1:43">
      <c r="A9" s="15" t="s">
        <v>1220</v>
      </c>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row>
    <row r="10" spans="1:43">
      <c r="A10" s="15" t="s">
        <v>413</v>
      </c>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row>
    <row r="11" spans="1:43">
      <c r="A11" s="15" t="s">
        <v>599</v>
      </c>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row>
    <row r="12" spans="1:43">
      <c r="A12" s="15" t="s">
        <v>414</v>
      </c>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row>
    <row r="13" spans="1:43">
      <c r="A13" s="15" t="s">
        <v>1221</v>
      </c>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row>
    <row r="14" spans="1:43">
      <c r="A14" s="15"/>
      <c r="B14" s="15" t="s">
        <v>1222</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row>
    <row r="15" spans="1:43" ht="3.75" customHeight="1"/>
    <row r="16" spans="1:43" ht="27" customHeight="1">
      <c r="A16" s="308" t="s">
        <v>1223</v>
      </c>
      <c r="B16" s="308"/>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row>
    <row r="17" spans="1:43" ht="3.75" customHeight="1">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row>
    <row r="18" spans="1:43" ht="15.75">
      <c r="A18" s="282" t="s">
        <v>503</v>
      </c>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282"/>
    </row>
    <row r="19" spans="1:43" ht="3.75" customHeight="1" thickBot="1"/>
    <row r="20" spans="1:43" ht="15.75">
      <c r="A20" s="333" t="s">
        <v>1224</v>
      </c>
      <c r="B20" s="333"/>
      <c r="C20" s="333"/>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row>
    <row r="21" spans="1:43" ht="15.75">
      <c r="A21" s="414" t="s">
        <v>1225</v>
      </c>
      <c r="B21" s="414"/>
      <c r="C21" s="414"/>
      <c r="D21" s="414"/>
      <c r="E21" s="414"/>
      <c r="F21" s="414"/>
      <c r="G21" s="414"/>
      <c r="H21" s="414"/>
      <c r="I21" s="414"/>
      <c r="J21" s="414"/>
      <c r="K21" s="344" t="s">
        <v>1226</v>
      </c>
      <c r="L21" s="340"/>
      <c r="M21" s="340"/>
      <c r="N21" s="340"/>
      <c r="O21" s="340"/>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1"/>
    </row>
    <row r="22" spans="1:43" ht="15.75">
      <c r="A22" s="414" t="s">
        <v>1227</v>
      </c>
      <c r="B22" s="414"/>
      <c r="C22" s="414"/>
      <c r="D22" s="414"/>
      <c r="E22" s="414"/>
      <c r="F22" s="414"/>
      <c r="G22" s="414"/>
      <c r="H22" s="414"/>
      <c r="I22" s="414"/>
      <c r="J22" s="414"/>
      <c r="K22" s="344" t="s">
        <v>1228</v>
      </c>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1"/>
    </row>
    <row r="23" spans="1:43" ht="3" customHeight="1"/>
    <row r="24" spans="1:43" ht="15.75">
      <c r="A24" s="415" t="s">
        <v>504</v>
      </c>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row>
    <row r="25" spans="1:43" ht="3.75" customHeight="1" thickBot="1">
      <c r="A25" s="274"/>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row>
    <row r="26" spans="1:43">
      <c r="A26" s="334" t="s">
        <v>18</v>
      </c>
      <c r="B26" s="335"/>
      <c r="C26" s="335"/>
      <c r="D26" s="335"/>
      <c r="E26" s="335"/>
      <c r="F26" s="335"/>
      <c r="G26" s="335"/>
      <c r="H26" s="335"/>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6"/>
    </row>
    <row r="27" spans="1:43" ht="24.75" customHeight="1">
      <c r="A27" s="329" t="s">
        <v>505</v>
      </c>
      <c r="B27" s="330"/>
      <c r="C27" s="330"/>
      <c r="D27" s="330"/>
      <c r="E27" s="330"/>
      <c r="F27" s="330"/>
      <c r="G27" s="330"/>
      <c r="H27" s="330"/>
      <c r="I27" s="448" t="s">
        <v>1229</v>
      </c>
      <c r="J27" s="448"/>
      <c r="K27" s="448"/>
      <c r="L27" s="448"/>
      <c r="M27" s="448"/>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c r="AL27" s="448"/>
      <c r="AM27" s="448"/>
      <c r="AN27" s="448"/>
      <c r="AO27" s="448"/>
      <c r="AP27" s="448"/>
      <c r="AQ27" s="449"/>
    </row>
    <row r="28" spans="1:43" ht="15.75" thickBot="1">
      <c r="A28" s="450" t="s">
        <v>506</v>
      </c>
      <c r="B28" s="451"/>
      <c r="C28" s="451"/>
      <c r="D28" s="451"/>
      <c r="E28" s="451"/>
      <c r="F28" s="451"/>
      <c r="G28" s="451"/>
      <c r="H28" s="451"/>
      <c r="I28" s="451" t="s">
        <v>510</v>
      </c>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2"/>
    </row>
    <row r="29" spans="1:43" ht="3" customHeight="1" thickBot="1">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row>
    <row r="30" spans="1:43">
      <c r="A30" s="334" t="s">
        <v>19</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6"/>
    </row>
    <row r="31" spans="1:43">
      <c r="A31" s="326" t="s">
        <v>1123</v>
      </c>
      <c r="B31" s="327"/>
      <c r="C31" s="327"/>
      <c r="D31" s="327"/>
      <c r="E31" s="327"/>
      <c r="F31" s="327"/>
      <c r="G31" s="327"/>
      <c r="H31" s="328"/>
      <c r="I31" s="315" t="s">
        <v>1124</v>
      </c>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7"/>
    </row>
    <row r="32" spans="1:43">
      <c r="A32" s="331" t="s">
        <v>505</v>
      </c>
      <c r="B32" s="332"/>
      <c r="C32" s="332"/>
      <c r="D32" s="332"/>
      <c r="E32" s="332"/>
      <c r="F32" s="332"/>
      <c r="G32" s="332"/>
      <c r="H32" s="332"/>
      <c r="I32" s="330" t="s">
        <v>1181</v>
      </c>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63"/>
    </row>
    <row r="33" spans="1:43">
      <c r="A33" s="331" t="s">
        <v>507</v>
      </c>
      <c r="B33" s="332"/>
      <c r="C33" s="332"/>
      <c r="D33" s="332"/>
      <c r="E33" s="332"/>
      <c r="F33" s="332"/>
      <c r="G33" s="332"/>
      <c r="H33" s="332"/>
      <c r="I33" s="321" t="s">
        <v>511</v>
      </c>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2"/>
    </row>
    <row r="34" spans="1:43" ht="48.75" customHeight="1">
      <c r="A34" s="329" t="s">
        <v>508</v>
      </c>
      <c r="B34" s="330"/>
      <c r="C34" s="330"/>
      <c r="D34" s="330"/>
      <c r="E34" s="330"/>
      <c r="F34" s="330"/>
      <c r="G34" s="330"/>
      <c r="H34" s="330"/>
      <c r="I34" s="321" t="s">
        <v>1077</v>
      </c>
      <c r="J34" s="321"/>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2"/>
    </row>
    <row r="35" spans="1:43" ht="16.5" customHeight="1" thickBot="1">
      <c r="A35" s="367" t="s">
        <v>509</v>
      </c>
      <c r="B35" s="368"/>
      <c r="C35" s="368"/>
      <c r="D35" s="368"/>
      <c r="E35" s="368"/>
      <c r="F35" s="368"/>
      <c r="G35" s="368"/>
      <c r="H35" s="368"/>
      <c r="I35" s="369" t="s">
        <v>1078</v>
      </c>
      <c r="J35" s="369"/>
      <c r="K35" s="369"/>
      <c r="L35" s="369"/>
      <c r="M35" s="369"/>
      <c r="N35" s="369"/>
      <c r="O35" s="369"/>
      <c r="P35" s="369"/>
      <c r="Q35" s="369"/>
      <c r="R35" s="369"/>
      <c r="S35" s="369"/>
      <c r="T35" s="369"/>
      <c r="U35" s="369"/>
      <c r="V35" s="369"/>
      <c r="W35" s="369"/>
      <c r="X35" s="369"/>
      <c r="Y35" s="369"/>
      <c r="Z35" s="369"/>
      <c r="AA35" s="369"/>
      <c r="AB35" s="369"/>
      <c r="AC35" s="369"/>
      <c r="AD35" s="369"/>
      <c r="AE35" s="369"/>
      <c r="AF35" s="369"/>
      <c r="AG35" s="369"/>
      <c r="AH35" s="369"/>
      <c r="AI35" s="369"/>
      <c r="AJ35" s="369"/>
      <c r="AK35" s="369"/>
      <c r="AL35" s="369"/>
      <c r="AM35" s="369"/>
      <c r="AN35" s="369"/>
      <c r="AO35" s="369"/>
      <c r="AP35" s="369"/>
      <c r="AQ35" s="370"/>
    </row>
    <row r="36" spans="1:43" ht="4.5" customHeight="1" thickBot="1">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row>
    <row r="37" spans="1:43">
      <c r="A37" s="334" t="s">
        <v>20</v>
      </c>
      <c r="B37" s="335"/>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6"/>
    </row>
    <row r="38" spans="1:43">
      <c r="A38" s="326" t="s">
        <v>505</v>
      </c>
      <c r="B38" s="327"/>
      <c r="C38" s="327"/>
      <c r="D38" s="327"/>
      <c r="E38" s="327"/>
      <c r="F38" s="327"/>
      <c r="G38" s="327"/>
      <c r="H38" s="328"/>
      <c r="I38" s="416" t="s">
        <v>1230</v>
      </c>
      <c r="J38" s="327"/>
      <c r="K38" s="327"/>
      <c r="L38" s="327"/>
      <c r="M38" s="327"/>
      <c r="N38" s="327"/>
      <c r="O38" s="327"/>
      <c r="P38" s="327"/>
      <c r="Q38" s="327"/>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417"/>
    </row>
    <row r="39" spans="1:43" ht="15.75" thickBot="1">
      <c r="A39" s="367" t="s">
        <v>509</v>
      </c>
      <c r="B39" s="368"/>
      <c r="C39" s="368"/>
      <c r="D39" s="368"/>
      <c r="E39" s="368"/>
      <c r="F39" s="368"/>
      <c r="G39" s="368"/>
      <c r="H39" s="368"/>
      <c r="I39" s="368" t="s">
        <v>512</v>
      </c>
      <c r="J39" s="368"/>
      <c r="K39" s="368"/>
      <c r="L39" s="368"/>
      <c r="M39" s="368"/>
      <c r="N39" s="368"/>
      <c r="O39" s="368"/>
      <c r="P39" s="368"/>
      <c r="Q39" s="368"/>
      <c r="R39" s="368"/>
      <c r="S39" s="368"/>
      <c r="T39" s="368"/>
      <c r="U39" s="368"/>
      <c r="V39" s="368"/>
      <c r="W39" s="368"/>
      <c r="X39" s="368"/>
      <c r="Y39" s="368"/>
      <c r="Z39" s="368"/>
      <c r="AA39" s="368"/>
      <c r="AB39" s="368"/>
      <c r="AC39" s="368"/>
      <c r="AD39" s="368"/>
      <c r="AE39" s="368"/>
      <c r="AF39" s="368"/>
      <c r="AG39" s="368"/>
      <c r="AH39" s="368"/>
      <c r="AI39" s="368"/>
      <c r="AJ39" s="368"/>
      <c r="AK39" s="368"/>
      <c r="AL39" s="368"/>
      <c r="AM39" s="368"/>
      <c r="AN39" s="368"/>
      <c r="AO39" s="368"/>
      <c r="AP39" s="368"/>
      <c r="AQ39" s="371"/>
    </row>
    <row r="40" spans="1:43">
      <c r="A40" s="34" t="s">
        <v>516</v>
      </c>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row>
    <row r="41" spans="1:43" ht="5.25" customHeight="1" thickBot="1">
      <c r="A41" s="34"/>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row>
    <row r="42" spans="1:43" ht="15.75">
      <c r="A42" s="333" t="s">
        <v>513</v>
      </c>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row>
    <row r="43" spans="1:43" ht="5.25" customHeight="1" thickBo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row>
    <row r="44" spans="1:43">
      <c r="A44" s="323" t="s">
        <v>18</v>
      </c>
      <c r="B44" s="324"/>
      <c r="C44" s="324"/>
      <c r="D44" s="324"/>
      <c r="E44" s="324"/>
      <c r="F44" s="324"/>
      <c r="G44" s="324"/>
      <c r="H44" s="324"/>
      <c r="I44" s="324"/>
      <c r="J44" s="325"/>
      <c r="K44" s="323" t="s">
        <v>19</v>
      </c>
      <c r="L44" s="324"/>
      <c r="M44" s="324"/>
      <c r="N44" s="324"/>
      <c r="O44" s="324"/>
      <c r="P44" s="324"/>
      <c r="Q44" s="324"/>
      <c r="R44" s="324"/>
      <c r="S44" s="324"/>
      <c r="T44" s="324"/>
      <c r="U44" s="325"/>
      <c r="V44" s="323" t="s">
        <v>20</v>
      </c>
      <c r="W44" s="324"/>
      <c r="X44" s="324"/>
      <c r="Y44" s="324"/>
      <c r="Z44" s="324"/>
      <c r="AA44" s="324"/>
      <c r="AB44" s="324"/>
      <c r="AC44" s="324"/>
      <c r="AD44" s="324"/>
      <c r="AE44" s="324"/>
      <c r="AF44" s="325"/>
      <c r="AG44" s="351" t="s">
        <v>1079</v>
      </c>
      <c r="AH44" s="352"/>
      <c r="AI44" s="352"/>
      <c r="AJ44" s="352"/>
      <c r="AK44" s="352"/>
      <c r="AL44" s="352"/>
      <c r="AM44" s="352"/>
      <c r="AN44" s="352"/>
      <c r="AO44" s="352"/>
      <c r="AP44" s="352"/>
      <c r="AQ44" s="353"/>
    </row>
    <row r="45" spans="1:43" ht="14.1" customHeight="1">
      <c r="A45" s="329" t="s">
        <v>32</v>
      </c>
      <c r="B45" s="330"/>
      <c r="C45" s="330"/>
      <c r="D45" s="330"/>
      <c r="E45" s="330"/>
      <c r="F45" s="330"/>
      <c r="G45" s="330"/>
      <c r="H45" s="330"/>
      <c r="I45" s="330"/>
      <c r="J45" s="344"/>
      <c r="K45" s="329" t="s">
        <v>33</v>
      </c>
      <c r="L45" s="330"/>
      <c r="M45" s="330"/>
      <c r="N45" s="330"/>
      <c r="O45" s="330"/>
      <c r="P45" s="330"/>
      <c r="Q45" s="330"/>
      <c r="R45" s="330"/>
      <c r="S45" s="330"/>
      <c r="T45" s="330"/>
      <c r="U45" s="344"/>
      <c r="V45" s="329" t="s">
        <v>34</v>
      </c>
      <c r="W45" s="330"/>
      <c r="X45" s="330"/>
      <c r="Y45" s="330"/>
      <c r="Z45" s="330"/>
      <c r="AA45" s="330"/>
      <c r="AB45" s="330"/>
      <c r="AC45" s="330"/>
      <c r="AD45" s="330"/>
      <c r="AE45" s="330"/>
      <c r="AF45" s="344"/>
      <c r="AG45" s="329" t="s">
        <v>35</v>
      </c>
      <c r="AH45" s="330"/>
      <c r="AI45" s="330"/>
      <c r="AJ45" s="330"/>
      <c r="AK45" s="330"/>
      <c r="AL45" s="330"/>
      <c r="AM45" s="330"/>
      <c r="AN45" s="330"/>
      <c r="AO45" s="330"/>
      <c r="AP45" s="330"/>
      <c r="AQ45" s="363"/>
    </row>
    <row r="46" spans="1:43" ht="14.1" customHeight="1">
      <c r="A46" s="329" t="s">
        <v>36</v>
      </c>
      <c r="B46" s="330"/>
      <c r="C46" s="330"/>
      <c r="D46" s="330"/>
      <c r="E46" s="330"/>
      <c r="F46" s="330"/>
      <c r="G46" s="330"/>
      <c r="H46" s="330"/>
      <c r="I46" s="330"/>
      <c r="J46" s="344"/>
      <c r="K46" s="329" t="s">
        <v>515</v>
      </c>
      <c r="L46" s="330"/>
      <c r="M46" s="330"/>
      <c r="N46" s="330"/>
      <c r="O46" s="330"/>
      <c r="P46" s="330"/>
      <c r="Q46" s="330"/>
      <c r="R46" s="330"/>
      <c r="S46" s="330"/>
      <c r="T46" s="330"/>
      <c r="U46" s="344"/>
      <c r="V46" s="329" t="s">
        <v>37</v>
      </c>
      <c r="W46" s="330"/>
      <c r="X46" s="330"/>
      <c r="Y46" s="330"/>
      <c r="Z46" s="330"/>
      <c r="AA46" s="330"/>
      <c r="AB46" s="330"/>
      <c r="AC46" s="330"/>
      <c r="AD46" s="330"/>
      <c r="AE46" s="330"/>
      <c r="AF46" s="344"/>
      <c r="AG46" s="329" t="s">
        <v>38</v>
      </c>
      <c r="AH46" s="330"/>
      <c r="AI46" s="330"/>
      <c r="AJ46" s="330"/>
      <c r="AK46" s="330"/>
      <c r="AL46" s="330"/>
      <c r="AM46" s="330"/>
      <c r="AN46" s="330"/>
      <c r="AO46" s="330"/>
      <c r="AP46" s="330"/>
      <c r="AQ46" s="363"/>
    </row>
    <row r="47" spans="1:43" ht="14.1" customHeight="1">
      <c r="A47" s="345" t="s">
        <v>514</v>
      </c>
      <c r="B47" s="346"/>
      <c r="C47" s="346"/>
      <c r="D47" s="346"/>
      <c r="E47" s="346"/>
      <c r="F47" s="346"/>
      <c r="G47" s="346"/>
      <c r="H47" s="346"/>
      <c r="I47" s="346"/>
      <c r="J47" s="347"/>
      <c r="K47" s="339" t="s">
        <v>591</v>
      </c>
      <c r="L47" s="340"/>
      <c r="M47" s="340"/>
      <c r="N47" s="340"/>
      <c r="O47" s="340"/>
      <c r="P47" s="340"/>
      <c r="Q47" s="340"/>
      <c r="R47" s="340"/>
      <c r="S47" s="340"/>
      <c r="T47" s="340"/>
      <c r="U47" s="340"/>
      <c r="V47" s="348" t="s">
        <v>39</v>
      </c>
      <c r="W47" s="349"/>
      <c r="X47" s="349"/>
      <c r="Y47" s="349"/>
      <c r="Z47" s="349"/>
      <c r="AA47" s="349"/>
      <c r="AB47" s="349"/>
      <c r="AC47" s="349"/>
      <c r="AD47" s="349"/>
      <c r="AE47" s="349"/>
      <c r="AF47" s="350"/>
      <c r="AG47" s="329" t="s">
        <v>40</v>
      </c>
      <c r="AH47" s="330"/>
      <c r="AI47" s="330"/>
      <c r="AJ47" s="330"/>
      <c r="AK47" s="330"/>
      <c r="AL47" s="330"/>
      <c r="AM47" s="330"/>
      <c r="AN47" s="330"/>
      <c r="AO47" s="330"/>
      <c r="AP47" s="330"/>
      <c r="AQ47" s="363"/>
    </row>
    <row r="48" spans="1:43" ht="14.1" customHeight="1" thickBot="1">
      <c r="A48" s="329" t="s">
        <v>518</v>
      </c>
      <c r="B48" s="330"/>
      <c r="C48" s="330"/>
      <c r="D48" s="330"/>
      <c r="E48" s="330"/>
      <c r="F48" s="330"/>
      <c r="G48" s="330"/>
      <c r="H48" s="330"/>
      <c r="I48" s="330"/>
      <c r="J48" s="344"/>
      <c r="K48" s="339" t="s">
        <v>44</v>
      </c>
      <c r="L48" s="340"/>
      <c r="M48" s="340"/>
      <c r="N48" s="340"/>
      <c r="O48" s="340"/>
      <c r="P48" s="340"/>
      <c r="Q48" s="340"/>
      <c r="R48" s="340"/>
      <c r="S48" s="340"/>
      <c r="T48" s="340"/>
      <c r="U48" s="340"/>
      <c r="V48" s="446" t="s">
        <v>1128</v>
      </c>
      <c r="W48" s="447"/>
      <c r="X48" s="447"/>
      <c r="Y48" s="447"/>
      <c r="Z48" s="447"/>
      <c r="AA48" s="447"/>
      <c r="AB48" s="447"/>
      <c r="AC48" s="447"/>
      <c r="AD48" s="447"/>
      <c r="AE48" s="447"/>
      <c r="AF48" s="447"/>
      <c r="AG48" s="329" t="s">
        <v>42</v>
      </c>
      <c r="AH48" s="330"/>
      <c r="AI48" s="330"/>
      <c r="AJ48" s="330"/>
      <c r="AK48" s="330"/>
      <c r="AL48" s="330"/>
      <c r="AM48" s="330"/>
      <c r="AN48" s="330"/>
      <c r="AO48" s="330"/>
      <c r="AP48" s="330"/>
      <c r="AQ48" s="363"/>
    </row>
    <row r="49" spans="1:43" ht="14.1" customHeight="1">
      <c r="A49" s="329" t="s">
        <v>43</v>
      </c>
      <c r="B49" s="330"/>
      <c r="C49" s="330"/>
      <c r="D49" s="330"/>
      <c r="E49" s="330"/>
      <c r="F49" s="330"/>
      <c r="G49" s="330"/>
      <c r="H49" s="330"/>
      <c r="I49" s="330"/>
      <c r="J49" s="344"/>
      <c r="K49" s="339" t="s">
        <v>47</v>
      </c>
      <c r="L49" s="340"/>
      <c r="M49" s="340"/>
      <c r="N49" s="340"/>
      <c r="O49" s="340"/>
      <c r="P49" s="340"/>
      <c r="Q49" s="340"/>
      <c r="R49" s="340"/>
      <c r="S49" s="340"/>
      <c r="T49" s="340"/>
      <c r="U49" s="379"/>
      <c r="AG49" s="329" t="s">
        <v>45</v>
      </c>
      <c r="AH49" s="330"/>
      <c r="AI49" s="330"/>
      <c r="AJ49" s="330"/>
      <c r="AK49" s="330"/>
      <c r="AL49" s="330"/>
      <c r="AM49" s="330"/>
      <c r="AN49" s="330"/>
      <c r="AO49" s="330"/>
      <c r="AP49" s="330"/>
      <c r="AQ49" s="363"/>
    </row>
    <row r="50" spans="1:43" ht="14.1" customHeight="1">
      <c r="A50" s="329" t="s">
        <v>46</v>
      </c>
      <c r="B50" s="330"/>
      <c r="C50" s="330"/>
      <c r="D50" s="330"/>
      <c r="E50" s="330"/>
      <c r="F50" s="330"/>
      <c r="G50" s="330"/>
      <c r="H50" s="330"/>
      <c r="I50" s="330"/>
      <c r="J50" s="344"/>
      <c r="K50" s="339" t="s">
        <v>50</v>
      </c>
      <c r="L50" s="340"/>
      <c r="M50" s="340"/>
      <c r="N50" s="340"/>
      <c r="O50" s="340"/>
      <c r="P50" s="340"/>
      <c r="Q50" s="340"/>
      <c r="R50" s="340"/>
      <c r="S50" s="340"/>
      <c r="T50" s="340"/>
      <c r="U50" s="379"/>
      <c r="V50" s="380"/>
      <c r="W50" s="380"/>
      <c r="X50" s="380"/>
      <c r="Y50" s="380"/>
      <c r="Z50" s="380"/>
      <c r="AA50" s="380"/>
      <c r="AB50" s="380"/>
      <c r="AC50" s="380"/>
      <c r="AD50" s="380"/>
      <c r="AE50" s="380"/>
      <c r="AF50" s="380"/>
      <c r="AG50" s="348" t="s">
        <v>48</v>
      </c>
      <c r="AH50" s="349"/>
      <c r="AI50" s="349"/>
      <c r="AJ50" s="349"/>
      <c r="AK50" s="349"/>
      <c r="AL50" s="349"/>
      <c r="AM50" s="349"/>
      <c r="AN50" s="349"/>
      <c r="AO50" s="349"/>
      <c r="AP50" s="349"/>
      <c r="AQ50" s="381"/>
    </row>
    <row r="51" spans="1:43" ht="14.1" customHeight="1" thickBot="1">
      <c r="A51" s="329" t="s">
        <v>49</v>
      </c>
      <c r="B51" s="330"/>
      <c r="C51" s="330"/>
      <c r="D51" s="330"/>
      <c r="E51" s="330"/>
      <c r="F51" s="330"/>
      <c r="G51" s="330"/>
      <c r="H51" s="330"/>
      <c r="I51" s="330"/>
      <c r="J51" s="344"/>
      <c r="K51" s="339" t="s">
        <v>577</v>
      </c>
      <c r="L51" s="340"/>
      <c r="M51" s="340"/>
      <c r="N51" s="340"/>
      <c r="O51" s="340"/>
      <c r="P51" s="340"/>
      <c r="Q51" s="340"/>
      <c r="R51" s="340"/>
      <c r="S51" s="340"/>
      <c r="T51" s="340"/>
      <c r="U51" s="379"/>
      <c r="V51" s="380"/>
      <c r="W51" s="380"/>
      <c r="X51" s="380"/>
      <c r="Y51" s="380"/>
      <c r="Z51" s="380"/>
      <c r="AA51" s="380"/>
      <c r="AB51" s="380"/>
      <c r="AC51" s="380"/>
      <c r="AD51" s="380"/>
      <c r="AE51" s="380"/>
      <c r="AF51" s="380"/>
      <c r="AG51" s="437" t="s">
        <v>1129</v>
      </c>
      <c r="AH51" s="438"/>
      <c r="AI51" s="438"/>
      <c r="AJ51" s="438"/>
      <c r="AK51" s="438"/>
      <c r="AL51" s="438"/>
      <c r="AM51" s="438"/>
      <c r="AN51" s="438"/>
      <c r="AO51" s="438"/>
      <c r="AP51" s="438"/>
      <c r="AQ51" s="439"/>
    </row>
    <row r="52" spans="1:43" ht="14.1" customHeight="1" thickBot="1">
      <c r="A52" s="329" t="s">
        <v>51</v>
      </c>
      <c r="B52" s="330"/>
      <c r="C52" s="330"/>
      <c r="D52" s="330"/>
      <c r="E52" s="330"/>
      <c r="F52" s="330"/>
      <c r="G52" s="330"/>
      <c r="H52" s="330"/>
      <c r="I52" s="330"/>
      <c r="J52" s="344"/>
      <c r="K52" s="339" t="s">
        <v>1080</v>
      </c>
      <c r="L52" s="340"/>
      <c r="M52" s="340"/>
      <c r="N52" s="340"/>
      <c r="O52" s="340"/>
      <c r="P52" s="340"/>
      <c r="Q52" s="340"/>
      <c r="R52" s="340"/>
      <c r="S52" s="340"/>
      <c r="T52" s="340"/>
      <c r="U52" s="379"/>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row>
    <row r="53" spans="1:43" ht="14.1" customHeight="1">
      <c r="A53" s="329" t="s">
        <v>1081</v>
      </c>
      <c r="B53" s="330"/>
      <c r="C53" s="330"/>
      <c r="D53" s="330"/>
      <c r="E53" s="330"/>
      <c r="F53" s="330"/>
      <c r="G53" s="330"/>
      <c r="H53" s="330"/>
      <c r="I53" s="330"/>
      <c r="J53" s="344"/>
      <c r="K53" s="339" t="s">
        <v>53</v>
      </c>
      <c r="L53" s="340"/>
      <c r="M53" s="340"/>
      <c r="N53" s="340"/>
      <c r="O53" s="340"/>
      <c r="P53" s="340"/>
      <c r="Q53" s="340"/>
      <c r="R53" s="340"/>
      <c r="S53" s="340"/>
      <c r="T53" s="340"/>
      <c r="U53" s="379"/>
      <c r="V53" s="380"/>
      <c r="W53" s="380"/>
      <c r="X53" s="380"/>
      <c r="Y53" s="380"/>
      <c r="Z53" s="380"/>
      <c r="AA53" s="380"/>
      <c r="AB53" s="380"/>
      <c r="AC53" s="380"/>
      <c r="AD53" s="380"/>
      <c r="AE53" s="380"/>
      <c r="AF53" s="380"/>
      <c r="AG53" s="443" t="s">
        <v>1130</v>
      </c>
      <c r="AH53" s="444"/>
      <c r="AI53" s="444"/>
      <c r="AJ53" s="444"/>
      <c r="AK53" s="444"/>
      <c r="AL53" s="444"/>
      <c r="AM53" s="444"/>
      <c r="AN53" s="444"/>
      <c r="AO53" s="444"/>
      <c r="AP53" s="444"/>
      <c r="AQ53" s="445"/>
    </row>
    <row r="54" spans="1:43" ht="14.1" customHeight="1">
      <c r="A54" s="329" t="s">
        <v>52</v>
      </c>
      <c r="B54" s="330"/>
      <c r="C54" s="330"/>
      <c r="D54" s="330"/>
      <c r="E54" s="330"/>
      <c r="F54" s="330"/>
      <c r="G54" s="330"/>
      <c r="H54" s="330"/>
      <c r="I54" s="330"/>
      <c r="J54" s="344"/>
      <c r="K54" s="339" t="s">
        <v>55</v>
      </c>
      <c r="L54" s="340"/>
      <c r="M54" s="340"/>
      <c r="N54" s="340"/>
      <c r="O54" s="340"/>
      <c r="P54" s="340"/>
      <c r="Q54" s="340"/>
      <c r="R54" s="340"/>
      <c r="S54" s="340"/>
      <c r="T54" s="340"/>
      <c r="U54" s="379"/>
      <c r="V54" s="380"/>
      <c r="W54" s="380"/>
      <c r="X54" s="380"/>
      <c r="Y54" s="380"/>
      <c r="Z54" s="380"/>
      <c r="AA54" s="380"/>
      <c r="AB54" s="380"/>
      <c r="AC54" s="380"/>
      <c r="AD54" s="380"/>
      <c r="AE54" s="380"/>
      <c r="AF54" s="380"/>
      <c r="AG54" s="440" t="s">
        <v>1131</v>
      </c>
      <c r="AH54" s="441"/>
      <c r="AI54" s="441"/>
      <c r="AJ54" s="441"/>
      <c r="AK54" s="441"/>
      <c r="AL54" s="441"/>
      <c r="AM54" s="441"/>
      <c r="AN54" s="441"/>
      <c r="AO54" s="441"/>
      <c r="AP54" s="441"/>
      <c r="AQ54" s="442"/>
    </row>
    <row r="55" spans="1:43" ht="14.1" customHeight="1" thickBot="1">
      <c r="A55" s="329" t="s">
        <v>54</v>
      </c>
      <c r="B55" s="330"/>
      <c r="C55" s="330"/>
      <c r="D55" s="330"/>
      <c r="E55" s="330"/>
      <c r="F55" s="330"/>
      <c r="G55" s="330"/>
      <c r="H55" s="330"/>
      <c r="I55" s="330"/>
      <c r="J55" s="344"/>
      <c r="K55" s="339" t="s">
        <v>57</v>
      </c>
      <c r="L55" s="340"/>
      <c r="M55" s="340"/>
      <c r="N55" s="340"/>
      <c r="O55" s="340"/>
      <c r="P55" s="340"/>
      <c r="Q55" s="340"/>
      <c r="R55" s="340"/>
      <c r="S55" s="340"/>
      <c r="T55" s="340"/>
      <c r="U55" s="379"/>
      <c r="V55" s="380"/>
      <c r="W55" s="380"/>
      <c r="X55" s="380"/>
      <c r="Y55" s="380"/>
      <c r="Z55" s="380"/>
      <c r="AA55" s="380"/>
      <c r="AB55" s="380"/>
      <c r="AC55" s="380"/>
      <c r="AD55" s="380"/>
      <c r="AE55" s="380"/>
      <c r="AF55" s="380"/>
      <c r="AG55" s="437" t="s">
        <v>1132</v>
      </c>
      <c r="AH55" s="438"/>
      <c r="AI55" s="438"/>
      <c r="AJ55" s="438"/>
      <c r="AK55" s="438"/>
      <c r="AL55" s="438"/>
      <c r="AM55" s="438"/>
      <c r="AN55" s="438"/>
      <c r="AO55" s="438"/>
      <c r="AP55" s="438"/>
      <c r="AQ55" s="439"/>
    </row>
    <row r="56" spans="1:43" ht="14.1" customHeight="1">
      <c r="A56" s="329" t="s">
        <v>56</v>
      </c>
      <c r="B56" s="330"/>
      <c r="C56" s="330"/>
      <c r="D56" s="330"/>
      <c r="E56" s="330"/>
      <c r="F56" s="330"/>
      <c r="G56" s="330"/>
      <c r="H56" s="330"/>
      <c r="I56" s="330"/>
      <c r="J56" s="344"/>
      <c r="K56" s="387" t="s">
        <v>41</v>
      </c>
      <c r="L56" s="388"/>
      <c r="M56" s="388"/>
      <c r="N56" s="388"/>
      <c r="O56" s="388"/>
      <c r="P56" s="388"/>
      <c r="Q56" s="388"/>
      <c r="R56" s="388"/>
      <c r="S56" s="388"/>
      <c r="T56" s="388"/>
      <c r="U56" s="389"/>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row>
    <row r="57" spans="1:43" ht="14.1" customHeight="1">
      <c r="A57" s="329" t="s">
        <v>58</v>
      </c>
      <c r="B57" s="330"/>
      <c r="C57" s="330"/>
      <c r="D57" s="330"/>
      <c r="E57" s="330"/>
      <c r="F57" s="330"/>
      <c r="G57" s="330"/>
      <c r="H57" s="330"/>
      <c r="I57" s="330"/>
      <c r="J57" s="344"/>
      <c r="K57" s="329" t="s">
        <v>63</v>
      </c>
      <c r="L57" s="330"/>
      <c r="M57" s="330"/>
      <c r="N57" s="330"/>
      <c r="O57" s="330"/>
      <c r="P57" s="330"/>
      <c r="Q57" s="330"/>
      <c r="R57" s="330"/>
      <c r="S57" s="330"/>
      <c r="T57" s="330"/>
      <c r="U57" s="363"/>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row>
    <row r="58" spans="1:43" ht="14.1" customHeight="1" thickBot="1">
      <c r="A58" s="367" t="s">
        <v>59</v>
      </c>
      <c r="B58" s="368"/>
      <c r="C58" s="368"/>
      <c r="D58" s="368"/>
      <c r="E58" s="368"/>
      <c r="F58" s="368"/>
      <c r="G58" s="368"/>
      <c r="H58" s="368"/>
      <c r="I58" s="368"/>
      <c r="J58" s="386"/>
      <c r="K58" s="440" t="s">
        <v>1125</v>
      </c>
      <c r="L58" s="441"/>
      <c r="M58" s="441"/>
      <c r="N58" s="441"/>
      <c r="O58" s="441"/>
      <c r="P58" s="441"/>
      <c r="Q58" s="441"/>
      <c r="R58" s="441"/>
      <c r="S58" s="441"/>
      <c r="T58" s="441"/>
      <c r="U58" s="442"/>
      <c r="V58" s="380"/>
      <c r="W58" s="380"/>
      <c r="X58" s="380"/>
      <c r="Y58" s="380"/>
      <c r="Z58" s="380"/>
      <c r="AA58" s="380"/>
      <c r="AB58" s="380"/>
      <c r="AC58" s="380"/>
      <c r="AD58" s="380"/>
      <c r="AE58" s="380"/>
      <c r="AF58" s="380"/>
      <c r="AG58" s="380"/>
      <c r="AH58" s="380"/>
      <c r="AI58" s="380"/>
      <c r="AJ58" s="380"/>
      <c r="AK58" s="380"/>
      <c r="AL58" s="380"/>
      <c r="AM58" s="380"/>
      <c r="AN58" s="380"/>
      <c r="AO58" s="380"/>
      <c r="AP58" s="380"/>
      <c r="AQ58" s="380"/>
    </row>
    <row r="59" spans="1:43" ht="14.1" customHeight="1">
      <c r="A59" s="32"/>
      <c r="B59" s="32"/>
      <c r="C59" s="32"/>
      <c r="D59" s="32"/>
      <c r="E59" s="32"/>
      <c r="F59" s="32"/>
      <c r="G59" s="32"/>
      <c r="H59" s="32"/>
      <c r="I59" s="32"/>
      <c r="J59" s="32"/>
      <c r="K59" s="440" t="s">
        <v>1126</v>
      </c>
      <c r="L59" s="441"/>
      <c r="M59" s="441"/>
      <c r="N59" s="441"/>
      <c r="O59" s="441"/>
      <c r="P59" s="441"/>
      <c r="Q59" s="441"/>
      <c r="R59" s="441"/>
      <c r="S59" s="441"/>
      <c r="T59" s="441"/>
      <c r="U59" s="442"/>
      <c r="V59" s="13"/>
      <c r="W59" s="13"/>
      <c r="X59" s="13"/>
      <c r="Y59" s="13"/>
      <c r="Z59" s="13"/>
      <c r="AA59" s="13"/>
      <c r="AB59" s="13"/>
      <c r="AC59" s="13"/>
      <c r="AD59" s="13"/>
      <c r="AE59" s="13"/>
      <c r="AF59" s="13"/>
      <c r="AG59" s="13"/>
      <c r="AH59" s="13"/>
      <c r="AI59" s="13"/>
      <c r="AJ59" s="13"/>
      <c r="AK59" s="13"/>
      <c r="AL59" s="13"/>
      <c r="AM59" s="13"/>
      <c r="AN59" s="13"/>
      <c r="AO59" s="13"/>
      <c r="AP59" s="13"/>
      <c r="AQ59" s="13"/>
    </row>
    <row r="60" spans="1:43" ht="14.1" customHeight="1" thickBot="1">
      <c r="A60" s="32"/>
      <c r="B60" s="32"/>
      <c r="C60" s="32"/>
      <c r="D60" s="32"/>
      <c r="E60" s="32"/>
      <c r="F60" s="32"/>
      <c r="G60" s="32"/>
      <c r="H60" s="32"/>
      <c r="I60" s="32"/>
      <c r="J60" s="32"/>
      <c r="K60" s="437" t="s">
        <v>1127</v>
      </c>
      <c r="L60" s="438"/>
      <c r="M60" s="438"/>
      <c r="N60" s="438"/>
      <c r="O60" s="438"/>
      <c r="P60" s="438"/>
      <c r="Q60" s="438"/>
      <c r="R60" s="438"/>
      <c r="S60" s="438"/>
      <c r="T60" s="438"/>
      <c r="U60" s="439"/>
      <c r="V60" s="13"/>
      <c r="W60" s="13"/>
      <c r="X60" s="13"/>
      <c r="Y60" s="13"/>
      <c r="Z60" s="13"/>
      <c r="AA60" s="13"/>
      <c r="AB60" s="13"/>
      <c r="AC60" s="13"/>
      <c r="AD60" s="13"/>
      <c r="AE60" s="13"/>
      <c r="AF60" s="13"/>
      <c r="AG60" s="13"/>
      <c r="AH60" s="13"/>
      <c r="AI60" s="13"/>
      <c r="AJ60" s="13"/>
      <c r="AK60" s="13"/>
      <c r="AL60" s="13"/>
      <c r="AM60" s="13"/>
      <c r="AN60" s="13"/>
      <c r="AO60" s="13"/>
      <c r="AP60" s="13"/>
      <c r="AQ60" s="13"/>
    </row>
    <row r="61" spans="1:43" ht="22.5" customHeight="1">
      <c r="A61" s="393" t="s">
        <v>590</v>
      </c>
      <c r="B61" s="393"/>
      <c r="C61" s="393"/>
      <c r="D61" s="393"/>
      <c r="E61" s="393"/>
      <c r="F61" s="393"/>
      <c r="G61" s="393"/>
      <c r="H61" s="393"/>
      <c r="I61" s="393"/>
      <c r="J61" s="393"/>
      <c r="K61" s="393"/>
      <c r="L61" s="393"/>
      <c r="M61" s="393"/>
      <c r="N61" s="393"/>
      <c r="O61" s="393"/>
      <c r="P61" s="393"/>
      <c r="Q61" s="393"/>
      <c r="R61" s="393"/>
      <c r="S61" s="393"/>
      <c r="T61" s="393"/>
      <c r="U61" s="393"/>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row>
    <row r="62" spans="1:43" ht="15.75">
      <c r="A62" s="282" t="s">
        <v>587</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282"/>
      <c r="AL62" s="282"/>
      <c r="AM62" s="282"/>
      <c r="AN62" s="282"/>
      <c r="AO62" s="282"/>
      <c r="AP62" s="282"/>
      <c r="AQ62" s="282"/>
    </row>
    <row r="63" spans="1:43">
      <c r="A63" s="15" t="s">
        <v>1082</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row>
    <row r="64" spans="1:43" ht="4.5" customHeight="1">
      <c r="A64" s="309"/>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c r="AP64" s="309"/>
      <c r="AQ64" s="309"/>
    </row>
    <row r="65" spans="1:43" ht="15.75">
      <c r="A65" s="282" t="s">
        <v>415</v>
      </c>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2"/>
      <c r="AN65" s="282"/>
      <c r="AO65" s="282"/>
      <c r="AP65" s="282"/>
      <c r="AQ65" s="282"/>
    </row>
    <row r="66" spans="1:43">
      <c r="A66" s="15" t="s">
        <v>600</v>
      </c>
    </row>
    <row r="67" spans="1:43">
      <c r="A67" s="17"/>
      <c r="B67" s="17"/>
      <c r="C67" s="17"/>
      <c r="D67" s="17"/>
      <c r="E67" s="17"/>
      <c r="F67" s="17"/>
      <c r="W67" s="366"/>
      <c r="X67" s="366"/>
      <c r="Y67" s="366"/>
      <c r="Z67" s="366"/>
      <c r="AA67" s="366"/>
      <c r="AB67" s="366"/>
      <c r="AC67" s="366"/>
      <c r="AD67" s="366"/>
      <c r="AE67" s="366"/>
      <c r="AF67" s="366"/>
      <c r="AG67" s="366"/>
      <c r="AH67" s="366"/>
      <c r="AI67" s="366"/>
      <c r="AJ67" s="366"/>
      <c r="AK67" s="366"/>
    </row>
    <row r="68" spans="1:43">
      <c r="A68" s="17"/>
      <c r="B68" s="17"/>
      <c r="C68" s="17"/>
      <c r="D68" s="17"/>
      <c r="E68" s="17"/>
      <c r="F68" s="17"/>
      <c r="G68" s="17"/>
      <c r="H68" s="17"/>
      <c r="I68" s="17"/>
      <c r="J68" s="17"/>
      <c r="K68" s="17"/>
      <c r="L68" s="17"/>
      <c r="W68" s="362"/>
      <c r="X68" s="362"/>
      <c r="Y68" s="362"/>
      <c r="Z68" s="362"/>
      <c r="AA68" s="362"/>
      <c r="AB68" s="362"/>
      <c r="AC68" s="362"/>
      <c r="AD68" s="362"/>
      <c r="AE68" s="362"/>
      <c r="AF68" s="362"/>
      <c r="AG68" s="362"/>
      <c r="AH68" s="362"/>
      <c r="AI68" s="362"/>
      <c r="AJ68" s="362"/>
      <c r="AK68" s="362"/>
    </row>
    <row r="69" spans="1:43">
      <c r="W69" s="309"/>
      <c r="X69" s="309"/>
      <c r="Y69" s="309"/>
      <c r="Z69" s="309"/>
      <c r="AA69" s="309"/>
      <c r="AB69" s="309"/>
      <c r="AC69" s="309"/>
      <c r="AD69" s="309"/>
      <c r="AE69" s="309"/>
      <c r="AF69" s="309"/>
      <c r="AG69" s="309"/>
      <c r="AH69" s="309"/>
      <c r="AI69" s="309"/>
      <c r="AJ69" s="309"/>
      <c r="AK69" s="309"/>
    </row>
    <row r="72" spans="1:43">
      <c r="A72" s="15" t="s">
        <v>560</v>
      </c>
    </row>
    <row r="73" spans="1:43" ht="6" customHeight="1">
      <c r="A73" s="15"/>
    </row>
    <row r="74" spans="1:43" ht="15.75">
      <c r="A74" s="282" t="s">
        <v>1143</v>
      </c>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2"/>
      <c r="AI74" s="282"/>
      <c r="AJ74" s="282"/>
      <c r="AK74" s="282"/>
      <c r="AL74" s="282"/>
      <c r="AM74" s="282"/>
      <c r="AN74" s="282"/>
      <c r="AO74" s="282"/>
      <c r="AP74" s="282"/>
      <c r="AQ74" s="282"/>
    </row>
    <row r="75" spans="1:43">
      <c r="A75" s="15" t="s">
        <v>1144</v>
      </c>
    </row>
    <row r="76" spans="1:43">
      <c r="A76" s="15" t="s">
        <v>1145</v>
      </c>
    </row>
    <row r="77" spans="1:43">
      <c r="A77" s="15" t="s">
        <v>1175</v>
      </c>
    </row>
    <row r="78" spans="1:43">
      <c r="A78" s="15" t="s">
        <v>1176</v>
      </c>
    </row>
    <row r="79" spans="1:43" ht="4.5" customHeight="1">
      <c r="A79" s="15"/>
    </row>
    <row r="80" spans="1:43">
      <c r="A80" s="15" t="s">
        <v>1146</v>
      </c>
    </row>
    <row r="81" spans="1:43">
      <c r="A81" s="15"/>
      <c r="B81" s="390" t="s">
        <v>1158</v>
      </c>
      <c r="C81" s="390"/>
      <c r="D81" s="390"/>
      <c r="E81" s="390"/>
      <c r="F81" s="390"/>
      <c r="G81" s="390"/>
      <c r="H81" s="342" t="s">
        <v>1157</v>
      </c>
      <c r="I81" s="342"/>
      <c r="J81" s="342"/>
      <c r="K81" s="342"/>
      <c r="L81" s="342"/>
      <c r="M81" s="342"/>
      <c r="N81" s="47"/>
      <c r="O81" s="342" t="s">
        <v>1163</v>
      </c>
      <c r="P81" s="342"/>
      <c r="Q81" s="342"/>
      <c r="R81" s="342"/>
      <c r="S81" s="342"/>
      <c r="T81" s="342"/>
      <c r="U81" s="47"/>
      <c r="V81" s="343" t="s">
        <v>1166</v>
      </c>
      <c r="W81" s="343"/>
      <c r="X81" s="343"/>
      <c r="Y81" s="343"/>
      <c r="Z81" s="343"/>
      <c r="AA81" s="343"/>
      <c r="AB81" s="15"/>
      <c r="AC81" s="15"/>
      <c r="AD81" s="15"/>
      <c r="AE81" s="15"/>
      <c r="AF81" s="15"/>
      <c r="AG81" s="15"/>
      <c r="AH81" s="15"/>
      <c r="AI81" s="15"/>
      <c r="AJ81" s="15"/>
      <c r="AK81" s="15"/>
      <c r="AL81" s="15"/>
      <c r="AM81" s="15"/>
      <c r="AN81" s="15"/>
      <c r="AO81" s="15"/>
      <c r="AP81" s="15"/>
      <c r="AQ81" s="15"/>
    </row>
    <row r="82" spans="1:43">
      <c r="A82" s="15"/>
      <c r="B82" s="390"/>
      <c r="C82" s="390"/>
      <c r="D82" s="390"/>
      <c r="E82" s="390"/>
      <c r="F82" s="390"/>
      <c r="G82" s="390"/>
      <c r="H82" s="342"/>
      <c r="I82" s="342"/>
      <c r="J82" s="342"/>
      <c r="K82" s="342"/>
      <c r="L82" s="342"/>
      <c r="M82" s="342"/>
      <c r="N82" s="47"/>
      <c r="O82" s="342"/>
      <c r="P82" s="342"/>
      <c r="Q82" s="342"/>
      <c r="R82" s="342"/>
      <c r="S82" s="342"/>
      <c r="T82" s="342"/>
      <c r="U82" s="47"/>
      <c r="V82" s="343"/>
      <c r="W82" s="343"/>
      <c r="X82" s="343"/>
      <c r="Y82" s="343"/>
      <c r="Z82" s="343"/>
      <c r="AA82" s="343"/>
      <c r="AB82" s="15"/>
      <c r="AC82" s="15"/>
      <c r="AD82" s="15"/>
      <c r="AE82" s="15"/>
      <c r="AF82" s="15"/>
      <c r="AG82" s="15"/>
      <c r="AH82" s="15"/>
      <c r="AI82" s="15"/>
      <c r="AJ82" s="15"/>
      <c r="AK82" s="15"/>
      <c r="AL82" s="15"/>
      <c r="AM82" s="15"/>
      <c r="AN82" s="15"/>
      <c r="AO82" s="15"/>
      <c r="AP82" s="15"/>
      <c r="AQ82" s="15"/>
    </row>
    <row r="83" spans="1:43">
      <c r="A83" s="15"/>
      <c r="B83" s="390"/>
      <c r="C83" s="390"/>
      <c r="D83" s="390"/>
      <c r="E83" s="390"/>
      <c r="F83" s="390"/>
      <c r="G83" s="390"/>
      <c r="H83" s="342"/>
      <c r="I83" s="342"/>
      <c r="J83" s="342"/>
      <c r="K83" s="342"/>
      <c r="L83" s="342"/>
      <c r="M83" s="342"/>
      <c r="N83" s="47"/>
      <c r="O83" s="342"/>
      <c r="P83" s="342"/>
      <c r="Q83" s="342"/>
      <c r="R83" s="342"/>
      <c r="S83" s="342"/>
      <c r="T83" s="342"/>
      <c r="U83" s="47"/>
      <c r="V83" s="343"/>
      <c r="W83" s="343"/>
      <c r="X83" s="343"/>
      <c r="Y83" s="343"/>
      <c r="Z83" s="343"/>
      <c r="AA83" s="343"/>
      <c r="AB83" s="15"/>
      <c r="AC83" s="15"/>
      <c r="AD83" s="15"/>
      <c r="AE83" s="15"/>
      <c r="AF83" s="15"/>
      <c r="AG83" s="15"/>
      <c r="AH83" s="15"/>
      <c r="AI83" s="15"/>
      <c r="AJ83" s="15"/>
      <c r="AK83" s="15"/>
      <c r="AL83" s="15"/>
      <c r="AM83" s="15"/>
      <c r="AN83" s="15"/>
      <c r="AO83" s="15"/>
      <c r="AP83" s="15"/>
      <c r="AQ83" s="15"/>
    </row>
    <row r="84" spans="1:43">
      <c r="A84" s="15"/>
      <c r="B84" s="390"/>
      <c r="C84" s="390"/>
      <c r="D84" s="390"/>
      <c r="E84" s="390"/>
      <c r="F84" s="390"/>
      <c r="G84" s="390"/>
      <c r="H84" s="342"/>
      <c r="I84" s="342"/>
      <c r="J84" s="342"/>
      <c r="K84" s="342"/>
      <c r="L84" s="342"/>
      <c r="M84" s="342"/>
      <c r="N84" s="47"/>
      <c r="O84" s="342"/>
      <c r="P84" s="342"/>
      <c r="Q84" s="342"/>
      <c r="R84" s="342"/>
      <c r="S84" s="342"/>
      <c r="T84" s="342"/>
      <c r="U84" s="47"/>
      <c r="V84" s="343"/>
      <c r="W84" s="343"/>
      <c r="X84" s="343"/>
      <c r="Y84" s="343"/>
      <c r="Z84" s="343"/>
      <c r="AA84" s="343"/>
      <c r="AB84" s="15"/>
      <c r="AC84" s="15"/>
      <c r="AD84" s="15"/>
      <c r="AE84" s="15"/>
      <c r="AF84" s="15"/>
      <c r="AG84" s="15"/>
      <c r="AH84" s="15"/>
      <c r="AI84" s="15"/>
      <c r="AJ84" s="15"/>
      <c r="AK84" s="15"/>
      <c r="AL84" s="15"/>
      <c r="AM84" s="15"/>
      <c r="AN84" s="15"/>
      <c r="AO84" s="15"/>
      <c r="AP84" s="15"/>
      <c r="AQ84" s="15"/>
    </row>
    <row r="85" spans="1:43">
      <c r="A85" s="15"/>
      <c r="B85" s="390"/>
      <c r="C85" s="390"/>
      <c r="D85" s="390"/>
      <c r="E85" s="390"/>
      <c r="F85" s="390"/>
      <c r="G85" s="390"/>
      <c r="H85" s="342"/>
      <c r="I85" s="342"/>
      <c r="J85" s="342"/>
      <c r="K85" s="342"/>
      <c r="L85" s="342"/>
      <c r="M85" s="342"/>
      <c r="N85" s="47"/>
      <c r="O85" s="342"/>
      <c r="P85" s="342"/>
      <c r="Q85" s="342"/>
      <c r="R85" s="342"/>
      <c r="S85" s="342"/>
      <c r="T85" s="342"/>
      <c r="U85" s="47"/>
      <c r="V85" s="343"/>
      <c r="W85" s="343"/>
      <c r="X85" s="343"/>
      <c r="Y85" s="343"/>
      <c r="Z85" s="343"/>
      <c r="AA85" s="343"/>
      <c r="AB85" s="15"/>
      <c r="AC85" s="15"/>
      <c r="AD85" s="15"/>
      <c r="AE85" s="15"/>
      <c r="AF85" s="15"/>
      <c r="AG85" s="15"/>
      <c r="AH85" s="15"/>
      <c r="AI85" s="15"/>
      <c r="AJ85" s="15"/>
      <c r="AK85" s="15"/>
      <c r="AL85" s="15"/>
      <c r="AM85" s="15"/>
      <c r="AN85" s="15"/>
      <c r="AO85" s="15"/>
      <c r="AP85" s="15"/>
      <c r="AQ85" s="15"/>
    </row>
    <row r="86" spans="1:43" ht="15" customHeight="1">
      <c r="A86" s="15"/>
      <c r="B86" s="373" t="s">
        <v>1160</v>
      </c>
      <c r="C86" s="373"/>
      <c r="D86" s="373"/>
      <c r="E86" s="373"/>
      <c r="F86" s="373"/>
      <c r="G86" s="373"/>
      <c r="H86" s="372" t="s">
        <v>1159</v>
      </c>
      <c r="I86" s="372"/>
      <c r="J86" s="372"/>
      <c r="K86" s="372"/>
      <c r="L86" s="372"/>
      <c r="M86" s="372"/>
      <c r="N86" s="15"/>
      <c r="O86" s="342" t="s">
        <v>1164</v>
      </c>
      <c r="P86" s="342"/>
      <c r="Q86" s="342"/>
      <c r="R86" s="342"/>
      <c r="S86" s="342"/>
      <c r="T86" s="342"/>
      <c r="U86" s="15"/>
      <c r="V86" s="342" t="s">
        <v>1167</v>
      </c>
      <c r="W86" s="342"/>
      <c r="X86" s="342"/>
      <c r="Y86" s="342"/>
      <c r="Z86" s="342"/>
      <c r="AA86" s="342"/>
      <c r="AB86" s="15"/>
      <c r="AC86" s="15"/>
      <c r="AD86" s="15"/>
      <c r="AE86" s="15"/>
      <c r="AF86" s="15"/>
      <c r="AG86" s="15"/>
      <c r="AH86" s="15"/>
      <c r="AI86" s="15"/>
      <c r="AJ86" s="15"/>
      <c r="AK86" s="15"/>
      <c r="AL86" s="15"/>
      <c r="AM86" s="15"/>
      <c r="AN86" s="15"/>
      <c r="AO86" s="15"/>
      <c r="AP86" s="15"/>
      <c r="AQ86" s="15"/>
    </row>
    <row r="87" spans="1:43">
      <c r="A87" s="15"/>
      <c r="B87" s="373"/>
      <c r="C87" s="373"/>
      <c r="D87" s="373"/>
      <c r="E87" s="373"/>
      <c r="F87" s="373"/>
      <c r="G87" s="373"/>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row>
    <row r="88" spans="1:43" ht="15" customHeight="1">
      <c r="A88" s="15"/>
      <c r="B88" s="373"/>
      <c r="C88" s="373"/>
      <c r="D88" s="373"/>
      <c r="E88" s="373"/>
      <c r="F88" s="373"/>
      <c r="G88" s="373"/>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row>
    <row r="89" spans="1:43">
      <c r="A89" s="15"/>
      <c r="B89" s="390" t="s">
        <v>1161</v>
      </c>
      <c r="C89" s="390"/>
      <c r="D89" s="390"/>
      <c r="E89" s="390"/>
      <c r="F89" s="390"/>
      <c r="G89" s="390"/>
      <c r="H89" s="343" t="s">
        <v>1162</v>
      </c>
      <c r="I89" s="343"/>
      <c r="J89" s="343"/>
      <c r="K89" s="343"/>
      <c r="L89" s="343"/>
      <c r="M89" s="343"/>
      <c r="N89" s="15"/>
      <c r="O89" s="343" t="s">
        <v>1165</v>
      </c>
      <c r="P89" s="343"/>
      <c r="Q89" s="343"/>
      <c r="R89" s="343"/>
      <c r="S89" s="343"/>
      <c r="T89" s="343"/>
      <c r="U89" s="15"/>
      <c r="V89" s="343" t="s">
        <v>1168</v>
      </c>
      <c r="W89" s="343"/>
      <c r="X89" s="343"/>
      <c r="Y89" s="343"/>
      <c r="Z89" s="343"/>
      <c r="AA89" s="343"/>
      <c r="AB89" s="15"/>
      <c r="AC89" s="15"/>
      <c r="AD89" s="15"/>
      <c r="AE89" s="15"/>
      <c r="AF89" s="15"/>
      <c r="AG89" s="15"/>
      <c r="AH89" s="15"/>
      <c r="AI89" s="15"/>
      <c r="AJ89" s="15"/>
      <c r="AK89" s="15"/>
      <c r="AL89" s="15"/>
      <c r="AM89" s="15"/>
      <c r="AN89" s="15"/>
      <c r="AO89" s="15"/>
      <c r="AP89" s="15"/>
      <c r="AQ89" s="15"/>
    </row>
    <row r="90" spans="1:43">
      <c r="A90" s="15"/>
      <c r="B90" s="390"/>
      <c r="C90" s="390"/>
      <c r="D90" s="390"/>
      <c r="E90" s="390"/>
      <c r="F90" s="390"/>
      <c r="G90" s="390"/>
      <c r="H90" s="343"/>
      <c r="I90" s="343"/>
      <c r="J90" s="343"/>
      <c r="K90" s="343"/>
      <c r="L90" s="343"/>
      <c r="M90" s="343"/>
      <c r="N90" s="15"/>
      <c r="O90" s="343"/>
      <c r="P90" s="343"/>
      <c r="Q90" s="343"/>
      <c r="R90" s="343"/>
      <c r="S90" s="343"/>
      <c r="T90" s="343"/>
      <c r="U90" s="15"/>
      <c r="V90" s="343"/>
      <c r="W90" s="343"/>
      <c r="X90" s="343"/>
      <c r="Y90" s="343"/>
      <c r="Z90" s="343"/>
      <c r="AA90" s="343"/>
      <c r="AB90" s="15"/>
      <c r="AC90" s="15"/>
      <c r="AD90" s="15"/>
      <c r="AE90" s="15"/>
      <c r="AF90" s="15"/>
      <c r="AG90" s="15"/>
      <c r="AH90" s="15"/>
      <c r="AI90" s="15"/>
      <c r="AJ90" s="15"/>
      <c r="AK90" s="15"/>
      <c r="AL90" s="15"/>
      <c r="AM90" s="15"/>
      <c r="AN90" s="15"/>
      <c r="AO90" s="15"/>
      <c r="AP90" s="15"/>
      <c r="AQ90" s="15"/>
    </row>
    <row r="91" spans="1:43">
      <c r="A91" s="15"/>
      <c r="B91" s="390"/>
      <c r="C91" s="390"/>
      <c r="D91" s="390"/>
      <c r="E91" s="390"/>
      <c r="F91" s="390"/>
      <c r="G91" s="390"/>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row>
    <row r="92" spans="1:43" ht="6.75" customHeight="1">
      <c r="A92" s="15"/>
      <c r="B92" s="256"/>
      <c r="C92" s="256"/>
      <c r="D92" s="256"/>
      <c r="E92" s="256"/>
      <c r="F92" s="256"/>
      <c r="G92" s="256"/>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row>
    <row r="93" spans="1:43" ht="15.75">
      <c r="A93" s="282" t="s">
        <v>417</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2"/>
      <c r="AI93" s="282"/>
      <c r="AJ93" s="282"/>
      <c r="AK93" s="282"/>
      <c r="AL93" s="282"/>
      <c r="AM93" s="282"/>
      <c r="AN93" s="282"/>
      <c r="AO93" s="282"/>
      <c r="AP93" s="282"/>
      <c r="AQ93" s="282"/>
    </row>
    <row r="94" spans="1:43" ht="3.75" customHeight="1">
      <c r="A94" s="17"/>
      <c r="B94" s="17"/>
      <c r="C94" s="17"/>
      <c r="D94" s="17"/>
      <c r="E94" s="17"/>
      <c r="F94" s="17"/>
      <c r="G94" s="17"/>
      <c r="H94" s="17"/>
      <c r="I94" s="17"/>
    </row>
    <row r="95" spans="1:43" ht="18.75">
      <c r="A95" s="310"/>
      <c r="B95" s="311"/>
      <c r="C95" s="311"/>
      <c r="D95" s="311"/>
      <c r="E95" s="311"/>
      <c r="F95" s="391" t="s">
        <v>641</v>
      </c>
      <c r="G95" s="391"/>
      <c r="H95" s="391"/>
      <c r="I95" s="391"/>
      <c r="J95" s="391"/>
      <c r="K95" s="391"/>
      <c r="L95" s="392"/>
      <c r="M95" s="15"/>
      <c r="N95" s="290"/>
      <c r="O95" s="291"/>
      <c r="P95" s="291"/>
      <c r="Q95" s="291"/>
      <c r="R95" s="291"/>
      <c r="S95" s="391" t="s">
        <v>21</v>
      </c>
      <c r="T95" s="391"/>
      <c r="U95" s="391"/>
      <c r="V95" s="391"/>
      <c r="W95" s="391"/>
      <c r="X95" s="391"/>
      <c r="Y95" s="392"/>
      <c r="Z95" s="15"/>
      <c r="AA95" s="290"/>
      <c r="AB95" s="291"/>
      <c r="AC95" s="291"/>
      <c r="AD95" s="291"/>
      <c r="AE95" s="291"/>
      <c r="AF95" s="391" t="s">
        <v>22</v>
      </c>
      <c r="AG95" s="391"/>
      <c r="AH95" s="391"/>
      <c r="AI95" s="391"/>
      <c r="AJ95" s="391"/>
      <c r="AK95" s="391"/>
      <c r="AL95" s="391"/>
      <c r="AM95" s="392"/>
    </row>
    <row r="96" spans="1:43">
      <c r="A96" s="312"/>
      <c r="B96" s="309"/>
      <c r="C96" s="309"/>
      <c r="D96" s="309"/>
      <c r="E96" s="309"/>
      <c r="F96" s="284" t="s">
        <v>615</v>
      </c>
      <c r="G96" s="284"/>
      <c r="H96" s="284"/>
      <c r="I96" s="284"/>
      <c r="J96" s="284"/>
      <c r="K96" s="284"/>
      <c r="L96" s="285"/>
      <c r="M96" s="15"/>
      <c r="N96" s="292"/>
      <c r="O96" s="293"/>
      <c r="P96" s="293"/>
      <c r="Q96" s="293"/>
      <c r="R96" s="293"/>
      <c r="S96" s="284" t="s">
        <v>616</v>
      </c>
      <c r="T96" s="284"/>
      <c r="U96" s="284"/>
      <c r="V96" s="284"/>
      <c r="W96" s="284"/>
      <c r="X96" s="284"/>
      <c r="Y96" s="285"/>
      <c r="Z96" s="15"/>
      <c r="AA96" s="292"/>
      <c r="AB96" s="293"/>
      <c r="AC96" s="293"/>
      <c r="AD96" s="293"/>
      <c r="AE96" s="293"/>
      <c r="AF96" s="284" t="s">
        <v>617</v>
      </c>
      <c r="AG96" s="284"/>
      <c r="AH96" s="284"/>
      <c r="AI96" s="284"/>
      <c r="AJ96" s="284"/>
      <c r="AK96" s="284"/>
      <c r="AL96" s="284"/>
      <c r="AM96" s="285"/>
    </row>
    <row r="97" spans="1:39">
      <c r="A97" s="312"/>
      <c r="B97" s="309"/>
      <c r="C97" s="309"/>
      <c r="D97" s="309"/>
      <c r="E97" s="309"/>
      <c r="F97" s="284"/>
      <c r="G97" s="284"/>
      <c r="H97" s="284"/>
      <c r="I97" s="284"/>
      <c r="J97" s="284"/>
      <c r="K97" s="284"/>
      <c r="L97" s="285"/>
      <c r="M97" s="15"/>
      <c r="N97" s="292"/>
      <c r="O97" s="293"/>
      <c r="P97" s="293"/>
      <c r="Q97" s="293"/>
      <c r="R97" s="293"/>
      <c r="S97" s="284"/>
      <c r="T97" s="284"/>
      <c r="U97" s="284"/>
      <c r="V97" s="284"/>
      <c r="W97" s="284"/>
      <c r="X97" s="284"/>
      <c r="Y97" s="285"/>
      <c r="Z97" s="15"/>
      <c r="AA97" s="292"/>
      <c r="AB97" s="293"/>
      <c r="AC97" s="293"/>
      <c r="AD97" s="293"/>
      <c r="AE97" s="293"/>
      <c r="AF97" s="284"/>
      <c r="AG97" s="284"/>
      <c r="AH97" s="284"/>
      <c r="AI97" s="284"/>
      <c r="AJ97" s="284"/>
      <c r="AK97" s="284"/>
      <c r="AL97" s="284"/>
      <c r="AM97" s="285"/>
    </row>
    <row r="98" spans="1:39">
      <c r="A98" s="313"/>
      <c r="B98" s="314"/>
      <c r="C98" s="314"/>
      <c r="D98" s="314"/>
      <c r="E98" s="314"/>
      <c r="F98" s="295">
        <v>545</v>
      </c>
      <c r="G98" s="295"/>
      <c r="H98" s="295"/>
      <c r="I98" s="295"/>
      <c r="J98" s="295"/>
      <c r="K98" s="295"/>
      <c r="L98" s="434"/>
      <c r="M98" s="15"/>
      <c r="N98" s="294"/>
      <c r="O98" s="295"/>
      <c r="P98" s="295"/>
      <c r="Q98" s="295"/>
      <c r="R98" s="295"/>
      <c r="S98" s="295">
        <v>593</v>
      </c>
      <c r="T98" s="295"/>
      <c r="U98" s="295"/>
      <c r="V98" s="295"/>
      <c r="W98" s="295"/>
      <c r="X98" s="295"/>
      <c r="Y98" s="434"/>
      <c r="Z98" s="15"/>
      <c r="AA98" s="294"/>
      <c r="AB98" s="295"/>
      <c r="AC98" s="295"/>
      <c r="AD98" s="295"/>
      <c r="AE98" s="295"/>
      <c r="AF98" s="295">
        <v>690</v>
      </c>
      <c r="AG98" s="295"/>
      <c r="AH98" s="295"/>
      <c r="AI98" s="295"/>
      <c r="AJ98" s="295"/>
      <c r="AK98" s="295"/>
      <c r="AL98" s="295"/>
      <c r="AM98" s="434"/>
    </row>
    <row r="99" spans="1:39" ht="3.75" customHeight="1">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row>
    <row r="100" spans="1:39">
      <c r="A100" s="310"/>
      <c r="B100" s="311"/>
      <c r="C100" s="311"/>
      <c r="D100" s="311"/>
      <c r="E100" s="311"/>
      <c r="F100" s="391" t="s">
        <v>23</v>
      </c>
      <c r="G100" s="391"/>
      <c r="H100" s="391"/>
      <c r="I100" s="391"/>
      <c r="J100" s="391"/>
      <c r="K100" s="391"/>
      <c r="L100" s="392"/>
      <c r="M100" s="15"/>
      <c r="N100" s="290"/>
      <c r="O100" s="291"/>
      <c r="P100" s="291"/>
      <c r="Q100" s="291"/>
      <c r="R100" s="291"/>
      <c r="S100" s="391" t="s">
        <v>24</v>
      </c>
      <c r="T100" s="391"/>
      <c r="U100" s="391"/>
      <c r="V100" s="391"/>
      <c r="W100" s="391"/>
      <c r="X100" s="391"/>
      <c r="Y100" s="392"/>
      <c r="Z100" s="15"/>
      <c r="AA100" s="290"/>
      <c r="AB100" s="291"/>
      <c r="AC100" s="291"/>
      <c r="AD100" s="291"/>
      <c r="AE100" s="291"/>
      <c r="AF100" s="391" t="s">
        <v>445</v>
      </c>
      <c r="AG100" s="391"/>
      <c r="AH100" s="391"/>
      <c r="AI100" s="391"/>
      <c r="AJ100" s="391"/>
      <c r="AK100" s="391"/>
      <c r="AL100" s="392"/>
    </row>
    <row r="101" spans="1:39">
      <c r="A101" s="312"/>
      <c r="B101" s="309"/>
      <c r="C101" s="309"/>
      <c r="D101" s="309"/>
      <c r="E101" s="309"/>
      <c r="F101" s="284" t="s">
        <v>618</v>
      </c>
      <c r="G101" s="284"/>
      <c r="H101" s="284"/>
      <c r="I101" s="284"/>
      <c r="J101" s="284"/>
      <c r="K101" s="284"/>
      <c r="L101" s="285"/>
      <c r="M101" s="15"/>
      <c r="N101" s="292"/>
      <c r="O101" s="293"/>
      <c r="P101" s="293"/>
      <c r="Q101" s="293"/>
      <c r="R101" s="293"/>
      <c r="S101" s="284" t="s">
        <v>619</v>
      </c>
      <c r="T101" s="284"/>
      <c r="U101" s="284"/>
      <c r="V101" s="284"/>
      <c r="W101" s="284"/>
      <c r="X101" s="284"/>
      <c r="Y101" s="285"/>
      <c r="Z101" s="15"/>
      <c r="AA101" s="292"/>
      <c r="AB101" s="293"/>
      <c r="AC101" s="293"/>
      <c r="AD101" s="293"/>
      <c r="AE101" s="293"/>
      <c r="AF101" s="284" t="s">
        <v>619</v>
      </c>
      <c r="AG101" s="284"/>
      <c r="AH101" s="284"/>
      <c r="AI101" s="284"/>
      <c r="AJ101" s="284"/>
      <c r="AK101" s="284"/>
      <c r="AL101" s="285"/>
    </row>
    <row r="102" spans="1:39">
      <c r="A102" s="312"/>
      <c r="B102" s="309"/>
      <c r="C102" s="309"/>
      <c r="D102" s="309"/>
      <c r="E102" s="309"/>
      <c r="F102" s="284"/>
      <c r="G102" s="284"/>
      <c r="H102" s="284"/>
      <c r="I102" s="284"/>
      <c r="J102" s="284"/>
      <c r="K102" s="284"/>
      <c r="L102" s="285"/>
      <c r="M102" s="15"/>
      <c r="N102" s="292"/>
      <c r="O102" s="293"/>
      <c r="P102" s="293"/>
      <c r="Q102" s="293"/>
      <c r="R102" s="293"/>
      <c r="S102" s="284"/>
      <c r="T102" s="284"/>
      <c r="U102" s="284"/>
      <c r="V102" s="284"/>
      <c r="W102" s="284"/>
      <c r="X102" s="284"/>
      <c r="Y102" s="285"/>
      <c r="Z102" s="15"/>
      <c r="AA102" s="292"/>
      <c r="AB102" s="293"/>
      <c r="AC102" s="293"/>
      <c r="AD102" s="293"/>
      <c r="AE102" s="293"/>
      <c r="AF102" s="284"/>
      <c r="AG102" s="284"/>
      <c r="AH102" s="284"/>
      <c r="AI102" s="284"/>
      <c r="AJ102" s="284"/>
      <c r="AK102" s="284"/>
      <c r="AL102" s="285"/>
    </row>
    <row r="103" spans="1:39">
      <c r="A103" s="313"/>
      <c r="B103" s="314"/>
      <c r="C103" s="314"/>
      <c r="D103" s="314"/>
      <c r="E103" s="314"/>
      <c r="F103" s="295">
        <v>726</v>
      </c>
      <c r="G103" s="295"/>
      <c r="H103" s="295"/>
      <c r="I103" s="295"/>
      <c r="J103" s="295"/>
      <c r="K103" s="295"/>
      <c r="L103" s="434"/>
      <c r="M103" s="15"/>
      <c r="N103" s="294"/>
      <c r="O103" s="295"/>
      <c r="P103" s="295"/>
      <c r="Q103" s="295"/>
      <c r="R103" s="295"/>
      <c r="S103" s="295">
        <v>796</v>
      </c>
      <c r="T103" s="295"/>
      <c r="U103" s="295"/>
      <c r="V103" s="295"/>
      <c r="W103" s="295"/>
      <c r="X103" s="295"/>
      <c r="Y103" s="434"/>
      <c r="Z103" s="15"/>
      <c r="AA103" s="294"/>
      <c r="AB103" s="295"/>
      <c r="AC103" s="295"/>
      <c r="AD103" s="295"/>
      <c r="AE103" s="295"/>
      <c r="AF103" s="295">
        <v>796</v>
      </c>
      <c r="AG103" s="295"/>
      <c r="AH103" s="295"/>
      <c r="AI103" s="295"/>
      <c r="AJ103" s="295"/>
      <c r="AK103" s="295"/>
      <c r="AL103" s="434"/>
    </row>
    <row r="104" spans="1:39" ht="5.25" customHeight="1">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row>
    <row r="105" spans="1:39">
      <c r="A105" s="310"/>
      <c r="B105" s="311"/>
      <c r="C105" s="311"/>
      <c r="D105" s="311"/>
      <c r="E105" s="311"/>
      <c r="F105" s="391" t="s">
        <v>31</v>
      </c>
      <c r="G105" s="391"/>
      <c r="H105" s="391"/>
      <c r="I105" s="391"/>
      <c r="J105" s="391"/>
      <c r="K105" s="391"/>
      <c r="L105" s="392"/>
      <c r="M105" s="15"/>
      <c r="N105" s="290"/>
      <c r="O105" s="291"/>
      <c r="P105" s="291"/>
      <c r="Q105" s="291"/>
      <c r="R105" s="291"/>
      <c r="S105" s="391" t="s">
        <v>25</v>
      </c>
      <c r="T105" s="391"/>
      <c r="U105" s="391"/>
      <c r="V105" s="391"/>
      <c r="W105" s="391"/>
      <c r="X105" s="391"/>
      <c r="Y105" s="392"/>
      <c r="Z105" s="15"/>
      <c r="AA105" s="290"/>
      <c r="AB105" s="291"/>
      <c r="AC105" s="291"/>
      <c r="AD105" s="291"/>
      <c r="AE105" s="291"/>
      <c r="AF105" s="391" t="s">
        <v>26</v>
      </c>
      <c r="AG105" s="391"/>
      <c r="AH105" s="391"/>
      <c r="AI105" s="391"/>
      <c r="AJ105" s="391"/>
      <c r="AK105" s="391"/>
      <c r="AL105" s="392"/>
    </row>
    <row r="106" spans="1:39">
      <c r="A106" s="312"/>
      <c r="B106" s="309"/>
      <c r="C106" s="309"/>
      <c r="D106" s="309"/>
      <c r="E106" s="309"/>
      <c r="F106" s="284" t="s">
        <v>619</v>
      </c>
      <c r="G106" s="284"/>
      <c r="H106" s="284"/>
      <c r="I106" s="284"/>
      <c r="J106" s="284"/>
      <c r="K106" s="284"/>
      <c r="L106" s="285"/>
      <c r="M106" s="15"/>
      <c r="N106" s="292"/>
      <c r="O106" s="293"/>
      <c r="P106" s="293"/>
      <c r="Q106" s="293"/>
      <c r="R106" s="293"/>
      <c r="S106" s="284" t="s">
        <v>620</v>
      </c>
      <c r="T106" s="284"/>
      <c r="U106" s="284"/>
      <c r="V106" s="284"/>
      <c r="W106" s="284"/>
      <c r="X106" s="284"/>
      <c r="Y106" s="285"/>
      <c r="Z106" s="15"/>
      <c r="AA106" s="292"/>
      <c r="AB106" s="293"/>
      <c r="AC106" s="293"/>
      <c r="AD106" s="293"/>
      <c r="AE106" s="293"/>
      <c r="AF106" s="284" t="s">
        <v>620</v>
      </c>
      <c r="AG106" s="284"/>
      <c r="AH106" s="284"/>
      <c r="AI106" s="284"/>
      <c r="AJ106" s="284"/>
      <c r="AK106" s="284"/>
      <c r="AL106" s="285"/>
    </row>
    <row r="107" spans="1:39">
      <c r="A107" s="312"/>
      <c r="B107" s="309"/>
      <c r="C107" s="309"/>
      <c r="D107" s="309"/>
      <c r="E107" s="309"/>
      <c r="F107" s="284"/>
      <c r="G107" s="284"/>
      <c r="H107" s="284"/>
      <c r="I107" s="284"/>
      <c r="J107" s="284"/>
      <c r="K107" s="284"/>
      <c r="L107" s="285"/>
      <c r="M107" s="15"/>
      <c r="N107" s="292"/>
      <c r="O107" s="293"/>
      <c r="P107" s="293"/>
      <c r="Q107" s="293"/>
      <c r="R107" s="293"/>
      <c r="S107" s="284"/>
      <c r="T107" s="284"/>
      <c r="U107" s="284"/>
      <c r="V107" s="284"/>
      <c r="W107" s="284"/>
      <c r="X107" s="284"/>
      <c r="Y107" s="285"/>
      <c r="Z107" s="15"/>
      <c r="AA107" s="292"/>
      <c r="AB107" s="293"/>
      <c r="AC107" s="293"/>
      <c r="AD107" s="293"/>
      <c r="AE107" s="293"/>
      <c r="AF107" s="284"/>
      <c r="AG107" s="284"/>
      <c r="AH107" s="284"/>
      <c r="AI107" s="284"/>
      <c r="AJ107" s="284"/>
      <c r="AK107" s="284"/>
      <c r="AL107" s="285"/>
    </row>
    <row r="108" spans="1:39">
      <c r="A108" s="313"/>
      <c r="B108" s="314"/>
      <c r="C108" s="314"/>
      <c r="D108" s="314"/>
      <c r="E108" s="314"/>
      <c r="F108" s="295">
        <v>796</v>
      </c>
      <c r="G108" s="295"/>
      <c r="H108" s="295"/>
      <c r="I108" s="295"/>
      <c r="J108" s="295"/>
      <c r="K108" s="295"/>
      <c r="L108" s="434"/>
      <c r="M108" s="15"/>
      <c r="N108" s="294"/>
      <c r="O108" s="295"/>
      <c r="P108" s="295"/>
      <c r="Q108" s="295"/>
      <c r="R108" s="295"/>
      <c r="S108" s="295">
        <v>1350</v>
      </c>
      <c r="T108" s="295"/>
      <c r="U108" s="295"/>
      <c r="V108" s="295"/>
      <c r="W108" s="295"/>
      <c r="X108" s="295"/>
      <c r="Y108" s="434"/>
      <c r="Z108" s="15"/>
      <c r="AA108" s="294"/>
      <c r="AB108" s="295"/>
      <c r="AC108" s="295"/>
      <c r="AD108" s="295"/>
      <c r="AE108" s="295"/>
      <c r="AF108" s="295">
        <v>1350</v>
      </c>
      <c r="AG108" s="295"/>
      <c r="AH108" s="295"/>
      <c r="AI108" s="295"/>
      <c r="AJ108" s="295"/>
      <c r="AK108" s="295"/>
      <c r="AL108" s="434"/>
    </row>
    <row r="109" spans="1:39" ht="4.5" customHeight="1">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row>
    <row r="110" spans="1:39" ht="15" customHeight="1">
      <c r="A110" s="310"/>
      <c r="B110" s="311"/>
      <c r="C110" s="311"/>
      <c r="D110" s="311"/>
      <c r="E110" s="311"/>
      <c r="F110" s="407" t="s">
        <v>29</v>
      </c>
      <c r="G110" s="407"/>
      <c r="H110" s="407"/>
      <c r="I110" s="407"/>
      <c r="J110" s="407"/>
      <c r="K110" s="407"/>
      <c r="L110" s="408"/>
      <c r="M110" s="15"/>
      <c r="N110" s="290"/>
      <c r="O110" s="291"/>
      <c r="P110" s="291"/>
      <c r="Q110" s="291"/>
      <c r="R110" s="291"/>
      <c r="S110" s="404" t="s">
        <v>27</v>
      </c>
      <c r="T110" s="404"/>
      <c r="U110" s="404"/>
      <c r="V110" s="404"/>
      <c r="W110" s="404"/>
      <c r="X110" s="404"/>
      <c r="Y110" s="405"/>
      <c r="Z110" s="15"/>
      <c r="AA110" s="290"/>
      <c r="AB110" s="291"/>
      <c r="AC110" s="291"/>
      <c r="AD110" s="291"/>
      <c r="AE110" s="291"/>
      <c r="AF110" s="404" t="s">
        <v>28</v>
      </c>
      <c r="AG110" s="435"/>
      <c r="AH110" s="435"/>
      <c r="AI110" s="435"/>
      <c r="AJ110" s="435"/>
      <c r="AK110" s="435"/>
      <c r="AL110" s="436"/>
    </row>
    <row r="111" spans="1:39" ht="15" customHeight="1">
      <c r="A111" s="312"/>
      <c r="B111" s="309"/>
      <c r="C111" s="309"/>
      <c r="D111" s="309"/>
      <c r="E111" s="309"/>
      <c r="F111" s="284" t="s">
        <v>620</v>
      </c>
      <c r="G111" s="284"/>
      <c r="H111" s="284"/>
      <c r="I111" s="284"/>
      <c r="J111" s="284"/>
      <c r="K111" s="284"/>
      <c r="L111" s="285"/>
      <c r="M111" s="15"/>
      <c r="N111" s="292"/>
      <c r="O111" s="293"/>
      <c r="P111" s="293"/>
      <c r="Q111" s="293"/>
      <c r="R111" s="293"/>
      <c r="S111" s="284" t="s">
        <v>621</v>
      </c>
      <c r="T111" s="284"/>
      <c r="U111" s="284"/>
      <c r="V111" s="284"/>
      <c r="W111" s="284"/>
      <c r="X111" s="284"/>
      <c r="Y111" s="285"/>
      <c r="Z111" s="15"/>
      <c r="AA111" s="292"/>
      <c r="AB111" s="293"/>
      <c r="AC111" s="293"/>
      <c r="AD111" s="293"/>
      <c r="AE111" s="293"/>
      <c r="AF111" s="284" t="s">
        <v>621</v>
      </c>
      <c r="AG111" s="284"/>
      <c r="AH111" s="284"/>
      <c r="AI111" s="284"/>
      <c r="AJ111" s="284"/>
      <c r="AK111" s="284"/>
      <c r="AL111" s="285"/>
    </row>
    <row r="112" spans="1:39">
      <c r="A112" s="312"/>
      <c r="B112" s="309"/>
      <c r="C112" s="309"/>
      <c r="D112" s="309"/>
      <c r="E112" s="309"/>
      <c r="F112" s="284"/>
      <c r="G112" s="284"/>
      <c r="H112" s="284"/>
      <c r="I112" s="284"/>
      <c r="J112" s="284"/>
      <c r="K112" s="284"/>
      <c r="L112" s="285"/>
      <c r="M112" s="15"/>
      <c r="N112" s="292"/>
      <c r="O112" s="293"/>
      <c r="P112" s="293"/>
      <c r="Q112" s="293"/>
      <c r="R112" s="293"/>
      <c r="S112" s="284"/>
      <c r="T112" s="284"/>
      <c r="U112" s="284"/>
      <c r="V112" s="284"/>
      <c r="W112" s="284"/>
      <c r="X112" s="284"/>
      <c r="Y112" s="285"/>
      <c r="Z112" s="15"/>
      <c r="AA112" s="292"/>
      <c r="AB112" s="293"/>
      <c r="AC112" s="293"/>
      <c r="AD112" s="293"/>
      <c r="AE112" s="293"/>
      <c r="AF112" s="284"/>
      <c r="AG112" s="284"/>
      <c r="AH112" s="284"/>
      <c r="AI112" s="284"/>
      <c r="AJ112" s="284"/>
      <c r="AK112" s="284"/>
      <c r="AL112" s="285"/>
    </row>
    <row r="113" spans="1:43">
      <c r="A113" s="313"/>
      <c r="B113" s="314"/>
      <c r="C113" s="314"/>
      <c r="D113" s="314"/>
      <c r="E113" s="314"/>
      <c r="F113" s="295">
        <v>1350</v>
      </c>
      <c r="G113" s="295"/>
      <c r="H113" s="295"/>
      <c r="I113" s="295"/>
      <c r="J113" s="295"/>
      <c r="K113" s="295"/>
      <c r="L113" s="434"/>
      <c r="M113" s="15"/>
      <c r="N113" s="294"/>
      <c r="O113" s="295"/>
      <c r="P113" s="295"/>
      <c r="Q113" s="295"/>
      <c r="R113" s="295"/>
      <c r="S113" s="295">
        <v>1440</v>
      </c>
      <c r="T113" s="295"/>
      <c r="U113" s="295"/>
      <c r="V113" s="295"/>
      <c r="W113" s="295"/>
      <c r="X113" s="295"/>
      <c r="Y113" s="434"/>
      <c r="Z113" s="15"/>
      <c r="AA113" s="294"/>
      <c r="AB113" s="295"/>
      <c r="AC113" s="295"/>
      <c r="AD113" s="295"/>
      <c r="AE113" s="295"/>
      <c r="AF113" s="295">
        <v>1440</v>
      </c>
      <c r="AG113" s="295"/>
      <c r="AH113" s="295"/>
      <c r="AI113" s="295"/>
      <c r="AJ113" s="295"/>
      <c r="AK113" s="295"/>
      <c r="AL113" s="434"/>
    </row>
    <row r="114" spans="1:43" ht="3.75" customHeight="1">
      <c r="A114" s="16"/>
      <c r="B114" s="16"/>
      <c r="C114" s="16"/>
      <c r="D114" s="16"/>
      <c r="E114" s="16"/>
      <c r="F114" s="19"/>
      <c r="G114" s="19"/>
      <c r="H114" s="19"/>
      <c r="I114" s="19"/>
      <c r="J114" s="19"/>
      <c r="K114" s="19"/>
      <c r="L114" s="19"/>
      <c r="M114" s="15"/>
      <c r="N114" s="19"/>
      <c r="O114" s="19"/>
      <c r="P114" s="19"/>
      <c r="Q114" s="19"/>
      <c r="R114" s="19"/>
      <c r="S114" s="19"/>
      <c r="T114" s="19"/>
      <c r="U114" s="19"/>
      <c r="V114" s="19"/>
      <c r="W114" s="19"/>
      <c r="X114" s="19"/>
      <c r="Y114" s="19"/>
      <c r="Z114" s="15"/>
      <c r="AA114" s="19"/>
      <c r="AB114" s="19"/>
      <c r="AC114" s="19"/>
      <c r="AD114" s="19"/>
      <c r="AE114" s="19"/>
      <c r="AF114" s="19"/>
      <c r="AG114" s="19"/>
      <c r="AH114" s="19"/>
      <c r="AI114" s="19"/>
      <c r="AJ114" s="19"/>
      <c r="AK114" s="19"/>
      <c r="AL114" s="19"/>
    </row>
    <row r="115" spans="1:43">
      <c r="A115" s="290"/>
      <c r="B115" s="291"/>
      <c r="C115" s="291"/>
      <c r="D115" s="291"/>
      <c r="E115" s="291"/>
      <c r="F115" s="288" t="s">
        <v>30</v>
      </c>
      <c r="G115" s="288"/>
      <c r="H115" s="288"/>
      <c r="I115" s="288"/>
      <c r="J115" s="288"/>
      <c r="K115" s="288"/>
      <c r="L115" s="289"/>
      <c r="M115" s="211"/>
      <c r="N115" s="290"/>
      <c r="O115" s="291"/>
      <c r="P115" s="291"/>
      <c r="Q115" s="291"/>
      <c r="R115" s="291"/>
      <c r="S115" s="404" t="s">
        <v>1179</v>
      </c>
      <c r="T115" s="404"/>
      <c r="U115" s="404"/>
      <c r="V115" s="404"/>
      <c r="W115" s="404"/>
      <c r="X115" s="404"/>
      <c r="Y115" s="405"/>
      <c r="Z115" s="15"/>
      <c r="AA115" s="22" t="s">
        <v>1148</v>
      </c>
      <c r="AB115" s="19"/>
      <c r="AC115" s="19"/>
      <c r="AD115" s="19"/>
      <c r="AE115" s="19"/>
      <c r="AF115" s="19"/>
      <c r="AG115" s="19"/>
      <c r="AH115" s="19"/>
      <c r="AI115" s="19"/>
      <c r="AJ115" s="19"/>
      <c r="AK115" s="19"/>
      <c r="AL115" s="19"/>
    </row>
    <row r="116" spans="1:43" ht="15" customHeight="1">
      <c r="A116" s="292"/>
      <c r="B116" s="293"/>
      <c r="C116" s="293"/>
      <c r="D116" s="293"/>
      <c r="E116" s="293"/>
      <c r="F116" s="432" t="s">
        <v>621</v>
      </c>
      <c r="G116" s="432"/>
      <c r="H116" s="432"/>
      <c r="I116" s="432"/>
      <c r="J116" s="432"/>
      <c r="K116" s="432"/>
      <c r="L116" s="433"/>
      <c r="M116" s="210"/>
      <c r="N116" s="292"/>
      <c r="O116" s="293"/>
      <c r="P116" s="293"/>
      <c r="Q116" s="293"/>
      <c r="R116" s="293"/>
      <c r="S116" s="284" t="s">
        <v>1147</v>
      </c>
      <c r="T116" s="284"/>
      <c r="U116" s="284"/>
      <c r="V116" s="284"/>
      <c r="W116" s="284"/>
      <c r="X116" s="284"/>
      <c r="Y116" s="285"/>
      <c r="Z116" s="15"/>
      <c r="AA116" s="22" t="s">
        <v>1169</v>
      </c>
      <c r="AB116" s="19"/>
      <c r="AC116" s="19"/>
      <c r="AD116" s="19"/>
      <c r="AE116" s="19"/>
      <c r="AF116" s="19"/>
      <c r="AG116" s="19"/>
      <c r="AH116" s="19"/>
      <c r="AI116" s="19"/>
      <c r="AJ116" s="22" t="s">
        <v>1172</v>
      </c>
      <c r="AK116" s="19"/>
      <c r="AL116" s="19"/>
    </row>
    <row r="117" spans="1:43">
      <c r="A117" s="292"/>
      <c r="B117" s="293"/>
      <c r="C117" s="293"/>
      <c r="D117" s="293"/>
      <c r="E117" s="293"/>
      <c r="F117" s="432"/>
      <c r="G117" s="432"/>
      <c r="H117" s="432"/>
      <c r="I117" s="432"/>
      <c r="J117" s="432"/>
      <c r="K117" s="432"/>
      <c r="L117" s="433"/>
      <c r="M117" s="210"/>
      <c r="N117" s="292"/>
      <c r="O117" s="293"/>
      <c r="P117" s="293"/>
      <c r="Q117" s="293"/>
      <c r="R117" s="293"/>
      <c r="S117" s="284"/>
      <c r="T117" s="284"/>
      <c r="U117" s="284"/>
      <c r="V117" s="284"/>
      <c r="W117" s="284"/>
      <c r="X117" s="284"/>
      <c r="Y117" s="285"/>
      <c r="Z117" s="15"/>
      <c r="AA117" s="22" t="s">
        <v>1170</v>
      </c>
      <c r="AB117" s="19"/>
      <c r="AC117" s="19"/>
      <c r="AD117" s="19"/>
      <c r="AE117" s="19"/>
      <c r="AF117" s="19"/>
      <c r="AG117" s="19"/>
      <c r="AH117" s="19"/>
      <c r="AI117" s="19"/>
      <c r="AJ117" s="22" t="s">
        <v>1173</v>
      </c>
      <c r="AK117" s="19"/>
      <c r="AL117" s="19"/>
    </row>
    <row r="118" spans="1:43">
      <c r="A118" s="294"/>
      <c r="B118" s="295"/>
      <c r="C118" s="295"/>
      <c r="D118" s="295"/>
      <c r="E118" s="295"/>
      <c r="F118" s="295">
        <v>1440</v>
      </c>
      <c r="G118" s="295"/>
      <c r="H118" s="295"/>
      <c r="I118" s="295"/>
      <c r="J118" s="295"/>
      <c r="K118" s="295"/>
      <c r="L118" s="434"/>
      <c r="M118" s="29"/>
      <c r="N118" s="294"/>
      <c r="O118" s="295"/>
      <c r="P118" s="295"/>
      <c r="Q118" s="295"/>
      <c r="R118" s="295"/>
      <c r="S118" s="295">
        <v>2200</v>
      </c>
      <c r="T118" s="295"/>
      <c r="U118" s="295"/>
      <c r="V118" s="295"/>
      <c r="W118" s="295"/>
      <c r="X118" s="295"/>
      <c r="Y118" s="434"/>
      <c r="Z118" s="15"/>
      <c r="AA118" s="22" t="s">
        <v>1171</v>
      </c>
      <c r="AB118" s="19"/>
      <c r="AC118" s="19"/>
      <c r="AD118" s="19"/>
      <c r="AE118" s="19"/>
      <c r="AF118" s="19"/>
      <c r="AG118" s="19"/>
      <c r="AH118" s="19"/>
      <c r="AI118" s="19"/>
      <c r="AJ118" s="22" t="s">
        <v>1174</v>
      </c>
      <c r="AK118" s="19"/>
      <c r="AL118" s="19"/>
    </row>
    <row r="119" spans="1:43">
      <c r="A119" s="15" t="s">
        <v>642</v>
      </c>
      <c r="D119" s="48"/>
      <c r="E119" s="48"/>
      <c r="F119" s="48"/>
      <c r="G119" s="48"/>
      <c r="H119" s="48"/>
      <c r="I119" s="48"/>
      <c r="J119" s="48"/>
      <c r="K119" s="48"/>
      <c r="L119" s="48"/>
      <c r="M119" s="48"/>
      <c r="N119" s="48"/>
      <c r="O119" s="48"/>
      <c r="P119" s="29"/>
      <c r="Q119" s="48"/>
      <c r="R119" s="48"/>
      <c r="S119" s="48"/>
      <c r="T119" s="48"/>
      <c r="U119" s="48"/>
      <c r="V119" s="48"/>
      <c r="W119" s="48"/>
      <c r="X119" s="48"/>
      <c r="Y119" s="48"/>
      <c r="Z119" s="48"/>
      <c r="AA119" s="48"/>
      <c r="AB119" s="48"/>
      <c r="AC119" s="15"/>
      <c r="AD119" s="22"/>
      <c r="AE119" s="19"/>
      <c r="AF119" s="19"/>
      <c r="AG119" s="19"/>
      <c r="AH119" s="19"/>
      <c r="AI119" s="19"/>
      <c r="AJ119" s="19"/>
      <c r="AK119" s="19"/>
      <c r="AL119" s="19"/>
      <c r="AM119" s="19"/>
      <c r="AN119" s="19"/>
      <c r="AO119" s="19"/>
    </row>
    <row r="120" spans="1:43">
      <c r="A120" t="s">
        <v>1180</v>
      </c>
    </row>
    <row r="121" spans="1:43">
      <c r="A121" s="15"/>
    </row>
    <row r="122" spans="1:43" ht="15.75">
      <c r="A122" s="282" t="s">
        <v>421</v>
      </c>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c r="AA122" s="282"/>
      <c r="AB122" s="282"/>
      <c r="AC122" s="282"/>
      <c r="AD122" s="282"/>
      <c r="AE122" s="282"/>
      <c r="AF122" s="282"/>
      <c r="AG122" s="282"/>
      <c r="AH122" s="282"/>
      <c r="AI122" s="282"/>
      <c r="AJ122" s="282"/>
      <c r="AK122" s="282"/>
      <c r="AL122" s="282"/>
      <c r="AM122" s="282"/>
      <c r="AN122" s="282"/>
      <c r="AO122" s="282"/>
      <c r="AP122" s="282"/>
      <c r="AQ122" s="282"/>
    </row>
    <row r="123" spans="1:43" ht="24" customHeight="1">
      <c r="A123" s="394" t="s">
        <v>446</v>
      </c>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c r="AI123" s="394"/>
      <c r="AJ123" s="394"/>
      <c r="AK123" s="394"/>
      <c r="AL123" s="394"/>
      <c r="AM123" s="394"/>
      <c r="AN123" s="394"/>
      <c r="AO123" s="394"/>
      <c r="AP123" s="394"/>
      <c r="AQ123" s="394"/>
    </row>
    <row r="124" spans="1:43">
      <c r="I124" s="17"/>
      <c r="J124" s="17"/>
      <c r="K124" s="17"/>
      <c r="L124" s="17"/>
      <c r="M124" s="17"/>
      <c r="N124" s="17"/>
      <c r="O124" s="17"/>
      <c r="P124" s="17"/>
      <c r="Q124" s="17"/>
      <c r="R124" s="17"/>
      <c r="S124" s="17"/>
      <c r="T124" s="296" t="s">
        <v>418</v>
      </c>
      <c r="U124" s="296"/>
      <c r="V124" s="296"/>
      <c r="W124" s="296"/>
      <c r="X124" s="296"/>
      <c r="Y124" s="296"/>
      <c r="Z124" s="296"/>
      <c r="AA124" s="296"/>
      <c r="AB124" s="296"/>
      <c r="AC124" s="296"/>
      <c r="AD124" s="296"/>
      <c r="AE124" s="296"/>
      <c r="AF124" s="296"/>
      <c r="AG124" s="296"/>
      <c r="AH124" s="296"/>
      <c r="AI124" s="296"/>
      <c r="AJ124" s="296"/>
      <c r="AK124" s="296"/>
      <c r="AL124" s="296"/>
      <c r="AM124" s="296"/>
      <c r="AN124" s="296"/>
      <c r="AO124" s="296"/>
      <c r="AP124" s="296"/>
      <c r="AQ124" s="296"/>
    </row>
    <row r="125" spans="1:43">
      <c r="K125" s="17"/>
      <c r="L125" s="17"/>
      <c r="M125" s="17"/>
      <c r="N125" s="17"/>
      <c r="O125" s="17"/>
      <c r="P125" s="17"/>
      <c r="Q125" s="17"/>
      <c r="R125" s="17"/>
      <c r="S125" s="17"/>
      <c r="T125" s="422">
        <v>0</v>
      </c>
      <c r="U125" s="422"/>
      <c r="V125" s="422"/>
      <c r="W125" s="422"/>
      <c r="X125" s="422">
        <v>1</v>
      </c>
      <c r="Y125" s="422"/>
      <c r="Z125" s="422"/>
      <c r="AA125" s="422"/>
      <c r="AB125" s="422">
        <v>2</v>
      </c>
      <c r="AC125" s="422"/>
      <c r="AD125" s="422"/>
      <c r="AE125" s="422"/>
      <c r="AF125" s="422">
        <v>3</v>
      </c>
      <c r="AG125" s="422"/>
      <c r="AH125" s="422"/>
      <c r="AI125" s="422"/>
      <c r="AJ125" s="422">
        <v>4</v>
      </c>
      <c r="AK125" s="422"/>
      <c r="AL125" s="422"/>
      <c r="AM125" s="422"/>
      <c r="AN125" s="422">
        <v>5</v>
      </c>
      <c r="AO125" s="422"/>
      <c r="AP125" s="422"/>
      <c r="AQ125" s="422"/>
    </row>
    <row r="126" spans="1:43">
      <c r="F126" s="21" t="s">
        <v>419</v>
      </c>
      <c r="I126" s="17"/>
      <c r="J126" s="17"/>
      <c r="L126" s="21"/>
      <c r="M126" s="21"/>
      <c r="N126" s="21"/>
      <c r="O126" s="21"/>
      <c r="P126" s="21"/>
      <c r="Q126" s="21"/>
      <c r="R126" s="21"/>
      <c r="S126" s="21"/>
      <c r="T126" s="295">
        <v>530</v>
      </c>
      <c r="U126" s="295"/>
      <c r="V126" s="295"/>
      <c r="W126" s="295"/>
      <c r="X126" s="295">
        <v>810</v>
      </c>
      <c r="Y126" s="295"/>
      <c r="Z126" s="295"/>
      <c r="AA126" s="295"/>
      <c r="AB126" s="295">
        <v>880</v>
      </c>
      <c r="AC126" s="295"/>
      <c r="AD126" s="295"/>
      <c r="AE126" s="295"/>
      <c r="AF126" s="295">
        <v>950</v>
      </c>
      <c r="AG126" s="295"/>
      <c r="AH126" s="295"/>
      <c r="AI126" s="295"/>
      <c r="AJ126" s="295">
        <v>1250</v>
      </c>
      <c r="AK126" s="295"/>
      <c r="AL126" s="295"/>
      <c r="AM126" s="295"/>
      <c r="AN126" s="295">
        <v>1690</v>
      </c>
      <c r="AO126" s="295"/>
      <c r="AP126" s="295"/>
      <c r="AQ126" s="295"/>
    </row>
    <row r="127" spans="1:43">
      <c r="F127" s="49" t="s">
        <v>420</v>
      </c>
      <c r="L127" s="49"/>
      <c r="M127" s="49"/>
      <c r="N127" s="49"/>
      <c r="O127" s="49"/>
      <c r="P127" s="49"/>
      <c r="Q127" s="49"/>
      <c r="R127" s="49"/>
      <c r="S127" s="49"/>
      <c r="T127" s="406">
        <v>810</v>
      </c>
      <c r="U127" s="406"/>
      <c r="V127" s="406"/>
      <c r="W127" s="406"/>
      <c r="X127" s="406">
        <v>1310</v>
      </c>
      <c r="Y127" s="406"/>
      <c r="Z127" s="406"/>
      <c r="AA127" s="406"/>
      <c r="AB127" s="406">
        <v>1380</v>
      </c>
      <c r="AC127" s="406"/>
      <c r="AD127" s="406"/>
      <c r="AE127" s="406"/>
      <c r="AF127" s="406">
        <v>1450</v>
      </c>
      <c r="AG127" s="406"/>
      <c r="AH127" s="406"/>
      <c r="AI127" s="406"/>
      <c r="AJ127" s="406">
        <v>1720</v>
      </c>
      <c r="AK127" s="406"/>
      <c r="AL127" s="406"/>
      <c r="AM127" s="406"/>
      <c r="AN127" s="406">
        <v>2220</v>
      </c>
      <c r="AO127" s="406"/>
      <c r="AP127" s="406"/>
      <c r="AQ127" s="406"/>
    </row>
    <row r="128" spans="1:43">
      <c r="AG128" s="4"/>
    </row>
    <row r="129" spans="1:62">
      <c r="AG129" s="4"/>
    </row>
    <row r="130" spans="1:62">
      <c r="AG130" s="4"/>
    </row>
    <row r="131" spans="1:62">
      <c r="B131" s="20" t="s">
        <v>601</v>
      </c>
      <c r="C131" s="20"/>
      <c r="D131" s="20"/>
      <c r="E131" s="20"/>
      <c r="F131" s="20"/>
      <c r="G131" s="20"/>
      <c r="H131" s="20"/>
      <c r="I131" s="20"/>
      <c r="J131" s="15"/>
      <c r="K131" s="22" t="s">
        <v>602</v>
      </c>
      <c r="L131" s="15"/>
      <c r="M131" s="19"/>
      <c r="N131" s="19"/>
      <c r="O131" s="19"/>
      <c r="P131" s="19"/>
      <c r="Q131" s="19"/>
      <c r="R131" s="19"/>
      <c r="V131" s="15" t="s">
        <v>603</v>
      </c>
      <c r="W131" s="15"/>
      <c r="X131" s="15"/>
      <c r="Y131" s="15"/>
      <c r="Z131" s="15"/>
      <c r="AA131" s="15"/>
      <c r="AB131" s="15"/>
      <c r="AF131" s="15"/>
      <c r="AG131" s="4"/>
      <c r="AZ131" s="19"/>
      <c r="BA131" s="15"/>
      <c r="BB131" s="15"/>
      <c r="BJ131" s="15"/>
    </row>
    <row r="132" spans="1:62">
      <c r="B132" s="20" t="s">
        <v>523</v>
      </c>
      <c r="C132" s="20"/>
      <c r="D132" s="20"/>
      <c r="E132" s="280">
        <v>77</v>
      </c>
      <c r="F132" s="280"/>
      <c r="G132" s="20" t="s">
        <v>520</v>
      </c>
      <c r="H132" s="20"/>
      <c r="I132" s="20"/>
      <c r="J132" s="20"/>
      <c r="K132" s="20" t="s">
        <v>525</v>
      </c>
      <c r="L132" s="15"/>
      <c r="M132" s="20"/>
      <c r="N132" s="20"/>
      <c r="O132" s="20"/>
      <c r="P132" s="280">
        <v>77</v>
      </c>
      <c r="Q132" s="280"/>
      <c r="R132" s="20" t="s">
        <v>520</v>
      </c>
      <c r="V132" s="20" t="s">
        <v>522</v>
      </c>
      <c r="W132" s="15"/>
      <c r="X132" s="15"/>
      <c r="Y132" s="15"/>
      <c r="Z132" s="280">
        <v>77</v>
      </c>
      <c r="AA132" s="280"/>
      <c r="AB132" s="15" t="s">
        <v>527</v>
      </c>
      <c r="AF132" s="15"/>
      <c r="AG132" s="4"/>
      <c r="AZ132" s="20"/>
      <c r="BA132" s="15"/>
      <c r="BB132" s="15"/>
      <c r="BJ132" s="15"/>
    </row>
    <row r="133" spans="1:62">
      <c r="B133" s="15" t="s">
        <v>524</v>
      </c>
      <c r="C133" s="15"/>
      <c r="D133" s="15"/>
      <c r="E133" s="280">
        <v>88</v>
      </c>
      <c r="F133" s="280"/>
      <c r="G133" s="15" t="s">
        <v>520</v>
      </c>
      <c r="H133" s="15"/>
      <c r="I133" s="15"/>
      <c r="J133" s="15"/>
      <c r="K133" s="15" t="s">
        <v>526</v>
      </c>
      <c r="L133" s="15"/>
      <c r="M133" s="15"/>
      <c r="N133" s="15"/>
      <c r="O133" s="15"/>
      <c r="P133" s="280">
        <v>88</v>
      </c>
      <c r="Q133" s="280"/>
      <c r="R133" s="15" t="s">
        <v>520</v>
      </c>
      <c r="V133" s="15" t="s">
        <v>528</v>
      </c>
      <c r="W133" s="15"/>
      <c r="X133" s="15"/>
      <c r="Y133" s="15"/>
      <c r="Z133" s="280">
        <v>88</v>
      </c>
      <c r="AA133" s="280"/>
      <c r="AB133" s="15" t="s">
        <v>527</v>
      </c>
      <c r="AF133" s="15"/>
      <c r="AG133" s="4"/>
      <c r="AZ133" s="15"/>
      <c r="BA133" s="15"/>
      <c r="BB133" s="15"/>
      <c r="BJ133" s="15"/>
    </row>
    <row r="134" spans="1:62" ht="4.5" customHeight="1">
      <c r="B134" s="15"/>
      <c r="C134" s="15"/>
      <c r="D134" s="15"/>
      <c r="E134" s="255"/>
      <c r="F134" s="255"/>
      <c r="G134" s="15"/>
      <c r="H134" s="15"/>
      <c r="I134" s="15"/>
      <c r="J134" s="15"/>
      <c r="K134" s="15"/>
      <c r="L134" s="15"/>
      <c r="M134" s="15"/>
      <c r="N134" s="15"/>
      <c r="O134" s="15"/>
      <c r="P134" s="255"/>
      <c r="Q134" s="255"/>
      <c r="R134" s="15"/>
      <c r="V134" s="15"/>
      <c r="W134" s="15"/>
      <c r="X134" s="15"/>
      <c r="Y134" s="15"/>
      <c r="Z134" s="255"/>
      <c r="AA134" s="255"/>
      <c r="AB134" s="15"/>
      <c r="AF134" s="15"/>
      <c r="AG134" s="4"/>
      <c r="AZ134" s="15"/>
      <c r="BA134" s="15"/>
      <c r="BB134" s="15"/>
      <c r="BJ134" s="15"/>
    </row>
    <row r="135" spans="1:62" ht="15.75">
      <c r="A135" s="282" t="s">
        <v>104</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82"/>
      <c r="AE135" s="282"/>
      <c r="AF135" s="282"/>
      <c r="AG135" s="282"/>
      <c r="AH135" s="282"/>
      <c r="AI135" s="282"/>
      <c r="AJ135" s="282"/>
      <c r="AK135" s="282"/>
      <c r="AL135" s="282"/>
      <c r="AM135" s="282"/>
      <c r="AN135" s="282"/>
      <c r="AO135" s="282"/>
      <c r="AP135" s="282"/>
      <c r="AQ135" s="282"/>
    </row>
    <row r="136" spans="1:62" ht="5.25" customHeight="1">
      <c r="A136" s="260"/>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260"/>
      <c r="AG136" s="260"/>
      <c r="AH136" s="260"/>
      <c r="AI136" s="260"/>
      <c r="AJ136" s="260"/>
      <c r="AK136" s="260"/>
      <c r="AL136" s="260"/>
      <c r="AM136" s="260"/>
      <c r="AN136" s="260"/>
      <c r="AO136" s="260"/>
      <c r="AP136" s="260"/>
      <c r="AQ136" s="260"/>
    </row>
    <row r="137" spans="1:62">
      <c r="G137" s="15"/>
      <c r="H137" s="15"/>
      <c r="I137" s="15"/>
      <c r="J137" s="15"/>
      <c r="K137" s="15"/>
      <c r="L137" s="15"/>
      <c r="M137" s="15"/>
      <c r="N137" s="15"/>
      <c r="O137" s="15"/>
      <c r="P137" s="15"/>
      <c r="Q137" s="15"/>
      <c r="R137" s="15"/>
      <c r="S137" s="15"/>
      <c r="T137" s="15"/>
      <c r="U137" s="295" t="s">
        <v>422</v>
      </c>
      <c r="V137" s="295"/>
      <c r="W137" s="295"/>
      <c r="X137" s="295"/>
      <c r="Y137" s="295"/>
      <c r="Z137" s="295"/>
      <c r="AA137" s="295"/>
      <c r="AB137" s="295"/>
      <c r="AC137" s="295"/>
      <c r="AD137" s="295"/>
      <c r="AE137" s="295"/>
      <c r="AF137" s="295"/>
      <c r="AG137" s="295"/>
      <c r="AH137" s="295"/>
      <c r="AI137" s="295"/>
      <c r="AJ137" s="295"/>
      <c r="AK137" s="295"/>
      <c r="AL137" s="295"/>
      <c r="AM137" s="295"/>
      <c r="AN137" s="295"/>
    </row>
    <row r="138" spans="1:62">
      <c r="F138" s="17"/>
      <c r="G138" s="20"/>
      <c r="H138" s="20"/>
      <c r="I138" s="20"/>
      <c r="J138" s="20"/>
      <c r="K138" s="20"/>
      <c r="L138" s="20"/>
      <c r="M138" s="20"/>
      <c r="N138" s="15"/>
      <c r="O138" s="15"/>
      <c r="P138" s="15"/>
      <c r="Q138" s="430">
        <v>0</v>
      </c>
      <c r="R138" s="406"/>
      <c r="S138" s="406"/>
      <c r="T138" s="431"/>
      <c r="U138" s="430">
        <v>1</v>
      </c>
      <c r="V138" s="406"/>
      <c r="W138" s="406"/>
      <c r="X138" s="431"/>
      <c r="Y138" s="430">
        <v>2</v>
      </c>
      <c r="Z138" s="406"/>
      <c r="AA138" s="406"/>
      <c r="AB138" s="431"/>
      <c r="AC138" s="430">
        <v>3</v>
      </c>
      <c r="AD138" s="406"/>
      <c r="AE138" s="406"/>
      <c r="AF138" s="431"/>
      <c r="AG138" s="430">
        <v>4</v>
      </c>
      <c r="AH138" s="406"/>
      <c r="AI138" s="406"/>
      <c r="AJ138" s="431"/>
      <c r="AK138" s="430">
        <v>5</v>
      </c>
      <c r="AL138" s="406"/>
      <c r="AM138" s="406"/>
      <c r="AN138" s="431"/>
    </row>
    <row r="139" spans="1:62">
      <c r="C139" s="20" t="s">
        <v>423</v>
      </c>
      <c r="F139" s="17"/>
      <c r="H139" s="20"/>
      <c r="I139" s="20"/>
      <c r="J139" s="20"/>
      <c r="K139" s="20"/>
      <c r="L139" s="20"/>
      <c r="M139" s="20"/>
      <c r="N139" s="15"/>
      <c r="O139" s="15"/>
      <c r="P139" s="15"/>
      <c r="Q139" s="295">
        <v>1300</v>
      </c>
      <c r="R139" s="295"/>
      <c r="S139" s="295"/>
      <c r="T139" s="295"/>
      <c r="U139" s="295">
        <v>1730</v>
      </c>
      <c r="V139" s="295"/>
      <c r="W139" s="295"/>
      <c r="X139" s="295"/>
      <c r="Y139" s="295">
        <v>1900</v>
      </c>
      <c r="Z139" s="295"/>
      <c r="AA139" s="295"/>
      <c r="AB139" s="295"/>
      <c r="AC139" s="295">
        <v>2070</v>
      </c>
      <c r="AD139" s="295"/>
      <c r="AE139" s="295"/>
      <c r="AF139" s="295"/>
      <c r="AG139" s="295">
        <v>3270</v>
      </c>
      <c r="AH139" s="295"/>
      <c r="AI139" s="295"/>
      <c r="AJ139" s="295"/>
      <c r="AK139" s="295">
        <v>3990</v>
      </c>
      <c r="AL139" s="295"/>
      <c r="AM139" s="295"/>
      <c r="AN139" s="295"/>
    </row>
    <row r="140" spans="1:62">
      <c r="C140" s="15" t="s">
        <v>424</v>
      </c>
      <c r="H140" s="15"/>
      <c r="I140" s="15"/>
      <c r="J140" s="15"/>
      <c r="K140" s="15"/>
      <c r="L140" s="15"/>
      <c r="M140" s="15"/>
      <c r="N140" s="15"/>
      <c r="O140" s="15"/>
      <c r="P140" s="15"/>
      <c r="Q140" s="295">
        <v>650</v>
      </c>
      <c r="R140" s="295"/>
      <c r="S140" s="295"/>
      <c r="T140" s="295"/>
      <c r="U140" s="295">
        <v>865</v>
      </c>
      <c r="V140" s="295"/>
      <c r="W140" s="295"/>
      <c r="X140" s="295"/>
      <c r="Y140" s="295">
        <v>950</v>
      </c>
      <c r="Z140" s="295"/>
      <c r="AA140" s="295"/>
      <c r="AB140" s="295"/>
      <c r="AC140" s="295">
        <v>1035</v>
      </c>
      <c r="AD140" s="295"/>
      <c r="AE140" s="295"/>
      <c r="AF140" s="295"/>
      <c r="AG140" s="295">
        <v>1635</v>
      </c>
      <c r="AH140" s="295"/>
      <c r="AI140" s="295"/>
      <c r="AJ140" s="295"/>
      <c r="AK140" s="295">
        <v>1995</v>
      </c>
      <c r="AL140" s="295"/>
      <c r="AM140" s="295"/>
      <c r="AN140" s="295"/>
    </row>
    <row r="144" spans="1:62">
      <c r="B144" s="15" t="s">
        <v>425</v>
      </c>
      <c r="C144" s="15"/>
      <c r="D144" s="15"/>
      <c r="E144" s="15"/>
      <c r="F144" s="15"/>
      <c r="G144" s="15"/>
      <c r="H144" s="15"/>
      <c r="I144" s="15"/>
      <c r="J144" s="15"/>
      <c r="K144" s="15"/>
      <c r="L144" s="15"/>
      <c r="M144" s="15"/>
      <c r="N144" s="15"/>
      <c r="O144" s="15"/>
      <c r="P144" s="15"/>
      <c r="Q144" s="15"/>
      <c r="R144" s="15"/>
      <c r="S144" s="15" t="s">
        <v>426</v>
      </c>
      <c r="T144" s="15"/>
      <c r="U144" s="15"/>
      <c r="V144" s="15"/>
      <c r="W144" s="15"/>
      <c r="X144" s="15"/>
      <c r="Y144" s="15"/>
      <c r="Z144" s="15"/>
      <c r="AA144" s="15"/>
      <c r="AB144" s="15"/>
      <c r="AC144" s="15"/>
      <c r="AD144" s="15"/>
      <c r="AE144" s="15"/>
      <c r="AF144" s="15" t="s">
        <v>427</v>
      </c>
      <c r="AG144" s="15"/>
      <c r="AH144" s="15"/>
      <c r="AI144" s="15"/>
      <c r="AJ144" s="15"/>
      <c r="AK144" s="15"/>
      <c r="AL144" s="15"/>
      <c r="AM144" s="15"/>
    </row>
    <row r="145" spans="1:43">
      <c r="B145" s="15"/>
      <c r="C145" s="15"/>
      <c r="D145" s="15"/>
      <c r="E145" s="280">
        <v>33</v>
      </c>
      <c r="F145" s="280"/>
      <c r="G145" s="15" t="s">
        <v>520</v>
      </c>
      <c r="H145" s="20"/>
      <c r="I145" s="20"/>
      <c r="J145" s="15"/>
      <c r="K145" s="15"/>
      <c r="L145" s="15"/>
      <c r="M145" s="15"/>
      <c r="N145" s="15"/>
      <c r="O145" s="15"/>
      <c r="P145" s="15"/>
      <c r="Q145" s="15"/>
      <c r="R145" s="15"/>
      <c r="S145" s="15"/>
      <c r="T145" s="15"/>
      <c r="U145" s="15"/>
      <c r="V145" s="280">
        <v>44</v>
      </c>
      <c r="W145" s="280"/>
      <c r="X145" s="15" t="s">
        <v>520</v>
      </c>
      <c r="Y145" s="15"/>
      <c r="Z145" s="15"/>
      <c r="AA145" s="15"/>
      <c r="AB145" s="15"/>
      <c r="AC145" s="15"/>
      <c r="AD145" s="15"/>
      <c r="AE145" s="15"/>
      <c r="AF145" s="15"/>
      <c r="AG145" s="15"/>
      <c r="AH145" s="15"/>
      <c r="AI145" s="280">
        <v>44</v>
      </c>
      <c r="AJ145" s="280"/>
      <c r="AK145" s="15" t="s">
        <v>520</v>
      </c>
      <c r="AL145" s="15"/>
      <c r="AM145" s="15"/>
    </row>
    <row r="146" spans="1:43" ht="3.75" customHeight="1">
      <c r="B146" s="15"/>
      <c r="C146" s="15"/>
      <c r="D146" s="15"/>
      <c r="E146" s="255"/>
      <c r="F146" s="255"/>
      <c r="G146" s="15"/>
      <c r="H146" s="20"/>
      <c r="I146" s="20"/>
      <c r="J146" s="15"/>
      <c r="K146" s="15"/>
      <c r="L146" s="15"/>
      <c r="M146" s="15"/>
      <c r="N146" s="15"/>
      <c r="O146" s="15"/>
      <c r="P146" s="15"/>
      <c r="Q146" s="15"/>
      <c r="R146" s="15"/>
      <c r="S146" s="15"/>
      <c r="T146" s="15"/>
      <c r="U146" s="15"/>
      <c r="V146" s="255"/>
      <c r="W146" s="255"/>
      <c r="X146" s="15"/>
      <c r="Y146" s="15"/>
      <c r="Z146" s="15"/>
      <c r="AA146" s="15"/>
      <c r="AB146" s="15"/>
      <c r="AC146" s="15"/>
      <c r="AD146" s="15"/>
      <c r="AE146" s="15"/>
      <c r="AF146" s="15"/>
      <c r="AG146" s="15"/>
      <c r="AH146" s="15"/>
      <c r="AI146" s="255"/>
      <c r="AJ146" s="255"/>
      <c r="AK146" s="15"/>
      <c r="AL146" s="15"/>
      <c r="AM146" s="15"/>
    </row>
    <row r="147" spans="1:43" ht="15.75">
      <c r="A147" s="282" t="s">
        <v>428</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c r="AO147" s="282"/>
      <c r="AP147" s="282"/>
      <c r="AQ147" s="282"/>
    </row>
    <row r="149" spans="1:43">
      <c r="L149" s="15" t="s">
        <v>579</v>
      </c>
      <c r="Y149" s="280">
        <v>242</v>
      </c>
      <c r="Z149" s="280"/>
      <c r="AA149" s="15" t="s">
        <v>520</v>
      </c>
    </row>
    <row r="150" spans="1:43">
      <c r="L150" s="15" t="s">
        <v>435</v>
      </c>
    </row>
    <row r="152" spans="1:43">
      <c r="AG152" s="15" t="s">
        <v>429</v>
      </c>
    </row>
    <row r="153" spans="1:43">
      <c r="J153" s="15" t="s">
        <v>529</v>
      </c>
      <c r="Q153" s="280">
        <v>815</v>
      </c>
      <c r="R153" s="280"/>
      <c r="S153" s="15" t="s">
        <v>520</v>
      </c>
      <c r="AG153" s="15" t="s">
        <v>430</v>
      </c>
    </row>
    <row r="154" spans="1:43">
      <c r="J154" s="15" t="s">
        <v>570</v>
      </c>
      <c r="AG154" s="15" t="s">
        <v>530</v>
      </c>
      <c r="AJ154" s="280">
        <v>80</v>
      </c>
      <c r="AK154" s="280"/>
      <c r="AL154" s="15" t="s">
        <v>531</v>
      </c>
    </row>
    <row r="155" spans="1:43">
      <c r="J155" s="15"/>
      <c r="AG155" s="15"/>
      <c r="AJ155" s="19"/>
      <c r="AK155" s="19"/>
      <c r="AL155" s="15"/>
    </row>
    <row r="156" spans="1:43">
      <c r="J156" s="15" t="s">
        <v>1182</v>
      </c>
      <c r="T156" s="280">
        <v>880</v>
      </c>
      <c r="U156" s="280"/>
      <c r="V156" s="15" t="s">
        <v>520</v>
      </c>
      <c r="AG156" s="15"/>
      <c r="AJ156" s="19"/>
      <c r="AK156" s="19"/>
      <c r="AL156" s="15"/>
    </row>
    <row r="157" spans="1:43">
      <c r="J157" s="15" t="s">
        <v>1183</v>
      </c>
      <c r="AG157" s="15"/>
      <c r="AJ157" s="19"/>
      <c r="AK157" s="19"/>
      <c r="AL157" s="15"/>
    </row>
    <row r="158" spans="1:43">
      <c r="J158" s="15"/>
      <c r="AG158" s="15"/>
      <c r="AJ158" s="19"/>
      <c r="AK158" s="19"/>
      <c r="AL158" s="15"/>
    </row>
    <row r="159" spans="1:43" ht="15.75">
      <c r="A159" s="399" t="s">
        <v>517</v>
      </c>
      <c r="B159" s="399"/>
      <c r="C159" s="399"/>
      <c r="D159" s="399"/>
      <c r="E159" s="399"/>
      <c r="F159" s="399"/>
      <c r="G159" s="399"/>
      <c r="H159" s="399"/>
      <c r="I159" s="399"/>
      <c r="J159" s="399"/>
      <c r="K159" s="399"/>
      <c r="L159" s="399"/>
      <c r="M159" s="399"/>
      <c r="N159" s="399"/>
      <c r="O159" s="399"/>
      <c r="P159" s="399"/>
      <c r="Q159" s="399"/>
      <c r="R159" s="399"/>
      <c r="S159" s="399"/>
      <c r="T159" s="399"/>
      <c r="U159" s="399"/>
      <c r="V159" s="399"/>
      <c r="W159" s="399"/>
      <c r="X159" s="399"/>
      <c r="Y159" s="399"/>
      <c r="Z159" s="399"/>
      <c r="AA159" s="399"/>
      <c r="AB159" s="399"/>
      <c r="AC159" s="399"/>
      <c r="AD159" s="399"/>
      <c r="AE159" s="399"/>
      <c r="AF159" s="399"/>
      <c r="AG159" s="399"/>
      <c r="AH159" s="399"/>
      <c r="AI159" s="399"/>
      <c r="AJ159" s="399"/>
      <c r="AK159" s="399"/>
      <c r="AL159" s="399"/>
      <c r="AM159" s="399"/>
      <c r="AN159" s="399"/>
      <c r="AO159" s="399"/>
      <c r="AP159" s="399"/>
      <c r="AQ159" s="399"/>
    </row>
    <row r="160" spans="1:43" ht="6" customHeight="1">
      <c r="A160" s="258"/>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row>
    <row r="161" spans="1:43">
      <c r="A161" s="344" t="s">
        <v>36</v>
      </c>
      <c r="B161" s="340"/>
      <c r="C161" s="340"/>
      <c r="D161" s="340"/>
      <c r="E161" s="340"/>
      <c r="F161" s="340"/>
      <c r="G161" s="340"/>
      <c r="H161" s="341"/>
      <c r="I161" s="22"/>
      <c r="K161" s="22"/>
      <c r="L161" s="22"/>
      <c r="M161" s="332" t="s">
        <v>52</v>
      </c>
      <c r="N161" s="332"/>
      <c r="O161" s="332"/>
      <c r="P161" s="332"/>
      <c r="Q161" s="332"/>
      <c r="R161" s="332"/>
      <c r="S161" s="332"/>
      <c r="T161" s="22"/>
      <c r="U161" s="22"/>
      <c r="V161" s="22"/>
      <c r="W161" s="332" t="s">
        <v>61</v>
      </c>
      <c r="X161" s="332"/>
      <c r="Y161" s="332"/>
      <c r="Z161" s="332"/>
      <c r="AA161" s="332"/>
      <c r="AB161" s="332"/>
      <c r="AC161" s="332"/>
      <c r="AE161" s="22"/>
      <c r="AF161" s="22"/>
      <c r="AH161" s="332" t="s">
        <v>53</v>
      </c>
      <c r="AI161" s="332"/>
      <c r="AJ161" s="332"/>
      <c r="AK161" s="332"/>
      <c r="AL161" s="332"/>
      <c r="AM161" s="332"/>
      <c r="AN161" s="332"/>
      <c r="AO161" s="332"/>
      <c r="AP161" s="332"/>
      <c r="AQ161" s="332"/>
    </row>
    <row r="162" spans="1:43">
      <c r="A162" s="332" t="s">
        <v>41</v>
      </c>
      <c r="B162" s="332"/>
      <c r="C162" s="332"/>
      <c r="D162" s="332"/>
      <c r="E162" s="332"/>
      <c r="F162" s="332"/>
      <c r="G162" s="332"/>
      <c r="H162" s="332"/>
      <c r="I162" s="22"/>
      <c r="K162" s="22"/>
      <c r="L162" s="22"/>
      <c r="M162" s="332" t="s">
        <v>591</v>
      </c>
      <c r="N162" s="332"/>
      <c r="O162" s="332"/>
      <c r="P162" s="332"/>
      <c r="Q162" s="332"/>
      <c r="R162" s="332"/>
      <c r="S162" s="332"/>
      <c r="T162" s="22"/>
      <c r="U162" s="22"/>
      <c r="V162" s="22"/>
      <c r="W162" s="332" t="s">
        <v>62</v>
      </c>
      <c r="X162" s="332"/>
      <c r="Y162" s="332"/>
      <c r="Z162" s="332"/>
      <c r="AA162" s="332"/>
      <c r="AB162" s="332"/>
      <c r="AC162" s="332"/>
      <c r="AE162" s="22"/>
      <c r="AF162" s="22"/>
      <c r="AH162" s="332" t="s">
        <v>518</v>
      </c>
      <c r="AI162" s="332"/>
      <c r="AJ162" s="332"/>
      <c r="AK162" s="332"/>
      <c r="AL162" s="332"/>
      <c r="AM162" s="332"/>
      <c r="AN162" s="332"/>
      <c r="AO162" s="332"/>
      <c r="AP162" s="332"/>
      <c r="AQ162" s="332"/>
    </row>
    <row r="163" spans="1:43">
      <c r="A163" s="332" t="s">
        <v>46</v>
      </c>
      <c r="B163" s="332"/>
      <c r="C163" s="332"/>
      <c r="D163" s="332"/>
      <c r="E163" s="332"/>
      <c r="F163" s="332"/>
      <c r="G163" s="332"/>
      <c r="H163" s="332"/>
      <c r="I163" s="22"/>
      <c r="K163" s="22"/>
      <c r="L163" s="22"/>
      <c r="M163" s="332" t="s">
        <v>60</v>
      </c>
      <c r="N163" s="332"/>
      <c r="O163" s="332"/>
      <c r="P163" s="332"/>
      <c r="Q163" s="332"/>
      <c r="R163" s="332"/>
      <c r="S163" s="332"/>
      <c r="T163" s="22"/>
      <c r="U163" s="22"/>
      <c r="V163" s="22"/>
      <c r="W163" s="332" t="s">
        <v>57</v>
      </c>
      <c r="X163" s="332"/>
      <c r="Y163" s="332"/>
      <c r="Z163" s="332"/>
      <c r="AA163" s="332"/>
      <c r="AB163" s="332"/>
      <c r="AC163" s="332"/>
      <c r="AE163" s="22"/>
      <c r="AF163" s="22"/>
      <c r="AH163" s="332" t="s">
        <v>63</v>
      </c>
      <c r="AI163" s="332"/>
      <c r="AJ163" s="332"/>
      <c r="AK163" s="332"/>
      <c r="AL163" s="332"/>
      <c r="AM163" s="332"/>
      <c r="AN163" s="332"/>
      <c r="AO163" s="332"/>
      <c r="AP163" s="332"/>
      <c r="AQ163" s="332"/>
    </row>
    <row r="164" spans="1:43">
      <c r="J164" s="15"/>
      <c r="AG164" s="15"/>
      <c r="AJ164" s="19"/>
      <c r="AK164" s="19"/>
      <c r="AL164" s="15"/>
    </row>
    <row r="165" spans="1:43" ht="15.75">
      <c r="A165" s="282" t="s">
        <v>431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282"/>
      <c r="AF165" s="282"/>
      <c r="AG165" s="282"/>
      <c r="AH165" s="282"/>
      <c r="AI165" s="282"/>
      <c r="AJ165" s="282"/>
      <c r="AK165" s="282"/>
      <c r="AL165" s="282"/>
      <c r="AM165" s="282"/>
      <c r="AN165" s="282"/>
      <c r="AO165" s="282"/>
      <c r="AP165" s="282"/>
      <c r="AQ165" s="282"/>
    </row>
    <row r="166" spans="1:43" ht="5.25" customHeight="1">
      <c r="A166" s="260"/>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260"/>
      <c r="AE166" s="260"/>
      <c r="AF166" s="260"/>
      <c r="AG166" s="260"/>
      <c r="AH166" s="260"/>
      <c r="AI166" s="260"/>
      <c r="AJ166" s="260"/>
      <c r="AK166" s="260"/>
      <c r="AL166" s="260"/>
      <c r="AM166" s="260"/>
      <c r="AN166" s="260"/>
      <c r="AO166" s="260"/>
      <c r="AP166" s="260"/>
      <c r="AQ166" s="260"/>
    </row>
    <row r="167" spans="1:43">
      <c r="X167" s="295" t="s">
        <v>422</v>
      </c>
      <c r="Y167" s="295"/>
      <c r="Z167" s="295"/>
      <c r="AA167" s="295"/>
      <c r="AB167" s="295"/>
      <c r="AC167" s="295"/>
      <c r="AD167" s="295"/>
      <c r="AE167" s="295"/>
      <c r="AF167" s="295"/>
      <c r="AG167" s="295"/>
      <c r="AH167" s="295"/>
      <c r="AI167" s="295"/>
      <c r="AJ167" s="295"/>
      <c r="AK167" s="295"/>
      <c r="AL167" s="295"/>
      <c r="AM167" s="295"/>
      <c r="AN167" s="295"/>
      <c r="AO167" s="295"/>
      <c r="AP167" s="295"/>
      <c r="AQ167" s="295"/>
    </row>
    <row r="168" spans="1:43">
      <c r="T168" s="430">
        <v>0</v>
      </c>
      <c r="U168" s="406"/>
      <c r="V168" s="406"/>
      <c r="W168" s="431"/>
      <c r="X168" s="430">
        <v>1</v>
      </c>
      <c r="Y168" s="406"/>
      <c r="Z168" s="406"/>
      <c r="AA168" s="431"/>
      <c r="AB168" s="430">
        <v>2</v>
      </c>
      <c r="AC168" s="406"/>
      <c r="AD168" s="406"/>
      <c r="AE168" s="431"/>
      <c r="AF168" s="430">
        <v>3</v>
      </c>
      <c r="AG168" s="406"/>
      <c r="AH168" s="406"/>
      <c r="AI168" s="431"/>
      <c r="AJ168" s="430">
        <v>4</v>
      </c>
      <c r="AK168" s="406"/>
      <c r="AL168" s="406"/>
      <c r="AM168" s="431"/>
      <c r="AN168" s="430">
        <v>5</v>
      </c>
      <c r="AO168" s="406"/>
      <c r="AP168" s="406"/>
      <c r="AQ168" s="431"/>
    </row>
    <row r="169" spans="1:43">
      <c r="B169" s="14" t="s">
        <v>432</v>
      </c>
      <c r="H169" s="4"/>
      <c r="I169" s="4"/>
      <c r="J169" s="4"/>
      <c r="K169" s="4"/>
      <c r="L169" s="14"/>
      <c r="M169" s="14"/>
      <c r="N169" s="14"/>
      <c r="O169" s="14"/>
      <c r="P169" s="14"/>
      <c r="Q169" s="14"/>
      <c r="R169" s="14"/>
      <c r="S169" s="14"/>
      <c r="T169" s="425">
        <v>840</v>
      </c>
      <c r="U169" s="425"/>
      <c r="V169" s="425"/>
      <c r="W169" s="425"/>
      <c r="X169" s="425">
        <v>1290</v>
      </c>
      <c r="Y169" s="425"/>
      <c r="Z169" s="425"/>
      <c r="AA169" s="425"/>
      <c r="AB169" s="425">
        <v>1460</v>
      </c>
      <c r="AC169" s="425"/>
      <c r="AD169" s="425"/>
      <c r="AE169" s="425"/>
      <c r="AF169" s="425">
        <v>1740</v>
      </c>
      <c r="AG169" s="425"/>
      <c r="AH169" s="425"/>
      <c r="AI169" s="425"/>
      <c r="AJ169" s="425">
        <v>2180</v>
      </c>
      <c r="AK169" s="425"/>
      <c r="AL169" s="425"/>
      <c r="AM169" s="425"/>
      <c r="AN169" s="425">
        <v>2960</v>
      </c>
      <c r="AO169" s="425"/>
      <c r="AP169" s="425"/>
      <c r="AQ169" s="425"/>
    </row>
    <row r="170" spans="1:43">
      <c r="B170" s="23" t="s">
        <v>433</v>
      </c>
      <c r="H170" s="51"/>
      <c r="I170" s="51"/>
      <c r="J170" s="51"/>
      <c r="K170" s="51"/>
      <c r="L170" s="23"/>
      <c r="M170" s="23"/>
      <c r="N170" s="23"/>
      <c r="O170" s="23"/>
      <c r="P170" s="23"/>
      <c r="Q170" s="23"/>
      <c r="R170" s="23"/>
      <c r="S170" s="23"/>
      <c r="T170" s="426"/>
      <c r="U170" s="426"/>
      <c r="V170" s="426"/>
      <c r="W170" s="426"/>
      <c r="X170" s="426"/>
      <c r="Y170" s="426"/>
      <c r="Z170" s="426"/>
      <c r="AA170" s="426"/>
      <c r="AB170" s="426"/>
      <c r="AC170" s="426"/>
      <c r="AD170" s="426"/>
      <c r="AE170" s="426"/>
      <c r="AF170" s="426"/>
      <c r="AG170" s="426"/>
      <c r="AH170" s="426"/>
      <c r="AI170" s="426"/>
      <c r="AJ170" s="426"/>
      <c r="AK170" s="426"/>
      <c r="AL170" s="426"/>
      <c r="AM170" s="426"/>
      <c r="AN170" s="426"/>
      <c r="AO170" s="426"/>
      <c r="AP170" s="426"/>
      <c r="AQ170" s="426"/>
    </row>
    <row r="171" spans="1:43">
      <c r="B171" s="24" t="s">
        <v>432</v>
      </c>
      <c r="H171" s="202"/>
      <c r="I171" s="202"/>
      <c r="J171" s="202"/>
      <c r="K171" s="202"/>
      <c r="L171" s="24"/>
      <c r="M171" s="24"/>
      <c r="N171" s="24"/>
      <c r="O171" s="24"/>
      <c r="P171" s="24"/>
      <c r="Q171" s="24"/>
      <c r="R171" s="24"/>
      <c r="S171" s="24"/>
      <c r="T171" s="425">
        <v>1200</v>
      </c>
      <c r="U171" s="425"/>
      <c r="V171" s="425"/>
      <c r="W171" s="425"/>
      <c r="X171" s="425">
        <v>2190</v>
      </c>
      <c r="Y171" s="425"/>
      <c r="Z171" s="425"/>
      <c r="AA171" s="425"/>
      <c r="AB171" s="425">
        <v>2460</v>
      </c>
      <c r="AC171" s="425"/>
      <c r="AD171" s="425"/>
      <c r="AE171" s="425"/>
      <c r="AF171" s="425">
        <v>2750</v>
      </c>
      <c r="AG171" s="425"/>
      <c r="AH171" s="425"/>
      <c r="AI171" s="425"/>
      <c r="AJ171" s="425">
        <v>3080</v>
      </c>
      <c r="AK171" s="425"/>
      <c r="AL171" s="425"/>
      <c r="AM171" s="425"/>
      <c r="AN171" s="425">
        <v>3885</v>
      </c>
      <c r="AO171" s="425"/>
      <c r="AP171" s="425"/>
      <c r="AQ171" s="425"/>
    </row>
    <row r="172" spans="1:43">
      <c r="B172" s="23" t="s">
        <v>434</v>
      </c>
      <c r="H172" s="51"/>
      <c r="I172" s="51"/>
      <c r="J172" s="51"/>
      <c r="K172" s="51"/>
      <c r="L172" s="23"/>
      <c r="M172" s="23"/>
      <c r="N172" s="23"/>
      <c r="O172" s="23"/>
      <c r="P172" s="23"/>
      <c r="Q172" s="23"/>
      <c r="R172" s="23"/>
      <c r="S172" s="23"/>
      <c r="T172" s="426"/>
      <c r="U172" s="426"/>
      <c r="V172" s="426"/>
      <c r="W172" s="426"/>
      <c r="X172" s="426"/>
      <c r="Y172" s="426"/>
      <c r="Z172" s="426"/>
      <c r="AA172" s="426"/>
      <c r="AB172" s="426"/>
      <c r="AC172" s="426"/>
      <c r="AD172" s="426"/>
      <c r="AE172" s="426"/>
      <c r="AF172" s="426"/>
      <c r="AG172" s="426"/>
      <c r="AH172" s="426"/>
      <c r="AI172" s="426"/>
      <c r="AJ172" s="426"/>
      <c r="AK172" s="426"/>
      <c r="AL172" s="426"/>
      <c r="AM172" s="426"/>
      <c r="AN172" s="426"/>
      <c r="AO172" s="426"/>
      <c r="AP172" s="426"/>
      <c r="AQ172" s="426"/>
    </row>
    <row r="173" spans="1:43">
      <c r="B173" s="24" t="s">
        <v>432</v>
      </c>
      <c r="H173" s="202"/>
      <c r="I173" s="202"/>
      <c r="J173" s="202"/>
      <c r="K173" s="202"/>
      <c r="L173" s="24"/>
      <c r="M173" s="24"/>
      <c r="N173" s="24"/>
      <c r="O173" s="24"/>
      <c r="P173" s="24"/>
      <c r="Q173" s="24"/>
      <c r="R173" s="24"/>
      <c r="S173" s="24"/>
      <c r="T173" s="425">
        <v>1680</v>
      </c>
      <c r="U173" s="425"/>
      <c r="V173" s="425"/>
      <c r="W173" s="425"/>
      <c r="X173" s="425">
        <v>2580</v>
      </c>
      <c r="Y173" s="425"/>
      <c r="Z173" s="425"/>
      <c r="AA173" s="425"/>
      <c r="AB173" s="425">
        <v>2930</v>
      </c>
      <c r="AC173" s="425"/>
      <c r="AD173" s="425"/>
      <c r="AE173" s="425"/>
      <c r="AF173" s="425">
        <v>3490</v>
      </c>
      <c r="AG173" s="425"/>
      <c r="AH173" s="425"/>
      <c r="AI173" s="425"/>
      <c r="AJ173" s="425">
        <v>4360</v>
      </c>
      <c r="AK173" s="425"/>
      <c r="AL173" s="425"/>
      <c r="AM173" s="425"/>
      <c r="AN173" s="425">
        <v>5920</v>
      </c>
      <c r="AO173" s="425"/>
      <c r="AP173" s="425"/>
      <c r="AQ173" s="425"/>
    </row>
    <row r="174" spans="1:43">
      <c r="B174" s="23" t="s">
        <v>436</v>
      </c>
      <c r="H174" s="51"/>
      <c r="I174" s="51"/>
      <c r="J174" s="51"/>
      <c r="K174" s="51"/>
      <c r="L174" s="23"/>
      <c r="M174" s="23"/>
      <c r="N174" s="23"/>
      <c r="O174" s="23"/>
      <c r="P174" s="23"/>
      <c r="Q174" s="23"/>
      <c r="R174" s="23"/>
      <c r="S174" s="23"/>
      <c r="T174" s="426"/>
      <c r="U174" s="426"/>
      <c r="V174" s="426"/>
      <c r="W174" s="426"/>
      <c r="X174" s="426"/>
      <c r="Y174" s="426"/>
      <c r="Z174" s="426"/>
      <c r="AA174" s="426"/>
      <c r="AB174" s="426"/>
      <c r="AC174" s="426"/>
      <c r="AD174" s="426"/>
      <c r="AE174" s="426"/>
      <c r="AF174" s="426"/>
      <c r="AG174" s="426"/>
      <c r="AH174" s="426"/>
      <c r="AI174" s="426"/>
      <c r="AJ174" s="426"/>
      <c r="AK174" s="426"/>
      <c r="AL174" s="426"/>
      <c r="AM174" s="426"/>
      <c r="AN174" s="426"/>
      <c r="AO174" s="426"/>
      <c r="AP174" s="426"/>
      <c r="AQ174" s="426"/>
    </row>
    <row r="175" spans="1:43">
      <c r="B175" s="24" t="s">
        <v>432</v>
      </c>
      <c r="H175" s="202"/>
      <c r="I175" s="202"/>
      <c r="J175" s="202"/>
      <c r="K175" s="202"/>
      <c r="L175" s="24"/>
      <c r="M175" s="24"/>
      <c r="N175" s="24"/>
      <c r="O175" s="24"/>
      <c r="P175" s="24"/>
      <c r="Q175" s="24"/>
      <c r="R175" s="24"/>
      <c r="S175" s="24"/>
      <c r="T175" s="425">
        <v>2400</v>
      </c>
      <c r="U175" s="425"/>
      <c r="V175" s="425"/>
      <c r="W175" s="425"/>
      <c r="X175" s="425">
        <v>4360</v>
      </c>
      <c r="Y175" s="425"/>
      <c r="Z175" s="425"/>
      <c r="AA175" s="425"/>
      <c r="AB175" s="425">
        <v>4920</v>
      </c>
      <c r="AC175" s="425"/>
      <c r="AD175" s="425"/>
      <c r="AE175" s="425"/>
      <c r="AF175" s="425">
        <v>5470</v>
      </c>
      <c r="AG175" s="425"/>
      <c r="AH175" s="425"/>
      <c r="AI175" s="425"/>
      <c r="AJ175" s="425">
        <v>6160</v>
      </c>
      <c r="AK175" s="425"/>
      <c r="AL175" s="425"/>
      <c r="AM175" s="425"/>
      <c r="AN175" s="425">
        <v>7770</v>
      </c>
      <c r="AO175" s="425"/>
      <c r="AP175" s="425"/>
      <c r="AQ175" s="425"/>
    </row>
    <row r="176" spans="1:43">
      <c r="B176" s="23" t="s">
        <v>437</v>
      </c>
      <c r="H176" s="51"/>
      <c r="I176" s="51"/>
      <c r="J176" s="51"/>
      <c r="K176" s="51"/>
      <c r="L176" s="23"/>
      <c r="M176" s="23"/>
      <c r="N176" s="23"/>
      <c r="O176" s="23"/>
      <c r="P176" s="23"/>
      <c r="Q176" s="23"/>
      <c r="R176" s="23"/>
      <c r="S176" s="23"/>
      <c r="T176" s="426"/>
      <c r="U176" s="426"/>
      <c r="V176" s="426"/>
      <c r="W176" s="426"/>
      <c r="X176" s="426"/>
      <c r="Y176" s="426"/>
      <c r="Z176" s="426"/>
      <c r="AA176" s="426"/>
      <c r="AB176" s="426"/>
      <c r="AC176" s="426"/>
      <c r="AD176" s="426"/>
      <c r="AE176" s="426"/>
      <c r="AF176" s="426"/>
      <c r="AG176" s="426"/>
      <c r="AH176" s="426"/>
      <c r="AI176" s="426"/>
      <c r="AJ176" s="426"/>
      <c r="AK176" s="426"/>
      <c r="AL176" s="426"/>
      <c r="AM176" s="426"/>
      <c r="AN176" s="426"/>
      <c r="AO176" s="426"/>
      <c r="AP176" s="426"/>
      <c r="AQ176" s="426"/>
    </row>
    <row r="177" spans="1:43">
      <c r="G177" s="14"/>
      <c r="H177" s="4"/>
      <c r="I177" s="4"/>
      <c r="J177" s="4"/>
      <c r="K177" s="4"/>
      <c r="L177" s="14"/>
      <c r="M177" s="14"/>
      <c r="N177" s="14"/>
      <c r="O177" s="14"/>
      <c r="P177" s="14"/>
      <c r="Q177" s="14"/>
      <c r="R177" s="14"/>
      <c r="S177" s="14"/>
      <c r="T177" s="14"/>
      <c r="U177" s="14"/>
      <c r="V177" s="14"/>
      <c r="W177" s="14"/>
      <c r="X177" s="209"/>
      <c r="Y177" s="209"/>
      <c r="Z177" s="209"/>
      <c r="AA177" s="209"/>
      <c r="AB177" s="209"/>
      <c r="AC177" s="209"/>
      <c r="AD177" s="209"/>
      <c r="AE177" s="209"/>
      <c r="AF177" s="209"/>
      <c r="AG177" s="209"/>
      <c r="AH177" s="209"/>
      <c r="AI177" s="209"/>
      <c r="AJ177" s="209"/>
      <c r="AK177" s="209"/>
      <c r="AL177" s="209"/>
      <c r="AM177" s="209"/>
      <c r="AN177" s="209"/>
      <c r="AO177" s="209"/>
      <c r="AP177" s="209"/>
      <c r="AQ177" s="209"/>
    </row>
    <row r="178" spans="1:43">
      <c r="G178" s="14"/>
      <c r="H178" s="4"/>
      <c r="I178" s="4"/>
      <c r="J178" s="4"/>
      <c r="K178" s="4"/>
      <c r="L178" s="14"/>
      <c r="M178" s="14"/>
      <c r="N178" s="14"/>
      <c r="O178" s="14"/>
      <c r="P178" s="14"/>
      <c r="Q178" s="14"/>
      <c r="R178" s="14"/>
      <c r="S178" s="14"/>
      <c r="T178" s="14"/>
      <c r="U178" s="14"/>
      <c r="V178" s="14"/>
      <c r="W178" s="14"/>
      <c r="X178" s="209"/>
      <c r="Y178" s="209"/>
      <c r="Z178" s="209"/>
      <c r="AA178" s="209"/>
      <c r="AB178" s="209"/>
      <c r="AC178" s="209"/>
      <c r="AD178" s="209"/>
      <c r="AE178" s="209"/>
      <c r="AF178" s="209"/>
      <c r="AG178" s="209"/>
      <c r="AH178" s="209"/>
      <c r="AI178" s="209"/>
      <c r="AJ178" s="209"/>
      <c r="AK178" s="209"/>
      <c r="AL178" s="209"/>
      <c r="AM178" s="209"/>
      <c r="AN178" s="209"/>
      <c r="AO178" s="209"/>
      <c r="AP178" s="209"/>
      <c r="AQ178" s="209"/>
    </row>
    <row r="179" spans="1:43">
      <c r="A179" s="427" t="s">
        <v>438</v>
      </c>
      <c r="B179" s="427"/>
      <c r="C179" s="427"/>
      <c r="D179" s="427"/>
      <c r="E179" s="427"/>
      <c r="F179" s="427"/>
      <c r="G179" s="427"/>
      <c r="H179" s="427"/>
      <c r="I179" s="427"/>
      <c r="J179" s="427"/>
      <c r="K179" s="427"/>
      <c r="L179" s="427"/>
      <c r="M179" s="427"/>
      <c r="N179" s="427"/>
      <c r="O179" s="427"/>
      <c r="P179" s="427"/>
      <c r="Q179" s="427"/>
      <c r="R179" s="427"/>
      <c r="S179" s="427"/>
      <c r="T179" s="427"/>
      <c r="U179" s="427"/>
      <c r="V179" s="427"/>
      <c r="W179" s="427"/>
      <c r="X179" s="427"/>
      <c r="Y179" s="427"/>
      <c r="Z179" s="427"/>
      <c r="AA179" s="427"/>
      <c r="AB179" s="427"/>
      <c r="AC179" s="427"/>
      <c r="AD179" s="427"/>
      <c r="AE179" s="427"/>
      <c r="AF179" s="427"/>
      <c r="AG179" s="427"/>
      <c r="AH179" s="427"/>
      <c r="AI179" s="427"/>
      <c r="AJ179" s="427"/>
      <c r="AK179" s="427"/>
      <c r="AL179" s="427"/>
      <c r="AM179" s="427"/>
      <c r="AN179" s="427"/>
      <c r="AO179" s="427"/>
      <c r="AP179" s="427"/>
      <c r="AQ179" s="427"/>
    </row>
    <row r="180" spans="1:43" ht="6.75" customHeight="1">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row>
    <row r="184" spans="1:43">
      <c r="A184" s="15" t="s">
        <v>439</v>
      </c>
      <c r="Q184" s="15" t="s">
        <v>441</v>
      </c>
      <c r="AG184" s="15" t="s">
        <v>1115</v>
      </c>
    </row>
    <row r="185" spans="1:43" ht="15.75" thickBot="1">
      <c r="A185" s="25" t="s">
        <v>532</v>
      </c>
      <c r="B185" s="18"/>
      <c r="C185" s="18"/>
      <c r="D185" s="18"/>
      <c r="E185" s="18"/>
      <c r="F185" s="18"/>
      <c r="G185" s="18"/>
      <c r="H185" s="428">
        <v>282</v>
      </c>
      <c r="I185" s="428"/>
      <c r="J185" s="25" t="s">
        <v>520</v>
      </c>
      <c r="K185" s="18"/>
      <c r="Q185" s="18"/>
      <c r="R185" s="18"/>
      <c r="S185" s="18"/>
      <c r="T185" s="18"/>
      <c r="U185" s="18"/>
      <c r="V185" s="18"/>
      <c r="W185" s="18"/>
      <c r="X185" s="18"/>
      <c r="Y185" s="429">
        <v>17</v>
      </c>
      <c r="Z185" s="429"/>
      <c r="AA185" s="25" t="s">
        <v>520</v>
      </c>
      <c r="AB185" s="18"/>
      <c r="AG185" s="26" t="s">
        <v>578</v>
      </c>
      <c r="AM185" s="364">
        <v>330</v>
      </c>
      <c r="AN185" s="364"/>
      <c r="AO185" s="15" t="s">
        <v>500</v>
      </c>
    </row>
    <row r="186" spans="1:43">
      <c r="A186" s="15" t="s">
        <v>440</v>
      </c>
      <c r="Q186" s="15" t="s">
        <v>442</v>
      </c>
    </row>
    <row r="187" spans="1:43" ht="15.75" thickBot="1">
      <c r="A187" s="25" t="s">
        <v>580</v>
      </c>
      <c r="B187" s="18"/>
      <c r="C187" s="18"/>
      <c r="D187" s="18"/>
      <c r="E187" s="18"/>
      <c r="F187" s="18"/>
      <c r="G187" s="18"/>
      <c r="H187" s="428">
        <v>356</v>
      </c>
      <c r="I187" s="428"/>
      <c r="J187" s="25" t="s">
        <v>520</v>
      </c>
      <c r="K187" s="18"/>
      <c r="Q187" s="18"/>
      <c r="R187" s="18"/>
      <c r="S187" s="18"/>
      <c r="T187" s="18"/>
      <c r="U187" s="18"/>
      <c r="V187" s="18"/>
      <c r="W187" s="18"/>
      <c r="X187" s="18"/>
      <c r="Y187" s="429">
        <v>40</v>
      </c>
      <c r="Z187" s="429"/>
      <c r="AA187" s="25" t="s">
        <v>520</v>
      </c>
      <c r="AB187" s="18"/>
    </row>
    <row r="189" spans="1:43">
      <c r="G189" s="15" t="s">
        <v>108</v>
      </c>
      <c r="Y189" s="15" t="s">
        <v>107</v>
      </c>
    </row>
    <row r="190" spans="1:43">
      <c r="G190" s="15" t="s">
        <v>533</v>
      </c>
      <c r="K190" s="280">
        <v>501</v>
      </c>
      <c r="L190" s="280"/>
      <c r="M190" s="15" t="s">
        <v>520</v>
      </c>
      <c r="Y190" s="15" t="s">
        <v>533</v>
      </c>
      <c r="AC190" s="280">
        <v>358</v>
      </c>
      <c r="AD190" s="280"/>
      <c r="AE190" s="15" t="s">
        <v>527</v>
      </c>
    </row>
    <row r="191" spans="1:43" ht="4.5" customHeight="1">
      <c r="G191" s="15"/>
      <c r="K191" s="255"/>
      <c r="L191" s="255"/>
      <c r="M191" s="15"/>
      <c r="Y191" s="15"/>
      <c r="AC191" s="255"/>
      <c r="AD191" s="255"/>
      <c r="AE191" s="15"/>
    </row>
    <row r="192" spans="1:43" ht="15" customHeight="1">
      <c r="A192" s="282" t="s">
        <v>86</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282"/>
      <c r="AE192" s="282"/>
      <c r="AF192" s="282"/>
      <c r="AG192" s="282"/>
      <c r="AH192" s="282"/>
      <c r="AI192" s="282"/>
      <c r="AJ192" s="282"/>
      <c r="AK192" s="282"/>
      <c r="AL192" s="282"/>
      <c r="AM192" s="282"/>
      <c r="AN192" s="282"/>
      <c r="AO192" s="282"/>
      <c r="AP192" s="282"/>
      <c r="AQ192" s="282"/>
    </row>
    <row r="193" spans="1:41">
      <c r="A193" s="27"/>
      <c r="B193" s="28"/>
      <c r="C193" s="28"/>
      <c r="D193" s="28"/>
      <c r="E193" s="28"/>
      <c r="F193" s="28"/>
      <c r="G193" s="28"/>
      <c r="H193" s="28"/>
      <c r="I193" s="28"/>
      <c r="J193" s="28"/>
      <c r="K193" s="28"/>
      <c r="L193" s="28"/>
    </row>
    <row r="194" spans="1:41">
      <c r="A194" s="27"/>
      <c r="B194" s="28"/>
      <c r="C194" s="28"/>
      <c r="D194" s="28"/>
      <c r="E194" s="28"/>
      <c r="F194" s="28"/>
      <c r="G194" s="28"/>
      <c r="H194" s="28"/>
      <c r="I194" s="28"/>
      <c r="J194" s="28"/>
      <c r="K194" s="28"/>
      <c r="L194" s="28"/>
    </row>
    <row r="195" spans="1:41" ht="15" customHeight="1">
      <c r="E195" s="15" t="s">
        <v>607</v>
      </c>
      <c r="P195" s="15" t="s">
        <v>88</v>
      </c>
      <c r="AD195" s="15" t="s">
        <v>89</v>
      </c>
    </row>
    <row r="196" spans="1:41" ht="15" customHeight="1">
      <c r="B196" s="284" t="s">
        <v>1083</v>
      </c>
      <c r="C196" s="284"/>
      <c r="D196" s="284"/>
      <c r="E196" s="284"/>
      <c r="F196" s="284"/>
      <c r="G196" s="284"/>
      <c r="H196" s="284"/>
      <c r="I196" s="284"/>
      <c r="J196" s="284"/>
      <c r="K196" s="284"/>
      <c r="L196" s="284"/>
      <c r="M196" s="285"/>
      <c r="P196" s="284" t="s">
        <v>1083</v>
      </c>
      <c r="Q196" s="284"/>
      <c r="R196" s="284"/>
      <c r="S196" s="284"/>
      <c r="T196" s="284"/>
      <c r="U196" s="284"/>
      <c r="V196" s="284"/>
      <c r="W196" s="284"/>
      <c r="X196" s="284"/>
      <c r="Y196" s="284"/>
      <c r="Z196" s="284"/>
      <c r="AA196" s="285"/>
      <c r="AD196" s="284" t="s">
        <v>1083</v>
      </c>
      <c r="AE196" s="284"/>
      <c r="AF196" s="284"/>
      <c r="AG196" s="284"/>
      <c r="AH196" s="284"/>
      <c r="AI196" s="284"/>
      <c r="AJ196" s="284"/>
      <c r="AK196" s="284"/>
      <c r="AL196" s="284"/>
      <c r="AM196" s="284"/>
      <c r="AN196" s="284"/>
      <c r="AO196" s="285"/>
    </row>
    <row r="197" spans="1:41" ht="15" customHeight="1">
      <c r="B197" s="298" t="s">
        <v>1213</v>
      </c>
      <c r="C197" s="298"/>
      <c r="D197" s="298"/>
      <c r="E197" s="298" t="s">
        <v>416</v>
      </c>
      <c r="F197" s="298"/>
      <c r="G197" s="298"/>
      <c r="H197" s="298" t="s">
        <v>443</v>
      </c>
      <c r="I197" s="298"/>
      <c r="J197" s="298"/>
      <c r="K197" s="298" t="s">
        <v>444</v>
      </c>
      <c r="L197" s="298"/>
      <c r="M197" s="298"/>
      <c r="P197" s="298" t="s">
        <v>1213</v>
      </c>
      <c r="Q197" s="298"/>
      <c r="R197" s="298"/>
      <c r="S197" s="298" t="s">
        <v>416</v>
      </c>
      <c r="T197" s="298"/>
      <c r="U197" s="298"/>
      <c r="V197" s="298" t="s">
        <v>443</v>
      </c>
      <c r="W197" s="298"/>
      <c r="X197" s="298"/>
      <c r="Y197" s="298" t="s">
        <v>444</v>
      </c>
      <c r="Z197" s="298"/>
      <c r="AA197" s="298"/>
      <c r="AD197" s="298" t="s">
        <v>1213</v>
      </c>
      <c r="AE197" s="298"/>
      <c r="AF197" s="298"/>
      <c r="AG197" s="298" t="s">
        <v>416</v>
      </c>
      <c r="AH197" s="298"/>
      <c r="AI197" s="298"/>
      <c r="AJ197" s="298" t="s">
        <v>443</v>
      </c>
      <c r="AK197" s="298"/>
      <c r="AL197" s="298"/>
      <c r="AM197" s="298" t="s">
        <v>444</v>
      </c>
      <c r="AN197" s="298"/>
      <c r="AO197" s="298"/>
    </row>
    <row r="198" spans="1:41" ht="15" customHeight="1">
      <c r="B198" s="298">
        <v>210</v>
      </c>
      <c r="C198" s="298"/>
      <c r="D198" s="298"/>
      <c r="E198" s="298">
        <v>400</v>
      </c>
      <c r="F198" s="298"/>
      <c r="G198" s="298"/>
      <c r="H198" s="298">
        <v>480</v>
      </c>
      <c r="I198" s="298"/>
      <c r="J198" s="298"/>
      <c r="K198" s="298">
        <v>570</v>
      </c>
      <c r="L198" s="298"/>
      <c r="M198" s="298"/>
      <c r="P198" s="298">
        <v>80</v>
      </c>
      <c r="Q198" s="298"/>
      <c r="R198" s="298"/>
      <c r="S198" s="298">
        <v>150</v>
      </c>
      <c r="T198" s="298"/>
      <c r="U198" s="298"/>
      <c r="V198" s="298">
        <v>180</v>
      </c>
      <c r="W198" s="298"/>
      <c r="X198" s="298"/>
      <c r="Y198" s="298">
        <v>210</v>
      </c>
      <c r="Z198" s="298"/>
      <c r="AA198" s="298"/>
      <c r="AD198" s="298">
        <v>70</v>
      </c>
      <c r="AE198" s="298"/>
      <c r="AF198" s="298"/>
      <c r="AG198" s="298">
        <v>140</v>
      </c>
      <c r="AH198" s="298"/>
      <c r="AI198" s="298"/>
      <c r="AJ198" s="298">
        <v>170</v>
      </c>
      <c r="AK198" s="298"/>
      <c r="AL198" s="298"/>
      <c r="AM198" s="298">
        <v>200</v>
      </c>
      <c r="AN198" s="298"/>
      <c r="AO198" s="298"/>
    </row>
    <row r="199" spans="1:41" ht="15" customHeight="1">
      <c r="B199" s="28"/>
      <c r="C199" s="28"/>
      <c r="D199" s="28"/>
      <c r="E199" s="28"/>
      <c r="F199" s="28"/>
      <c r="G199" s="28"/>
      <c r="H199" s="28"/>
      <c r="I199" s="28"/>
      <c r="J199" s="28"/>
      <c r="K199" s="28"/>
    </row>
    <row r="200" spans="1:41" ht="15" customHeight="1">
      <c r="B200" s="28"/>
      <c r="C200" s="28"/>
      <c r="D200" s="28"/>
      <c r="E200" s="28"/>
      <c r="F200" s="28"/>
      <c r="G200" s="28"/>
      <c r="H200" s="28"/>
      <c r="I200" s="28"/>
      <c r="J200" s="28"/>
      <c r="K200" s="28"/>
    </row>
    <row r="201" spans="1:41" ht="15" customHeight="1">
      <c r="A201" s="15" t="s">
        <v>90</v>
      </c>
      <c r="C201" s="28"/>
      <c r="D201" s="28"/>
      <c r="E201" s="28"/>
      <c r="F201" s="28"/>
      <c r="G201" s="28"/>
      <c r="H201" s="28"/>
      <c r="I201" s="28"/>
      <c r="J201" s="28"/>
      <c r="K201" s="28"/>
      <c r="L201" s="28"/>
      <c r="O201" s="15" t="s">
        <v>91</v>
      </c>
      <c r="AC201" s="15" t="s">
        <v>92</v>
      </c>
    </row>
    <row r="202" spans="1:41" ht="15" customHeight="1">
      <c r="B202" s="284" t="s">
        <v>1083</v>
      </c>
      <c r="C202" s="284"/>
      <c r="D202" s="284"/>
      <c r="E202" s="284"/>
      <c r="F202" s="284"/>
      <c r="G202" s="284"/>
      <c r="H202" s="284"/>
      <c r="I202" s="284"/>
      <c r="J202" s="284"/>
      <c r="K202" s="284"/>
      <c r="L202" s="284"/>
      <c r="M202" s="285"/>
      <c r="P202" s="284" t="s">
        <v>1083</v>
      </c>
      <c r="Q202" s="284"/>
      <c r="R202" s="284"/>
      <c r="S202" s="284"/>
      <c r="T202" s="284"/>
      <c r="U202" s="284"/>
      <c r="V202" s="284"/>
      <c r="W202" s="284"/>
      <c r="X202" s="284"/>
      <c r="Y202" s="284"/>
      <c r="Z202" s="284"/>
      <c r="AA202" s="285"/>
      <c r="AD202" s="284" t="s">
        <v>1083</v>
      </c>
      <c r="AE202" s="284"/>
      <c r="AF202" s="284"/>
      <c r="AG202" s="284"/>
      <c r="AH202" s="284"/>
      <c r="AI202" s="284"/>
      <c r="AJ202" s="284"/>
      <c r="AK202" s="284"/>
      <c r="AL202" s="284"/>
      <c r="AM202" s="284"/>
      <c r="AN202" s="284"/>
      <c r="AO202" s="285"/>
    </row>
    <row r="203" spans="1:41" ht="15" customHeight="1">
      <c r="B203" s="298" t="s">
        <v>1213</v>
      </c>
      <c r="C203" s="298"/>
      <c r="D203" s="298"/>
      <c r="E203" s="298" t="s">
        <v>416</v>
      </c>
      <c r="F203" s="298"/>
      <c r="G203" s="298"/>
      <c r="H203" s="298" t="s">
        <v>443</v>
      </c>
      <c r="I203" s="298"/>
      <c r="J203" s="298"/>
      <c r="K203" s="298" t="s">
        <v>444</v>
      </c>
      <c r="L203" s="298"/>
      <c r="M203" s="298"/>
      <c r="P203" s="298" t="s">
        <v>1213</v>
      </c>
      <c r="Q203" s="298"/>
      <c r="R203" s="298"/>
      <c r="S203" s="298" t="s">
        <v>416</v>
      </c>
      <c r="T203" s="298"/>
      <c r="U203" s="298"/>
      <c r="V203" s="298" t="s">
        <v>443</v>
      </c>
      <c r="W203" s="298"/>
      <c r="X203" s="298"/>
      <c r="Y203" s="298" t="s">
        <v>444</v>
      </c>
      <c r="Z203" s="298"/>
      <c r="AA203" s="298"/>
      <c r="AD203" s="298" t="s">
        <v>1213</v>
      </c>
      <c r="AE203" s="298"/>
      <c r="AF203" s="298"/>
      <c r="AG203" s="298" t="s">
        <v>416</v>
      </c>
      <c r="AH203" s="298"/>
      <c r="AI203" s="298"/>
      <c r="AJ203" s="298" t="s">
        <v>443</v>
      </c>
      <c r="AK203" s="298"/>
      <c r="AL203" s="298"/>
      <c r="AM203" s="298" t="s">
        <v>444</v>
      </c>
      <c r="AN203" s="298"/>
      <c r="AO203" s="298"/>
    </row>
    <row r="204" spans="1:41">
      <c r="B204" s="298">
        <v>60</v>
      </c>
      <c r="C204" s="298"/>
      <c r="D204" s="298"/>
      <c r="E204" s="298">
        <v>110</v>
      </c>
      <c r="F204" s="298"/>
      <c r="G204" s="298"/>
      <c r="H204" s="298">
        <v>130</v>
      </c>
      <c r="I204" s="298"/>
      <c r="J204" s="298"/>
      <c r="K204" s="298">
        <v>150</v>
      </c>
      <c r="L204" s="298"/>
      <c r="M204" s="298"/>
      <c r="P204" s="298">
        <v>80</v>
      </c>
      <c r="Q204" s="298"/>
      <c r="R204" s="298"/>
      <c r="S204" s="298">
        <v>150</v>
      </c>
      <c r="T204" s="298"/>
      <c r="U204" s="298"/>
      <c r="V204" s="298">
        <v>180</v>
      </c>
      <c r="W204" s="298"/>
      <c r="X204" s="298"/>
      <c r="Y204" s="298">
        <v>210</v>
      </c>
      <c r="Z204" s="298"/>
      <c r="AA204" s="298"/>
      <c r="AD204" s="298">
        <v>60</v>
      </c>
      <c r="AE204" s="298"/>
      <c r="AF204" s="298"/>
      <c r="AG204" s="298">
        <v>110</v>
      </c>
      <c r="AH204" s="298"/>
      <c r="AI204" s="298"/>
      <c r="AJ204" s="298">
        <v>130</v>
      </c>
      <c r="AK204" s="298"/>
      <c r="AL204" s="298"/>
      <c r="AM204" s="298">
        <v>150</v>
      </c>
      <c r="AN204" s="298"/>
      <c r="AO204" s="298"/>
    </row>
    <row r="207" spans="1:41">
      <c r="A207" s="15" t="s">
        <v>93</v>
      </c>
      <c r="Q207" s="15" t="s">
        <v>94</v>
      </c>
      <c r="AC207" s="15" t="s">
        <v>95</v>
      </c>
    </row>
    <row r="208" spans="1:41" ht="15" customHeight="1">
      <c r="B208" s="284" t="s">
        <v>1083</v>
      </c>
      <c r="C208" s="284"/>
      <c r="D208" s="284"/>
      <c r="E208" s="284"/>
      <c r="F208" s="284"/>
      <c r="G208" s="284"/>
      <c r="H208" s="284"/>
      <c r="I208" s="284"/>
      <c r="J208" s="284"/>
      <c r="K208" s="284"/>
      <c r="L208" s="284"/>
      <c r="M208" s="285"/>
      <c r="P208" s="284" t="s">
        <v>1083</v>
      </c>
      <c r="Q208" s="284"/>
      <c r="R208" s="284"/>
      <c r="S208" s="284"/>
      <c r="T208" s="284"/>
      <c r="U208" s="284"/>
      <c r="V208" s="284"/>
      <c r="W208" s="284"/>
      <c r="X208" s="284"/>
      <c r="Y208" s="284"/>
      <c r="Z208" s="284"/>
      <c r="AA208" s="285"/>
      <c r="AD208" s="284" t="s">
        <v>1083</v>
      </c>
      <c r="AE208" s="284"/>
      <c r="AF208" s="284"/>
      <c r="AG208" s="284"/>
      <c r="AH208" s="284"/>
      <c r="AI208" s="284"/>
      <c r="AJ208" s="284"/>
      <c r="AK208" s="284"/>
      <c r="AL208" s="284"/>
      <c r="AM208" s="284"/>
      <c r="AN208" s="284"/>
      <c r="AO208" s="285"/>
    </row>
    <row r="209" spans="1:43">
      <c r="B209" s="298" t="s">
        <v>1213</v>
      </c>
      <c r="C209" s="298"/>
      <c r="D209" s="298"/>
      <c r="E209" s="298" t="s">
        <v>416</v>
      </c>
      <c r="F209" s="298"/>
      <c r="G209" s="298"/>
      <c r="H209" s="298" t="s">
        <v>443</v>
      </c>
      <c r="I209" s="298"/>
      <c r="J209" s="298"/>
      <c r="K209" s="298" t="s">
        <v>444</v>
      </c>
      <c r="L209" s="298"/>
      <c r="M209" s="298"/>
      <c r="P209" s="298" t="s">
        <v>1213</v>
      </c>
      <c r="Q209" s="298"/>
      <c r="R209" s="298"/>
      <c r="S209" s="298" t="s">
        <v>416</v>
      </c>
      <c r="T209" s="298"/>
      <c r="U209" s="298"/>
      <c r="V209" s="298" t="s">
        <v>443</v>
      </c>
      <c r="W209" s="298"/>
      <c r="X209" s="298"/>
      <c r="Y209" s="298" t="s">
        <v>444</v>
      </c>
      <c r="Z209" s="298"/>
      <c r="AA209" s="298"/>
      <c r="AD209" s="298" t="s">
        <v>1213</v>
      </c>
      <c r="AE209" s="298"/>
      <c r="AF209" s="298"/>
      <c r="AG209" s="298" t="s">
        <v>416</v>
      </c>
      <c r="AH209" s="298"/>
      <c r="AI209" s="298"/>
      <c r="AJ209" s="298" t="s">
        <v>443</v>
      </c>
      <c r="AK209" s="298"/>
      <c r="AL209" s="298"/>
      <c r="AM209" s="298" t="s">
        <v>444</v>
      </c>
      <c r="AN209" s="298"/>
      <c r="AO209" s="298"/>
    </row>
    <row r="210" spans="1:43">
      <c r="B210" s="298">
        <v>90</v>
      </c>
      <c r="C210" s="298"/>
      <c r="D210" s="298"/>
      <c r="E210" s="298">
        <v>180</v>
      </c>
      <c r="F210" s="298"/>
      <c r="G210" s="298"/>
      <c r="H210" s="298">
        <v>210</v>
      </c>
      <c r="I210" s="298"/>
      <c r="J210" s="298"/>
      <c r="K210" s="298">
        <v>260</v>
      </c>
      <c r="L210" s="298"/>
      <c r="M210" s="298"/>
      <c r="P210" s="298">
        <v>140</v>
      </c>
      <c r="Q210" s="298"/>
      <c r="R210" s="298"/>
      <c r="S210" s="298">
        <v>270</v>
      </c>
      <c r="T210" s="298"/>
      <c r="U210" s="298"/>
      <c r="V210" s="298">
        <v>320</v>
      </c>
      <c r="W210" s="298"/>
      <c r="X210" s="298"/>
      <c r="Y210" s="298">
        <v>390</v>
      </c>
      <c r="Z210" s="298"/>
      <c r="AA210" s="298"/>
      <c r="AD210" s="298">
        <v>40</v>
      </c>
      <c r="AE210" s="298"/>
      <c r="AF210" s="298"/>
      <c r="AG210" s="298">
        <v>80</v>
      </c>
      <c r="AH210" s="298"/>
      <c r="AI210" s="298"/>
      <c r="AJ210" s="298">
        <v>90</v>
      </c>
      <c r="AK210" s="298"/>
      <c r="AL210" s="298"/>
      <c r="AM210" s="298">
        <v>110</v>
      </c>
      <c r="AN210" s="298"/>
      <c r="AO210" s="298"/>
    </row>
    <row r="213" spans="1:43" ht="15" customHeight="1">
      <c r="B213" s="15" t="s">
        <v>96</v>
      </c>
      <c r="G213" s="4"/>
      <c r="H213" s="4"/>
      <c r="I213" s="4"/>
      <c r="J213" s="4"/>
      <c r="K213" s="4"/>
      <c r="P213" s="15" t="s">
        <v>608</v>
      </c>
    </row>
    <row r="214" spans="1:43" ht="15" customHeight="1">
      <c r="B214" s="284" t="s">
        <v>1083</v>
      </c>
      <c r="C214" s="284"/>
      <c r="D214" s="284"/>
      <c r="E214" s="284"/>
      <c r="F214" s="284"/>
      <c r="G214" s="284"/>
      <c r="H214" s="284"/>
      <c r="I214" s="284"/>
      <c r="J214" s="284"/>
      <c r="K214" s="284"/>
      <c r="L214" s="284"/>
      <c r="M214" s="285"/>
      <c r="P214" s="284" t="s">
        <v>1083</v>
      </c>
      <c r="Q214" s="284"/>
      <c r="R214" s="284"/>
      <c r="S214" s="284"/>
      <c r="T214" s="284"/>
      <c r="U214" s="284"/>
      <c r="V214" s="284"/>
      <c r="W214" s="284"/>
      <c r="X214" s="284"/>
      <c r="Y214" s="284"/>
      <c r="Z214" s="284"/>
      <c r="AA214" s="285"/>
    </row>
    <row r="215" spans="1:43">
      <c r="B215" s="298" t="s">
        <v>1213</v>
      </c>
      <c r="C215" s="298"/>
      <c r="D215" s="298"/>
      <c r="E215" s="298" t="s">
        <v>416</v>
      </c>
      <c r="F215" s="298"/>
      <c r="G215" s="298"/>
      <c r="H215" s="298" t="s">
        <v>443</v>
      </c>
      <c r="I215" s="298"/>
      <c r="J215" s="298"/>
      <c r="K215" s="298" t="s">
        <v>444</v>
      </c>
      <c r="L215" s="298"/>
      <c r="M215" s="298"/>
      <c r="P215" s="298" t="s">
        <v>1213</v>
      </c>
      <c r="Q215" s="298"/>
      <c r="R215" s="298"/>
      <c r="S215" s="298" t="s">
        <v>416</v>
      </c>
      <c r="T215" s="298"/>
      <c r="U215" s="298"/>
      <c r="V215" s="298" t="s">
        <v>443</v>
      </c>
      <c r="W215" s="298"/>
      <c r="X215" s="298"/>
      <c r="Y215" s="298" t="s">
        <v>444</v>
      </c>
      <c r="Z215" s="298"/>
      <c r="AA215" s="298"/>
      <c r="AC215" s="15" t="s">
        <v>609</v>
      </c>
    </row>
    <row r="216" spans="1:43">
      <c r="B216" s="298">
        <v>50</v>
      </c>
      <c r="C216" s="298"/>
      <c r="D216" s="298"/>
      <c r="E216" s="298">
        <v>90</v>
      </c>
      <c r="F216" s="298"/>
      <c r="G216" s="298"/>
      <c r="H216" s="298">
        <v>110</v>
      </c>
      <c r="I216" s="298"/>
      <c r="J216" s="298"/>
      <c r="K216" s="298">
        <v>130</v>
      </c>
      <c r="L216" s="298"/>
      <c r="M216" s="298"/>
      <c r="P216" s="298">
        <v>100</v>
      </c>
      <c r="Q216" s="298"/>
      <c r="R216" s="298"/>
      <c r="S216" s="298">
        <v>200</v>
      </c>
      <c r="T216" s="298"/>
      <c r="U216" s="298"/>
      <c r="V216" s="298">
        <v>250</v>
      </c>
      <c r="W216" s="298"/>
      <c r="X216" s="298"/>
      <c r="Y216" s="298">
        <v>320</v>
      </c>
      <c r="Z216" s="298"/>
      <c r="AA216" s="298"/>
      <c r="AC216" s="15"/>
    </row>
    <row r="218" spans="1:43" ht="15.75">
      <c r="A218" s="282" t="s">
        <v>64</v>
      </c>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row>
    <row r="219" spans="1:43" ht="5.25" customHeight="1">
      <c r="A219" s="260"/>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260"/>
      <c r="AE219" s="260"/>
      <c r="AF219" s="260"/>
      <c r="AG219" s="260"/>
      <c r="AH219" s="260"/>
      <c r="AI219" s="260"/>
      <c r="AJ219" s="260"/>
      <c r="AK219" s="260"/>
      <c r="AL219" s="260"/>
      <c r="AM219" s="260"/>
      <c r="AN219" s="260"/>
      <c r="AO219" s="260"/>
      <c r="AP219" s="260"/>
      <c r="AQ219" s="260"/>
    </row>
    <row r="220" spans="1:43">
      <c r="A220" s="338" t="s">
        <v>450</v>
      </c>
      <c r="B220" s="338"/>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c r="AA220" s="338"/>
      <c r="AB220" s="338"/>
      <c r="AC220" s="338"/>
      <c r="AD220" s="338"/>
      <c r="AE220" s="338"/>
      <c r="AF220" s="338"/>
      <c r="AG220" s="338"/>
      <c r="AH220" s="338"/>
      <c r="AI220" s="338"/>
      <c r="AJ220" s="338"/>
      <c r="AK220" s="338"/>
      <c r="AL220" s="338"/>
      <c r="AM220" s="338"/>
      <c r="AN220" s="338"/>
      <c r="AO220" s="338"/>
      <c r="AP220" s="338"/>
      <c r="AQ220" s="338"/>
    </row>
    <row r="221" spans="1:43">
      <c r="E221" s="15" t="s">
        <v>451</v>
      </c>
      <c r="S221" s="15" t="s">
        <v>589</v>
      </c>
      <c r="AI221" s="15" t="s">
        <v>66</v>
      </c>
    </row>
    <row r="222" spans="1:43">
      <c r="E222" s="15" t="s">
        <v>535</v>
      </c>
      <c r="J222" s="280">
        <v>215</v>
      </c>
      <c r="K222" s="280"/>
      <c r="L222" s="15" t="s">
        <v>588</v>
      </c>
      <c r="S222" s="15" t="s">
        <v>535</v>
      </c>
      <c r="X222" s="280">
        <v>235</v>
      </c>
      <c r="Y222" s="280"/>
      <c r="Z222" s="15" t="s">
        <v>534</v>
      </c>
      <c r="AI222" s="15" t="s">
        <v>535</v>
      </c>
      <c r="AN222" s="280">
        <v>235</v>
      </c>
      <c r="AO222" s="280"/>
      <c r="AP222" s="47" t="s">
        <v>597</v>
      </c>
    </row>
    <row r="223" spans="1:43" ht="5.25" customHeight="1">
      <c r="E223" s="15"/>
      <c r="J223" s="255"/>
      <c r="K223" s="255"/>
      <c r="L223" s="15"/>
      <c r="S223" s="15"/>
      <c r="X223" s="255"/>
      <c r="Y223" s="255"/>
      <c r="Z223" s="15"/>
      <c r="AI223" s="15"/>
      <c r="AN223" s="255"/>
      <c r="AO223" s="255"/>
      <c r="AP223" s="47"/>
    </row>
    <row r="224" spans="1:43">
      <c r="A224" s="338" t="s">
        <v>604</v>
      </c>
      <c r="B224" s="338"/>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c r="AC224" s="338"/>
      <c r="AD224" s="338"/>
      <c r="AE224" s="338"/>
      <c r="AF224" s="338"/>
      <c r="AG224" s="338"/>
      <c r="AH224" s="338"/>
      <c r="AI224" s="338"/>
      <c r="AJ224" s="338"/>
      <c r="AK224" s="338"/>
      <c r="AL224" s="338"/>
      <c r="AM224" s="338"/>
      <c r="AN224" s="338"/>
      <c r="AO224" s="338"/>
      <c r="AP224" s="338"/>
      <c r="AQ224" s="338"/>
    </row>
    <row r="225" spans="1:43" ht="15.75">
      <c r="D225" s="15" t="s">
        <v>103</v>
      </c>
      <c r="N225" s="50"/>
      <c r="S225" s="15" t="s">
        <v>101</v>
      </c>
      <c r="AA225" s="50"/>
      <c r="AB225" s="50"/>
      <c r="AC225" s="50"/>
      <c r="AD225" s="50"/>
      <c r="AE225" s="50"/>
      <c r="AF225" s="50"/>
      <c r="AG225" s="50"/>
      <c r="AH225" s="50"/>
      <c r="AI225" s="50"/>
      <c r="AJ225" s="50"/>
      <c r="AK225" s="50"/>
      <c r="AL225" s="50"/>
      <c r="AM225" s="50"/>
      <c r="AN225" s="50"/>
      <c r="AO225" s="50"/>
      <c r="AP225" s="50"/>
      <c r="AQ225" s="50"/>
    </row>
    <row r="226" spans="1:43" ht="15.75">
      <c r="D226" s="15" t="s">
        <v>535</v>
      </c>
      <c r="I226" s="280">
        <v>275</v>
      </c>
      <c r="J226" s="280"/>
      <c r="K226" s="15" t="s">
        <v>534</v>
      </c>
      <c r="N226" s="50"/>
      <c r="S226" s="15" t="s">
        <v>535</v>
      </c>
      <c r="W226" s="280">
        <v>340</v>
      </c>
      <c r="X226" s="280"/>
      <c r="Y226" s="20" t="s">
        <v>534</v>
      </c>
      <c r="Z226" s="15"/>
      <c r="AA226" s="50"/>
      <c r="AB226" s="50"/>
      <c r="AC226" s="50"/>
      <c r="AD226" s="50"/>
      <c r="AE226" s="50"/>
      <c r="AF226" s="50"/>
      <c r="AG226" s="50"/>
      <c r="AH226" s="50"/>
      <c r="AI226" s="50"/>
      <c r="AJ226" s="50"/>
      <c r="AK226" s="50"/>
      <c r="AL226" s="50"/>
      <c r="AM226" s="50"/>
      <c r="AN226" s="50"/>
      <c r="AO226" s="50"/>
      <c r="AP226" s="50"/>
      <c r="AQ226" s="50"/>
    </row>
    <row r="227" spans="1:43" ht="5.25" customHeight="1">
      <c r="D227" s="15"/>
      <c r="I227" s="255"/>
      <c r="J227" s="255"/>
      <c r="K227" s="15"/>
      <c r="N227" s="50"/>
      <c r="S227" s="15"/>
      <c r="W227" s="255"/>
      <c r="X227" s="255"/>
      <c r="Y227" s="20"/>
      <c r="Z227" s="15"/>
      <c r="AA227" s="50"/>
      <c r="AB227" s="50"/>
      <c r="AC227" s="50"/>
      <c r="AD227" s="50"/>
      <c r="AE227" s="50"/>
      <c r="AF227" s="50"/>
      <c r="AG227" s="50"/>
      <c r="AH227" s="50"/>
      <c r="AI227" s="50"/>
      <c r="AJ227" s="50"/>
      <c r="AK227" s="50"/>
      <c r="AL227" s="50"/>
      <c r="AM227" s="50"/>
      <c r="AN227" s="50"/>
      <c r="AO227" s="50"/>
      <c r="AP227" s="50"/>
      <c r="AQ227" s="50"/>
    </row>
    <row r="228" spans="1:43" ht="15.75">
      <c r="A228" s="297" t="s">
        <v>447</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297"/>
      <c r="AO228" s="297"/>
      <c r="AP228" s="297"/>
      <c r="AQ228" s="297"/>
    </row>
    <row r="229" spans="1:43">
      <c r="E229" s="13" t="s">
        <v>448</v>
      </c>
      <c r="S229" s="15" t="s">
        <v>501</v>
      </c>
      <c r="AI229" s="15" t="s">
        <v>66</v>
      </c>
    </row>
    <row r="230" spans="1:43">
      <c r="E230" s="15" t="s">
        <v>535</v>
      </c>
      <c r="J230" s="280">
        <v>320</v>
      </c>
      <c r="K230" s="280"/>
      <c r="L230" s="15" t="s">
        <v>534</v>
      </c>
      <c r="S230" s="15" t="s">
        <v>535</v>
      </c>
      <c r="X230" s="280">
        <v>340</v>
      </c>
      <c r="Y230" s="280"/>
      <c r="Z230" s="15" t="s">
        <v>588</v>
      </c>
      <c r="AI230" s="15" t="s">
        <v>535</v>
      </c>
      <c r="AN230" s="280">
        <v>340</v>
      </c>
      <c r="AO230" s="280"/>
      <c r="AP230" s="47" t="s">
        <v>597</v>
      </c>
    </row>
    <row r="231" spans="1:43">
      <c r="E231" s="15" t="s">
        <v>449</v>
      </c>
      <c r="S231" s="15" t="s">
        <v>67</v>
      </c>
      <c r="AI231" s="15" t="s">
        <v>68</v>
      </c>
    </row>
    <row r="232" spans="1:43">
      <c r="E232" s="15" t="s">
        <v>535</v>
      </c>
      <c r="J232" s="280">
        <v>325</v>
      </c>
      <c r="K232" s="280"/>
      <c r="L232" s="15" t="s">
        <v>588</v>
      </c>
      <c r="S232" s="15" t="s">
        <v>535</v>
      </c>
      <c r="X232" s="280">
        <v>325</v>
      </c>
      <c r="Y232" s="280"/>
      <c r="Z232" s="15" t="s">
        <v>588</v>
      </c>
      <c r="AI232" s="15" t="s">
        <v>535</v>
      </c>
      <c r="AN232" s="280">
        <v>225</v>
      </c>
      <c r="AO232" s="280"/>
      <c r="AP232" s="47" t="s">
        <v>527</v>
      </c>
    </row>
    <row r="233" spans="1:43">
      <c r="E233" s="15" t="s">
        <v>69</v>
      </c>
    </row>
    <row r="234" spans="1:43">
      <c r="E234" s="15" t="s">
        <v>535</v>
      </c>
      <c r="J234" s="280">
        <v>235</v>
      </c>
      <c r="K234" s="280"/>
      <c r="L234" s="15" t="s">
        <v>520</v>
      </c>
    </row>
    <row r="235" spans="1:43">
      <c r="E235" s="15"/>
      <c r="S235" s="15"/>
      <c r="AI235" s="15"/>
    </row>
    <row r="236" spans="1:43">
      <c r="E236" s="15"/>
      <c r="S236" s="15"/>
      <c r="AI236" s="15"/>
    </row>
    <row r="237" spans="1:43">
      <c r="A237" s="338" t="s">
        <v>605</v>
      </c>
      <c r="B237" s="338"/>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c r="AC237" s="338"/>
      <c r="AD237" s="338"/>
      <c r="AE237" s="338"/>
      <c r="AF237" s="338"/>
      <c r="AG237" s="338"/>
      <c r="AH237" s="338"/>
      <c r="AI237" s="338"/>
      <c r="AJ237" s="338"/>
      <c r="AK237" s="338"/>
      <c r="AL237" s="338"/>
      <c r="AM237" s="338"/>
      <c r="AN237" s="338"/>
      <c r="AO237" s="338"/>
      <c r="AP237" s="338"/>
      <c r="AQ237" s="338"/>
    </row>
    <row r="238" spans="1:43">
      <c r="E238" s="15" t="s">
        <v>452</v>
      </c>
      <c r="S238" s="15" t="s">
        <v>102</v>
      </c>
    </row>
    <row r="239" spans="1:43">
      <c r="E239" s="15" t="s">
        <v>535</v>
      </c>
      <c r="J239" s="280">
        <v>374</v>
      </c>
      <c r="K239" s="280"/>
      <c r="L239" s="15" t="s">
        <v>534</v>
      </c>
      <c r="S239" s="15" t="s">
        <v>535</v>
      </c>
      <c r="X239" s="280">
        <v>374</v>
      </c>
      <c r="Y239" s="280"/>
      <c r="Z239" s="15" t="s">
        <v>534</v>
      </c>
    </row>
    <row r="241" spans="1:43" ht="15" customHeight="1">
      <c r="G241" s="15" t="s">
        <v>502</v>
      </c>
      <c r="Q241" s="284" t="s">
        <v>1083</v>
      </c>
      <c r="R241" s="284"/>
      <c r="S241" s="284"/>
      <c r="T241" s="284"/>
      <c r="U241" s="284"/>
      <c r="V241" s="284"/>
      <c r="W241" s="284"/>
      <c r="X241" s="284"/>
      <c r="Y241" s="284"/>
      <c r="Z241" s="284"/>
      <c r="AA241" s="284"/>
      <c r="AB241" s="285"/>
    </row>
    <row r="242" spans="1:43">
      <c r="G242" s="15" t="s">
        <v>453</v>
      </c>
      <c r="Q242" s="298" t="s">
        <v>1213</v>
      </c>
      <c r="R242" s="298"/>
      <c r="S242" s="298"/>
      <c r="T242" s="298" t="s">
        <v>416</v>
      </c>
      <c r="U242" s="298"/>
      <c r="V242" s="298"/>
      <c r="W242" s="298" t="s">
        <v>443</v>
      </c>
      <c r="X242" s="298"/>
      <c r="Y242" s="298"/>
      <c r="Z242" s="298" t="s">
        <v>444</v>
      </c>
      <c r="AA242" s="298"/>
      <c r="AB242" s="298"/>
    </row>
    <row r="243" spans="1:43">
      <c r="Q243" s="296">
        <v>535</v>
      </c>
      <c r="R243" s="296"/>
      <c r="S243" s="296"/>
      <c r="T243" s="296">
        <v>890</v>
      </c>
      <c r="U243" s="296"/>
      <c r="V243" s="296"/>
      <c r="W243" s="296">
        <v>1120</v>
      </c>
      <c r="X243" s="296"/>
      <c r="Y243" s="296"/>
      <c r="Z243" s="296">
        <v>1430</v>
      </c>
      <c r="AA243" s="296"/>
      <c r="AB243" s="296"/>
    </row>
    <row r="245" spans="1:43" ht="15.75">
      <c r="A245" s="282" t="s">
        <v>85</v>
      </c>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c r="AA245" s="282"/>
      <c r="AB245" s="282"/>
      <c r="AC245" s="282"/>
      <c r="AD245" s="282"/>
      <c r="AE245" s="282"/>
      <c r="AF245" s="282"/>
      <c r="AG245" s="282"/>
      <c r="AH245" s="282"/>
      <c r="AI245" s="282"/>
      <c r="AJ245" s="282"/>
      <c r="AK245" s="282"/>
      <c r="AL245" s="282"/>
      <c r="AM245" s="282"/>
      <c r="AN245" s="282"/>
      <c r="AO245" s="282"/>
      <c r="AP245" s="282"/>
      <c r="AQ245" s="282"/>
    </row>
    <row r="246" spans="1:43">
      <c r="AE246" s="15" t="s">
        <v>455</v>
      </c>
    </row>
    <row r="247" spans="1:43" ht="15" customHeight="1">
      <c r="F247" s="15" t="s">
        <v>454</v>
      </c>
      <c r="AE247" s="284" t="s">
        <v>1083</v>
      </c>
      <c r="AF247" s="284"/>
      <c r="AG247" s="284"/>
      <c r="AH247" s="284"/>
      <c r="AI247" s="284"/>
      <c r="AJ247" s="284"/>
      <c r="AK247" s="284"/>
      <c r="AL247" s="284"/>
      <c r="AM247" s="284"/>
      <c r="AN247" s="284"/>
      <c r="AO247" s="284"/>
      <c r="AP247" s="285"/>
    </row>
    <row r="248" spans="1:43">
      <c r="F248" s="15" t="s">
        <v>535</v>
      </c>
      <c r="K248" s="280">
        <v>910</v>
      </c>
      <c r="L248" s="280"/>
      <c r="M248" s="15" t="s">
        <v>534</v>
      </c>
      <c r="AE248" s="298" t="s">
        <v>1213</v>
      </c>
      <c r="AF248" s="298"/>
      <c r="AG248" s="298"/>
      <c r="AH248" s="298" t="s">
        <v>416</v>
      </c>
      <c r="AI248" s="298"/>
      <c r="AJ248" s="298"/>
      <c r="AK248" s="298" t="s">
        <v>443</v>
      </c>
      <c r="AL248" s="298"/>
      <c r="AM248" s="298"/>
      <c r="AN248" s="298" t="s">
        <v>444</v>
      </c>
      <c r="AO248" s="298"/>
      <c r="AP248" s="298"/>
    </row>
    <row r="249" spans="1:43">
      <c r="A249" s="300" t="s">
        <v>606</v>
      </c>
      <c r="B249" s="300"/>
      <c r="C249" s="300"/>
      <c r="D249" s="300"/>
      <c r="E249" s="300"/>
      <c r="F249" s="300"/>
      <c r="G249" s="300"/>
      <c r="H249" s="300"/>
      <c r="I249" s="300"/>
      <c r="J249" s="300"/>
      <c r="K249" s="300"/>
      <c r="L249" s="300"/>
      <c r="M249" s="300"/>
      <c r="N249" s="300"/>
      <c r="O249" s="300"/>
      <c r="P249" s="300"/>
      <c r="Q249" s="300"/>
      <c r="R249" s="300"/>
      <c r="S249" s="300"/>
      <c r="T249" s="300"/>
      <c r="AE249" s="296">
        <v>208</v>
      </c>
      <c r="AF249" s="296"/>
      <c r="AG249" s="296"/>
      <c r="AH249" s="296">
        <v>378</v>
      </c>
      <c r="AI249" s="296"/>
      <c r="AJ249" s="296"/>
      <c r="AK249" s="296">
        <v>468</v>
      </c>
      <c r="AL249" s="296"/>
      <c r="AM249" s="296"/>
      <c r="AN249" s="296">
        <v>588</v>
      </c>
      <c r="AO249" s="296"/>
      <c r="AP249" s="296"/>
    </row>
    <row r="250" spans="1:43">
      <c r="A250" s="15" t="s">
        <v>1084</v>
      </c>
    </row>
    <row r="251" spans="1:43" ht="6.75" customHeight="1">
      <c r="A251" s="15"/>
    </row>
    <row r="252" spans="1:43" ht="15.75">
      <c r="A252" s="282" t="s">
        <v>1108</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282"/>
      <c r="AF252" s="282"/>
      <c r="AG252" s="282"/>
      <c r="AH252" s="282"/>
      <c r="AI252" s="282"/>
      <c r="AJ252" s="282"/>
      <c r="AK252" s="282"/>
      <c r="AL252" s="282"/>
      <c r="AM252" s="282"/>
      <c r="AN252" s="282"/>
      <c r="AO252" s="282"/>
      <c r="AP252" s="282"/>
      <c r="AQ252" s="282"/>
    </row>
    <row r="255" spans="1:43" ht="15" customHeight="1">
      <c r="E255" s="280" t="s">
        <v>456</v>
      </c>
      <c r="F255" s="280"/>
      <c r="G255" s="280"/>
      <c r="H255" s="280"/>
      <c r="I255" s="280"/>
      <c r="J255" s="280"/>
      <c r="K255" s="280"/>
      <c r="S255" s="15" t="s">
        <v>456</v>
      </c>
      <c r="AH255" s="15" t="s">
        <v>458</v>
      </c>
    </row>
    <row r="256" spans="1:43" ht="15" customHeight="1">
      <c r="E256" s="295" t="s">
        <v>457</v>
      </c>
      <c r="F256" s="295"/>
      <c r="G256" s="295"/>
      <c r="H256" s="295"/>
      <c r="I256" s="295"/>
      <c r="J256" s="295"/>
      <c r="K256" s="295"/>
      <c r="S256" s="15" t="s">
        <v>459</v>
      </c>
      <c r="AH256" s="15" t="s">
        <v>459</v>
      </c>
    </row>
    <row r="257" spans="1:43" ht="15" customHeight="1">
      <c r="D257" s="284" t="s">
        <v>1083</v>
      </c>
      <c r="E257" s="284"/>
      <c r="F257" s="284"/>
      <c r="G257" s="284"/>
      <c r="H257" s="284"/>
      <c r="I257" s="284"/>
      <c r="J257" s="284"/>
      <c r="K257" s="284"/>
      <c r="L257" s="284"/>
      <c r="M257" s="284"/>
      <c r="N257" s="284"/>
      <c r="O257" s="285"/>
      <c r="R257" s="284" t="s">
        <v>1083</v>
      </c>
      <c r="S257" s="284"/>
      <c r="T257" s="284"/>
      <c r="U257" s="284"/>
      <c r="V257" s="284"/>
      <c r="W257" s="284"/>
      <c r="X257" s="284"/>
      <c r="Y257" s="284"/>
      <c r="Z257" s="284"/>
      <c r="AA257" s="284"/>
      <c r="AB257" s="284"/>
      <c r="AC257" s="285"/>
      <c r="AF257" s="284" t="s">
        <v>1083</v>
      </c>
      <c r="AG257" s="284"/>
      <c r="AH257" s="284"/>
      <c r="AI257" s="284"/>
      <c r="AJ257" s="284"/>
      <c r="AK257" s="284"/>
      <c r="AL257" s="284"/>
      <c r="AM257" s="284"/>
      <c r="AN257" s="284"/>
      <c r="AO257" s="284"/>
      <c r="AP257" s="284"/>
      <c r="AQ257" s="285"/>
    </row>
    <row r="258" spans="1:43">
      <c r="D258" s="298" t="s">
        <v>1213</v>
      </c>
      <c r="E258" s="298"/>
      <c r="F258" s="298"/>
      <c r="G258" s="298" t="s">
        <v>416</v>
      </c>
      <c r="H258" s="298"/>
      <c r="I258" s="298"/>
      <c r="J258" s="298" t="s">
        <v>443</v>
      </c>
      <c r="K258" s="298"/>
      <c r="L258" s="298"/>
      <c r="M258" s="298" t="s">
        <v>444</v>
      </c>
      <c r="N258" s="298"/>
      <c r="O258" s="298"/>
      <c r="R258" s="298" t="s">
        <v>1213</v>
      </c>
      <c r="S258" s="298"/>
      <c r="T258" s="298"/>
      <c r="U258" s="298" t="s">
        <v>416</v>
      </c>
      <c r="V258" s="298"/>
      <c r="W258" s="298"/>
      <c r="X258" s="298" t="s">
        <v>443</v>
      </c>
      <c r="Y258" s="298"/>
      <c r="Z258" s="298"/>
      <c r="AA258" s="298" t="s">
        <v>444</v>
      </c>
      <c r="AB258" s="298"/>
      <c r="AC258" s="298"/>
      <c r="AF258" s="298" t="s">
        <v>1213</v>
      </c>
      <c r="AG258" s="298"/>
      <c r="AH258" s="298"/>
      <c r="AI258" s="298" t="s">
        <v>416</v>
      </c>
      <c r="AJ258" s="298"/>
      <c r="AK258" s="298"/>
      <c r="AL258" s="298" t="s">
        <v>443</v>
      </c>
      <c r="AM258" s="298"/>
      <c r="AN258" s="298"/>
      <c r="AO258" s="298" t="s">
        <v>444</v>
      </c>
      <c r="AP258" s="298"/>
      <c r="AQ258" s="298"/>
    </row>
    <row r="259" spans="1:43">
      <c r="B259" s="364" t="s">
        <v>1107</v>
      </c>
      <c r="C259" s="365"/>
      <c r="D259" s="296">
        <v>120</v>
      </c>
      <c r="E259" s="296"/>
      <c r="F259" s="296"/>
      <c r="G259" s="296">
        <v>220</v>
      </c>
      <c r="H259" s="296"/>
      <c r="I259" s="296"/>
      <c r="J259" s="296">
        <v>260</v>
      </c>
      <c r="K259" s="296"/>
      <c r="L259" s="296"/>
      <c r="M259" s="296">
        <v>290</v>
      </c>
      <c r="N259" s="296"/>
      <c r="O259" s="296"/>
      <c r="P259" s="364" t="s">
        <v>1107</v>
      </c>
      <c r="Q259" s="365"/>
      <c r="R259" s="296">
        <v>110</v>
      </c>
      <c r="S259" s="296"/>
      <c r="T259" s="296"/>
      <c r="U259" s="296">
        <v>200</v>
      </c>
      <c r="V259" s="296"/>
      <c r="W259" s="296"/>
      <c r="X259" s="296">
        <v>230</v>
      </c>
      <c r="Y259" s="296"/>
      <c r="Z259" s="296"/>
      <c r="AA259" s="296">
        <v>260</v>
      </c>
      <c r="AB259" s="296"/>
      <c r="AC259" s="296"/>
      <c r="AD259" s="364" t="s">
        <v>1107</v>
      </c>
      <c r="AE259" s="365"/>
      <c r="AF259" s="296">
        <v>90</v>
      </c>
      <c r="AG259" s="296"/>
      <c r="AH259" s="296"/>
      <c r="AI259" s="296">
        <v>170</v>
      </c>
      <c r="AJ259" s="296"/>
      <c r="AK259" s="296"/>
      <c r="AL259" s="296">
        <v>190</v>
      </c>
      <c r="AM259" s="296"/>
      <c r="AN259" s="296"/>
      <c r="AO259" s="296">
        <v>210</v>
      </c>
      <c r="AP259" s="296"/>
      <c r="AQ259" s="296"/>
    </row>
    <row r="260" spans="1:43">
      <c r="B260" s="364" t="s">
        <v>1109</v>
      </c>
      <c r="C260" s="365"/>
      <c r="D260" s="296">
        <v>170</v>
      </c>
      <c r="E260" s="296"/>
      <c r="F260" s="296"/>
      <c r="G260" s="296">
        <v>340</v>
      </c>
      <c r="H260" s="296"/>
      <c r="I260" s="296"/>
      <c r="J260" s="296">
        <v>390</v>
      </c>
      <c r="K260" s="296"/>
      <c r="L260" s="296"/>
      <c r="M260" s="296">
        <v>440</v>
      </c>
      <c r="N260" s="296"/>
      <c r="O260" s="296"/>
      <c r="P260" s="364" t="s">
        <v>1109</v>
      </c>
      <c r="Q260" s="365"/>
      <c r="R260" s="296">
        <v>150</v>
      </c>
      <c r="S260" s="296"/>
      <c r="T260" s="296"/>
      <c r="U260" s="296">
        <v>310</v>
      </c>
      <c r="V260" s="296"/>
      <c r="W260" s="296"/>
      <c r="X260" s="296">
        <v>350</v>
      </c>
      <c r="Y260" s="296"/>
      <c r="Z260" s="296"/>
      <c r="AA260" s="296">
        <v>390</v>
      </c>
      <c r="AB260" s="296"/>
      <c r="AC260" s="296"/>
      <c r="AD260" s="364" t="s">
        <v>1109</v>
      </c>
      <c r="AE260" s="365"/>
      <c r="AF260" s="296">
        <v>130</v>
      </c>
      <c r="AG260" s="296"/>
      <c r="AH260" s="296"/>
      <c r="AI260" s="296">
        <v>260</v>
      </c>
      <c r="AJ260" s="296"/>
      <c r="AK260" s="296"/>
      <c r="AL260" s="296">
        <v>290</v>
      </c>
      <c r="AM260" s="296"/>
      <c r="AN260" s="296"/>
      <c r="AO260" s="296">
        <v>320</v>
      </c>
      <c r="AP260" s="296"/>
      <c r="AQ260" s="296"/>
    </row>
    <row r="263" spans="1:43">
      <c r="D263" s="15" t="s">
        <v>460</v>
      </c>
      <c r="S263" s="15" t="s">
        <v>462</v>
      </c>
    </row>
    <row r="264" spans="1:43">
      <c r="D264" s="15" t="s">
        <v>461</v>
      </c>
      <c r="S264" s="15" t="s">
        <v>463</v>
      </c>
      <c r="AH264" s="15" t="s">
        <v>561</v>
      </c>
    </row>
    <row r="265" spans="1:43" ht="15" customHeight="1">
      <c r="D265" s="284" t="s">
        <v>1083</v>
      </c>
      <c r="E265" s="284"/>
      <c r="F265" s="284"/>
      <c r="G265" s="284"/>
      <c r="H265" s="284"/>
      <c r="I265" s="284"/>
      <c r="J265" s="284"/>
      <c r="K265" s="284"/>
      <c r="L265" s="284"/>
      <c r="M265" s="284"/>
      <c r="N265" s="284"/>
      <c r="O265" s="285"/>
      <c r="R265" s="284" t="s">
        <v>1083</v>
      </c>
      <c r="S265" s="284"/>
      <c r="T265" s="284"/>
      <c r="U265" s="284"/>
      <c r="V265" s="284"/>
      <c r="W265" s="284"/>
      <c r="X265" s="284"/>
      <c r="Y265" s="284"/>
      <c r="Z265" s="284"/>
      <c r="AA265" s="284"/>
      <c r="AB265" s="284"/>
      <c r="AC265" s="285"/>
      <c r="AF265" s="284" t="s">
        <v>1083</v>
      </c>
      <c r="AG265" s="284"/>
      <c r="AH265" s="284"/>
      <c r="AI265" s="284"/>
      <c r="AJ265" s="284"/>
      <c r="AK265" s="284"/>
      <c r="AL265" s="284"/>
      <c r="AM265" s="284"/>
      <c r="AN265" s="284"/>
      <c r="AO265" s="284"/>
      <c r="AP265" s="284"/>
      <c r="AQ265" s="285"/>
    </row>
    <row r="266" spans="1:43">
      <c r="D266" s="298" t="s">
        <v>1213</v>
      </c>
      <c r="E266" s="298"/>
      <c r="F266" s="298"/>
      <c r="G266" s="298" t="s">
        <v>416</v>
      </c>
      <c r="H266" s="298"/>
      <c r="I266" s="298"/>
      <c r="J266" s="298" t="s">
        <v>443</v>
      </c>
      <c r="K266" s="298"/>
      <c r="L266" s="298"/>
      <c r="M266" s="298" t="s">
        <v>444</v>
      </c>
      <c r="N266" s="298"/>
      <c r="O266" s="298"/>
      <c r="R266" s="298" t="s">
        <v>1213</v>
      </c>
      <c r="S266" s="298"/>
      <c r="T266" s="298"/>
      <c r="U266" s="298" t="s">
        <v>416</v>
      </c>
      <c r="V266" s="298"/>
      <c r="W266" s="298"/>
      <c r="X266" s="298" t="s">
        <v>443</v>
      </c>
      <c r="Y266" s="298"/>
      <c r="Z266" s="298"/>
      <c r="AA266" s="298" t="s">
        <v>444</v>
      </c>
      <c r="AB266" s="298"/>
      <c r="AC266" s="298"/>
      <c r="AF266" s="298" t="s">
        <v>1213</v>
      </c>
      <c r="AG266" s="298"/>
      <c r="AH266" s="298"/>
      <c r="AI266" s="298" t="s">
        <v>416</v>
      </c>
      <c r="AJ266" s="298"/>
      <c r="AK266" s="298"/>
      <c r="AL266" s="298" t="s">
        <v>443</v>
      </c>
      <c r="AM266" s="298"/>
      <c r="AN266" s="298"/>
      <c r="AO266" s="298" t="s">
        <v>444</v>
      </c>
      <c r="AP266" s="298"/>
      <c r="AQ266" s="298"/>
    </row>
    <row r="267" spans="1:43">
      <c r="B267" s="364" t="s">
        <v>1107</v>
      </c>
      <c r="C267" s="365"/>
      <c r="D267" s="296">
        <v>150</v>
      </c>
      <c r="E267" s="296"/>
      <c r="F267" s="296"/>
      <c r="G267" s="296">
        <v>300</v>
      </c>
      <c r="H267" s="296"/>
      <c r="I267" s="296"/>
      <c r="J267" s="296">
        <v>330</v>
      </c>
      <c r="K267" s="296"/>
      <c r="L267" s="296"/>
      <c r="M267" s="296">
        <v>390</v>
      </c>
      <c r="N267" s="296"/>
      <c r="O267" s="296"/>
      <c r="P267" s="364" t="s">
        <v>1107</v>
      </c>
      <c r="Q267" s="365"/>
      <c r="R267" s="296">
        <v>90</v>
      </c>
      <c r="S267" s="296"/>
      <c r="T267" s="296"/>
      <c r="U267" s="296">
        <v>170</v>
      </c>
      <c r="V267" s="296"/>
      <c r="W267" s="296"/>
      <c r="X267" s="296">
        <v>190</v>
      </c>
      <c r="Y267" s="296"/>
      <c r="Z267" s="296"/>
      <c r="AA267" s="296">
        <v>210</v>
      </c>
      <c r="AB267" s="296"/>
      <c r="AC267" s="296"/>
      <c r="AD267" s="364" t="s">
        <v>1107</v>
      </c>
      <c r="AE267" s="365"/>
      <c r="AF267" s="296">
        <v>140</v>
      </c>
      <c r="AG267" s="296"/>
      <c r="AH267" s="296"/>
      <c r="AI267" s="296">
        <v>270</v>
      </c>
      <c r="AJ267" s="296"/>
      <c r="AK267" s="296"/>
      <c r="AL267" s="296">
        <v>340</v>
      </c>
      <c r="AM267" s="296"/>
      <c r="AN267" s="296"/>
      <c r="AO267" s="296">
        <v>430</v>
      </c>
      <c r="AP267" s="296"/>
      <c r="AQ267" s="296"/>
    </row>
    <row r="268" spans="1:43">
      <c r="B268" s="364" t="s">
        <v>1109</v>
      </c>
      <c r="C268" s="365"/>
      <c r="D268" s="296">
        <v>240</v>
      </c>
      <c r="E268" s="296"/>
      <c r="F268" s="296"/>
      <c r="G268" s="296">
        <v>450</v>
      </c>
      <c r="H268" s="296"/>
      <c r="I268" s="296"/>
      <c r="J268" s="296">
        <v>510</v>
      </c>
      <c r="K268" s="296"/>
      <c r="L268" s="296"/>
      <c r="M268" s="296">
        <v>570</v>
      </c>
      <c r="N268" s="296"/>
      <c r="O268" s="296"/>
      <c r="P268" s="364" t="s">
        <v>1109</v>
      </c>
      <c r="Q268" s="365"/>
      <c r="R268" s="296">
        <v>130</v>
      </c>
      <c r="S268" s="296"/>
      <c r="T268" s="296"/>
      <c r="U268" s="296">
        <v>260</v>
      </c>
      <c r="V268" s="296"/>
      <c r="W268" s="296"/>
      <c r="X268" s="296">
        <v>290</v>
      </c>
      <c r="Y268" s="296"/>
      <c r="Z268" s="296"/>
      <c r="AA268" s="296">
        <v>320</v>
      </c>
      <c r="AB268" s="296"/>
      <c r="AC268" s="296"/>
      <c r="AD268" s="364" t="s">
        <v>1109</v>
      </c>
      <c r="AE268" s="365"/>
      <c r="AF268" s="296">
        <v>220</v>
      </c>
      <c r="AG268" s="296"/>
      <c r="AH268" s="296"/>
      <c r="AI268" s="296">
        <v>410</v>
      </c>
      <c r="AJ268" s="296"/>
      <c r="AK268" s="296"/>
      <c r="AL268" s="296">
        <v>520</v>
      </c>
      <c r="AM268" s="296"/>
      <c r="AN268" s="296"/>
      <c r="AO268" s="296">
        <v>660</v>
      </c>
      <c r="AP268" s="296"/>
      <c r="AQ268" s="296"/>
    </row>
    <row r="269" spans="1:43" ht="3" customHeight="1">
      <c r="B269" s="259"/>
      <c r="C269" s="257"/>
      <c r="D269" s="254"/>
      <c r="E269" s="254"/>
      <c r="F269" s="254"/>
      <c r="G269" s="254"/>
      <c r="H269" s="254"/>
      <c r="I269" s="254"/>
      <c r="J269" s="254"/>
      <c r="K269" s="254"/>
      <c r="L269" s="254"/>
      <c r="M269" s="254"/>
      <c r="N269" s="254"/>
      <c r="O269" s="254"/>
      <c r="P269" s="259"/>
      <c r="Q269" s="257"/>
      <c r="R269" s="254"/>
      <c r="S269" s="254"/>
      <c r="T269" s="254"/>
      <c r="U269" s="254"/>
      <c r="V269" s="254"/>
      <c r="W269" s="254"/>
      <c r="X269" s="254"/>
      <c r="Y269" s="254"/>
      <c r="Z269" s="254"/>
      <c r="AA269" s="254"/>
      <c r="AB269" s="254"/>
      <c r="AC269" s="254"/>
      <c r="AD269" s="259"/>
      <c r="AE269" s="257"/>
      <c r="AF269" s="254"/>
      <c r="AG269" s="254"/>
      <c r="AH269" s="254"/>
      <c r="AI269" s="254"/>
      <c r="AJ269" s="254"/>
      <c r="AK269" s="254"/>
      <c r="AL269" s="254"/>
      <c r="AM269" s="254"/>
      <c r="AN269" s="254"/>
      <c r="AO269" s="254"/>
      <c r="AP269" s="254"/>
      <c r="AQ269" s="254"/>
    </row>
    <row r="270" spans="1:43" ht="15.75">
      <c r="A270" s="282" t="s">
        <v>464</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282"/>
      <c r="AE270" s="282"/>
      <c r="AF270" s="282"/>
      <c r="AG270" s="282"/>
      <c r="AH270" s="282"/>
      <c r="AI270" s="282"/>
      <c r="AJ270" s="282"/>
      <c r="AK270" s="282"/>
      <c r="AL270" s="282"/>
      <c r="AM270" s="282"/>
      <c r="AN270" s="282"/>
      <c r="AO270" s="282"/>
      <c r="AP270" s="282"/>
      <c r="AQ270" s="282"/>
    </row>
    <row r="271" spans="1:43">
      <c r="E271" s="296" t="s">
        <v>466</v>
      </c>
      <c r="F271" s="296"/>
      <c r="G271" s="296"/>
      <c r="H271" s="296"/>
      <c r="I271" s="296"/>
      <c r="J271" s="296"/>
      <c r="K271" s="296"/>
      <c r="L271" s="296"/>
      <c r="M271" s="296"/>
      <c r="N271" s="296"/>
      <c r="O271" s="296"/>
      <c r="P271" s="296"/>
      <c r="Q271" s="296"/>
      <c r="R271" s="296"/>
      <c r="S271" s="296"/>
      <c r="Y271" s="15" t="s">
        <v>565</v>
      </c>
      <c r="AI271" s="15" t="s">
        <v>467</v>
      </c>
    </row>
    <row r="272" spans="1:43" ht="15" customHeight="1">
      <c r="E272" s="296" t="s">
        <v>97</v>
      </c>
      <c r="F272" s="296"/>
      <c r="G272" s="296"/>
      <c r="H272" s="296" t="s">
        <v>98</v>
      </c>
      <c r="I272" s="296"/>
      <c r="J272" s="296"/>
      <c r="K272" s="296" t="s">
        <v>99</v>
      </c>
      <c r="L272" s="296"/>
      <c r="M272" s="296"/>
      <c r="N272" s="296" t="s">
        <v>100</v>
      </c>
      <c r="O272" s="296"/>
      <c r="P272" s="296"/>
      <c r="Q272" s="296" t="s">
        <v>465</v>
      </c>
      <c r="R272" s="296"/>
      <c r="S272" s="296"/>
      <c r="Y272" s="280">
        <v>40</v>
      </c>
      <c r="Z272" s="280"/>
      <c r="AA272" s="15" t="s">
        <v>527</v>
      </c>
      <c r="AI272" s="15" t="s">
        <v>536</v>
      </c>
      <c r="AN272" s="280">
        <v>40</v>
      </c>
      <c r="AO272" s="280"/>
      <c r="AP272" s="15" t="s">
        <v>527</v>
      </c>
    </row>
    <row r="273" spans="1:43">
      <c r="E273" s="296">
        <v>810</v>
      </c>
      <c r="F273" s="296"/>
      <c r="G273" s="296"/>
      <c r="H273" s="296">
        <v>405</v>
      </c>
      <c r="I273" s="296"/>
      <c r="J273" s="296"/>
      <c r="K273" s="296">
        <v>180</v>
      </c>
      <c r="L273" s="296"/>
      <c r="M273" s="296"/>
      <c r="N273" s="296">
        <v>145</v>
      </c>
      <c r="O273" s="296"/>
      <c r="P273" s="296"/>
      <c r="Q273" s="296">
        <v>110</v>
      </c>
      <c r="R273" s="296"/>
      <c r="S273" s="296"/>
    </row>
    <row r="274" spans="1:43">
      <c r="E274" s="15" t="s">
        <v>468</v>
      </c>
      <c r="Y274" s="15" t="s">
        <v>564</v>
      </c>
      <c r="AF274" s="15" t="s">
        <v>562</v>
      </c>
    </row>
    <row r="275" spans="1:43">
      <c r="E275" s="15" t="s">
        <v>537</v>
      </c>
      <c r="I275" s="280">
        <v>31</v>
      </c>
      <c r="J275" s="280"/>
      <c r="K275" s="15" t="s">
        <v>527</v>
      </c>
      <c r="Y275" s="280">
        <v>40</v>
      </c>
      <c r="Z275" s="280"/>
      <c r="AA275" s="15" t="s">
        <v>527</v>
      </c>
      <c r="AF275" s="15" t="s">
        <v>563</v>
      </c>
    </row>
    <row r="277" spans="1:43">
      <c r="B277" s="32" t="s">
        <v>1110</v>
      </c>
      <c r="C277" s="32"/>
      <c r="D277" s="32"/>
      <c r="E277" s="201"/>
      <c r="F277" s="201"/>
      <c r="G277" s="201"/>
      <c r="H277" s="201"/>
      <c r="I277" s="201"/>
      <c r="J277" s="201"/>
      <c r="K277" s="201"/>
      <c r="L277" s="201"/>
    </row>
    <row r="278" spans="1:43">
      <c r="B278" s="32" t="s">
        <v>1111</v>
      </c>
      <c r="C278" s="32"/>
      <c r="D278" s="32"/>
    </row>
    <row r="279" spans="1:43">
      <c r="B279" s="32" t="s">
        <v>1112</v>
      </c>
      <c r="C279" s="32"/>
      <c r="D279" s="32"/>
    </row>
    <row r="280" spans="1:43" hidden="1"/>
    <row r="281" spans="1:43" ht="15.75">
      <c r="A281" s="282" t="s">
        <v>592</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282"/>
      <c r="AE281" s="282"/>
      <c r="AF281" s="282"/>
      <c r="AG281" s="282"/>
      <c r="AH281" s="282"/>
      <c r="AI281" s="282"/>
      <c r="AJ281" s="282"/>
      <c r="AK281" s="282"/>
      <c r="AL281" s="282"/>
      <c r="AM281" s="282"/>
      <c r="AN281" s="282"/>
      <c r="AO281" s="282"/>
      <c r="AP281" s="282"/>
      <c r="AQ281" s="282"/>
    </row>
    <row r="282" spans="1:43">
      <c r="A282" s="15" t="s">
        <v>1085</v>
      </c>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row>
    <row r="283" spans="1:43" ht="3" customHeight="1"/>
    <row r="284" spans="1:43" ht="15.75">
      <c r="A284" s="282" t="s">
        <v>622</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282"/>
      <c r="AE284" s="282"/>
      <c r="AF284" s="282"/>
      <c r="AG284" s="282"/>
      <c r="AH284" s="282"/>
      <c r="AI284" s="282"/>
      <c r="AJ284" s="282"/>
      <c r="AK284" s="282"/>
      <c r="AL284" s="282"/>
      <c r="AM284" s="282"/>
      <c r="AN284" s="282"/>
      <c r="AO284" s="282"/>
      <c r="AP284" s="282"/>
      <c r="AQ284" s="282"/>
    </row>
    <row r="285" spans="1:43">
      <c r="A285" s="15" t="s">
        <v>470</v>
      </c>
      <c r="AP285" s="15"/>
      <c r="AQ285" s="15"/>
    </row>
    <row r="286" spans="1:43" ht="15.75" thickBot="1">
      <c r="K286" s="423" t="s">
        <v>87</v>
      </c>
      <c r="L286" s="423"/>
      <c r="M286" s="423"/>
      <c r="N286" s="423"/>
      <c r="O286" s="423"/>
      <c r="P286" s="423">
        <v>150</v>
      </c>
      <c r="Q286" s="423"/>
      <c r="R286" s="423">
        <v>200</v>
      </c>
      <c r="S286" s="423"/>
      <c r="T286" s="423">
        <v>250</v>
      </c>
      <c r="U286" s="423"/>
      <c r="V286" s="423">
        <v>300</v>
      </c>
      <c r="W286" s="423"/>
      <c r="X286" s="423">
        <v>350</v>
      </c>
      <c r="Y286" s="423"/>
      <c r="Z286" s="423">
        <v>400</v>
      </c>
      <c r="AA286" s="423"/>
      <c r="AB286" s="423">
        <v>450</v>
      </c>
      <c r="AC286" s="423"/>
      <c r="AD286" s="423">
        <v>500</v>
      </c>
      <c r="AE286" s="423"/>
      <c r="AF286" s="423">
        <v>600</v>
      </c>
      <c r="AG286" s="423"/>
      <c r="AH286" s="423">
        <v>700</v>
      </c>
      <c r="AI286" s="423"/>
      <c r="AJ286" s="423">
        <v>800</v>
      </c>
      <c r="AK286" s="423"/>
      <c r="AL286" s="423">
        <v>900</v>
      </c>
      <c r="AM286" s="423"/>
      <c r="AN286" s="424">
        <v>1000</v>
      </c>
      <c r="AO286" s="424"/>
      <c r="AP286" s="15"/>
      <c r="AQ286" s="15"/>
    </row>
    <row r="287" spans="1:43">
      <c r="K287" s="422" t="s">
        <v>469</v>
      </c>
      <c r="L287" s="422"/>
      <c r="M287" s="422"/>
      <c r="N287" s="422"/>
      <c r="O287" s="422"/>
      <c r="P287" s="422">
        <v>79</v>
      </c>
      <c r="Q287" s="422"/>
      <c r="R287" s="422">
        <v>88</v>
      </c>
      <c r="S287" s="422"/>
      <c r="T287" s="422">
        <v>99</v>
      </c>
      <c r="U287" s="422"/>
      <c r="V287" s="422">
        <v>110</v>
      </c>
      <c r="W287" s="422"/>
      <c r="X287" s="422">
        <v>121</v>
      </c>
      <c r="Y287" s="422"/>
      <c r="Z287" s="422">
        <v>143</v>
      </c>
      <c r="AA287" s="422"/>
      <c r="AB287" s="422">
        <v>160</v>
      </c>
      <c r="AC287" s="422"/>
      <c r="AD287" s="422">
        <v>171</v>
      </c>
      <c r="AE287" s="422"/>
      <c r="AF287" s="422">
        <v>198</v>
      </c>
      <c r="AG287" s="422"/>
      <c r="AH287" s="422">
        <v>220</v>
      </c>
      <c r="AI287" s="422"/>
      <c r="AJ287" s="422">
        <v>242</v>
      </c>
      <c r="AK287" s="422"/>
      <c r="AL287" s="422">
        <v>275</v>
      </c>
      <c r="AM287" s="422"/>
      <c r="AN287" s="422">
        <v>303</v>
      </c>
      <c r="AO287" s="422"/>
    </row>
    <row r="288" spans="1:43">
      <c r="A288" s="15" t="s">
        <v>471</v>
      </c>
      <c r="B288" s="29"/>
      <c r="C288" s="29"/>
      <c r="D288" s="29"/>
      <c r="E288" s="29"/>
      <c r="F288" s="29"/>
      <c r="G288" s="29"/>
      <c r="H288" s="29"/>
      <c r="I288" s="29"/>
      <c r="J288" s="29"/>
    </row>
    <row r="289" spans="1:43" ht="15.75" thickBot="1">
      <c r="K289" s="423" t="s">
        <v>87</v>
      </c>
      <c r="L289" s="423"/>
      <c r="M289" s="423"/>
      <c r="N289" s="423"/>
      <c r="O289" s="423"/>
      <c r="P289" s="423">
        <v>150</v>
      </c>
      <c r="Q289" s="423"/>
      <c r="R289" s="423">
        <v>200</v>
      </c>
      <c r="S289" s="423"/>
      <c r="T289" s="423">
        <v>250</v>
      </c>
      <c r="U289" s="423"/>
      <c r="V289" s="423">
        <v>300</v>
      </c>
      <c r="W289" s="423"/>
      <c r="X289" s="423">
        <v>350</v>
      </c>
      <c r="Y289" s="423"/>
      <c r="Z289" s="423">
        <v>400</v>
      </c>
      <c r="AA289" s="423"/>
      <c r="AB289" s="423">
        <v>450</v>
      </c>
      <c r="AC289" s="423"/>
      <c r="AD289" s="423">
        <v>500</v>
      </c>
      <c r="AE289" s="423"/>
      <c r="AF289" s="423">
        <v>600</v>
      </c>
      <c r="AG289" s="423"/>
      <c r="AH289" s="423">
        <v>700</v>
      </c>
      <c r="AI289" s="423"/>
      <c r="AJ289" s="423">
        <v>800</v>
      </c>
      <c r="AK289" s="423"/>
      <c r="AL289" s="299"/>
      <c r="AM289" s="299"/>
      <c r="AN289" s="299"/>
      <c r="AO289" s="299"/>
    </row>
    <row r="290" spans="1:43">
      <c r="K290" s="422" t="s">
        <v>469</v>
      </c>
      <c r="L290" s="422"/>
      <c r="M290" s="422"/>
      <c r="N290" s="422"/>
      <c r="O290" s="422"/>
      <c r="P290" s="422">
        <v>50</v>
      </c>
      <c r="Q290" s="422"/>
      <c r="R290" s="422">
        <v>61</v>
      </c>
      <c r="S290" s="422"/>
      <c r="T290" s="422">
        <v>72</v>
      </c>
      <c r="U290" s="422"/>
      <c r="V290" s="422">
        <v>77</v>
      </c>
      <c r="W290" s="422"/>
      <c r="X290" s="422">
        <v>83</v>
      </c>
      <c r="Y290" s="422"/>
      <c r="Z290" s="422">
        <v>88</v>
      </c>
      <c r="AA290" s="422"/>
      <c r="AB290" s="422">
        <v>94</v>
      </c>
      <c r="AC290" s="422"/>
      <c r="AD290" s="422">
        <v>99</v>
      </c>
      <c r="AE290" s="422"/>
      <c r="AF290" s="422">
        <v>110</v>
      </c>
      <c r="AG290" s="422"/>
      <c r="AH290" s="422">
        <v>132</v>
      </c>
      <c r="AI290" s="422"/>
      <c r="AJ290" s="422">
        <v>165</v>
      </c>
      <c r="AK290" s="422"/>
      <c r="AL290" s="293"/>
      <c r="AM290" s="293"/>
      <c r="AN290" s="293"/>
      <c r="AO290" s="293"/>
    </row>
    <row r="291" spans="1:43">
      <c r="A291" s="15" t="s">
        <v>472</v>
      </c>
    </row>
    <row r="292" spans="1:43" ht="15.75" thickBot="1">
      <c r="K292" s="423" t="s">
        <v>87</v>
      </c>
      <c r="L292" s="423"/>
      <c r="M292" s="423"/>
      <c r="N292" s="423"/>
      <c r="O292" s="423"/>
      <c r="P292" s="423">
        <v>300</v>
      </c>
      <c r="Q292" s="423"/>
      <c r="R292" s="423">
        <v>350</v>
      </c>
      <c r="S292" s="423"/>
      <c r="T292" s="423">
        <v>400</v>
      </c>
      <c r="U292" s="423"/>
      <c r="V292" s="423">
        <v>450</v>
      </c>
      <c r="W292" s="423"/>
      <c r="X292" s="423">
        <v>500</v>
      </c>
      <c r="Y292" s="423"/>
      <c r="Z292" s="423">
        <v>600</v>
      </c>
      <c r="AA292" s="423"/>
      <c r="AB292" s="423">
        <v>700</v>
      </c>
      <c r="AC292" s="423"/>
      <c r="AD292" s="423">
        <v>800</v>
      </c>
      <c r="AE292" s="423"/>
      <c r="AF292" s="299"/>
      <c r="AG292" s="299"/>
      <c r="AH292" s="299"/>
      <c r="AI292" s="299"/>
      <c r="AJ292" s="299"/>
      <c r="AK292" s="299"/>
      <c r="AL292" s="299"/>
      <c r="AM292" s="299"/>
      <c r="AN292" s="299"/>
      <c r="AO292" s="299"/>
    </row>
    <row r="293" spans="1:43">
      <c r="K293" s="422" t="s">
        <v>469</v>
      </c>
      <c r="L293" s="422"/>
      <c r="M293" s="422"/>
      <c r="N293" s="422"/>
      <c r="O293" s="422"/>
      <c r="P293" s="422">
        <v>57</v>
      </c>
      <c r="Q293" s="422"/>
      <c r="R293" s="422">
        <v>68</v>
      </c>
      <c r="S293" s="422"/>
      <c r="T293" s="422">
        <v>79</v>
      </c>
      <c r="U293" s="422"/>
      <c r="V293" s="422">
        <v>89</v>
      </c>
      <c r="W293" s="422"/>
      <c r="X293" s="422">
        <v>100</v>
      </c>
      <c r="Y293" s="422"/>
      <c r="Z293" s="422">
        <v>122</v>
      </c>
      <c r="AA293" s="422"/>
      <c r="AB293" s="422">
        <v>143</v>
      </c>
      <c r="AC293" s="422"/>
      <c r="AD293" s="422">
        <v>165</v>
      </c>
      <c r="AE293" s="422"/>
      <c r="AF293" s="293"/>
      <c r="AG293" s="293"/>
      <c r="AH293" s="293"/>
      <c r="AI293" s="293"/>
      <c r="AJ293" s="293"/>
      <c r="AK293" s="293"/>
      <c r="AL293" s="293"/>
      <c r="AM293" s="293"/>
      <c r="AN293" s="293"/>
      <c r="AO293" s="293"/>
    </row>
    <row r="294" spans="1:43" ht="15.75">
      <c r="A294" s="282" t="s">
        <v>473</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282"/>
      <c r="AE294" s="282"/>
      <c r="AF294" s="282"/>
      <c r="AG294" s="282"/>
      <c r="AH294" s="282"/>
      <c r="AI294" s="282"/>
      <c r="AJ294" s="282"/>
      <c r="AK294" s="282"/>
      <c r="AL294" s="282"/>
      <c r="AM294" s="282"/>
      <c r="AN294" s="282"/>
      <c r="AO294" s="282"/>
      <c r="AP294" s="282"/>
      <c r="AQ294" s="282"/>
    </row>
    <row r="295" spans="1:43">
      <c r="E295" s="15" t="s">
        <v>476</v>
      </c>
      <c r="G295" s="15"/>
      <c r="H295" s="15"/>
      <c r="I295" s="15"/>
      <c r="J295" s="15"/>
      <c r="K295" s="15"/>
      <c r="L295" s="15"/>
      <c r="M295" s="15"/>
      <c r="N295" s="15"/>
      <c r="O295" s="15"/>
      <c r="P295" s="15"/>
      <c r="Q295" s="15"/>
      <c r="R295" s="15"/>
      <c r="S295" s="15"/>
      <c r="T295" s="15"/>
      <c r="U295" s="15"/>
      <c r="V295" s="15"/>
      <c r="W295" s="15"/>
      <c r="X295" s="15"/>
      <c r="Y295" s="15"/>
      <c r="Z295" s="15" t="s">
        <v>474</v>
      </c>
      <c r="AA295" s="15"/>
      <c r="AB295" s="15"/>
      <c r="AC295" s="15"/>
      <c r="AD295" s="15"/>
      <c r="AE295" s="15"/>
      <c r="AF295" s="15"/>
      <c r="AG295" s="15"/>
      <c r="AH295" s="15"/>
      <c r="AI295" s="15"/>
      <c r="AJ295" s="15"/>
      <c r="AK295" s="15"/>
      <c r="AL295" s="15"/>
      <c r="AM295" s="15"/>
      <c r="AN295" s="15"/>
      <c r="AO295" s="15"/>
      <c r="AP295" s="15"/>
      <c r="AQ295" s="15"/>
    </row>
    <row r="296" spans="1:43">
      <c r="E296" s="15" t="s">
        <v>477</v>
      </c>
      <c r="G296" s="15"/>
      <c r="H296" s="15"/>
      <c r="I296" s="15"/>
      <c r="J296" s="15"/>
      <c r="K296" s="15"/>
      <c r="L296" s="15"/>
      <c r="M296" s="15"/>
      <c r="N296" s="15"/>
      <c r="O296" s="15"/>
      <c r="P296" s="15"/>
      <c r="Q296" s="15"/>
      <c r="R296" s="15"/>
      <c r="S296" s="15"/>
      <c r="T296" s="15"/>
      <c r="U296" s="15"/>
      <c r="V296" s="15"/>
      <c r="W296" s="15"/>
      <c r="X296" s="15"/>
      <c r="Y296" s="15"/>
      <c r="Z296" s="15" t="s">
        <v>475</v>
      </c>
      <c r="AA296" s="15"/>
      <c r="AB296" s="15"/>
      <c r="AC296" s="15"/>
      <c r="AD296" s="15"/>
      <c r="AE296" s="15"/>
      <c r="AF296" s="15"/>
      <c r="AG296" s="15"/>
      <c r="AH296" s="15"/>
      <c r="AI296" s="15"/>
      <c r="AJ296" s="15"/>
      <c r="AK296" s="15"/>
      <c r="AL296" s="15"/>
      <c r="AM296" s="15"/>
      <c r="AN296" s="15"/>
      <c r="AO296" s="15"/>
      <c r="AP296" s="15"/>
      <c r="AQ296" s="15"/>
    </row>
    <row r="297" spans="1:43">
      <c r="E297" s="15" t="s">
        <v>539</v>
      </c>
      <c r="G297" s="15"/>
      <c r="H297" s="15"/>
      <c r="I297" s="15"/>
      <c r="J297" s="15"/>
      <c r="K297" s="15"/>
      <c r="L297" s="15"/>
      <c r="M297" s="15"/>
      <c r="N297" s="420" t="s">
        <v>538</v>
      </c>
      <c r="O297" s="420"/>
      <c r="P297" s="15" t="s">
        <v>500</v>
      </c>
      <c r="Q297" s="15"/>
      <c r="R297" s="15"/>
      <c r="S297" s="15"/>
      <c r="T297" s="15"/>
      <c r="U297" s="15"/>
      <c r="V297" s="15"/>
      <c r="W297" s="15"/>
      <c r="X297" s="15"/>
      <c r="Y297" s="15"/>
      <c r="Z297" s="15" t="s">
        <v>541</v>
      </c>
      <c r="AA297" s="15"/>
      <c r="AB297" s="15"/>
      <c r="AC297" s="15"/>
      <c r="AD297" s="15"/>
      <c r="AE297" s="15"/>
      <c r="AF297" s="15"/>
      <c r="AG297" s="15"/>
      <c r="AH297" s="15"/>
      <c r="AI297" s="15"/>
      <c r="AJ297" s="15"/>
      <c r="AK297" s="15"/>
      <c r="AL297" s="15"/>
      <c r="AM297" s="420" t="s">
        <v>540</v>
      </c>
      <c r="AN297" s="420"/>
      <c r="AO297" s="15" t="s">
        <v>531</v>
      </c>
      <c r="AP297" s="15"/>
      <c r="AQ297" s="15"/>
    </row>
    <row r="298" spans="1:43" ht="4.5" customHeight="1">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row>
    <row r="299" spans="1:43" ht="15.75">
      <c r="A299" s="282" t="s">
        <v>106</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282"/>
      <c r="AE299" s="282"/>
      <c r="AF299" s="282"/>
      <c r="AG299" s="282"/>
      <c r="AH299" s="282"/>
      <c r="AI299" s="282"/>
      <c r="AJ299" s="282"/>
      <c r="AK299" s="282"/>
      <c r="AL299" s="282"/>
      <c r="AM299" s="282"/>
      <c r="AN299" s="282"/>
      <c r="AO299" s="282"/>
      <c r="AP299" s="282"/>
      <c r="AQ299" s="282"/>
    </row>
    <row r="300" spans="1:43">
      <c r="D300" s="40" t="s">
        <v>596</v>
      </c>
      <c r="E300" s="15"/>
      <c r="F300" s="15"/>
      <c r="G300" s="15"/>
      <c r="H300" s="15"/>
      <c r="I300" s="15"/>
      <c r="J300" s="15"/>
      <c r="K300" s="15"/>
      <c r="L300" s="15"/>
      <c r="M300" s="39"/>
      <c r="N300" s="39"/>
      <c r="O300" s="15"/>
      <c r="AC300" s="40" t="s">
        <v>595</v>
      </c>
    </row>
    <row r="301" spans="1:43">
      <c r="A301" s="51"/>
      <c r="B301" s="51"/>
      <c r="C301" s="51"/>
      <c r="D301" s="421" t="s">
        <v>593</v>
      </c>
      <c r="E301" s="421"/>
      <c r="F301" s="23" t="s">
        <v>527</v>
      </c>
      <c r="G301" s="23"/>
      <c r="H301" s="23"/>
      <c r="I301" s="23"/>
      <c r="J301" s="23"/>
      <c r="K301" s="23"/>
      <c r="L301" s="23"/>
      <c r="M301" s="51"/>
      <c r="N301" s="51"/>
      <c r="O301" s="51"/>
      <c r="P301" s="51"/>
      <c r="Q301" s="51"/>
      <c r="R301" s="51"/>
      <c r="Z301" s="51"/>
      <c r="AA301" s="51"/>
      <c r="AB301" s="51"/>
      <c r="AC301" s="421" t="s">
        <v>593</v>
      </c>
      <c r="AD301" s="421"/>
      <c r="AE301" s="23" t="s">
        <v>527</v>
      </c>
      <c r="AF301" s="23"/>
      <c r="AG301" s="23"/>
      <c r="AH301" s="23"/>
      <c r="AI301" s="23"/>
      <c r="AJ301" s="23"/>
      <c r="AK301" s="23"/>
      <c r="AL301" s="51"/>
      <c r="AM301" s="51"/>
      <c r="AN301" s="51"/>
      <c r="AO301" s="51"/>
      <c r="AP301" s="23"/>
      <c r="AQ301" s="14"/>
    </row>
    <row r="302" spans="1:43">
      <c r="A302" s="283" t="s">
        <v>624</v>
      </c>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c r="AJ302" s="283"/>
      <c r="AK302" s="283"/>
      <c r="AL302" s="283"/>
      <c r="AM302" s="283"/>
      <c r="AN302" s="283"/>
      <c r="AO302" s="283"/>
      <c r="AP302" s="283"/>
      <c r="AQ302" s="283"/>
    </row>
    <row r="303" spans="1:43">
      <c r="D303" s="15" t="s">
        <v>478</v>
      </c>
      <c r="AC303" s="15" t="s">
        <v>1113</v>
      </c>
      <c r="AP303" s="15"/>
      <c r="AQ303" s="14"/>
    </row>
    <row r="304" spans="1:43">
      <c r="A304" s="23"/>
      <c r="B304" s="23"/>
      <c r="C304" s="23"/>
      <c r="D304" s="421" t="s">
        <v>542</v>
      </c>
      <c r="E304" s="421"/>
      <c r="F304" s="23" t="s">
        <v>527</v>
      </c>
      <c r="G304" s="23"/>
      <c r="H304" s="23"/>
      <c r="I304" s="23"/>
      <c r="J304" s="23"/>
      <c r="K304" s="23"/>
      <c r="L304" s="23"/>
      <c r="M304" s="51"/>
      <c r="N304" s="51"/>
      <c r="O304" s="51"/>
      <c r="P304" s="23"/>
      <c r="Q304" s="23"/>
      <c r="R304" s="23"/>
      <c r="S304" s="15"/>
      <c r="T304" s="15"/>
      <c r="U304" s="15"/>
      <c r="V304" s="15"/>
      <c r="W304" s="15"/>
      <c r="X304" s="15"/>
      <c r="Y304" s="15"/>
      <c r="Z304" s="23"/>
      <c r="AA304" s="23"/>
      <c r="AB304" s="23"/>
      <c r="AC304" s="421" t="s">
        <v>548</v>
      </c>
      <c r="AD304" s="421"/>
      <c r="AE304" s="23" t="s">
        <v>527</v>
      </c>
      <c r="AF304" s="23"/>
      <c r="AG304" s="23"/>
      <c r="AH304" s="23"/>
      <c r="AI304" s="23"/>
      <c r="AJ304" s="23"/>
      <c r="AK304" s="23"/>
      <c r="AL304" s="51"/>
      <c r="AM304" s="51"/>
      <c r="AN304" s="51"/>
      <c r="AO304" s="23"/>
      <c r="AP304" s="23"/>
      <c r="AQ304" s="14"/>
    </row>
    <row r="305" spans="1:43" ht="6"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4"/>
    </row>
    <row r="306" spans="1:43">
      <c r="A306" s="15"/>
      <c r="B306" s="15"/>
      <c r="C306" s="15"/>
      <c r="D306" s="15" t="s">
        <v>479</v>
      </c>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t="s">
        <v>1114</v>
      </c>
      <c r="AD306" s="15"/>
      <c r="AE306" s="15"/>
      <c r="AF306" s="15"/>
      <c r="AG306" s="15"/>
      <c r="AH306" s="15"/>
      <c r="AI306" s="15"/>
      <c r="AJ306" s="15"/>
      <c r="AK306" s="15"/>
      <c r="AL306" s="15"/>
      <c r="AM306" s="15"/>
      <c r="AN306" s="15"/>
      <c r="AO306" s="15"/>
      <c r="AP306" s="15"/>
      <c r="AQ306" s="14"/>
    </row>
    <row r="307" spans="1:43">
      <c r="A307" s="23"/>
      <c r="B307" s="23"/>
      <c r="C307" s="23"/>
      <c r="D307" s="421" t="s">
        <v>544</v>
      </c>
      <c r="E307" s="421"/>
      <c r="F307" s="23" t="s">
        <v>527</v>
      </c>
      <c r="G307" s="23"/>
      <c r="H307" s="23"/>
      <c r="I307" s="23"/>
      <c r="J307" s="23"/>
      <c r="K307" s="23"/>
      <c r="L307" s="23"/>
      <c r="M307" s="51"/>
      <c r="N307" s="51"/>
      <c r="O307" s="51"/>
      <c r="P307" s="23"/>
      <c r="Q307" s="23"/>
      <c r="R307" s="23"/>
      <c r="S307" s="15"/>
      <c r="T307" s="15"/>
      <c r="U307" s="15"/>
      <c r="V307" s="15"/>
      <c r="W307" s="15"/>
      <c r="X307" s="15"/>
      <c r="Y307" s="15"/>
      <c r="Z307" s="23"/>
      <c r="AA307" s="23"/>
      <c r="AB307" s="23"/>
      <c r="AC307" s="421" t="s">
        <v>625</v>
      </c>
      <c r="AD307" s="421"/>
      <c r="AE307" s="23" t="s">
        <v>527</v>
      </c>
      <c r="AF307" s="23"/>
      <c r="AG307" s="23"/>
      <c r="AH307" s="23"/>
      <c r="AI307" s="23"/>
      <c r="AJ307" s="23"/>
      <c r="AK307" s="23"/>
      <c r="AL307" s="51"/>
      <c r="AM307" s="51"/>
      <c r="AN307" s="51"/>
      <c r="AO307" s="23"/>
      <c r="AP307" s="23"/>
      <c r="AQ307" s="14"/>
    </row>
    <row r="308" spans="1:43" ht="5.2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row>
    <row r="309" spans="1:43">
      <c r="A309" s="15"/>
      <c r="B309" s="15"/>
      <c r="C309" s="15"/>
      <c r="D309" s="15" t="s">
        <v>480</v>
      </c>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t="s">
        <v>486</v>
      </c>
      <c r="AD309" s="15"/>
      <c r="AE309" s="15"/>
      <c r="AF309" s="15"/>
      <c r="AG309" s="15"/>
      <c r="AH309" s="15"/>
      <c r="AI309" s="15"/>
      <c r="AJ309" s="15"/>
      <c r="AK309" s="15"/>
      <c r="AL309" s="15"/>
      <c r="AM309" s="15"/>
      <c r="AN309" s="15"/>
      <c r="AO309" s="15"/>
      <c r="AP309" s="15"/>
      <c r="AQ309" s="15"/>
    </row>
    <row r="310" spans="1:43">
      <c r="A310" s="23"/>
      <c r="B310" s="23"/>
      <c r="C310" s="23"/>
      <c r="D310" s="421" t="s">
        <v>545</v>
      </c>
      <c r="E310" s="421"/>
      <c r="F310" s="23" t="s">
        <v>527</v>
      </c>
      <c r="G310" s="23"/>
      <c r="H310" s="23"/>
      <c r="I310" s="23"/>
      <c r="J310" s="23"/>
      <c r="K310" s="23"/>
      <c r="L310" s="23"/>
      <c r="M310" s="51"/>
      <c r="N310" s="51"/>
      <c r="O310" s="51"/>
      <c r="P310" s="23"/>
      <c r="Q310" s="23"/>
      <c r="R310" s="23"/>
      <c r="S310" s="15"/>
      <c r="T310" s="15"/>
      <c r="U310" s="15"/>
      <c r="V310" s="15"/>
      <c r="W310" s="15"/>
      <c r="X310" s="15"/>
      <c r="Y310" s="15"/>
      <c r="Z310" s="23"/>
      <c r="AA310" s="23"/>
      <c r="AB310" s="23"/>
      <c r="AC310" s="421" t="s">
        <v>546</v>
      </c>
      <c r="AD310" s="421"/>
      <c r="AE310" s="23" t="s">
        <v>527</v>
      </c>
      <c r="AF310" s="23"/>
      <c r="AG310" s="23"/>
      <c r="AH310" s="23"/>
      <c r="AI310" s="23"/>
      <c r="AJ310" s="23"/>
      <c r="AK310" s="23"/>
      <c r="AL310" s="51"/>
      <c r="AM310" s="51"/>
      <c r="AN310" s="51"/>
      <c r="AO310" s="23"/>
      <c r="AP310" s="23"/>
      <c r="AQ310" s="15"/>
    </row>
    <row r="311" spans="1:43" ht="4.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row>
    <row r="312" spans="1:43">
      <c r="A312" s="15"/>
      <c r="B312" s="15"/>
      <c r="C312" s="15"/>
      <c r="D312" s="15" t="s">
        <v>481</v>
      </c>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t="s">
        <v>487</v>
      </c>
      <c r="AD312" s="15"/>
      <c r="AE312" s="15"/>
      <c r="AF312" s="15"/>
      <c r="AG312" s="15"/>
      <c r="AH312" s="15"/>
      <c r="AI312" s="15"/>
      <c r="AJ312" s="15"/>
      <c r="AK312" s="15"/>
      <c r="AL312" s="15"/>
      <c r="AM312" s="15"/>
      <c r="AN312" s="15"/>
      <c r="AO312" s="15"/>
      <c r="AP312" s="15"/>
      <c r="AQ312" s="15"/>
    </row>
    <row r="313" spans="1:43">
      <c r="A313" s="23"/>
      <c r="B313" s="23"/>
      <c r="C313" s="23"/>
      <c r="D313" s="421" t="s">
        <v>546</v>
      </c>
      <c r="E313" s="421"/>
      <c r="F313" s="23" t="s">
        <v>527</v>
      </c>
      <c r="G313" s="23"/>
      <c r="H313" s="23"/>
      <c r="I313" s="23"/>
      <c r="J313" s="23"/>
      <c r="K313" s="23"/>
      <c r="L313" s="23"/>
      <c r="M313" s="51"/>
      <c r="N313" s="51"/>
      <c r="O313" s="51"/>
      <c r="P313" s="23"/>
      <c r="Q313" s="23"/>
      <c r="R313" s="23"/>
      <c r="S313" s="15"/>
      <c r="T313" s="15"/>
      <c r="U313" s="15"/>
      <c r="V313" s="15"/>
      <c r="W313" s="15"/>
      <c r="X313" s="15"/>
      <c r="Y313" s="15"/>
      <c r="Z313" s="23"/>
      <c r="AA313" s="23"/>
      <c r="AB313" s="23"/>
      <c r="AC313" s="421" t="s">
        <v>549</v>
      </c>
      <c r="AD313" s="421"/>
      <c r="AE313" s="23" t="s">
        <v>527</v>
      </c>
      <c r="AF313" s="23"/>
      <c r="AG313" s="23"/>
      <c r="AH313" s="23"/>
      <c r="AI313" s="23"/>
      <c r="AJ313" s="23"/>
      <c r="AK313" s="23"/>
      <c r="AL313" s="51"/>
      <c r="AM313" s="51"/>
      <c r="AN313" s="51"/>
      <c r="AO313" s="23"/>
      <c r="AP313" s="23"/>
      <c r="AQ313" s="15"/>
    </row>
    <row r="314" spans="1:43" ht="5.2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row>
    <row r="315" spans="1:43">
      <c r="A315" s="15"/>
      <c r="B315" s="15"/>
      <c r="C315" s="15"/>
      <c r="D315" s="15" t="s">
        <v>482</v>
      </c>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t="s">
        <v>488</v>
      </c>
      <c r="AD315" s="15"/>
      <c r="AE315" s="15"/>
      <c r="AF315" s="15"/>
      <c r="AG315" s="15"/>
      <c r="AH315" s="15"/>
      <c r="AI315" s="15"/>
      <c r="AJ315" s="15"/>
      <c r="AK315" s="15"/>
      <c r="AL315" s="15"/>
      <c r="AM315" s="15"/>
      <c r="AN315" s="15"/>
      <c r="AO315" s="15"/>
      <c r="AP315" s="15"/>
      <c r="AQ315" s="15"/>
    </row>
    <row r="316" spans="1:43">
      <c r="A316" s="23"/>
      <c r="B316" s="23"/>
      <c r="C316" s="23"/>
      <c r="D316" s="421" t="s">
        <v>546</v>
      </c>
      <c r="E316" s="421"/>
      <c r="F316" s="23" t="s">
        <v>527</v>
      </c>
      <c r="G316" s="23"/>
      <c r="H316" s="23"/>
      <c r="I316" s="23"/>
      <c r="J316" s="23"/>
      <c r="K316" s="23"/>
      <c r="L316" s="23"/>
      <c r="M316" s="51"/>
      <c r="N316" s="51"/>
      <c r="O316" s="51"/>
      <c r="P316" s="23"/>
      <c r="Q316" s="23"/>
      <c r="R316" s="23"/>
      <c r="S316" s="15"/>
      <c r="T316" s="15"/>
      <c r="U316" s="15"/>
      <c r="V316" s="15"/>
      <c r="W316" s="15"/>
      <c r="X316" s="15"/>
      <c r="Y316" s="15"/>
      <c r="Z316" s="23"/>
      <c r="AA316" s="23"/>
      <c r="AB316" s="23"/>
      <c r="AC316" s="421" t="s">
        <v>550</v>
      </c>
      <c r="AD316" s="421"/>
      <c r="AE316" s="23" t="s">
        <v>527</v>
      </c>
      <c r="AF316" s="23"/>
      <c r="AG316" s="23"/>
      <c r="AH316" s="23"/>
      <c r="AI316" s="23"/>
      <c r="AJ316" s="23"/>
      <c r="AK316" s="23"/>
      <c r="AL316" s="51"/>
      <c r="AM316" s="51"/>
      <c r="AN316" s="51"/>
      <c r="AO316" s="23"/>
      <c r="AP316" s="23"/>
      <c r="AQ316" s="15"/>
    </row>
    <row r="317" spans="1:43" ht="3.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row>
    <row r="318" spans="1:43">
      <c r="A318" s="15"/>
      <c r="B318" s="15"/>
      <c r="C318" s="15"/>
      <c r="D318" s="15" t="s">
        <v>1086</v>
      </c>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t="s">
        <v>489</v>
      </c>
      <c r="AD318" s="15"/>
      <c r="AE318" s="15"/>
      <c r="AF318" s="15"/>
      <c r="AG318" s="15"/>
      <c r="AH318" s="15"/>
      <c r="AI318" s="15"/>
      <c r="AJ318" s="15"/>
      <c r="AK318" s="15"/>
      <c r="AL318" s="15"/>
      <c r="AM318" s="15"/>
      <c r="AN318" s="15"/>
      <c r="AO318" s="15"/>
      <c r="AP318" s="15"/>
      <c r="AQ318" s="15"/>
    </row>
    <row r="319" spans="1:43">
      <c r="A319" s="23"/>
      <c r="B319" s="23"/>
      <c r="C319" s="23"/>
      <c r="D319" s="421" t="s">
        <v>545</v>
      </c>
      <c r="E319" s="421"/>
      <c r="F319" s="23" t="s">
        <v>527</v>
      </c>
      <c r="G319" s="23"/>
      <c r="H319" s="23"/>
      <c r="I319" s="23"/>
      <c r="J319" s="23"/>
      <c r="K319" s="23"/>
      <c r="L319" s="23"/>
      <c r="M319" s="51"/>
      <c r="N319" s="51"/>
      <c r="O319" s="51"/>
      <c r="P319" s="23"/>
      <c r="Q319" s="23"/>
      <c r="R319" s="23"/>
      <c r="S319" s="15"/>
      <c r="T319" s="15"/>
      <c r="U319" s="15"/>
      <c r="V319" s="15"/>
      <c r="W319" s="15"/>
      <c r="X319" s="15"/>
      <c r="Y319" s="15"/>
      <c r="Z319" s="23"/>
      <c r="AA319" s="23"/>
      <c r="AB319" s="23"/>
      <c r="AC319" s="421" t="s">
        <v>549</v>
      </c>
      <c r="AD319" s="421"/>
      <c r="AE319" s="23" t="s">
        <v>527</v>
      </c>
      <c r="AF319" s="23"/>
      <c r="AG319" s="23"/>
      <c r="AH319" s="23"/>
      <c r="AI319" s="23"/>
      <c r="AJ319" s="23"/>
      <c r="AK319" s="23"/>
      <c r="AL319" s="51"/>
      <c r="AM319" s="51"/>
      <c r="AN319" s="51"/>
      <c r="AO319" s="23"/>
      <c r="AP319" s="23"/>
      <c r="AQ319" s="15"/>
    </row>
    <row r="320" spans="1:43" ht="3.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row>
    <row r="321" spans="1:43">
      <c r="A321" s="15"/>
      <c r="B321" s="15"/>
      <c r="C321" s="15"/>
      <c r="D321" s="15" t="s">
        <v>483</v>
      </c>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t="s">
        <v>490</v>
      </c>
      <c r="AD321" s="15"/>
      <c r="AE321" s="15"/>
      <c r="AF321" s="15"/>
      <c r="AG321" s="15"/>
      <c r="AH321" s="15"/>
      <c r="AI321" s="15"/>
      <c r="AJ321" s="15"/>
      <c r="AK321" s="15"/>
      <c r="AL321" s="15"/>
      <c r="AM321" s="15"/>
      <c r="AN321" s="15"/>
      <c r="AO321" s="15"/>
      <c r="AP321" s="15"/>
      <c r="AQ321" s="15"/>
    </row>
    <row r="322" spans="1:43">
      <c r="A322" s="23"/>
      <c r="B322" s="23"/>
      <c r="C322" s="23"/>
      <c r="D322" s="421" t="s">
        <v>545</v>
      </c>
      <c r="E322" s="421"/>
      <c r="F322" s="23" t="s">
        <v>527</v>
      </c>
      <c r="G322" s="23"/>
      <c r="H322" s="23"/>
      <c r="I322" s="23"/>
      <c r="J322" s="23"/>
      <c r="K322" s="23"/>
      <c r="L322" s="23"/>
      <c r="M322" s="51"/>
      <c r="N322" s="51"/>
      <c r="O322" s="51"/>
      <c r="P322" s="23"/>
      <c r="Q322" s="23"/>
      <c r="R322" s="23"/>
      <c r="S322" s="15"/>
      <c r="T322" s="15"/>
      <c r="U322" s="15"/>
      <c r="V322" s="15"/>
      <c r="W322" s="15"/>
      <c r="X322" s="15"/>
      <c r="Y322" s="15"/>
      <c r="Z322" s="23"/>
      <c r="AA322" s="23"/>
      <c r="AB322" s="23"/>
      <c r="AC322" s="421" t="s">
        <v>551</v>
      </c>
      <c r="AD322" s="421"/>
      <c r="AE322" s="23" t="s">
        <v>527</v>
      </c>
      <c r="AF322" s="23"/>
      <c r="AG322" s="23"/>
      <c r="AH322" s="23"/>
      <c r="AI322" s="23"/>
      <c r="AJ322" s="23"/>
      <c r="AK322" s="23"/>
      <c r="AL322" s="51"/>
      <c r="AM322" s="51"/>
      <c r="AN322" s="51"/>
      <c r="AO322" s="23"/>
      <c r="AP322" s="23"/>
      <c r="AQ322" s="15"/>
    </row>
    <row r="323" spans="1:43" ht="3.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row>
    <row r="324" spans="1:43">
      <c r="A324" s="15"/>
      <c r="B324" s="15"/>
      <c r="C324" s="15"/>
      <c r="D324" s="15" t="s">
        <v>484</v>
      </c>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t="s">
        <v>491</v>
      </c>
      <c r="AD324" s="15"/>
      <c r="AE324" s="15"/>
      <c r="AF324" s="15"/>
      <c r="AG324" s="15"/>
      <c r="AH324" s="15"/>
      <c r="AI324" s="15"/>
      <c r="AJ324" s="15"/>
      <c r="AK324" s="15"/>
      <c r="AL324" s="15"/>
      <c r="AM324" s="15"/>
      <c r="AN324" s="15"/>
      <c r="AO324" s="15"/>
    </row>
    <row r="325" spans="1:43">
      <c r="A325" s="23"/>
      <c r="B325" s="23"/>
      <c r="C325" s="23"/>
      <c r="D325" s="421" t="s">
        <v>547</v>
      </c>
      <c r="E325" s="421"/>
      <c r="F325" s="23" t="s">
        <v>527</v>
      </c>
      <c r="G325" s="23"/>
      <c r="H325" s="23"/>
      <c r="I325" s="23"/>
      <c r="J325" s="23"/>
      <c r="K325" s="23"/>
      <c r="L325" s="23"/>
      <c r="M325" s="51"/>
      <c r="N325" s="51"/>
      <c r="O325" s="51"/>
      <c r="P325" s="23"/>
      <c r="Q325" s="23"/>
      <c r="R325" s="23"/>
      <c r="S325" s="15"/>
      <c r="T325" s="15"/>
      <c r="U325" s="15"/>
      <c r="V325" s="15"/>
      <c r="W325" s="15"/>
      <c r="X325" s="15"/>
      <c r="Y325" s="15"/>
      <c r="Z325" s="23"/>
      <c r="AA325" s="23"/>
      <c r="AB325" s="23"/>
      <c r="AC325" s="421" t="s">
        <v>551</v>
      </c>
      <c r="AD325" s="421"/>
      <c r="AE325" s="23" t="s">
        <v>527</v>
      </c>
      <c r="AF325" s="23"/>
      <c r="AG325" s="23"/>
      <c r="AH325" s="23"/>
      <c r="AI325" s="23"/>
      <c r="AJ325" s="23"/>
      <c r="AK325" s="23"/>
      <c r="AL325" s="51"/>
      <c r="AM325" s="51"/>
      <c r="AN325" s="51"/>
      <c r="AO325" s="23"/>
      <c r="AP325" s="51"/>
    </row>
    <row r="326" spans="1:43" ht="3.75" customHeight="1"/>
    <row r="327" spans="1:43">
      <c r="D327" s="15" t="s">
        <v>1087</v>
      </c>
      <c r="AC327" s="15" t="s">
        <v>492</v>
      </c>
    </row>
    <row r="328" spans="1:43">
      <c r="A328" s="51"/>
      <c r="B328" s="51"/>
      <c r="C328" s="51"/>
      <c r="D328" s="421" t="s">
        <v>547</v>
      </c>
      <c r="E328" s="421"/>
      <c r="F328" s="23" t="s">
        <v>527</v>
      </c>
      <c r="G328" s="23"/>
      <c r="H328" s="23"/>
      <c r="I328" s="23"/>
      <c r="J328" s="23"/>
      <c r="K328" s="23"/>
      <c r="L328" s="23"/>
      <c r="M328" s="51"/>
      <c r="N328" s="51"/>
      <c r="O328" s="51"/>
      <c r="P328" s="51"/>
      <c r="Q328" s="51"/>
      <c r="R328" s="51"/>
      <c r="Z328" s="51"/>
      <c r="AA328" s="51"/>
      <c r="AB328" s="51"/>
      <c r="AC328" s="421" t="s">
        <v>544</v>
      </c>
      <c r="AD328" s="421"/>
      <c r="AE328" s="23" t="s">
        <v>527</v>
      </c>
      <c r="AF328" s="23"/>
      <c r="AG328" s="23"/>
      <c r="AH328" s="23"/>
      <c r="AI328" s="23"/>
      <c r="AJ328" s="23"/>
      <c r="AK328" s="23"/>
      <c r="AL328" s="51"/>
      <c r="AM328" s="51"/>
      <c r="AN328" s="51"/>
      <c r="AO328" s="51"/>
      <c r="AP328" s="51"/>
    </row>
    <row r="329" spans="1:43" ht="3.75" customHeight="1"/>
    <row r="330" spans="1:43">
      <c r="D330" s="15" t="s">
        <v>485</v>
      </c>
      <c r="AC330" s="15" t="s">
        <v>569</v>
      </c>
    </row>
    <row r="331" spans="1:43">
      <c r="A331" s="51"/>
      <c r="B331" s="51"/>
      <c r="C331" s="51"/>
      <c r="D331" s="421" t="s">
        <v>544</v>
      </c>
      <c r="E331" s="421"/>
      <c r="F331" s="23" t="s">
        <v>527</v>
      </c>
      <c r="G331" s="23"/>
      <c r="H331" s="23"/>
      <c r="I331" s="23"/>
      <c r="J331" s="23"/>
      <c r="K331" s="23"/>
      <c r="L331" s="23"/>
      <c r="M331" s="51"/>
      <c r="N331" s="51"/>
      <c r="O331" s="51"/>
      <c r="P331" s="51"/>
      <c r="Q331" s="51"/>
      <c r="R331" s="51"/>
      <c r="Z331" s="51"/>
      <c r="AA331" s="51"/>
      <c r="AB331" s="51"/>
      <c r="AC331" s="421" t="s">
        <v>572</v>
      </c>
      <c r="AD331" s="421"/>
      <c r="AE331" s="23" t="s">
        <v>527</v>
      </c>
      <c r="AF331" s="23"/>
      <c r="AG331" s="23"/>
      <c r="AH331" s="23"/>
      <c r="AI331" s="23"/>
      <c r="AJ331" s="23"/>
      <c r="AK331" s="23"/>
      <c r="AL331" s="51"/>
      <c r="AM331" s="51"/>
      <c r="AN331" s="51"/>
      <c r="AO331" s="51"/>
      <c r="AP331" s="51"/>
    </row>
    <row r="332" spans="1:43" ht="3.75" customHeight="1">
      <c r="D332" s="15"/>
      <c r="E332" s="15"/>
      <c r="F332" s="15"/>
      <c r="G332" s="15"/>
      <c r="H332" s="15"/>
      <c r="I332" s="15"/>
      <c r="J332" s="15"/>
      <c r="K332" s="15"/>
      <c r="L332" s="15"/>
      <c r="M332" s="39"/>
      <c r="N332" s="39"/>
      <c r="O332" s="15"/>
      <c r="AC332" s="15"/>
    </row>
    <row r="333" spans="1:43">
      <c r="D333" s="15" t="s">
        <v>567</v>
      </c>
      <c r="E333" s="15"/>
      <c r="F333" s="15"/>
      <c r="G333" s="15"/>
      <c r="H333" s="15"/>
      <c r="I333" s="15"/>
      <c r="J333" s="15"/>
      <c r="K333" s="15"/>
      <c r="L333" s="15"/>
      <c r="M333" s="39"/>
      <c r="N333" s="39"/>
      <c r="O333" s="15"/>
      <c r="AC333" s="15" t="s">
        <v>568</v>
      </c>
    </row>
    <row r="334" spans="1:43">
      <c r="A334" s="51"/>
      <c r="B334" s="51"/>
      <c r="C334" s="51"/>
      <c r="D334" s="421" t="s">
        <v>594</v>
      </c>
      <c r="E334" s="421"/>
      <c r="F334" s="23" t="s">
        <v>527</v>
      </c>
      <c r="G334" s="23"/>
      <c r="H334" s="23"/>
      <c r="I334" s="23"/>
      <c r="J334" s="23"/>
      <c r="K334" s="23"/>
      <c r="L334" s="23"/>
      <c r="M334" s="51"/>
      <c r="N334" s="51"/>
      <c r="O334" s="51"/>
      <c r="P334" s="51"/>
      <c r="Q334" s="51"/>
      <c r="R334" s="51"/>
      <c r="Z334" s="51"/>
      <c r="AA334" s="51"/>
      <c r="AB334" s="51"/>
      <c r="AC334" s="421" t="s">
        <v>571</v>
      </c>
      <c r="AD334" s="421"/>
      <c r="AE334" s="23" t="s">
        <v>527</v>
      </c>
      <c r="AF334" s="23"/>
      <c r="AG334" s="23"/>
      <c r="AH334" s="23"/>
      <c r="AI334" s="23"/>
      <c r="AJ334" s="23"/>
      <c r="AK334" s="23"/>
      <c r="AL334" s="51"/>
      <c r="AM334" s="51"/>
      <c r="AN334" s="51"/>
      <c r="AO334" s="51"/>
      <c r="AP334" s="51"/>
    </row>
    <row r="335" spans="1:43" ht="3.75" customHeight="1">
      <c r="A335" s="4"/>
      <c r="B335" s="4"/>
      <c r="C335" s="4"/>
      <c r="D335" s="275"/>
      <c r="E335" s="275"/>
      <c r="F335" s="14"/>
      <c r="G335" s="14"/>
      <c r="H335" s="14"/>
      <c r="I335" s="14"/>
      <c r="J335" s="14"/>
      <c r="K335" s="14"/>
      <c r="L335" s="14"/>
      <c r="M335" s="4"/>
      <c r="N335" s="4"/>
      <c r="O335" s="4"/>
      <c r="P335" s="4"/>
      <c r="Q335" s="4"/>
      <c r="R335" s="4"/>
      <c r="Z335" s="4"/>
      <c r="AA335" s="4"/>
      <c r="AB335" s="4"/>
      <c r="AC335" s="275"/>
      <c r="AD335" s="275"/>
      <c r="AE335" s="14"/>
      <c r="AF335" s="14"/>
      <c r="AG335" s="14"/>
      <c r="AH335" s="14"/>
      <c r="AI335" s="14"/>
      <c r="AJ335" s="14"/>
      <c r="AK335" s="14"/>
      <c r="AL335" s="4"/>
      <c r="AM335" s="4"/>
      <c r="AN335" s="4"/>
      <c r="AO335" s="4"/>
      <c r="AP335" s="4"/>
    </row>
    <row r="336" spans="1:43" ht="15.75">
      <c r="A336" s="282" t="s">
        <v>493</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282"/>
      <c r="AE336" s="282"/>
      <c r="AF336" s="282"/>
      <c r="AG336" s="282"/>
      <c r="AH336" s="282"/>
      <c r="AI336" s="282"/>
      <c r="AJ336" s="282"/>
      <c r="AK336" s="282"/>
      <c r="AL336" s="282"/>
      <c r="AM336" s="282"/>
      <c r="AN336" s="282"/>
      <c r="AO336" s="282"/>
      <c r="AP336" s="282"/>
      <c r="AQ336" s="282"/>
    </row>
    <row r="337" spans="4:41">
      <c r="G337" s="30" t="s">
        <v>105</v>
      </c>
      <c r="AD337" s="30" t="s">
        <v>494</v>
      </c>
    </row>
    <row r="338" spans="4:41">
      <c r="G338" s="15" t="s">
        <v>557</v>
      </c>
      <c r="O338" s="280">
        <v>242</v>
      </c>
      <c r="P338" s="280"/>
      <c r="Q338" s="15" t="s">
        <v>527</v>
      </c>
      <c r="AD338" s="15" t="s">
        <v>552</v>
      </c>
      <c r="AK338" s="418">
        <v>152</v>
      </c>
      <c r="AL338" s="418"/>
      <c r="AM338" s="15" t="s">
        <v>527</v>
      </c>
    </row>
    <row r="339" spans="4:41">
      <c r="G339" s="15" t="s">
        <v>558</v>
      </c>
      <c r="O339" s="280">
        <v>275</v>
      </c>
      <c r="P339" s="280"/>
      <c r="Q339" s="15" t="s">
        <v>527</v>
      </c>
      <c r="AD339" s="15" t="s">
        <v>553</v>
      </c>
      <c r="AK339" s="418">
        <v>174</v>
      </c>
      <c r="AL339" s="418"/>
      <c r="AM339" s="15" t="s">
        <v>527</v>
      </c>
    </row>
    <row r="340" spans="4:41">
      <c r="G340" s="15" t="s">
        <v>559</v>
      </c>
      <c r="O340" s="280">
        <v>330</v>
      </c>
      <c r="P340" s="280"/>
      <c r="Q340" s="15" t="s">
        <v>527</v>
      </c>
      <c r="AD340" s="15" t="s">
        <v>554</v>
      </c>
      <c r="AK340" s="418">
        <v>185</v>
      </c>
      <c r="AL340" s="418"/>
      <c r="AM340" s="15" t="s">
        <v>527</v>
      </c>
    </row>
    <row r="341" spans="4:41" ht="3" customHeight="1">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row>
    <row r="342" spans="4:41">
      <c r="G342" s="30" t="s">
        <v>495</v>
      </c>
      <c r="AD342" s="30" t="s">
        <v>109</v>
      </c>
    </row>
    <row r="343" spans="4:41">
      <c r="G343" s="30" t="s">
        <v>496</v>
      </c>
      <c r="AD343" s="15" t="s">
        <v>556</v>
      </c>
      <c r="AK343" s="419" t="s">
        <v>555</v>
      </c>
      <c r="AL343" s="419"/>
      <c r="AM343" s="15" t="s">
        <v>527</v>
      </c>
    </row>
    <row r="344" spans="4:41">
      <c r="G344" s="15" t="s">
        <v>543</v>
      </c>
      <c r="H344" s="15"/>
      <c r="I344" s="15"/>
      <c r="J344" s="15"/>
      <c r="K344" s="15"/>
      <c r="L344" s="15"/>
      <c r="M344" s="15"/>
      <c r="N344" s="15"/>
      <c r="O344" s="15"/>
      <c r="P344" s="420" t="s">
        <v>566</v>
      </c>
      <c r="Q344" s="420"/>
      <c r="R344" s="15" t="s">
        <v>527</v>
      </c>
    </row>
    <row r="345" spans="4:41">
      <c r="D345" s="31" t="s">
        <v>497</v>
      </c>
      <c r="E345" s="20"/>
      <c r="F345" s="20"/>
      <c r="G345" s="20"/>
      <c r="H345" s="20"/>
      <c r="I345" s="20"/>
      <c r="J345" s="20"/>
      <c r="K345" s="20"/>
      <c r="L345" s="20"/>
      <c r="M345" s="20"/>
      <c r="N345" s="20"/>
      <c r="O345" s="20"/>
      <c r="P345" s="20"/>
      <c r="Q345" s="20"/>
      <c r="AD345" s="46" t="s">
        <v>585</v>
      </c>
    </row>
    <row r="346" spans="4:41">
      <c r="D346" s="15" t="s">
        <v>498</v>
      </c>
      <c r="M346" s="420" t="s">
        <v>584</v>
      </c>
      <c r="N346" s="420"/>
      <c r="O346" s="15" t="s">
        <v>500</v>
      </c>
      <c r="AD346" t="s">
        <v>586</v>
      </c>
      <c r="AK346" s="280">
        <v>640</v>
      </c>
      <c r="AL346" s="280"/>
      <c r="AM346" s="15" t="s">
        <v>527</v>
      </c>
    </row>
    <row r="347" spans="4:41">
      <c r="D347" s="15" t="s">
        <v>499</v>
      </c>
    </row>
    <row r="349" spans="4:41">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row>
    <row r="350" spans="4:41" ht="4.5" customHeight="1">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row>
    <row r="351" spans="4:41">
      <c r="F351" s="30" t="s">
        <v>76</v>
      </c>
      <c r="G351" s="30"/>
      <c r="H351" s="30"/>
      <c r="I351" s="30"/>
      <c r="J351" s="30"/>
      <c r="K351" s="30"/>
      <c r="L351" s="30"/>
      <c r="AD351" s="30" t="s">
        <v>519</v>
      </c>
    </row>
    <row r="352" spans="4:41">
      <c r="F352" t="s">
        <v>623</v>
      </c>
      <c r="L352" s="420" t="s">
        <v>581</v>
      </c>
      <c r="M352" s="420"/>
      <c r="N352" s="15" t="s">
        <v>582</v>
      </c>
      <c r="AD352" s="15" t="s">
        <v>521</v>
      </c>
      <c r="AK352" s="280">
        <v>825</v>
      </c>
      <c r="AL352" s="280"/>
      <c r="AM352" s="20" t="s">
        <v>520</v>
      </c>
    </row>
    <row r="353" spans="3:41">
      <c r="F353" s="15" t="s">
        <v>583</v>
      </c>
    </row>
    <row r="354" spans="3:41" ht="3.75" customHeight="1">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row>
    <row r="355" spans="3:41">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row>
    <row r="356" spans="3:41">
      <c r="C356" s="15"/>
      <c r="F356" s="30" t="s">
        <v>1073</v>
      </c>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row>
    <row r="357" spans="3:41" ht="14.25" customHeight="1">
      <c r="C357" s="15"/>
      <c r="F357" s="15" t="s">
        <v>521</v>
      </c>
      <c r="M357" s="280">
        <v>8</v>
      </c>
      <c r="N357" s="280"/>
      <c r="O357" s="20" t="s">
        <v>520</v>
      </c>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row>
  </sheetData>
  <mergeCells count="661">
    <mergeCell ref="AF259:AH259"/>
    <mergeCell ref="AF260:AH260"/>
    <mergeCell ref="AI259:AK259"/>
    <mergeCell ref="AL259:AN259"/>
    <mergeCell ref="AO259:AQ259"/>
    <mergeCell ref="AI260:AK260"/>
    <mergeCell ref="AL260:AN260"/>
    <mergeCell ref="AO260:AQ260"/>
    <mergeCell ref="D267:F267"/>
    <mergeCell ref="R265:AC265"/>
    <mergeCell ref="R266:T266"/>
    <mergeCell ref="R267:T267"/>
    <mergeCell ref="AF265:AQ265"/>
    <mergeCell ref="AF266:AH266"/>
    <mergeCell ref="AF267:AH267"/>
    <mergeCell ref="G266:I266"/>
    <mergeCell ref="J266:L266"/>
    <mergeCell ref="M266:O266"/>
    <mergeCell ref="U266:W266"/>
    <mergeCell ref="X266:Z266"/>
    <mergeCell ref="AA266:AC266"/>
    <mergeCell ref="AI266:AK266"/>
    <mergeCell ref="AL266:AN266"/>
    <mergeCell ref="AO266:AQ266"/>
    <mergeCell ref="D265:O265"/>
    <mergeCell ref="D266:F266"/>
    <mergeCell ref="AI267:AK267"/>
    <mergeCell ref="AL267:AN267"/>
    <mergeCell ref="AO267:AQ267"/>
    <mergeCell ref="B216:D216"/>
    <mergeCell ref="P214:AA214"/>
    <mergeCell ref="P215:R215"/>
    <mergeCell ref="P216:R216"/>
    <mergeCell ref="Q241:AB241"/>
    <mergeCell ref="Q242:S242"/>
    <mergeCell ref="Q243:S243"/>
    <mergeCell ref="AE247:AP247"/>
    <mergeCell ref="AE248:AG248"/>
    <mergeCell ref="S215:U215"/>
    <mergeCell ref="V215:X215"/>
    <mergeCell ref="Y215:AA215"/>
    <mergeCell ref="E216:G216"/>
    <mergeCell ref="H216:J216"/>
    <mergeCell ref="K216:M216"/>
    <mergeCell ref="S216:U216"/>
    <mergeCell ref="V216:X216"/>
    <mergeCell ref="Y216:AA216"/>
    <mergeCell ref="A218:AQ218"/>
    <mergeCell ref="A220:AQ220"/>
    <mergeCell ref="J222:K222"/>
    <mergeCell ref="X222:Y222"/>
    <mergeCell ref="AN222:AO222"/>
    <mergeCell ref="A224:AQ224"/>
    <mergeCell ref="B210:D210"/>
    <mergeCell ref="P208:AA208"/>
    <mergeCell ref="P209:R209"/>
    <mergeCell ref="P210:R210"/>
    <mergeCell ref="AD208:AO208"/>
    <mergeCell ref="AD209:AF209"/>
    <mergeCell ref="AD210:AF210"/>
    <mergeCell ref="B214:M214"/>
    <mergeCell ref="B215:D215"/>
    <mergeCell ref="AG209:AI209"/>
    <mergeCell ref="AJ209:AL209"/>
    <mergeCell ref="AM209:AO209"/>
    <mergeCell ref="E210:G210"/>
    <mergeCell ref="H210:J210"/>
    <mergeCell ref="K210:M210"/>
    <mergeCell ref="S210:U210"/>
    <mergeCell ref="V210:X210"/>
    <mergeCell ref="Y210:AA210"/>
    <mergeCell ref="AG210:AI210"/>
    <mergeCell ref="AJ210:AL210"/>
    <mergeCell ref="AM210:AO210"/>
    <mergeCell ref="E215:G215"/>
    <mergeCell ref="H215:J215"/>
    <mergeCell ref="K215:M215"/>
    <mergeCell ref="B204:D204"/>
    <mergeCell ref="P202:AA202"/>
    <mergeCell ref="P203:R203"/>
    <mergeCell ref="P204:R204"/>
    <mergeCell ref="AD202:AO202"/>
    <mergeCell ref="AD203:AF203"/>
    <mergeCell ref="AD204:AF204"/>
    <mergeCell ref="B208:M208"/>
    <mergeCell ref="B209:D209"/>
    <mergeCell ref="E204:G204"/>
    <mergeCell ref="H204:J204"/>
    <mergeCell ref="K204:M204"/>
    <mergeCell ref="S204:U204"/>
    <mergeCell ref="V204:X204"/>
    <mergeCell ref="Y204:AA204"/>
    <mergeCell ref="AG204:AI204"/>
    <mergeCell ref="AJ204:AL204"/>
    <mergeCell ref="AM204:AO204"/>
    <mergeCell ref="E209:G209"/>
    <mergeCell ref="H209:J209"/>
    <mergeCell ref="K209:M209"/>
    <mergeCell ref="S209:U209"/>
    <mergeCell ref="V209:X209"/>
    <mergeCell ref="Y209:AA209"/>
    <mergeCell ref="T168:W168"/>
    <mergeCell ref="T169:W170"/>
    <mergeCell ref="T171:W172"/>
    <mergeCell ref="T173:W174"/>
    <mergeCell ref="T175:W176"/>
    <mergeCell ref="B196:M196"/>
    <mergeCell ref="B197:D197"/>
    <mergeCell ref="B198:D198"/>
    <mergeCell ref="P196:AA196"/>
    <mergeCell ref="P197:R197"/>
    <mergeCell ref="P198:R198"/>
    <mergeCell ref="X171:AA172"/>
    <mergeCell ref="X175:AA176"/>
    <mergeCell ref="K190:L190"/>
    <mergeCell ref="E198:G198"/>
    <mergeCell ref="H198:J198"/>
    <mergeCell ref="K198:M198"/>
    <mergeCell ref="S198:U198"/>
    <mergeCell ref="V198:X198"/>
    <mergeCell ref="A28:H28"/>
    <mergeCell ref="I28:AQ28"/>
    <mergeCell ref="A30:AQ30"/>
    <mergeCell ref="A31:H31"/>
    <mergeCell ref="I31:AQ31"/>
    <mergeCell ref="A32:H32"/>
    <mergeCell ref="I32:AQ32"/>
    <mergeCell ref="A33:H33"/>
    <mergeCell ref="I33:AQ33"/>
    <mergeCell ref="A1:AQ1"/>
    <mergeCell ref="A2:AQ2"/>
    <mergeCell ref="A6:AQ6"/>
    <mergeCell ref="A16:AQ16"/>
    <mergeCell ref="A18:AQ18"/>
    <mergeCell ref="A20:AQ20"/>
    <mergeCell ref="A26:AQ26"/>
    <mergeCell ref="A27:H27"/>
    <mergeCell ref="I27:AQ27"/>
    <mergeCell ref="A21:J21"/>
    <mergeCell ref="K21:AQ21"/>
    <mergeCell ref="A22:J22"/>
    <mergeCell ref="K22:AQ22"/>
    <mergeCell ref="A24:AQ24"/>
    <mergeCell ref="A34:H34"/>
    <mergeCell ref="I34:AQ34"/>
    <mergeCell ref="A35:H35"/>
    <mergeCell ref="I35:AQ35"/>
    <mergeCell ref="A37:AQ37"/>
    <mergeCell ref="A39:H39"/>
    <mergeCell ref="I39:AQ39"/>
    <mergeCell ref="A42:AQ42"/>
    <mergeCell ref="A44:J44"/>
    <mergeCell ref="K44:U44"/>
    <mergeCell ref="V44:AF44"/>
    <mergeCell ref="AG44:AQ44"/>
    <mergeCell ref="A38:H38"/>
    <mergeCell ref="I38:AQ38"/>
    <mergeCell ref="A45:J45"/>
    <mergeCell ref="K45:U45"/>
    <mergeCell ref="V45:AF45"/>
    <mergeCell ref="AG45:AQ45"/>
    <mergeCell ref="A46:J46"/>
    <mergeCell ref="K46:U46"/>
    <mergeCell ref="V46:AF46"/>
    <mergeCell ref="AG46:AQ46"/>
    <mergeCell ref="A47:J47"/>
    <mergeCell ref="K47:U47"/>
    <mergeCell ref="V47:AF47"/>
    <mergeCell ref="AG47:AQ47"/>
    <mergeCell ref="A48:J48"/>
    <mergeCell ref="K48:U48"/>
    <mergeCell ref="V48:AF48"/>
    <mergeCell ref="AG48:AQ48"/>
    <mergeCell ref="A49:J49"/>
    <mergeCell ref="K49:U49"/>
    <mergeCell ref="AG49:AQ49"/>
    <mergeCell ref="A50:J50"/>
    <mergeCell ref="K50:U50"/>
    <mergeCell ref="V50:AF50"/>
    <mergeCell ref="AG50:AQ50"/>
    <mergeCell ref="A51:J51"/>
    <mergeCell ref="K51:U51"/>
    <mergeCell ref="V51:AF51"/>
    <mergeCell ref="AG51:AQ51"/>
    <mergeCell ref="A52:J52"/>
    <mergeCell ref="K52:U52"/>
    <mergeCell ref="V52:AF52"/>
    <mergeCell ref="AG52:AQ52"/>
    <mergeCell ref="A53:J53"/>
    <mergeCell ref="K53:U53"/>
    <mergeCell ref="V53:AF53"/>
    <mergeCell ref="AG53:AQ53"/>
    <mergeCell ref="A54:J54"/>
    <mergeCell ref="K54:U54"/>
    <mergeCell ref="V54:AF54"/>
    <mergeCell ref="AG54:AQ54"/>
    <mergeCell ref="A55:J55"/>
    <mergeCell ref="K55:U55"/>
    <mergeCell ref="V55:AF55"/>
    <mergeCell ref="AG55:AQ55"/>
    <mergeCell ref="A56:J56"/>
    <mergeCell ref="K56:U56"/>
    <mergeCell ref="V56:AF56"/>
    <mergeCell ref="AG56:AQ56"/>
    <mergeCell ref="A57:J57"/>
    <mergeCell ref="K57:U57"/>
    <mergeCell ref="V57:AF57"/>
    <mergeCell ref="AG57:AQ57"/>
    <mergeCell ref="A58:J58"/>
    <mergeCell ref="K58:U58"/>
    <mergeCell ref="V58:AF58"/>
    <mergeCell ref="AG58:AQ58"/>
    <mergeCell ref="K59:U59"/>
    <mergeCell ref="K60:U60"/>
    <mergeCell ref="A61:AQ61"/>
    <mergeCell ref="A62:AQ62"/>
    <mergeCell ref="A64:AQ64"/>
    <mergeCell ref="A65:AQ65"/>
    <mergeCell ref="W67:AK67"/>
    <mergeCell ref="W68:AA68"/>
    <mergeCell ref="AB68:AF68"/>
    <mergeCell ref="AG68:AK68"/>
    <mergeCell ref="W69:AA69"/>
    <mergeCell ref="AB69:AF69"/>
    <mergeCell ref="AG69:AK69"/>
    <mergeCell ref="A74:AQ74"/>
    <mergeCell ref="B81:G85"/>
    <mergeCell ref="H81:M85"/>
    <mergeCell ref="O81:T85"/>
    <mergeCell ref="V81:AA85"/>
    <mergeCell ref="B86:G88"/>
    <mergeCell ref="H86:M86"/>
    <mergeCell ref="O86:T86"/>
    <mergeCell ref="V86:AA86"/>
    <mergeCell ref="B89:G91"/>
    <mergeCell ref="H89:M90"/>
    <mergeCell ref="O89:T90"/>
    <mergeCell ref="V89:AA90"/>
    <mergeCell ref="A93:AQ93"/>
    <mergeCell ref="A95:E98"/>
    <mergeCell ref="F95:L95"/>
    <mergeCell ref="N95:R98"/>
    <mergeCell ref="S95:Y95"/>
    <mergeCell ref="AA95:AE98"/>
    <mergeCell ref="AF95:AM95"/>
    <mergeCell ref="F96:L97"/>
    <mergeCell ref="S96:Y97"/>
    <mergeCell ref="AF96:AM97"/>
    <mergeCell ref="F98:L98"/>
    <mergeCell ref="S98:Y98"/>
    <mergeCell ref="AF98:AM98"/>
    <mergeCell ref="A100:E103"/>
    <mergeCell ref="F100:L100"/>
    <mergeCell ref="N100:R103"/>
    <mergeCell ref="S100:Y100"/>
    <mergeCell ref="AA100:AE103"/>
    <mergeCell ref="AF100:AL100"/>
    <mergeCell ref="F101:L102"/>
    <mergeCell ref="S101:Y102"/>
    <mergeCell ref="AF101:AL102"/>
    <mergeCell ref="F103:L103"/>
    <mergeCell ref="S103:Y103"/>
    <mergeCell ref="AF103:AL103"/>
    <mergeCell ref="A105:E108"/>
    <mergeCell ref="F105:L105"/>
    <mergeCell ref="N105:R108"/>
    <mergeCell ref="S105:Y105"/>
    <mergeCell ref="AA105:AE108"/>
    <mergeCell ref="AF105:AL105"/>
    <mergeCell ref="F106:L107"/>
    <mergeCell ref="S106:Y107"/>
    <mergeCell ref="AF106:AL107"/>
    <mergeCell ref="F108:L108"/>
    <mergeCell ref="S108:Y108"/>
    <mergeCell ref="AF108:AL108"/>
    <mergeCell ref="A110:E113"/>
    <mergeCell ref="F110:L110"/>
    <mergeCell ref="N110:R113"/>
    <mergeCell ref="S110:Y110"/>
    <mergeCell ref="AA110:AE113"/>
    <mergeCell ref="AF110:AL110"/>
    <mergeCell ref="F111:L112"/>
    <mergeCell ref="S111:Y112"/>
    <mergeCell ref="AF111:AL112"/>
    <mergeCell ref="F113:L113"/>
    <mergeCell ref="S113:Y113"/>
    <mergeCell ref="AF113:AL113"/>
    <mergeCell ref="A115:E118"/>
    <mergeCell ref="F115:L115"/>
    <mergeCell ref="N115:R118"/>
    <mergeCell ref="S115:Y115"/>
    <mergeCell ref="F116:L117"/>
    <mergeCell ref="S116:Y117"/>
    <mergeCell ref="F118:L118"/>
    <mergeCell ref="S118:Y118"/>
    <mergeCell ref="A122:AQ122"/>
    <mergeCell ref="A123:AQ123"/>
    <mergeCell ref="X125:AA125"/>
    <mergeCell ref="AB125:AE125"/>
    <mergeCell ref="AF125:AI125"/>
    <mergeCell ref="AJ125:AM125"/>
    <mergeCell ref="AN125:AQ125"/>
    <mergeCell ref="X126:AA126"/>
    <mergeCell ref="AB126:AE126"/>
    <mergeCell ref="AF126:AI126"/>
    <mergeCell ref="AJ126:AM126"/>
    <mergeCell ref="AN126:AQ126"/>
    <mergeCell ref="T124:AQ124"/>
    <mergeCell ref="T125:W125"/>
    <mergeCell ref="T126:W126"/>
    <mergeCell ref="X127:AA127"/>
    <mergeCell ref="AB127:AE127"/>
    <mergeCell ref="AF127:AI127"/>
    <mergeCell ref="AJ127:AM127"/>
    <mergeCell ref="AN127:AQ127"/>
    <mergeCell ref="E132:F132"/>
    <mergeCell ref="P132:Q132"/>
    <mergeCell ref="Z132:AA132"/>
    <mergeCell ref="E133:F133"/>
    <mergeCell ref="P133:Q133"/>
    <mergeCell ref="Z133:AA133"/>
    <mergeCell ref="T127:W127"/>
    <mergeCell ref="A135:AQ135"/>
    <mergeCell ref="U137:AN137"/>
    <mergeCell ref="U138:X138"/>
    <mergeCell ref="Y138:AB138"/>
    <mergeCell ref="AC138:AF138"/>
    <mergeCell ref="AG138:AJ138"/>
    <mergeCell ref="AK138:AN138"/>
    <mergeCell ref="U139:X139"/>
    <mergeCell ref="Y139:AB139"/>
    <mergeCell ref="AC139:AF139"/>
    <mergeCell ref="AG139:AJ139"/>
    <mergeCell ref="AK139:AN139"/>
    <mergeCell ref="Q138:T138"/>
    <mergeCell ref="Q139:T139"/>
    <mergeCell ref="U140:X140"/>
    <mergeCell ref="Y140:AB140"/>
    <mergeCell ref="AC140:AF140"/>
    <mergeCell ref="AG140:AJ140"/>
    <mergeCell ref="AK140:AN140"/>
    <mergeCell ref="E145:F145"/>
    <mergeCell ref="V145:W145"/>
    <mergeCell ref="AI145:AJ145"/>
    <mergeCell ref="A147:AQ147"/>
    <mergeCell ref="Q140:T140"/>
    <mergeCell ref="Y149:Z149"/>
    <mergeCell ref="Q153:R153"/>
    <mergeCell ref="AJ154:AK154"/>
    <mergeCell ref="T156:U156"/>
    <mergeCell ref="A159:AQ159"/>
    <mergeCell ref="A161:H161"/>
    <mergeCell ref="M161:S161"/>
    <mergeCell ref="W161:AC161"/>
    <mergeCell ref="AH161:AQ161"/>
    <mergeCell ref="A162:H162"/>
    <mergeCell ref="M162:S162"/>
    <mergeCell ref="W162:AC162"/>
    <mergeCell ref="AH162:AQ162"/>
    <mergeCell ref="A163:H163"/>
    <mergeCell ref="M163:S163"/>
    <mergeCell ref="W163:AC163"/>
    <mergeCell ref="AH163:AQ163"/>
    <mergeCell ref="A165:AQ165"/>
    <mergeCell ref="X167:AQ167"/>
    <mergeCell ref="X168:AA168"/>
    <mergeCell ref="AB168:AE168"/>
    <mergeCell ref="AF168:AI168"/>
    <mergeCell ref="AJ168:AM168"/>
    <mergeCell ref="AN168:AQ168"/>
    <mergeCell ref="X169:AA170"/>
    <mergeCell ref="AB169:AE170"/>
    <mergeCell ref="AF169:AI170"/>
    <mergeCell ref="AJ169:AM170"/>
    <mergeCell ref="AN169:AQ170"/>
    <mergeCell ref="AB171:AE172"/>
    <mergeCell ref="AF171:AI172"/>
    <mergeCell ref="AJ171:AM172"/>
    <mergeCell ref="AN171:AQ172"/>
    <mergeCell ref="X173:AA174"/>
    <mergeCell ref="AB173:AE174"/>
    <mergeCell ref="AF173:AI174"/>
    <mergeCell ref="AJ173:AM174"/>
    <mergeCell ref="AN173:AQ174"/>
    <mergeCell ref="AB175:AE176"/>
    <mergeCell ref="AF175:AI176"/>
    <mergeCell ref="AJ175:AM176"/>
    <mergeCell ref="AN175:AQ176"/>
    <mergeCell ref="A179:AQ179"/>
    <mergeCell ref="H185:I185"/>
    <mergeCell ref="Y185:Z185"/>
    <mergeCell ref="AM185:AN185"/>
    <mergeCell ref="H187:I187"/>
    <mergeCell ref="Y187:Z187"/>
    <mergeCell ref="AC190:AD190"/>
    <mergeCell ref="A192:AQ192"/>
    <mergeCell ref="E197:G197"/>
    <mergeCell ref="H197:J197"/>
    <mergeCell ref="K197:M197"/>
    <mergeCell ref="S197:U197"/>
    <mergeCell ref="V197:X197"/>
    <mergeCell ref="Y197:AA197"/>
    <mergeCell ref="AG197:AI197"/>
    <mergeCell ref="AJ197:AL197"/>
    <mergeCell ref="AM197:AO197"/>
    <mergeCell ref="AD196:AO196"/>
    <mergeCell ref="AD197:AF197"/>
    <mergeCell ref="AG198:AI198"/>
    <mergeCell ref="AJ198:AL198"/>
    <mergeCell ref="AM198:AO198"/>
    <mergeCell ref="AD198:AF198"/>
    <mergeCell ref="E203:G203"/>
    <mergeCell ref="H203:J203"/>
    <mergeCell ref="K203:M203"/>
    <mergeCell ref="S203:U203"/>
    <mergeCell ref="V203:X203"/>
    <mergeCell ref="Y203:AA203"/>
    <mergeCell ref="AG203:AI203"/>
    <mergeCell ref="AJ203:AL203"/>
    <mergeCell ref="AM203:AO203"/>
    <mergeCell ref="B202:M202"/>
    <mergeCell ref="B203:D203"/>
    <mergeCell ref="Y198:AA198"/>
    <mergeCell ref="I226:J226"/>
    <mergeCell ref="W226:X226"/>
    <mergeCell ref="A228:AQ228"/>
    <mergeCell ref="J230:K230"/>
    <mergeCell ref="X230:Y230"/>
    <mergeCell ref="AN230:AO230"/>
    <mergeCell ref="J232:K232"/>
    <mergeCell ref="X232:Y232"/>
    <mergeCell ref="AN232:AO232"/>
    <mergeCell ref="J234:K234"/>
    <mergeCell ref="A237:AQ237"/>
    <mergeCell ref="J239:K239"/>
    <mergeCell ref="X239:Y239"/>
    <mergeCell ref="T242:V242"/>
    <mergeCell ref="W242:Y242"/>
    <mergeCell ref="Z242:AB242"/>
    <mergeCell ref="T243:V243"/>
    <mergeCell ref="W243:Y243"/>
    <mergeCell ref="Z243:AB243"/>
    <mergeCell ref="A245:AQ245"/>
    <mergeCell ref="K248:L248"/>
    <mergeCell ref="AH248:AJ248"/>
    <mergeCell ref="AK248:AM248"/>
    <mergeCell ref="AN248:AP248"/>
    <mergeCell ref="A249:T249"/>
    <mergeCell ref="AH249:AJ249"/>
    <mergeCell ref="AK249:AM249"/>
    <mergeCell ref="AN249:AP249"/>
    <mergeCell ref="A252:AQ252"/>
    <mergeCell ref="AE249:AG249"/>
    <mergeCell ref="E255:K255"/>
    <mergeCell ref="E256:K256"/>
    <mergeCell ref="G258:I258"/>
    <mergeCell ref="J258:L258"/>
    <mergeCell ref="M258:O258"/>
    <mergeCell ref="U258:W258"/>
    <mergeCell ref="X258:Z258"/>
    <mergeCell ref="AA258:AC258"/>
    <mergeCell ref="AI258:AK258"/>
    <mergeCell ref="AL258:AN258"/>
    <mergeCell ref="AO258:AQ258"/>
    <mergeCell ref="D257:O257"/>
    <mergeCell ref="D258:F258"/>
    <mergeCell ref="R257:AC257"/>
    <mergeCell ref="R258:T258"/>
    <mergeCell ref="AF257:AQ257"/>
    <mergeCell ref="AF258:AH258"/>
    <mergeCell ref="B260:C260"/>
    <mergeCell ref="G260:I260"/>
    <mergeCell ref="J260:L260"/>
    <mergeCell ref="M260:O260"/>
    <mergeCell ref="P260:Q260"/>
    <mergeCell ref="U260:W260"/>
    <mergeCell ref="X260:Z260"/>
    <mergeCell ref="AA260:AC260"/>
    <mergeCell ref="AD260:AE260"/>
    <mergeCell ref="D260:F260"/>
    <mergeCell ref="R260:T260"/>
    <mergeCell ref="B259:C259"/>
    <mergeCell ref="G259:I259"/>
    <mergeCell ref="J259:L259"/>
    <mergeCell ref="M259:O259"/>
    <mergeCell ref="P259:Q259"/>
    <mergeCell ref="U259:W259"/>
    <mergeCell ref="X259:Z259"/>
    <mergeCell ref="AA259:AC259"/>
    <mergeCell ref="AD259:AE259"/>
    <mergeCell ref="D259:F259"/>
    <mergeCell ref="R259:T259"/>
    <mergeCell ref="AI268:AK268"/>
    <mergeCell ref="AL268:AN268"/>
    <mergeCell ref="AO268:AQ268"/>
    <mergeCell ref="B267:C267"/>
    <mergeCell ref="G267:I267"/>
    <mergeCell ref="J267:L267"/>
    <mergeCell ref="M267:O267"/>
    <mergeCell ref="P267:Q267"/>
    <mergeCell ref="U267:W267"/>
    <mergeCell ref="X267:Z267"/>
    <mergeCell ref="AA267:AC267"/>
    <mergeCell ref="AD267:AE267"/>
    <mergeCell ref="B268:C268"/>
    <mergeCell ref="G268:I268"/>
    <mergeCell ref="J268:L268"/>
    <mergeCell ref="M268:O268"/>
    <mergeCell ref="P268:Q268"/>
    <mergeCell ref="U268:W268"/>
    <mergeCell ref="X268:Z268"/>
    <mergeCell ref="AA268:AC268"/>
    <mergeCell ref="AD268:AE268"/>
    <mergeCell ref="D268:F268"/>
    <mergeCell ref="R268:T268"/>
    <mergeCell ref="AF268:AH268"/>
    <mergeCell ref="A270:AQ270"/>
    <mergeCell ref="E271:S271"/>
    <mergeCell ref="E272:G272"/>
    <mergeCell ref="H272:J272"/>
    <mergeCell ref="K272:M272"/>
    <mergeCell ref="N272:P272"/>
    <mergeCell ref="Q272:S272"/>
    <mergeCell ref="Y272:Z272"/>
    <mergeCell ref="AN272:AO272"/>
    <mergeCell ref="E273:G273"/>
    <mergeCell ref="H273:J273"/>
    <mergeCell ref="K273:M273"/>
    <mergeCell ref="N273:P273"/>
    <mergeCell ref="Q273:S273"/>
    <mergeCell ref="I275:J275"/>
    <mergeCell ref="Y275:Z275"/>
    <mergeCell ref="A281:AQ281"/>
    <mergeCell ref="A284:AQ284"/>
    <mergeCell ref="AL286:AM286"/>
    <mergeCell ref="AN286:AO286"/>
    <mergeCell ref="K287:O287"/>
    <mergeCell ref="P287:Q287"/>
    <mergeCell ref="R287:S287"/>
    <mergeCell ref="T287:U287"/>
    <mergeCell ref="V287:W287"/>
    <mergeCell ref="X287:Y287"/>
    <mergeCell ref="Z287:AA287"/>
    <mergeCell ref="AB287:AC287"/>
    <mergeCell ref="AD287:AE287"/>
    <mergeCell ref="AN287:AO287"/>
    <mergeCell ref="AJ287:AK287"/>
    <mergeCell ref="AL287:AM287"/>
    <mergeCell ref="K286:O286"/>
    <mergeCell ref="P286:Q286"/>
    <mergeCell ref="R286:S286"/>
    <mergeCell ref="T286:U286"/>
    <mergeCell ref="V286:W286"/>
    <mergeCell ref="X286:Y286"/>
    <mergeCell ref="Z286:AA286"/>
    <mergeCell ref="AB286:AC286"/>
    <mergeCell ref="AD286:AE286"/>
    <mergeCell ref="T289:U289"/>
    <mergeCell ref="V289:W289"/>
    <mergeCell ref="AF289:AG289"/>
    <mergeCell ref="AH289:AI289"/>
    <mergeCell ref="AF287:AG287"/>
    <mergeCell ref="AH287:AI287"/>
    <mergeCell ref="AF286:AG286"/>
    <mergeCell ref="AH286:AI286"/>
    <mergeCell ref="AJ286:AK286"/>
    <mergeCell ref="AN289:AO289"/>
    <mergeCell ref="K290:O290"/>
    <mergeCell ref="P290:Q290"/>
    <mergeCell ref="R290:S290"/>
    <mergeCell ref="T290:U290"/>
    <mergeCell ref="V290:W290"/>
    <mergeCell ref="AN290:AO290"/>
    <mergeCell ref="AB290:AC290"/>
    <mergeCell ref="AD290:AE290"/>
    <mergeCell ref="AF290:AG290"/>
    <mergeCell ref="AH290:AI290"/>
    <mergeCell ref="X290:Y290"/>
    <mergeCell ref="Z290:AA290"/>
    <mergeCell ref="X289:Y289"/>
    <mergeCell ref="Z289:AA289"/>
    <mergeCell ref="AB289:AC289"/>
    <mergeCell ref="AD289:AE289"/>
    <mergeCell ref="AJ290:AK290"/>
    <mergeCell ref="AL290:AM290"/>
    <mergeCell ref="AJ289:AK289"/>
    <mergeCell ref="AL289:AM289"/>
    <mergeCell ref="K289:O289"/>
    <mergeCell ref="P289:Q289"/>
    <mergeCell ref="R289:S289"/>
    <mergeCell ref="AF292:AG292"/>
    <mergeCell ref="AH292:AI292"/>
    <mergeCell ref="AN293:AO293"/>
    <mergeCell ref="AD293:AE293"/>
    <mergeCell ref="AN292:AO292"/>
    <mergeCell ref="K292:O292"/>
    <mergeCell ref="P292:Q292"/>
    <mergeCell ref="R292:S292"/>
    <mergeCell ref="T292:U292"/>
    <mergeCell ref="V292:W292"/>
    <mergeCell ref="X292:Y292"/>
    <mergeCell ref="AB292:AC292"/>
    <mergeCell ref="X293:Y293"/>
    <mergeCell ref="Z293:AA293"/>
    <mergeCell ref="AB293:AC293"/>
    <mergeCell ref="AJ292:AK292"/>
    <mergeCell ref="AL292:AM292"/>
    <mergeCell ref="AJ293:AK293"/>
    <mergeCell ref="AL293:AM293"/>
    <mergeCell ref="AD292:AE292"/>
    <mergeCell ref="Z292:AA292"/>
    <mergeCell ref="T293:U293"/>
    <mergeCell ref="V293:W293"/>
    <mergeCell ref="AF293:AG293"/>
    <mergeCell ref="AH293:AI293"/>
    <mergeCell ref="A299:AQ299"/>
    <mergeCell ref="K293:O293"/>
    <mergeCell ref="P293:Q293"/>
    <mergeCell ref="R293:S293"/>
    <mergeCell ref="N297:O297"/>
    <mergeCell ref="D301:E301"/>
    <mergeCell ref="AC301:AD301"/>
    <mergeCell ref="A294:AQ294"/>
    <mergeCell ref="A302:AQ302"/>
    <mergeCell ref="D304:E304"/>
    <mergeCell ref="AC304:AD304"/>
    <mergeCell ref="AM297:AN297"/>
    <mergeCell ref="D307:E307"/>
    <mergeCell ref="AC307:AD307"/>
    <mergeCell ref="D310:E310"/>
    <mergeCell ref="AC310:AD310"/>
    <mergeCell ref="D313:E313"/>
    <mergeCell ref="AC313:AD313"/>
    <mergeCell ref="AC334:AD334"/>
    <mergeCell ref="A336:AQ336"/>
    <mergeCell ref="D316:E316"/>
    <mergeCell ref="AC316:AD316"/>
    <mergeCell ref="D319:E319"/>
    <mergeCell ref="AC319:AD319"/>
    <mergeCell ref="D322:E322"/>
    <mergeCell ref="AC322:AD322"/>
    <mergeCell ref="L352:M352"/>
    <mergeCell ref="AK352:AL352"/>
    <mergeCell ref="D325:E325"/>
    <mergeCell ref="AC325:AD325"/>
    <mergeCell ref="D328:E328"/>
    <mergeCell ref="AC328:AD328"/>
    <mergeCell ref="M346:N346"/>
    <mergeCell ref="D331:E331"/>
    <mergeCell ref="AC331:AD331"/>
    <mergeCell ref="D334:E334"/>
    <mergeCell ref="M357:N357"/>
    <mergeCell ref="O340:P340"/>
    <mergeCell ref="AK340:AL340"/>
    <mergeCell ref="AK343:AL343"/>
    <mergeCell ref="P344:Q344"/>
    <mergeCell ref="O338:P338"/>
    <mergeCell ref="AK338:AL338"/>
    <mergeCell ref="AK346:AL346"/>
    <mergeCell ref="O339:P339"/>
    <mergeCell ref="AK339:AL339"/>
  </mergeCells>
  <pageMargins left="0.57291666666666663" right="2.6041666666666668E-2" top="0.65" bottom="0.17" header="0.15748031496062992" footer="0.15748031496062992"/>
  <pageSetup paperSize="9" orientation="portrait" verticalDpi="0" r:id="rId1"/>
  <headerFooter>
    <oddHeader>&amp;L&amp;G</oddHeader>
  </headerFooter>
  <rowBreaks count="1" manualBreakCount="1">
    <brk id="61" max="16383" man="1"/>
  </rowBreaks>
  <drawing r:id="rId2"/>
  <legacyDrawingHF r:id="rId3"/>
</worksheet>
</file>

<file path=xl/worksheets/sheet5.xml><?xml version="1.0" encoding="utf-8"?>
<worksheet xmlns="http://schemas.openxmlformats.org/spreadsheetml/2006/main" xmlns:r="http://schemas.openxmlformats.org/officeDocument/2006/relationships">
  <dimension ref="A1:G53"/>
  <sheetViews>
    <sheetView zoomScaleSheetLayoutView="100" workbookViewId="0">
      <selection activeCell="D8" sqref="D8:E8"/>
    </sheetView>
  </sheetViews>
  <sheetFormatPr defaultColWidth="10.42578125" defaultRowHeight="15"/>
  <cols>
    <col min="1" max="1" width="14.7109375" style="5" customWidth="1"/>
    <col min="2" max="2" width="14.85546875" style="5" customWidth="1"/>
    <col min="3" max="3" width="11.7109375" style="5" customWidth="1"/>
    <col min="4" max="4" width="20.140625" style="5" customWidth="1"/>
    <col min="5" max="5" width="29.85546875" style="5" customWidth="1"/>
    <col min="6" max="6" width="6.42578125" style="5" customWidth="1"/>
    <col min="7" max="7" width="10.42578125" style="5"/>
  </cols>
  <sheetData>
    <row r="1" spans="1:6" ht="15.75">
      <c r="A1" s="453" t="s">
        <v>110</v>
      </c>
      <c r="B1" s="453"/>
      <c r="C1" s="453"/>
      <c r="D1" s="453"/>
      <c r="E1" s="453"/>
      <c r="F1" s="453"/>
    </row>
    <row r="2" spans="1:6" ht="3" customHeight="1"/>
    <row r="3" spans="1:6" ht="15.75">
      <c r="A3" s="458" t="s">
        <v>640</v>
      </c>
      <c r="B3" s="458"/>
      <c r="C3" s="458"/>
      <c r="D3" s="458"/>
      <c r="E3" s="458"/>
      <c r="F3" s="458"/>
    </row>
    <row r="4" spans="1:6" ht="25.5" customHeight="1">
      <c r="A4" s="457" t="s">
        <v>65</v>
      </c>
      <c r="B4" s="457"/>
      <c r="C4" s="52" t="s">
        <v>628</v>
      </c>
      <c r="D4" s="455" t="s">
        <v>111</v>
      </c>
      <c r="E4" s="456"/>
      <c r="F4" s="43" t="s">
        <v>1075</v>
      </c>
    </row>
    <row r="5" spans="1:6" ht="15.75">
      <c r="A5" s="460" t="s">
        <v>639</v>
      </c>
      <c r="B5" s="460"/>
      <c r="C5" s="460"/>
      <c r="D5" s="460"/>
      <c r="E5" s="460"/>
      <c r="F5" s="460"/>
    </row>
    <row r="6" spans="1:6" ht="72" customHeight="1">
      <c r="A6" s="235"/>
      <c r="B6" s="204" t="s">
        <v>626</v>
      </c>
      <c r="C6" s="204" t="s">
        <v>627</v>
      </c>
      <c r="D6" s="321" t="s">
        <v>1116</v>
      </c>
      <c r="E6" s="321"/>
      <c r="F6" s="204">
        <f>CEILING('Коммерческие товары 2'!F6*'Дополнительная комплектация'!$AS$1,'Дополнительная комплектация'!$AS$3)</f>
        <v>1950</v>
      </c>
    </row>
    <row r="7" spans="1:6" ht="63" customHeight="1">
      <c r="A7" s="235"/>
      <c r="B7" s="204" t="s">
        <v>632</v>
      </c>
      <c r="C7" s="204" t="s">
        <v>630</v>
      </c>
      <c r="D7" s="321" t="s">
        <v>1097</v>
      </c>
      <c r="E7" s="321"/>
      <c r="F7" s="204">
        <f>CEILING('Коммерческие товары 2'!F7*'Дополнительная комплектация'!$AS$1,'Дополнительная комплектация'!$AS$3)</f>
        <v>1610</v>
      </c>
    </row>
    <row r="8" spans="1:6" ht="70.5" customHeight="1">
      <c r="A8" s="235"/>
      <c r="B8" s="204" t="s">
        <v>633</v>
      </c>
      <c r="C8" s="204" t="s">
        <v>629</v>
      </c>
      <c r="D8" s="321" t="s">
        <v>1122</v>
      </c>
      <c r="E8" s="321"/>
      <c r="F8" s="204">
        <f>CEILING('Коммерческие товары 2'!F8*'Дополнительная комплектация'!$AS$1,'Дополнительная комплектация'!$AS$3)</f>
        <v>1720</v>
      </c>
    </row>
    <row r="9" spans="1:6" ht="75.75" customHeight="1">
      <c r="A9" s="235"/>
      <c r="B9" s="204" t="s">
        <v>634</v>
      </c>
      <c r="C9" s="204" t="s">
        <v>631</v>
      </c>
      <c r="D9" s="321" t="s">
        <v>1098</v>
      </c>
      <c r="E9" s="321"/>
      <c r="F9" s="204">
        <f>CEILING('Коммерческие товары 2'!F9*'Дополнительная комплектация'!$AS$1,'Дополнительная комплектация'!$AS$3)</f>
        <v>3500</v>
      </c>
    </row>
    <row r="10" spans="1:6" ht="49.5" customHeight="1">
      <c r="A10" s="235"/>
      <c r="B10" s="204" t="s">
        <v>635</v>
      </c>
      <c r="C10" s="204" t="s">
        <v>610</v>
      </c>
      <c r="D10" s="321" t="s">
        <v>1076</v>
      </c>
      <c r="E10" s="321"/>
      <c r="F10" s="204">
        <f>CEILING('Коммерческие товары 2'!F10*'Дополнительная комплектация'!$AS$1,'Дополнительная комплектация'!$AS$3)</f>
        <v>1430</v>
      </c>
    </row>
    <row r="11" spans="1:6" ht="49.5" customHeight="1">
      <c r="A11" s="235"/>
      <c r="B11" s="204" t="s">
        <v>636</v>
      </c>
      <c r="C11" s="204" t="s">
        <v>611</v>
      </c>
      <c r="D11" s="321" t="s">
        <v>613</v>
      </c>
      <c r="E11" s="321"/>
      <c r="F11" s="204">
        <f>CEILING('Коммерческие товары 2'!F11*'Дополнительная комплектация'!$AS$1,'Дополнительная комплектация'!$AS$3)</f>
        <v>1300</v>
      </c>
    </row>
    <row r="12" spans="1:6" ht="49.5" customHeight="1">
      <c r="A12" s="235"/>
      <c r="B12" s="204" t="s">
        <v>637</v>
      </c>
      <c r="C12" s="204" t="s">
        <v>638</v>
      </c>
      <c r="D12" s="321" t="s">
        <v>1074</v>
      </c>
      <c r="E12" s="321"/>
      <c r="F12" s="204">
        <f>CEILING('Коммерческие товары 2'!F12*'Дополнительная комплектация'!$AS$1,'Дополнительная комплектация'!$AS$3)</f>
        <v>1700</v>
      </c>
    </row>
    <row r="13" spans="1:6" ht="4.5" customHeight="1">
      <c r="A13" s="42"/>
      <c r="B13" s="42"/>
      <c r="C13" s="42"/>
      <c r="D13" s="42"/>
      <c r="E13" s="42"/>
      <c r="F13" s="42"/>
    </row>
    <row r="14" spans="1:6" ht="15.75">
      <c r="A14" s="454" t="s">
        <v>644</v>
      </c>
      <c r="B14" s="454"/>
      <c r="C14" s="454"/>
      <c r="D14" s="454"/>
      <c r="E14" s="454"/>
      <c r="F14" s="454"/>
    </row>
    <row r="15" spans="1:6" ht="4.5" customHeight="1">
      <c r="A15" s="41"/>
      <c r="B15" s="41"/>
      <c r="C15" s="41"/>
      <c r="D15" s="41"/>
      <c r="E15" s="41"/>
      <c r="F15" s="41"/>
    </row>
    <row r="16" spans="1:6" ht="25.5">
      <c r="A16" s="459" t="s">
        <v>65</v>
      </c>
      <c r="B16" s="459"/>
      <c r="C16" s="234" t="s">
        <v>628</v>
      </c>
      <c r="D16" s="459" t="s">
        <v>111</v>
      </c>
      <c r="E16" s="459"/>
      <c r="F16" s="234" t="s">
        <v>1075</v>
      </c>
    </row>
    <row r="17" spans="1:6" ht="48.75" customHeight="1">
      <c r="A17" s="235"/>
      <c r="B17" s="204" t="s">
        <v>573</v>
      </c>
      <c r="C17" s="204"/>
      <c r="D17" s="298" t="s">
        <v>612</v>
      </c>
      <c r="E17" s="298"/>
      <c r="F17" s="204">
        <f>CEILING('Коммерческие товары 2'!F17*'Дополнительная комплектация'!$AS$1,'Дополнительная комплектация'!$AS$3)</f>
        <v>800</v>
      </c>
    </row>
    <row r="18" spans="1:6" ht="51" customHeight="1">
      <c r="A18" s="204"/>
      <c r="B18" s="204" t="s">
        <v>574</v>
      </c>
      <c r="C18" s="204"/>
      <c r="D18" s="298" t="s">
        <v>612</v>
      </c>
      <c r="E18" s="298"/>
      <c r="F18" s="204">
        <f>CEILING('Коммерческие товары 2'!F18*'Дополнительная комплектация'!$AS$1,'Дополнительная комплектация'!$AS$3)</f>
        <v>690</v>
      </c>
    </row>
    <row r="19" spans="1:6" ht="51" customHeight="1">
      <c r="A19" s="204"/>
      <c r="B19" s="204" t="s">
        <v>575</v>
      </c>
      <c r="C19" s="204"/>
      <c r="D19" s="298" t="s">
        <v>612</v>
      </c>
      <c r="E19" s="298"/>
      <c r="F19" s="204">
        <f>CEILING('Коммерческие товары 2'!F19*'Дополнительная комплектация'!$AS$1,'Дополнительная комплектация'!$AS$3)</f>
        <v>640</v>
      </c>
    </row>
    <row r="20" spans="1:6" ht="51" customHeight="1">
      <c r="A20" s="204"/>
      <c r="B20" s="204" t="s">
        <v>576</v>
      </c>
      <c r="C20" s="204"/>
      <c r="D20" s="321" t="s">
        <v>1121</v>
      </c>
      <c r="E20" s="321"/>
      <c r="F20" s="204">
        <f>CEILING('Коммерческие товары 2'!F20*'Дополнительная комплектация'!$AS$1,'Дополнительная комплектация'!$AS$3)</f>
        <v>770</v>
      </c>
    </row>
    <row r="21" spans="1:6" ht="5.25" customHeight="1">
      <c r="A21" s="38"/>
      <c r="B21" s="38"/>
      <c r="C21" s="38"/>
      <c r="D21" s="38"/>
      <c r="E21" s="38"/>
      <c r="F21" s="38"/>
    </row>
    <row r="22" spans="1:6" ht="15.75">
      <c r="A22" s="454" t="s">
        <v>1099</v>
      </c>
      <c r="B22" s="454"/>
      <c r="C22" s="454"/>
      <c r="D22" s="454"/>
      <c r="E22" s="454"/>
      <c r="F22" s="454"/>
    </row>
    <row r="23" spans="1:6" ht="3.75" customHeight="1">
      <c r="A23" s="38"/>
      <c r="B23" s="38"/>
      <c r="C23" s="38"/>
      <c r="D23" s="38"/>
      <c r="E23" s="38"/>
      <c r="F23" s="38"/>
    </row>
    <row r="24" spans="1:6" ht="15.75">
      <c r="A24" s="454" t="s">
        <v>1100</v>
      </c>
      <c r="B24" s="454"/>
      <c r="C24" s="454"/>
      <c r="D24" s="454"/>
      <c r="E24" s="454"/>
      <c r="F24" s="454"/>
    </row>
    <row r="25" spans="1:6" ht="25.5">
      <c r="A25" s="459" t="s">
        <v>65</v>
      </c>
      <c r="B25" s="459"/>
      <c r="C25" s="234" t="s">
        <v>628</v>
      </c>
      <c r="D25" s="459" t="s">
        <v>111</v>
      </c>
      <c r="E25" s="459"/>
      <c r="F25" s="234" t="s">
        <v>1075</v>
      </c>
    </row>
    <row r="26" spans="1:6" ht="50.25" customHeight="1">
      <c r="A26" s="298"/>
      <c r="B26" s="204" t="s">
        <v>1102</v>
      </c>
      <c r="C26" s="204" t="s">
        <v>1101</v>
      </c>
      <c r="D26" s="298" t="s">
        <v>1120</v>
      </c>
      <c r="E26" s="298"/>
      <c r="F26" s="298">
        <f>CEILING('Коммерческие товары 2'!F26*'Дополнительная комплектация'!$AS$1,'Дополнительная комплектация'!$AS$3)</f>
        <v>2900</v>
      </c>
    </row>
    <row r="27" spans="1:6" ht="45" customHeight="1">
      <c r="A27" s="298"/>
      <c r="B27" s="204" t="s">
        <v>1119</v>
      </c>
      <c r="C27" s="204" t="s">
        <v>1104</v>
      </c>
      <c r="D27" s="298"/>
      <c r="E27" s="298"/>
      <c r="F27" s="298"/>
    </row>
    <row r="28" spans="1:6" ht="47.25" customHeight="1">
      <c r="A28" s="204"/>
      <c r="B28" s="204" t="s">
        <v>1134</v>
      </c>
      <c r="C28" s="204" t="s">
        <v>1105</v>
      </c>
      <c r="D28" s="298" t="s">
        <v>1106</v>
      </c>
      <c r="E28" s="298"/>
      <c r="F28" s="204">
        <f>CEILING('Коммерческие товары 2'!F28*'Дополнительная комплектация'!$AS$1,'Дополнительная комплектация'!$AS$3)</f>
        <v>480</v>
      </c>
    </row>
    <row r="29" spans="1:6" ht="50.25" customHeight="1">
      <c r="A29" s="204"/>
      <c r="B29" s="204" t="s">
        <v>1135</v>
      </c>
      <c r="C29" s="204" t="s">
        <v>1177</v>
      </c>
      <c r="D29" s="298" t="s">
        <v>1156</v>
      </c>
      <c r="E29" s="298"/>
      <c r="F29" s="204">
        <f>CEILING('Коммерческие товары 2'!F29*'Дополнительная комплектация'!$AS$1,'Дополнительная комплектация'!$AS$3)</f>
        <v>7640</v>
      </c>
    </row>
    <row r="30" spans="1:6" ht="50.25" customHeight="1">
      <c r="A30" s="204"/>
      <c r="B30" s="204" t="s">
        <v>1136</v>
      </c>
      <c r="C30" s="204" t="s">
        <v>1178</v>
      </c>
      <c r="D30" s="298" t="s">
        <v>1155</v>
      </c>
      <c r="E30" s="298"/>
      <c r="F30" s="204">
        <f>CEILING('Коммерческие товары 2'!F30*'Дополнительная комплектация'!$AS$1,'Дополнительная комплектация'!$AS$3)</f>
        <v>9760</v>
      </c>
    </row>
    <row r="31" spans="1:6" ht="47.25" customHeight="1">
      <c r="A31" s="204"/>
      <c r="B31" s="204" t="s">
        <v>1137</v>
      </c>
      <c r="C31" s="204"/>
      <c r="D31" s="298" t="s">
        <v>1106</v>
      </c>
      <c r="E31" s="298"/>
      <c r="F31" s="204">
        <f>CEILING('Коммерческие товары 2'!F31*'Дополнительная комплектация'!$AS$1,'Дополнительная комплектация'!$AS$3)</f>
        <v>600</v>
      </c>
    </row>
    <row r="32" spans="1:6" ht="47.25" customHeight="1">
      <c r="A32" s="204"/>
      <c r="B32" s="204" t="s">
        <v>1138</v>
      </c>
      <c r="C32" s="204"/>
      <c r="D32" s="298" t="s">
        <v>1106</v>
      </c>
      <c r="E32" s="298"/>
      <c r="F32" s="204">
        <f>CEILING('Коммерческие товары 2'!F32*'Дополнительная комплектация'!$AS$1,'Дополнительная комплектация'!$AS$3)</f>
        <v>515</v>
      </c>
    </row>
    <row r="33" spans="1:6">
      <c r="A33" s="38"/>
      <c r="B33" s="38"/>
      <c r="C33" s="38"/>
      <c r="D33" s="38"/>
      <c r="E33" s="38"/>
      <c r="F33" s="38"/>
    </row>
    <row r="34" spans="1:6">
      <c r="A34" s="38"/>
      <c r="B34" s="38"/>
      <c r="C34" s="38"/>
      <c r="D34" s="38"/>
      <c r="E34" s="38"/>
      <c r="F34" s="38"/>
    </row>
    <row r="35" spans="1:6">
      <c r="A35" s="38"/>
      <c r="B35" s="38"/>
      <c r="C35" s="38"/>
      <c r="D35" s="38"/>
      <c r="E35" s="38"/>
      <c r="F35" s="38"/>
    </row>
    <row r="36" spans="1:6">
      <c r="A36" s="38"/>
      <c r="B36" s="38"/>
      <c r="C36" s="38"/>
      <c r="D36" s="38"/>
      <c r="E36" s="38"/>
      <c r="F36" s="38"/>
    </row>
    <row r="37" spans="1:6">
      <c r="A37" s="38"/>
      <c r="B37" s="38"/>
      <c r="C37" s="38"/>
      <c r="D37" s="38"/>
      <c r="E37" s="38"/>
      <c r="F37" s="38"/>
    </row>
    <row r="38" spans="1:6">
      <c r="A38" s="38"/>
      <c r="B38" s="38"/>
      <c r="C38" s="38"/>
      <c r="D38" s="38"/>
      <c r="E38" s="38"/>
      <c r="F38" s="38"/>
    </row>
    <row r="39" spans="1:6">
      <c r="A39" s="38"/>
      <c r="B39" s="38"/>
      <c r="C39" s="38"/>
      <c r="D39" s="38"/>
      <c r="E39" s="38"/>
      <c r="F39" s="38"/>
    </row>
    <row r="40" spans="1:6">
      <c r="A40" s="38"/>
      <c r="B40" s="38"/>
      <c r="C40" s="38"/>
      <c r="D40" s="38"/>
      <c r="E40" s="38"/>
      <c r="F40" s="38"/>
    </row>
    <row r="41" spans="1:6">
      <c r="A41" s="38"/>
      <c r="B41" s="38"/>
      <c r="C41" s="38"/>
      <c r="D41" s="38"/>
      <c r="E41" s="38"/>
      <c r="F41" s="38"/>
    </row>
    <row r="42" spans="1:6">
      <c r="A42" s="38"/>
      <c r="B42" s="38"/>
      <c r="C42" s="38"/>
      <c r="D42" s="38"/>
      <c r="E42" s="38"/>
      <c r="F42" s="38"/>
    </row>
    <row r="43" spans="1:6">
      <c r="A43" s="38"/>
      <c r="B43" s="38"/>
      <c r="C43" s="38"/>
      <c r="D43" s="38"/>
      <c r="E43" s="38"/>
      <c r="F43" s="38"/>
    </row>
    <row r="44" spans="1:6">
      <c r="A44" s="38"/>
      <c r="B44" s="38"/>
      <c r="C44" s="38"/>
      <c r="D44" s="38"/>
      <c r="E44" s="38"/>
      <c r="F44" s="38"/>
    </row>
    <row r="45" spans="1:6">
      <c r="A45" s="38"/>
      <c r="B45" s="38"/>
      <c r="C45" s="38"/>
      <c r="D45" s="38"/>
      <c r="E45" s="38"/>
      <c r="F45" s="38"/>
    </row>
    <row r="46" spans="1:6">
      <c r="A46" s="38"/>
      <c r="B46" s="38"/>
      <c r="C46" s="38"/>
      <c r="D46" s="38"/>
      <c r="E46" s="38"/>
      <c r="F46" s="38"/>
    </row>
    <row r="47" spans="1:6">
      <c r="A47" s="38"/>
      <c r="B47" s="38"/>
      <c r="C47" s="38"/>
      <c r="D47" s="38"/>
      <c r="E47" s="38"/>
      <c r="F47" s="38"/>
    </row>
    <row r="48" spans="1:6">
      <c r="A48" s="38"/>
      <c r="B48" s="38"/>
      <c r="C48" s="38"/>
      <c r="D48" s="38"/>
      <c r="E48" s="38"/>
      <c r="F48" s="38"/>
    </row>
    <row r="49" spans="1:6">
      <c r="A49" s="38"/>
      <c r="B49" s="38"/>
      <c r="C49" s="38"/>
      <c r="D49" s="38"/>
      <c r="E49" s="38"/>
      <c r="F49" s="38"/>
    </row>
    <row r="50" spans="1:6">
      <c r="A50" s="38"/>
      <c r="B50" s="38"/>
      <c r="C50" s="38"/>
      <c r="D50" s="38"/>
      <c r="E50" s="38"/>
      <c r="F50" s="38"/>
    </row>
    <row r="51" spans="1:6">
      <c r="A51" s="38"/>
      <c r="B51" s="38"/>
      <c r="C51" s="38"/>
      <c r="D51" s="38"/>
      <c r="E51" s="38"/>
      <c r="F51" s="38"/>
    </row>
    <row r="52" spans="1:6">
      <c r="A52" s="38"/>
      <c r="B52" s="38"/>
      <c r="C52" s="38"/>
      <c r="D52" s="38"/>
      <c r="E52" s="38"/>
      <c r="F52" s="38"/>
    </row>
    <row r="53" spans="1:6">
      <c r="A53" s="38"/>
      <c r="B53" s="38"/>
      <c r="C53" s="38"/>
      <c r="D53" s="38"/>
      <c r="E53" s="38"/>
      <c r="F53" s="38"/>
    </row>
  </sheetData>
  <sheetProtection selectLockedCells="1" selectUnlockedCells="1"/>
  <mergeCells count="31">
    <mergeCell ref="D18:E18"/>
    <mergeCell ref="D17:E17"/>
    <mergeCell ref="D30:E30"/>
    <mergeCell ref="A5:F5"/>
    <mergeCell ref="D29:E29"/>
    <mergeCell ref="D9:E9"/>
    <mergeCell ref="F26:F27"/>
    <mergeCell ref="D16:E16"/>
    <mergeCell ref="A16:B16"/>
    <mergeCell ref="A25:B25"/>
    <mergeCell ref="D19:E19"/>
    <mergeCell ref="D32:E32"/>
    <mergeCell ref="D20:E20"/>
    <mergeCell ref="D28:E28"/>
    <mergeCell ref="D26:E27"/>
    <mergeCell ref="D25:E25"/>
    <mergeCell ref="D31:E31"/>
    <mergeCell ref="A24:F24"/>
    <mergeCell ref="A22:F22"/>
    <mergeCell ref="A26:A27"/>
    <mergeCell ref="A1:F1"/>
    <mergeCell ref="A14:F14"/>
    <mergeCell ref="D4:E4"/>
    <mergeCell ref="D6:E6"/>
    <mergeCell ref="D7:E7"/>
    <mergeCell ref="A4:B4"/>
    <mergeCell ref="D10:E10"/>
    <mergeCell ref="D12:E12"/>
    <mergeCell ref="A3:F3"/>
    <mergeCell ref="D11:E11"/>
    <mergeCell ref="D8:E8"/>
  </mergeCells>
  <pageMargins left="0.39374999999999999" right="0.19652777777777777" top="0.56736111111111109" bottom="0.78749999999999998" header="0.51180555555555551" footer="0.51180555555555551"/>
  <pageSetup paperSize="9" firstPageNumber="35" orientation="portrait" useFirstPageNumber="1"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dimension ref="A1:G53"/>
  <sheetViews>
    <sheetView zoomScaleSheetLayoutView="100" workbookViewId="0">
      <selection activeCell="F13" sqref="F13"/>
    </sheetView>
  </sheetViews>
  <sheetFormatPr defaultColWidth="10.42578125" defaultRowHeight="15"/>
  <cols>
    <col min="1" max="1" width="14.7109375" style="5" customWidth="1"/>
    <col min="2" max="2" width="14.85546875" style="5" customWidth="1"/>
    <col min="3" max="3" width="11.7109375" style="5" customWidth="1"/>
    <col min="4" max="4" width="20.140625" style="5" customWidth="1"/>
    <col min="5" max="5" width="29.85546875" style="5" customWidth="1"/>
    <col min="6" max="6" width="6.42578125" style="5" customWidth="1"/>
    <col min="7" max="7" width="10.42578125" style="5"/>
  </cols>
  <sheetData>
    <row r="1" spans="1:6" ht="15.75">
      <c r="A1" s="453" t="s">
        <v>110</v>
      </c>
      <c r="B1" s="453"/>
      <c r="C1" s="453"/>
      <c r="D1" s="453"/>
      <c r="E1" s="453"/>
      <c r="F1" s="453"/>
    </row>
    <row r="2" spans="1:6" ht="3" customHeight="1"/>
    <row r="3" spans="1:6" ht="15.75">
      <c r="A3" s="458" t="s">
        <v>640</v>
      </c>
      <c r="B3" s="458"/>
      <c r="C3" s="458"/>
      <c r="D3" s="458"/>
      <c r="E3" s="458"/>
      <c r="F3" s="458"/>
    </row>
    <row r="4" spans="1:6" ht="25.5" customHeight="1">
      <c r="A4" s="457" t="s">
        <v>65</v>
      </c>
      <c r="B4" s="457"/>
      <c r="C4" s="52" t="s">
        <v>628</v>
      </c>
      <c r="D4" s="455" t="s">
        <v>111</v>
      </c>
      <c r="E4" s="456"/>
      <c r="F4" s="43" t="s">
        <v>1075</v>
      </c>
    </row>
    <row r="5" spans="1:6" ht="15.75">
      <c r="A5" s="471" t="s">
        <v>639</v>
      </c>
      <c r="B5" s="471"/>
      <c r="C5" s="471"/>
      <c r="D5" s="471"/>
      <c r="E5" s="471"/>
      <c r="F5" s="471"/>
    </row>
    <row r="6" spans="1:6" ht="72" customHeight="1">
      <c r="A6" s="6"/>
      <c r="B6" s="36" t="s">
        <v>626</v>
      </c>
      <c r="C6" s="36" t="s">
        <v>627</v>
      </c>
      <c r="D6" s="461" t="s">
        <v>1116</v>
      </c>
      <c r="E6" s="461"/>
      <c r="F6" s="36">
        <v>1950</v>
      </c>
    </row>
    <row r="7" spans="1:6" ht="63" customHeight="1">
      <c r="A7" s="6"/>
      <c r="B7" s="36" t="s">
        <v>632</v>
      </c>
      <c r="C7" s="36" t="s">
        <v>630</v>
      </c>
      <c r="D7" s="461" t="s">
        <v>1097</v>
      </c>
      <c r="E7" s="461"/>
      <c r="F7" s="36">
        <v>1610</v>
      </c>
    </row>
    <row r="8" spans="1:6" ht="70.5" customHeight="1">
      <c r="A8" s="6"/>
      <c r="B8" s="36" t="s">
        <v>633</v>
      </c>
      <c r="C8" s="36" t="s">
        <v>629</v>
      </c>
      <c r="D8" s="461" t="s">
        <v>1122</v>
      </c>
      <c r="E8" s="461"/>
      <c r="F8" s="36">
        <v>1720</v>
      </c>
    </row>
    <row r="9" spans="1:6" ht="75.75" customHeight="1">
      <c r="A9" s="7"/>
      <c r="B9" s="37" t="s">
        <v>634</v>
      </c>
      <c r="C9" s="37" t="s">
        <v>631</v>
      </c>
      <c r="D9" s="461" t="s">
        <v>1098</v>
      </c>
      <c r="E9" s="461"/>
      <c r="F9" s="37">
        <v>3500</v>
      </c>
    </row>
    <row r="10" spans="1:6" ht="49.5" customHeight="1">
      <c r="A10" s="7"/>
      <c r="B10" s="37" t="s">
        <v>635</v>
      </c>
      <c r="C10" s="37" t="s">
        <v>610</v>
      </c>
      <c r="D10" s="461" t="s">
        <v>1076</v>
      </c>
      <c r="E10" s="461"/>
      <c r="F10" s="37">
        <v>1430</v>
      </c>
    </row>
    <row r="11" spans="1:6" ht="49.5" customHeight="1">
      <c r="A11" s="7"/>
      <c r="B11" s="37" t="s">
        <v>636</v>
      </c>
      <c r="C11" s="37" t="s">
        <v>611</v>
      </c>
      <c r="D11" s="461" t="s">
        <v>613</v>
      </c>
      <c r="E11" s="461"/>
      <c r="F11" s="37">
        <v>1300</v>
      </c>
    </row>
    <row r="12" spans="1:6" ht="49.5" customHeight="1">
      <c r="A12" s="53"/>
      <c r="B12" s="44" t="s">
        <v>637</v>
      </c>
      <c r="C12" s="44" t="s">
        <v>638</v>
      </c>
      <c r="D12" s="462" t="s">
        <v>1074</v>
      </c>
      <c r="E12" s="462"/>
      <c r="F12" s="44">
        <v>1700</v>
      </c>
    </row>
    <row r="13" spans="1:6" ht="4.5" customHeight="1">
      <c r="A13" s="42"/>
      <c r="B13" s="42"/>
      <c r="C13" s="42"/>
      <c r="D13" s="42"/>
      <c r="E13" s="42"/>
      <c r="F13" s="42"/>
    </row>
    <row r="14" spans="1:6" ht="15.75">
      <c r="A14" s="454" t="s">
        <v>644</v>
      </c>
      <c r="B14" s="454"/>
      <c r="C14" s="454"/>
      <c r="D14" s="454"/>
      <c r="E14" s="454"/>
      <c r="F14" s="454"/>
    </row>
    <row r="15" spans="1:6" ht="4.5" customHeight="1">
      <c r="A15" s="41"/>
      <c r="B15" s="41"/>
      <c r="C15" s="41"/>
      <c r="D15" s="41"/>
      <c r="E15" s="41"/>
      <c r="F15" s="41"/>
    </row>
    <row r="16" spans="1:6" ht="25.5">
      <c r="A16" s="457" t="s">
        <v>65</v>
      </c>
      <c r="B16" s="457"/>
      <c r="C16" s="43" t="s">
        <v>628</v>
      </c>
      <c r="D16" s="455" t="s">
        <v>111</v>
      </c>
      <c r="E16" s="456"/>
      <c r="F16" s="43" t="s">
        <v>1075</v>
      </c>
    </row>
    <row r="17" spans="1:6" ht="48.75" customHeight="1">
      <c r="A17" s="6"/>
      <c r="B17" s="36" t="s">
        <v>573</v>
      </c>
      <c r="C17" s="36"/>
      <c r="D17" s="465" t="s">
        <v>612</v>
      </c>
      <c r="E17" s="465"/>
      <c r="F17" s="36">
        <v>800</v>
      </c>
    </row>
    <row r="18" spans="1:6" ht="51" customHeight="1">
      <c r="A18" s="44"/>
      <c r="B18" s="44" t="s">
        <v>574</v>
      </c>
      <c r="C18" s="44"/>
      <c r="D18" s="466" t="s">
        <v>612</v>
      </c>
      <c r="E18" s="466"/>
      <c r="F18" s="44">
        <v>690</v>
      </c>
    </row>
    <row r="19" spans="1:6" ht="51" customHeight="1">
      <c r="A19" s="45"/>
      <c r="B19" s="45" t="s">
        <v>575</v>
      </c>
      <c r="C19" s="45"/>
      <c r="D19" s="303" t="s">
        <v>612</v>
      </c>
      <c r="E19" s="303"/>
      <c r="F19" s="45">
        <v>640</v>
      </c>
    </row>
    <row r="20" spans="1:6" ht="51" customHeight="1">
      <c r="A20" s="45"/>
      <c r="B20" s="45" t="s">
        <v>576</v>
      </c>
      <c r="C20" s="45"/>
      <c r="D20" s="467" t="s">
        <v>1121</v>
      </c>
      <c r="E20" s="467"/>
      <c r="F20" s="45">
        <v>770</v>
      </c>
    </row>
    <row r="21" spans="1:6" ht="5.25" customHeight="1">
      <c r="A21" s="38"/>
      <c r="B21" s="38"/>
      <c r="C21" s="38"/>
      <c r="D21" s="38"/>
      <c r="E21" s="38"/>
      <c r="F21" s="38"/>
    </row>
    <row r="22" spans="1:6" ht="15.75">
      <c r="A22" s="454" t="s">
        <v>1099</v>
      </c>
      <c r="B22" s="454"/>
      <c r="C22" s="454"/>
      <c r="D22" s="454"/>
      <c r="E22" s="454"/>
      <c r="F22" s="454"/>
    </row>
    <row r="23" spans="1:6" ht="3.75" customHeight="1">
      <c r="A23" s="38"/>
      <c r="B23" s="38"/>
      <c r="C23" s="38"/>
      <c r="D23" s="38"/>
      <c r="E23" s="38"/>
      <c r="F23" s="38"/>
    </row>
    <row r="24" spans="1:6" ht="15.75">
      <c r="A24" s="454" t="s">
        <v>1100</v>
      </c>
      <c r="B24" s="454"/>
      <c r="C24" s="454"/>
      <c r="D24" s="454"/>
      <c r="E24" s="454"/>
      <c r="F24" s="454"/>
    </row>
    <row r="25" spans="1:6" ht="25.5">
      <c r="A25" s="457" t="s">
        <v>65</v>
      </c>
      <c r="B25" s="468"/>
      <c r="C25" s="208" t="s">
        <v>628</v>
      </c>
      <c r="D25" s="469" t="s">
        <v>111</v>
      </c>
      <c r="E25" s="470"/>
      <c r="F25" s="208" t="s">
        <v>1075</v>
      </c>
    </row>
    <row r="26" spans="1:6" ht="50.25" customHeight="1">
      <c r="A26" s="463"/>
      <c r="B26" s="204" t="s">
        <v>1102</v>
      </c>
      <c r="C26" s="204" t="s">
        <v>1101</v>
      </c>
      <c r="D26" s="298" t="s">
        <v>1120</v>
      </c>
      <c r="E26" s="298"/>
      <c r="F26" s="298">
        <v>2900</v>
      </c>
    </row>
    <row r="27" spans="1:6" ht="45" customHeight="1">
      <c r="A27" s="464"/>
      <c r="B27" s="204" t="s">
        <v>1119</v>
      </c>
      <c r="C27" s="204" t="s">
        <v>1104</v>
      </c>
      <c r="D27" s="298"/>
      <c r="E27" s="298"/>
      <c r="F27" s="298"/>
    </row>
    <row r="28" spans="1:6" ht="47.25" customHeight="1">
      <c r="A28" s="204"/>
      <c r="B28" s="204" t="s">
        <v>1134</v>
      </c>
      <c r="C28" s="204" t="s">
        <v>1105</v>
      </c>
      <c r="D28" s="298" t="s">
        <v>1106</v>
      </c>
      <c r="E28" s="298"/>
      <c r="F28" s="204">
        <v>480</v>
      </c>
    </row>
    <row r="29" spans="1:6" ht="50.25" customHeight="1">
      <c r="A29" s="204"/>
      <c r="B29" s="204" t="s">
        <v>1135</v>
      </c>
      <c r="C29" s="204" t="s">
        <v>1177</v>
      </c>
      <c r="D29" s="302" t="s">
        <v>1156</v>
      </c>
      <c r="E29" s="304"/>
      <c r="F29" s="204">
        <v>7640</v>
      </c>
    </row>
    <row r="30" spans="1:6" ht="50.25" customHeight="1">
      <c r="A30" s="204"/>
      <c r="B30" s="204" t="s">
        <v>1136</v>
      </c>
      <c r="C30" s="204" t="s">
        <v>1178</v>
      </c>
      <c r="D30" s="302" t="s">
        <v>1155</v>
      </c>
      <c r="E30" s="304"/>
      <c r="F30" s="204">
        <v>9760</v>
      </c>
    </row>
    <row r="31" spans="1:6" ht="47.25" customHeight="1">
      <c r="A31" s="204"/>
      <c r="B31" s="204" t="s">
        <v>1137</v>
      </c>
      <c r="C31" s="204"/>
      <c r="D31" s="302" t="s">
        <v>1106</v>
      </c>
      <c r="E31" s="304"/>
      <c r="F31" s="204">
        <v>600</v>
      </c>
    </row>
    <row r="32" spans="1:6" ht="47.25" customHeight="1">
      <c r="A32" s="204"/>
      <c r="B32" s="204" t="s">
        <v>1138</v>
      </c>
      <c r="C32" s="204"/>
      <c r="D32" s="302" t="s">
        <v>1106</v>
      </c>
      <c r="E32" s="304"/>
      <c r="F32" s="204">
        <v>515</v>
      </c>
    </row>
    <row r="33" spans="1:6">
      <c r="A33" s="38"/>
      <c r="B33" s="38"/>
      <c r="C33" s="38"/>
      <c r="D33" s="38"/>
      <c r="E33" s="38"/>
      <c r="F33" s="38"/>
    </row>
    <row r="34" spans="1:6">
      <c r="A34" s="38"/>
      <c r="B34" s="38"/>
      <c r="C34" s="38"/>
      <c r="D34" s="38"/>
      <c r="E34" s="38"/>
      <c r="F34" s="38"/>
    </row>
    <row r="35" spans="1:6">
      <c r="A35" s="38"/>
      <c r="B35" s="38"/>
      <c r="C35" s="38"/>
      <c r="D35" s="38"/>
      <c r="E35" s="38"/>
      <c r="F35" s="38"/>
    </row>
    <row r="36" spans="1:6">
      <c r="A36" s="38"/>
      <c r="B36" s="38"/>
      <c r="C36" s="38"/>
      <c r="D36" s="38"/>
      <c r="E36" s="38"/>
      <c r="F36" s="38"/>
    </row>
    <row r="37" spans="1:6">
      <c r="A37" s="38"/>
      <c r="B37" s="38"/>
      <c r="C37" s="38"/>
      <c r="D37" s="38"/>
      <c r="E37" s="38"/>
      <c r="F37" s="38"/>
    </row>
    <row r="38" spans="1:6">
      <c r="A38" s="38"/>
      <c r="B38" s="38"/>
      <c r="C38" s="38"/>
      <c r="D38" s="38"/>
      <c r="E38" s="38"/>
      <c r="F38" s="38"/>
    </row>
    <row r="39" spans="1:6">
      <c r="A39" s="38"/>
      <c r="B39" s="38"/>
      <c r="C39" s="38"/>
      <c r="D39" s="38"/>
      <c r="E39" s="38"/>
      <c r="F39" s="38"/>
    </row>
    <row r="40" spans="1:6">
      <c r="A40" s="38"/>
      <c r="B40" s="38"/>
      <c r="C40" s="38"/>
      <c r="D40" s="38"/>
      <c r="E40" s="38"/>
      <c r="F40" s="38"/>
    </row>
    <row r="41" spans="1:6">
      <c r="A41" s="38"/>
      <c r="B41" s="38"/>
      <c r="C41" s="38"/>
      <c r="D41" s="38"/>
      <c r="E41" s="38"/>
      <c r="F41" s="38"/>
    </row>
    <row r="42" spans="1:6">
      <c r="A42" s="38"/>
      <c r="B42" s="38"/>
      <c r="C42" s="38"/>
      <c r="D42" s="38"/>
      <c r="E42" s="38"/>
      <c r="F42" s="38"/>
    </row>
    <row r="43" spans="1:6">
      <c r="A43" s="38"/>
      <c r="B43" s="38"/>
      <c r="C43" s="38"/>
      <c r="D43" s="38"/>
      <c r="E43" s="38"/>
      <c r="F43" s="38"/>
    </row>
    <row r="44" spans="1:6">
      <c r="A44" s="38"/>
      <c r="B44" s="38"/>
      <c r="C44" s="38"/>
      <c r="D44" s="38"/>
      <c r="E44" s="38"/>
      <c r="F44" s="38"/>
    </row>
    <row r="45" spans="1:6">
      <c r="A45" s="38"/>
      <c r="B45" s="38"/>
      <c r="C45" s="38"/>
      <c r="D45" s="38"/>
      <c r="E45" s="38"/>
      <c r="F45" s="38"/>
    </row>
    <row r="46" spans="1:6">
      <c r="A46" s="38"/>
      <c r="B46" s="38"/>
      <c r="C46" s="38"/>
      <c r="D46" s="38"/>
      <c r="E46" s="38"/>
      <c r="F46" s="38"/>
    </row>
    <row r="47" spans="1:6">
      <c r="A47" s="38"/>
      <c r="B47" s="38"/>
      <c r="C47" s="38"/>
      <c r="D47" s="38"/>
      <c r="E47" s="38"/>
      <c r="F47" s="38"/>
    </row>
    <row r="48" spans="1:6">
      <c r="A48" s="38"/>
      <c r="B48" s="38"/>
      <c r="C48" s="38"/>
      <c r="D48" s="38"/>
      <c r="E48" s="38"/>
      <c r="F48" s="38"/>
    </row>
    <row r="49" spans="1:6">
      <c r="A49" s="38"/>
      <c r="B49" s="38"/>
      <c r="C49" s="38"/>
      <c r="D49" s="38"/>
      <c r="E49" s="38"/>
      <c r="F49" s="38"/>
    </row>
    <row r="50" spans="1:6">
      <c r="A50" s="38"/>
      <c r="B50" s="38"/>
      <c r="C50" s="38"/>
      <c r="D50" s="38"/>
      <c r="E50" s="38"/>
      <c r="F50" s="38"/>
    </row>
    <row r="51" spans="1:6">
      <c r="A51" s="38"/>
      <c r="B51" s="38"/>
      <c r="C51" s="38"/>
      <c r="D51" s="38"/>
      <c r="E51" s="38"/>
      <c r="F51" s="38"/>
    </row>
    <row r="52" spans="1:6">
      <c r="A52" s="38"/>
      <c r="B52" s="38"/>
      <c r="C52" s="38"/>
      <c r="D52" s="38"/>
      <c r="E52" s="38"/>
      <c r="F52" s="38"/>
    </row>
    <row r="53" spans="1:6">
      <c r="A53" s="38"/>
      <c r="B53" s="38"/>
      <c r="C53" s="38"/>
      <c r="D53" s="38"/>
      <c r="E53" s="38"/>
      <c r="F53" s="38"/>
    </row>
  </sheetData>
  <sheetProtection selectLockedCells="1" selectUnlockedCells="1"/>
  <mergeCells count="31">
    <mergeCell ref="A1:F1"/>
    <mergeCell ref="A3:F3"/>
    <mergeCell ref="A4:B4"/>
    <mergeCell ref="D4:E4"/>
    <mergeCell ref="A5:F5"/>
    <mergeCell ref="D6:E6"/>
    <mergeCell ref="D7:E7"/>
    <mergeCell ref="D8:E8"/>
    <mergeCell ref="D9:E9"/>
    <mergeCell ref="D10:E10"/>
    <mergeCell ref="D11:E11"/>
    <mergeCell ref="D12:E12"/>
    <mergeCell ref="A26:A27"/>
    <mergeCell ref="D26:E27"/>
    <mergeCell ref="F26:F27"/>
    <mergeCell ref="A14:F14"/>
    <mergeCell ref="A16:B16"/>
    <mergeCell ref="D16:E16"/>
    <mergeCell ref="D17:E17"/>
    <mergeCell ref="D18:E18"/>
    <mergeCell ref="D19:E19"/>
    <mergeCell ref="D20:E20"/>
    <mergeCell ref="A22:F22"/>
    <mergeCell ref="A24:F24"/>
    <mergeCell ref="A25:B25"/>
    <mergeCell ref="D25:E25"/>
    <mergeCell ref="D28:E28"/>
    <mergeCell ref="D29:E29"/>
    <mergeCell ref="D30:E30"/>
    <mergeCell ref="D31:E31"/>
    <mergeCell ref="D32:E32"/>
  </mergeCells>
  <pageMargins left="0.39374999999999999" right="0.19652777777777777" top="0.56736111111111109" bottom="0.78749999999999998" header="0.51180555555555551" footer="0.51180555555555551"/>
  <pageSetup paperSize="9" firstPageNumber="35" orientation="portrait" useFirstPageNumber="1" horizontalDpi="300" verticalDpi="300" r:id="rId1"/>
  <headerFooter alignWithMargins="0"/>
</worksheet>
</file>

<file path=xl/worksheets/sheet7.xml><?xml version="1.0" encoding="utf-8"?>
<worksheet xmlns="http://schemas.openxmlformats.org/spreadsheetml/2006/main" xmlns:r="http://schemas.openxmlformats.org/officeDocument/2006/relationships">
  <sheetPr>
    <tabColor rgb="FFFFFF00"/>
  </sheetPr>
  <dimension ref="A1:R444"/>
  <sheetViews>
    <sheetView topLeftCell="A14" zoomScaleSheetLayoutView="100" workbookViewId="0">
      <selection activeCell="A2" sqref="A2:XFD2"/>
    </sheetView>
  </sheetViews>
  <sheetFormatPr defaultRowHeight="15"/>
  <cols>
    <col min="1" max="1" width="9.140625" style="54"/>
    <col min="2" max="2" width="13.7109375" style="54" customWidth="1"/>
    <col min="3" max="3" width="12.140625" style="54" customWidth="1"/>
    <col min="4" max="16384" width="9.140625" style="54"/>
  </cols>
  <sheetData>
    <row r="1" spans="1:3" ht="9" hidden="1" customHeight="1">
      <c r="A1" s="65" t="s">
        <v>674</v>
      </c>
      <c r="B1" s="65"/>
      <c r="C1" s="65"/>
    </row>
    <row r="2" spans="1:3">
      <c r="A2" s="277"/>
      <c r="B2" s="277"/>
      <c r="C2" s="277"/>
    </row>
    <row r="3" spans="1:3" ht="13.5" customHeight="1">
      <c r="A3" s="476"/>
      <c r="B3" s="480" t="s">
        <v>806</v>
      </c>
      <c r="C3" s="63" t="s">
        <v>758</v>
      </c>
    </row>
    <row r="4" spans="1:3" ht="13.5" customHeight="1">
      <c r="A4" s="492"/>
      <c r="B4" s="481"/>
      <c r="C4" s="63" t="s">
        <v>757</v>
      </c>
    </row>
    <row r="5" spans="1:3" ht="13.5" customHeight="1">
      <c r="A5" s="492"/>
      <c r="B5" s="481"/>
      <c r="C5" s="63" t="s">
        <v>793</v>
      </c>
    </row>
    <row r="6" spans="1:3" ht="13.5" customHeight="1">
      <c r="A6" s="492"/>
      <c r="B6" s="481"/>
      <c r="C6" s="63" t="s">
        <v>762</v>
      </c>
    </row>
    <row r="7" spans="1:3" ht="13.5" customHeight="1">
      <c r="A7" s="492"/>
      <c r="B7" s="481"/>
      <c r="C7" s="63" t="s">
        <v>770</v>
      </c>
    </row>
    <row r="8" spans="1:3" ht="13.5" customHeight="1">
      <c r="A8" s="492"/>
      <c r="B8" s="481"/>
      <c r="C8" s="63" t="s">
        <v>683</v>
      </c>
    </row>
    <row r="9" spans="1:3" ht="13.5" customHeight="1">
      <c r="A9" s="492"/>
      <c r="B9" s="481"/>
      <c r="C9" s="63" t="s">
        <v>769</v>
      </c>
    </row>
    <row r="10" spans="1:3" ht="13.5" customHeight="1">
      <c r="A10" s="492"/>
      <c r="B10" s="481"/>
      <c r="C10" s="63" t="s">
        <v>734</v>
      </c>
    </row>
    <row r="11" spans="1:3" ht="13.5" customHeight="1">
      <c r="A11" s="492"/>
      <c r="B11" s="488"/>
      <c r="C11" s="63" t="s">
        <v>729</v>
      </c>
    </row>
    <row r="12" spans="1:3" ht="13.5" customHeight="1">
      <c r="A12" s="492"/>
      <c r="B12" s="480" t="s">
        <v>805</v>
      </c>
      <c r="C12" s="63" t="s">
        <v>758</v>
      </c>
    </row>
    <row r="13" spans="1:3" ht="13.5" customHeight="1">
      <c r="A13" s="492"/>
      <c r="B13" s="481"/>
      <c r="C13" s="63" t="s">
        <v>757</v>
      </c>
    </row>
    <row r="14" spans="1:3" ht="13.5" customHeight="1">
      <c r="A14" s="492"/>
      <c r="B14" s="481"/>
      <c r="C14" s="63" t="s">
        <v>793</v>
      </c>
    </row>
    <row r="15" spans="1:3" ht="13.5" customHeight="1">
      <c r="A15" s="492"/>
      <c r="B15" s="481"/>
      <c r="C15" s="63" t="s">
        <v>762</v>
      </c>
    </row>
    <row r="16" spans="1:3" ht="13.5" customHeight="1">
      <c r="A16" s="492"/>
      <c r="B16" s="481"/>
      <c r="C16" s="63" t="s">
        <v>770</v>
      </c>
    </row>
    <row r="17" spans="1:3" ht="13.5" customHeight="1">
      <c r="A17" s="492"/>
      <c r="B17" s="481"/>
      <c r="C17" s="63" t="s">
        <v>683</v>
      </c>
    </row>
    <row r="18" spans="1:3" ht="13.5" customHeight="1">
      <c r="A18" s="492"/>
      <c r="B18" s="481"/>
      <c r="C18" s="63" t="s">
        <v>769</v>
      </c>
    </row>
    <row r="19" spans="1:3" ht="13.5" customHeight="1">
      <c r="A19" s="492"/>
      <c r="B19" s="481"/>
      <c r="C19" s="63" t="s">
        <v>734</v>
      </c>
    </row>
    <row r="20" spans="1:3" ht="13.5" customHeight="1">
      <c r="A20" s="492"/>
      <c r="B20" s="488"/>
      <c r="C20" s="63" t="s">
        <v>729</v>
      </c>
    </row>
    <row r="21" spans="1:3" ht="13.5" customHeight="1">
      <c r="A21" s="492"/>
      <c r="B21" s="480" t="s">
        <v>804</v>
      </c>
      <c r="C21" s="63" t="s">
        <v>758</v>
      </c>
    </row>
    <row r="22" spans="1:3" ht="13.5" customHeight="1">
      <c r="A22" s="492"/>
      <c r="B22" s="481"/>
      <c r="C22" s="63" t="s">
        <v>757</v>
      </c>
    </row>
    <row r="23" spans="1:3" ht="13.5" customHeight="1">
      <c r="A23" s="492"/>
      <c r="B23" s="481"/>
      <c r="C23" s="63" t="s">
        <v>793</v>
      </c>
    </row>
    <row r="24" spans="1:3" ht="13.5" customHeight="1">
      <c r="A24" s="492"/>
      <c r="B24" s="481"/>
      <c r="C24" s="63" t="s">
        <v>762</v>
      </c>
    </row>
    <row r="25" spans="1:3" ht="13.5" customHeight="1">
      <c r="A25" s="492"/>
      <c r="B25" s="481"/>
      <c r="C25" s="63" t="s">
        <v>770</v>
      </c>
    </row>
    <row r="26" spans="1:3" ht="13.5" customHeight="1">
      <c r="A26" s="492"/>
      <c r="B26" s="481"/>
      <c r="C26" s="63" t="s">
        <v>683</v>
      </c>
    </row>
    <row r="27" spans="1:3" ht="13.5" customHeight="1">
      <c r="A27" s="492"/>
      <c r="B27" s="481"/>
      <c r="C27" s="63" t="s">
        <v>769</v>
      </c>
    </row>
    <row r="28" spans="1:3" ht="13.5" customHeight="1">
      <c r="A28" s="492"/>
      <c r="B28" s="481"/>
      <c r="C28" s="63" t="s">
        <v>734</v>
      </c>
    </row>
    <row r="29" spans="1:3" ht="13.5" customHeight="1">
      <c r="A29" s="493"/>
      <c r="B29" s="488"/>
      <c r="C29" s="63" t="s">
        <v>729</v>
      </c>
    </row>
    <row r="30" spans="1:3" ht="13.5" customHeight="1">
      <c r="A30" s="90"/>
      <c r="B30" s="480" t="s">
        <v>803</v>
      </c>
      <c r="C30" s="63" t="s">
        <v>762</v>
      </c>
    </row>
    <row r="31" spans="1:3" ht="13.5" customHeight="1">
      <c r="A31" s="91"/>
      <c r="B31" s="481"/>
      <c r="C31" s="63" t="s">
        <v>770</v>
      </c>
    </row>
    <row r="32" spans="1:3" ht="13.5" customHeight="1">
      <c r="A32" s="91"/>
      <c r="B32" s="481"/>
      <c r="C32" s="63" t="s">
        <v>683</v>
      </c>
    </row>
    <row r="33" spans="1:3" ht="13.5" customHeight="1">
      <c r="A33" s="91"/>
      <c r="B33" s="481"/>
      <c r="C33" s="63" t="s">
        <v>769</v>
      </c>
    </row>
    <row r="34" spans="1:3" ht="13.5" customHeight="1">
      <c r="A34" s="91"/>
      <c r="B34" s="481"/>
      <c r="C34" s="63" t="s">
        <v>734</v>
      </c>
    </row>
    <row r="35" spans="1:3" ht="13.5" customHeight="1">
      <c r="A35" s="91"/>
      <c r="B35" s="488"/>
      <c r="C35" s="63" t="s">
        <v>729</v>
      </c>
    </row>
    <row r="36" spans="1:3" ht="13.5" customHeight="1">
      <c r="A36" s="91"/>
      <c r="B36" s="480" t="s">
        <v>802</v>
      </c>
      <c r="C36" s="63" t="s">
        <v>762</v>
      </c>
    </row>
    <row r="37" spans="1:3" ht="13.5" customHeight="1">
      <c r="A37" s="91"/>
      <c r="B37" s="481"/>
      <c r="C37" s="63" t="s">
        <v>770</v>
      </c>
    </row>
    <row r="38" spans="1:3" ht="13.5" customHeight="1">
      <c r="A38" s="91"/>
      <c r="B38" s="481"/>
      <c r="C38" s="63" t="s">
        <v>683</v>
      </c>
    </row>
    <row r="39" spans="1:3" ht="13.5" customHeight="1">
      <c r="A39" s="91"/>
      <c r="B39" s="481"/>
      <c r="C39" s="63" t="s">
        <v>769</v>
      </c>
    </row>
    <row r="40" spans="1:3" ht="13.5" customHeight="1">
      <c r="A40" s="91"/>
      <c r="B40" s="481"/>
      <c r="C40" s="63" t="s">
        <v>734</v>
      </c>
    </row>
    <row r="41" spans="1:3" ht="13.5" customHeight="1">
      <c r="A41" s="92"/>
      <c r="B41" s="488"/>
      <c r="C41" s="63" t="s">
        <v>729</v>
      </c>
    </row>
    <row r="42" spans="1:3" ht="13.5" customHeight="1">
      <c r="A42" s="90"/>
      <c r="B42" s="480" t="s">
        <v>801</v>
      </c>
      <c r="C42" s="63" t="s">
        <v>762</v>
      </c>
    </row>
    <row r="43" spans="1:3" ht="13.5" customHeight="1">
      <c r="A43" s="91"/>
      <c r="B43" s="481"/>
      <c r="C43" s="63" t="s">
        <v>770</v>
      </c>
    </row>
    <row r="44" spans="1:3" ht="13.5" customHeight="1">
      <c r="A44" s="91"/>
      <c r="B44" s="481"/>
      <c r="C44" s="63" t="s">
        <v>683</v>
      </c>
    </row>
    <row r="45" spans="1:3" ht="13.5" customHeight="1">
      <c r="A45" s="91"/>
      <c r="B45" s="481"/>
      <c r="C45" s="63" t="s">
        <v>769</v>
      </c>
    </row>
    <row r="46" spans="1:3" ht="13.5" customHeight="1">
      <c r="A46" s="91"/>
      <c r="B46" s="481"/>
      <c r="C46" s="63" t="s">
        <v>734</v>
      </c>
    </row>
    <row r="47" spans="1:3" ht="13.5" customHeight="1">
      <c r="A47" s="92"/>
      <c r="B47" s="488"/>
      <c r="C47" s="63" t="s">
        <v>729</v>
      </c>
    </row>
    <row r="48" spans="1:3" ht="13.5" customHeight="1">
      <c r="A48" s="477"/>
      <c r="B48" s="480" t="s">
        <v>800</v>
      </c>
      <c r="C48" s="63" t="s">
        <v>729</v>
      </c>
    </row>
    <row r="49" spans="1:3" ht="13.5" customHeight="1">
      <c r="A49" s="478"/>
      <c r="B49" s="481"/>
      <c r="C49" s="63" t="s">
        <v>656</v>
      </c>
    </row>
    <row r="50" spans="1:3" ht="13.5" customHeight="1">
      <c r="A50" s="478"/>
      <c r="B50" s="481"/>
      <c r="C50" s="63" t="s">
        <v>785</v>
      </c>
    </row>
    <row r="51" spans="1:3" ht="13.5" customHeight="1">
      <c r="A51" s="478"/>
      <c r="B51" s="481"/>
      <c r="C51" s="63" t="s">
        <v>654</v>
      </c>
    </row>
    <row r="52" spans="1:3" ht="13.5" customHeight="1">
      <c r="A52" s="478"/>
      <c r="B52" s="488"/>
      <c r="C52" s="63" t="s">
        <v>653</v>
      </c>
    </row>
    <row r="53" spans="1:3" ht="13.5" customHeight="1">
      <c r="A53" s="478"/>
      <c r="B53" s="480" t="s">
        <v>799</v>
      </c>
      <c r="C53" s="63" t="s">
        <v>729</v>
      </c>
    </row>
    <row r="54" spans="1:3" ht="13.5" customHeight="1">
      <c r="A54" s="478"/>
      <c r="B54" s="481"/>
      <c r="C54" s="63" t="s">
        <v>656</v>
      </c>
    </row>
    <row r="55" spans="1:3" ht="13.5" customHeight="1">
      <c r="A55" s="478"/>
      <c r="B55" s="481"/>
      <c r="C55" s="63" t="s">
        <v>785</v>
      </c>
    </row>
    <row r="56" spans="1:3" ht="13.5" customHeight="1">
      <c r="A56" s="478"/>
      <c r="B56" s="481"/>
      <c r="C56" s="63" t="s">
        <v>654</v>
      </c>
    </row>
    <row r="57" spans="1:3" ht="13.5" customHeight="1">
      <c r="A57" s="478"/>
      <c r="B57" s="488"/>
      <c r="C57" s="63" t="s">
        <v>653</v>
      </c>
    </row>
    <row r="58" spans="1:3" ht="13.5" customHeight="1">
      <c r="A58" s="478"/>
      <c r="B58" s="480" t="s">
        <v>798</v>
      </c>
      <c r="C58" s="63" t="s">
        <v>729</v>
      </c>
    </row>
    <row r="59" spans="1:3" ht="13.5" customHeight="1">
      <c r="A59" s="478"/>
      <c r="B59" s="481"/>
      <c r="C59" s="63" t="s">
        <v>656</v>
      </c>
    </row>
    <row r="60" spans="1:3" ht="13.5" customHeight="1">
      <c r="A60" s="478"/>
      <c r="B60" s="481"/>
      <c r="C60" s="63" t="s">
        <v>785</v>
      </c>
    </row>
    <row r="61" spans="1:3" ht="13.5" customHeight="1">
      <c r="A61" s="478"/>
      <c r="B61" s="481"/>
      <c r="C61" s="63" t="s">
        <v>654</v>
      </c>
    </row>
    <row r="62" spans="1:3" ht="13.5" customHeight="1">
      <c r="A62" s="479"/>
      <c r="B62" s="488"/>
      <c r="C62" s="63" t="s">
        <v>653</v>
      </c>
    </row>
    <row r="63" spans="1:3" ht="13.5" customHeight="1">
      <c r="A63" s="477"/>
      <c r="B63" s="480" t="s">
        <v>797</v>
      </c>
      <c r="C63" s="63" t="s">
        <v>729</v>
      </c>
    </row>
    <row r="64" spans="1:3" ht="12.75" customHeight="1">
      <c r="A64" s="478"/>
      <c r="B64" s="481"/>
      <c r="C64" s="63" t="s">
        <v>656</v>
      </c>
    </row>
    <row r="65" spans="1:3" ht="12.75" customHeight="1">
      <c r="A65" s="478"/>
      <c r="B65" s="481"/>
      <c r="C65" s="63" t="s">
        <v>785</v>
      </c>
    </row>
    <row r="66" spans="1:3" ht="12.75" customHeight="1">
      <c r="A66" s="478"/>
      <c r="B66" s="481"/>
      <c r="C66" s="63" t="s">
        <v>654</v>
      </c>
    </row>
    <row r="67" spans="1:3" ht="12.75" customHeight="1">
      <c r="A67" s="479"/>
      <c r="B67" s="488"/>
      <c r="C67" s="63" t="s">
        <v>653</v>
      </c>
    </row>
    <row r="68" spans="1:3" ht="12.75" customHeight="1">
      <c r="A68" s="87" t="s">
        <v>723</v>
      </c>
      <c r="B68" s="86"/>
      <c r="C68" s="85"/>
    </row>
    <row r="69" spans="1:3" ht="0.75" customHeight="1">
      <c r="A69" s="65" t="s">
        <v>674</v>
      </c>
      <c r="B69" s="65"/>
      <c r="C69" s="65"/>
    </row>
    <row r="70" spans="1:3" ht="15" customHeight="1">
      <c r="A70" s="472" t="s">
        <v>70</v>
      </c>
      <c r="B70" s="472" t="s">
        <v>71</v>
      </c>
      <c r="C70" s="472" t="s">
        <v>72</v>
      </c>
    </row>
    <row r="71" spans="1:3">
      <c r="A71" s="472"/>
      <c r="B71" s="472"/>
      <c r="C71" s="472"/>
    </row>
    <row r="72" spans="1:3" ht="13.5" customHeight="1">
      <c r="A72" s="477"/>
      <c r="B72" s="480" t="s">
        <v>796</v>
      </c>
      <c r="C72" s="228" t="s">
        <v>729</v>
      </c>
    </row>
    <row r="73" spans="1:3" ht="13.5" customHeight="1">
      <c r="A73" s="478"/>
      <c r="B73" s="481"/>
      <c r="C73" s="63" t="s">
        <v>656</v>
      </c>
    </row>
    <row r="74" spans="1:3" ht="13.5" customHeight="1">
      <c r="A74" s="478"/>
      <c r="B74" s="481"/>
      <c r="C74" s="63" t="s">
        <v>785</v>
      </c>
    </row>
    <row r="75" spans="1:3" ht="13.5" customHeight="1">
      <c r="A75" s="478"/>
      <c r="B75" s="481"/>
      <c r="C75" s="63" t="s">
        <v>654</v>
      </c>
    </row>
    <row r="76" spans="1:3" ht="13.5" customHeight="1">
      <c r="A76" s="479"/>
      <c r="B76" s="488"/>
      <c r="C76" s="63" t="s">
        <v>653</v>
      </c>
    </row>
    <row r="77" spans="1:3" ht="13.5" customHeight="1">
      <c r="A77" s="473"/>
      <c r="B77" s="485" t="s">
        <v>795</v>
      </c>
      <c r="C77" s="63" t="s">
        <v>729</v>
      </c>
    </row>
    <row r="78" spans="1:3" ht="13.5" customHeight="1">
      <c r="A78" s="473"/>
      <c r="B78" s="485"/>
      <c r="C78" s="63" t="s">
        <v>656</v>
      </c>
    </row>
    <row r="79" spans="1:3" ht="13.5" customHeight="1">
      <c r="A79" s="473"/>
      <c r="B79" s="485"/>
      <c r="C79" s="63" t="s">
        <v>785</v>
      </c>
    </row>
    <row r="80" spans="1:3" ht="13.5" customHeight="1">
      <c r="A80" s="473"/>
      <c r="B80" s="485"/>
      <c r="C80" s="63" t="s">
        <v>654</v>
      </c>
    </row>
    <row r="81" spans="1:3" ht="13.5" customHeight="1">
      <c r="A81" s="473"/>
      <c r="B81" s="485"/>
      <c r="C81" s="63" t="s">
        <v>653</v>
      </c>
    </row>
    <row r="82" spans="1:3" ht="13.5" customHeight="1">
      <c r="A82" s="476"/>
      <c r="B82" s="480" t="s">
        <v>794</v>
      </c>
      <c r="C82" s="63" t="s">
        <v>757</v>
      </c>
    </row>
    <row r="83" spans="1:3" ht="13.5" customHeight="1">
      <c r="A83" s="492"/>
      <c r="B83" s="481"/>
      <c r="C83" s="63" t="s">
        <v>793</v>
      </c>
    </row>
    <row r="84" spans="1:3" ht="13.5" customHeight="1">
      <c r="A84" s="492"/>
      <c r="B84" s="481"/>
      <c r="C84" s="63" t="s">
        <v>762</v>
      </c>
    </row>
    <row r="85" spans="1:3" ht="13.5" customHeight="1">
      <c r="A85" s="492"/>
      <c r="B85" s="481"/>
      <c r="C85" s="63" t="s">
        <v>770</v>
      </c>
    </row>
    <row r="86" spans="1:3" ht="13.5" customHeight="1">
      <c r="A86" s="492"/>
      <c r="B86" s="481"/>
      <c r="C86" s="63" t="s">
        <v>683</v>
      </c>
    </row>
    <row r="87" spans="1:3" ht="13.5" customHeight="1">
      <c r="A87" s="492"/>
      <c r="B87" s="481"/>
      <c r="C87" s="63" t="s">
        <v>769</v>
      </c>
    </row>
    <row r="88" spans="1:3" ht="13.5" customHeight="1">
      <c r="A88" s="492"/>
      <c r="B88" s="481"/>
      <c r="C88" s="63" t="s">
        <v>734</v>
      </c>
    </row>
    <row r="89" spans="1:3" ht="13.5" customHeight="1">
      <c r="A89" s="493"/>
      <c r="B89" s="488"/>
      <c r="C89" s="63" t="s">
        <v>729</v>
      </c>
    </row>
    <row r="90" spans="1:3" ht="13.5" customHeight="1">
      <c r="A90" s="90"/>
      <c r="B90" s="485" t="s">
        <v>792</v>
      </c>
      <c r="C90" s="63" t="s">
        <v>762</v>
      </c>
    </row>
    <row r="91" spans="1:3" ht="13.5" customHeight="1">
      <c r="A91" s="91"/>
      <c r="B91" s="485"/>
      <c r="C91" s="63" t="s">
        <v>770</v>
      </c>
    </row>
    <row r="92" spans="1:3" ht="13.5" customHeight="1">
      <c r="A92" s="91"/>
      <c r="B92" s="485"/>
      <c r="C92" s="63" t="s">
        <v>683</v>
      </c>
    </row>
    <row r="93" spans="1:3" ht="13.5" customHeight="1">
      <c r="A93" s="91"/>
      <c r="B93" s="485"/>
      <c r="C93" s="63" t="s">
        <v>769</v>
      </c>
    </row>
    <row r="94" spans="1:3" ht="13.5" customHeight="1">
      <c r="A94" s="91"/>
      <c r="B94" s="485"/>
      <c r="C94" s="63" t="s">
        <v>734</v>
      </c>
    </row>
    <row r="95" spans="1:3" ht="13.5" customHeight="1">
      <c r="A95" s="92"/>
      <c r="B95" s="485"/>
      <c r="C95" s="63" t="s">
        <v>729</v>
      </c>
    </row>
    <row r="96" spans="1:3" ht="13.5" customHeight="1">
      <c r="A96" s="90"/>
      <c r="B96" s="485" t="s">
        <v>791</v>
      </c>
      <c r="C96" s="63" t="s">
        <v>762</v>
      </c>
    </row>
    <row r="97" spans="1:3" ht="13.5" customHeight="1">
      <c r="A97" s="91"/>
      <c r="B97" s="485"/>
      <c r="C97" s="63" t="s">
        <v>770</v>
      </c>
    </row>
    <row r="98" spans="1:3" ht="13.5" customHeight="1">
      <c r="A98" s="91"/>
      <c r="B98" s="485"/>
      <c r="C98" s="63" t="s">
        <v>683</v>
      </c>
    </row>
    <row r="99" spans="1:3" ht="13.5" customHeight="1">
      <c r="A99" s="91"/>
      <c r="B99" s="485"/>
      <c r="C99" s="63" t="s">
        <v>769</v>
      </c>
    </row>
    <row r="100" spans="1:3" ht="13.5" customHeight="1">
      <c r="A100" s="91"/>
      <c r="B100" s="485"/>
      <c r="C100" s="63" t="s">
        <v>734</v>
      </c>
    </row>
    <row r="101" spans="1:3" ht="13.5" customHeight="1">
      <c r="A101" s="92"/>
      <c r="B101" s="485"/>
      <c r="C101" s="63" t="s">
        <v>729</v>
      </c>
    </row>
    <row r="102" spans="1:3" ht="13.5" customHeight="1">
      <c r="A102" s="90"/>
      <c r="B102" s="485" t="s">
        <v>790</v>
      </c>
      <c r="C102" s="63" t="s">
        <v>762</v>
      </c>
    </row>
    <row r="103" spans="1:3" ht="13.5" customHeight="1">
      <c r="A103" s="91"/>
      <c r="B103" s="485"/>
      <c r="C103" s="63" t="s">
        <v>770</v>
      </c>
    </row>
    <row r="104" spans="1:3" ht="13.5" customHeight="1">
      <c r="A104" s="91"/>
      <c r="B104" s="485"/>
      <c r="C104" s="63" t="s">
        <v>683</v>
      </c>
    </row>
    <row r="105" spans="1:3" ht="13.5" customHeight="1">
      <c r="A105" s="91"/>
      <c r="B105" s="485"/>
      <c r="C105" s="63" t="s">
        <v>769</v>
      </c>
    </row>
    <row r="106" spans="1:3" ht="13.5" customHeight="1">
      <c r="A106" s="91"/>
      <c r="B106" s="485"/>
      <c r="C106" s="63" t="s">
        <v>734</v>
      </c>
    </row>
    <row r="107" spans="1:3" ht="13.5" customHeight="1">
      <c r="A107" s="92"/>
      <c r="B107" s="485"/>
      <c r="C107" s="63" t="s">
        <v>729</v>
      </c>
    </row>
    <row r="108" spans="1:3" ht="13.5" customHeight="1">
      <c r="A108" s="477"/>
      <c r="B108" s="480" t="s">
        <v>789</v>
      </c>
      <c r="C108" s="63" t="s">
        <v>729</v>
      </c>
    </row>
    <row r="109" spans="1:3" ht="13.5" customHeight="1">
      <c r="A109" s="478"/>
      <c r="B109" s="481"/>
      <c r="C109" s="63" t="s">
        <v>656</v>
      </c>
    </row>
    <row r="110" spans="1:3" ht="13.5" customHeight="1">
      <c r="A110" s="478"/>
      <c r="B110" s="481"/>
      <c r="C110" s="63" t="s">
        <v>785</v>
      </c>
    </row>
    <row r="111" spans="1:3" ht="13.5" customHeight="1">
      <c r="A111" s="478"/>
      <c r="B111" s="481"/>
      <c r="C111" s="63" t="s">
        <v>654</v>
      </c>
    </row>
    <row r="112" spans="1:3" ht="13.5" customHeight="1">
      <c r="A112" s="479"/>
      <c r="B112" s="488"/>
      <c r="C112" s="63" t="s">
        <v>653</v>
      </c>
    </row>
    <row r="113" spans="1:3" ht="13.5" customHeight="1">
      <c r="A113" s="477"/>
      <c r="B113" s="480" t="s">
        <v>788</v>
      </c>
      <c r="C113" s="63" t="s">
        <v>729</v>
      </c>
    </row>
    <row r="114" spans="1:3" ht="13.5" customHeight="1">
      <c r="A114" s="478"/>
      <c r="B114" s="481"/>
      <c r="C114" s="63" t="s">
        <v>656</v>
      </c>
    </row>
    <row r="115" spans="1:3" ht="13.5" customHeight="1">
      <c r="A115" s="478"/>
      <c r="B115" s="481"/>
      <c r="C115" s="63" t="s">
        <v>785</v>
      </c>
    </row>
    <row r="116" spans="1:3" ht="13.5" customHeight="1">
      <c r="A116" s="478"/>
      <c r="B116" s="481"/>
      <c r="C116" s="63" t="s">
        <v>654</v>
      </c>
    </row>
    <row r="117" spans="1:3" ht="13.5" customHeight="1">
      <c r="A117" s="479"/>
      <c r="B117" s="488"/>
      <c r="C117" s="63" t="s">
        <v>653</v>
      </c>
    </row>
    <row r="118" spans="1:3" ht="13.5" customHeight="1">
      <c r="A118" s="477"/>
      <c r="B118" s="480" t="s">
        <v>787</v>
      </c>
      <c r="C118" s="63" t="s">
        <v>729</v>
      </c>
    </row>
    <row r="119" spans="1:3" ht="13.5" customHeight="1">
      <c r="A119" s="478"/>
      <c r="B119" s="481"/>
      <c r="C119" s="63" t="s">
        <v>656</v>
      </c>
    </row>
    <row r="120" spans="1:3" ht="13.5" customHeight="1">
      <c r="A120" s="478"/>
      <c r="B120" s="481"/>
      <c r="C120" s="63" t="s">
        <v>785</v>
      </c>
    </row>
    <row r="121" spans="1:3" ht="13.5" customHeight="1">
      <c r="A121" s="478"/>
      <c r="B121" s="481"/>
      <c r="C121" s="63" t="s">
        <v>654</v>
      </c>
    </row>
    <row r="122" spans="1:3" ht="13.5" customHeight="1">
      <c r="A122" s="479"/>
      <c r="B122" s="488"/>
      <c r="C122" s="63" t="s">
        <v>653</v>
      </c>
    </row>
    <row r="123" spans="1:3" ht="13.5" customHeight="1">
      <c r="A123" s="477"/>
      <c r="B123" s="480" t="s">
        <v>786</v>
      </c>
      <c r="C123" s="63" t="s">
        <v>729</v>
      </c>
    </row>
    <row r="124" spans="1:3" ht="13.5" customHeight="1">
      <c r="A124" s="478"/>
      <c r="B124" s="481"/>
      <c r="C124" s="63" t="s">
        <v>656</v>
      </c>
    </row>
    <row r="125" spans="1:3" ht="13.5" customHeight="1">
      <c r="A125" s="478"/>
      <c r="B125" s="481"/>
      <c r="C125" s="63" t="s">
        <v>785</v>
      </c>
    </row>
    <row r="126" spans="1:3" ht="13.5" customHeight="1">
      <c r="A126" s="478"/>
      <c r="B126" s="481"/>
      <c r="C126" s="63" t="s">
        <v>654</v>
      </c>
    </row>
    <row r="127" spans="1:3" ht="13.5" customHeight="1">
      <c r="A127" s="479"/>
      <c r="B127" s="488"/>
      <c r="C127" s="63" t="s">
        <v>653</v>
      </c>
    </row>
    <row r="128" spans="1:3" ht="35.25" customHeight="1">
      <c r="A128" s="90"/>
      <c r="B128" s="59" t="s">
        <v>784</v>
      </c>
      <c r="C128" s="63" t="s">
        <v>683</v>
      </c>
    </row>
    <row r="129" spans="1:3" ht="36" customHeight="1">
      <c r="A129" s="94"/>
      <c r="B129" s="59" t="s">
        <v>783</v>
      </c>
      <c r="C129" s="63" t="s">
        <v>683</v>
      </c>
    </row>
    <row r="130" spans="1:3" ht="12.75" customHeight="1">
      <c r="A130" s="494"/>
      <c r="B130" s="485" t="s">
        <v>782</v>
      </c>
      <c r="C130" s="63" t="s">
        <v>683</v>
      </c>
    </row>
    <row r="131" spans="1:3" ht="12.75" customHeight="1">
      <c r="A131" s="494"/>
      <c r="B131" s="485"/>
      <c r="C131" s="63" t="s">
        <v>769</v>
      </c>
    </row>
    <row r="132" spans="1:3" ht="12.75" customHeight="1">
      <c r="A132" s="494"/>
      <c r="B132" s="485"/>
      <c r="C132" s="63" t="s">
        <v>647</v>
      </c>
    </row>
    <row r="133" spans="1:3" ht="12.75" customHeight="1">
      <c r="A133" s="494"/>
      <c r="B133" s="485"/>
      <c r="C133" s="63" t="s">
        <v>645</v>
      </c>
    </row>
    <row r="134" spans="1:3" ht="12.75" customHeight="1">
      <c r="A134" s="494"/>
      <c r="B134" s="485"/>
      <c r="C134" s="63" t="s">
        <v>656</v>
      </c>
    </row>
    <row r="135" spans="1:3" ht="12.75" customHeight="1">
      <c r="A135" s="494"/>
      <c r="B135" s="485"/>
      <c r="C135" s="63" t="s">
        <v>655</v>
      </c>
    </row>
    <row r="136" spans="1:3" ht="12.75" customHeight="1">
      <c r="A136" s="494"/>
      <c r="B136" s="485"/>
      <c r="C136" s="63" t="s">
        <v>654</v>
      </c>
    </row>
    <row r="137" spans="1:3" ht="12.75" customHeight="1">
      <c r="A137" s="494"/>
      <c r="B137" s="485"/>
      <c r="C137" s="63" t="s">
        <v>653</v>
      </c>
    </row>
    <row r="138" spans="1:3" ht="12.75" customHeight="1">
      <c r="A138" s="87" t="s">
        <v>723</v>
      </c>
      <c r="B138" s="86"/>
      <c r="C138" s="85"/>
    </row>
    <row r="139" spans="1:3" ht="0.75" customHeight="1">
      <c r="A139" s="65" t="s">
        <v>674</v>
      </c>
      <c r="B139" s="65"/>
      <c r="C139" s="65"/>
    </row>
    <row r="140" spans="1:3" ht="16.5" customHeight="1">
      <c r="A140" s="472" t="s">
        <v>70</v>
      </c>
      <c r="B140" s="472" t="s">
        <v>71</v>
      </c>
      <c r="C140" s="472" t="s">
        <v>72</v>
      </c>
    </row>
    <row r="141" spans="1:3" ht="16.5" customHeight="1">
      <c r="A141" s="472"/>
      <c r="B141" s="472"/>
      <c r="C141" s="472"/>
    </row>
    <row r="142" spans="1:3" ht="12.75" customHeight="1">
      <c r="A142" s="494"/>
      <c r="B142" s="481" t="s">
        <v>781</v>
      </c>
      <c r="C142" s="228" t="s">
        <v>683</v>
      </c>
    </row>
    <row r="143" spans="1:3" ht="12.75" customHeight="1">
      <c r="A143" s="494"/>
      <c r="B143" s="481"/>
      <c r="C143" s="63" t="s">
        <v>769</v>
      </c>
    </row>
    <row r="144" spans="1:3" ht="12.75" customHeight="1">
      <c r="A144" s="494"/>
      <c r="B144" s="481"/>
      <c r="C144" s="63" t="s">
        <v>647</v>
      </c>
    </row>
    <row r="145" spans="1:3" ht="12.75" customHeight="1">
      <c r="A145" s="494"/>
      <c r="B145" s="481"/>
      <c r="C145" s="63" t="s">
        <v>645</v>
      </c>
    </row>
    <row r="146" spans="1:3" ht="12.75" customHeight="1">
      <c r="A146" s="494"/>
      <c r="B146" s="481"/>
      <c r="C146" s="63" t="s">
        <v>656</v>
      </c>
    </row>
    <row r="147" spans="1:3" ht="12.75" customHeight="1">
      <c r="A147" s="494"/>
      <c r="B147" s="481"/>
      <c r="C147" s="63" t="s">
        <v>655</v>
      </c>
    </row>
    <row r="148" spans="1:3" ht="12.75" customHeight="1">
      <c r="A148" s="494"/>
      <c r="B148" s="481"/>
      <c r="C148" s="63" t="s">
        <v>654</v>
      </c>
    </row>
    <row r="149" spans="1:3" ht="12.75" customHeight="1">
      <c r="A149" s="494"/>
      <c r="B149" s="488"/>
      <c r="C149" s="63" t="s">
        <v>653</v>
      </c>
    </row>
    <row r="150" spans="1:3" ht="12.75" customHeight="1">
      <c r="A150" s="494"/>
      <c r="B150" s="480" t="s">
        <v>779</v>
      </c>
      <c r="C150" s="63" t="s">
        <v>683</v>
      </c>
    </row>
    <row r="151" spans="1:3" ht="12.75" customHeight="1">
      <c r="A151" s="494"/>
      <c r="B151" s="481"/>
      <c r="C151" s="63" t="s">
        <v>769</v>
      </c>
    </row>
    <row r="152" spans="1:3" ht="12.75" customHeight="1">
      <c r="A152" s="494"/>
      <c r="B152" s="481"/>
      <c r="C152" s="63" t="s">
        <v>647</v>
      </c>
    </row>
    <row r="153" spans="1:3" ht="12.75" customHeight="1">
      <c r="A153" s="494"/>
      <c r="B153" s="481"/>
      <c r="C153" s="63" t="s">
        <v>645</v>
      </c>
    </row>
    <row r="154" spans="1:3" ht="12.75" customHeight="1">
      <c r="A154" s="494"/>
      <c r="B154" s="481"/>
      <c r="C154" s="63" t="s">
        <v>656</v>
      </c>
    </row>
    <row r="155" spans="1:3" ht="12.75" customHeight="1">
      <c r="A155" s="494"/>
      <c r="B155" s="481"/>
      <c r="C155" s="63" t="s">
        <v>655</v>
      </c>
    </row>
    <row r="156" spans="1:3" ht="12.75" customHeight="1">
      <c r="A156" s="494"/>
      <c r="B156" s="481"/>
      <c r="C156" s="63" t="s">
        <v>654</v>
      </c>
    </row>
    <row r="157" spans="1:3" ht="12.75" customHeight="1">
      <c r="A157" s="494"/>
      <c r="B157" s="488"/>
      <c r="C157" s="63" t="s">
        <v>653</v>
      </c>
    </row>
    <row r="158" spans="1:3" ht="12.75" customHeight="1">
      <c r="A158" s="494"/>
      <c r="B158" s="480" t="s">
        <v>1184</v>
      </c>
      <c r="C158" s="63" t="s">
        <v>647</v>
      </c>
    </row>
    <row r="159" spans="1:3" ht="12.75" customHeight="1">
      <c r="A159" s="494"/>
      <c r="B159" s="481"/>
      <c r="C159" s="63" t="s">
        <v>645</v>
      </c>
    </row>
    <row r="160" spans="1:3" ht="12.75" customHeight="1">
      <c r="A160" s="494"/>
      <c r="B160" s="481"/>
      <c r="C160" s="63" t="s">
        <v>656</v>
      </c>
    </row>
    <row r="161" spans="1:3" ht="12.75" customHeight="1">
      <c r="A161" s="494"/>
      <c r="B161" s="481"/>
      <c r="C161" s="63" t="s">
        <v>655</v>
      </c>
    </row>
    <row r="162" spans="1:3" ht="12.75" customHeight="1">
      <c r="A162" s="494"/>
      <c r="B162" s="481"/>
      <c r="C162" s="63" t="s">
        <v>654</v>
      </c>
    </row>
    <row r="163" spans="1:3" ht="12.75" customHeight="1">
      <c r="A163" s="494"/>
      <c r="B163" s="481"/>
      <c r="C163" s="63" t="s">
        <v>653</v>
      </c>
    </row>
    <row r="164" spans="1:3" ht="12.75" customHeight="1">
      <c r="A164" s="498"/>
      <c r="B164" s="480" t="s">
        <v>778</v>
      </c>
      <c r="C164" s="63" t="s">
        <v>683</v>
      </c>
    </row>
    <row r="165" spans="1:3" ht="12.75" customHeight="1">
      <c r="A165" s="499"/>
      <c r="B165" s="481"/>
      <c r="C165" s="63" t="s">
        <v>769</v>
      </c>
    </row>
    <row r="166" spans="1:3" ht="12.75" customHeight="1">
      <c r="A166" s="499"/>
      <c r="B166" s="481"/>
      <c r="C166" s="63" t="s">
        <v>647</v>
      </c>
    </row>
    <row r="167" spans="1:3" ht="12.75" customHeight="1">
      <c r="A167" s="499"/>
      <c r="B167" s="481"/>
      <c r="C167" s="63" t="s">
        <v>645</v>
      </c>
    </row>
    <row r="168" spans="1:3" ht="12.75" customHeight="1">
      <c r="A168" s="499"/>
      <c r="B168" s="481"/>
      <c r="C168" s="63" t="s">
        <v>656</v>
      </c>
    </row>
    <row r="169" spans="1:3" ht="12.75" customHeight="1">
      <c r="A169" s="499"/>
      <c r="B169" s="481"/>
      <c r="C169" s="63" t="s">
        <v>655</v>
      </c>
    </row>
    <row r="170" spans="1:3" ht="12.75" customHeight="1">
      <c r="A170" s="499"/>
      <c r="B170" s="481"/>
      <c r="C170" s="63" t="s">
        <v>654</v>
      </c>
    </row>
    <row r="171" spans="1:3" ht="12.75" customHeight="1">
      <c r="A171" s="499"/>
      <c r="B171" s="488"/>
      <c r="C171" s="63" t="s">
        <v>653</v>
      </c>
    </row>
    <row r="172" spans="1:3" ht="12.75" customHeight="1">
      <c r="A172" s="499"/>
      <c r="B172" s="480" t="s">
        <v>777</v>
      </c>
      <c r="C172" s="63" t="s">
        <v>683</v>
      </c>
    </row>
    <row r="173" spans="1:3" ht="12.75" customHeight="1">
      <c r="A173" s="499"/>
      <c r="B173" s="481"/>
      <c r="C173" s="63" t="s">
        <v>769</v>
      </c>
    </row>
    <row r="174" spans="1:3" ht="12.75" customHeight="1">
      <c r="A174" s="499"/>
      <c r="B174" s="481"/>
      <c r="C174" s="63" t="s">
        <v>647</v>
      </c>
    </row>
    <row r="175" spans="1:3" ht="12.75" customHeight="1">
      <c r="A175" s="499"/>
      <c r="B175" s="481"/>
      <c r="C175" s="63" t="s">
        <v>645</v>
      </c>
    </row>
    <row r="176" spans="1:3" ht="12.75" customHeight="1">
      <c r="A176" s="499"/>
      <c r="B176" s="481"/>
      <c r="C176" s="63" t="s">
        <v>656</v>
      </c>
    </row>
    <row r="177" spans="1:3" ht="12.75" customHeight="1">
      <c r="A177" s="499"/>
      <c r="B177" s="481"/>
      <c r="C177" s="63" t="s">
        <v>655</v>
      </c>
    </row>
    <row r="178" spans="1:3" ht="12.75" customHeight="1">
      <c r="A178" s="499"/>
      <c r="B178" s="481"/>
      <c r="C178" s="63" t="s">
        <v>654</v>
      </c>
    </row>
    <row r="179" spans="1:3" ht="12.75" customHeight="1">
      <c r="A179" s="499"/>
      <c r="B179" s="488"/>
      <c r="C179" s="63" t="s">
        <v>653</v>
      </c>
    </row>
    <row r="180" spans="1:3" ht="12.75" customHeight="1">
      <c r="A180" s="499"/>
      <c r="B180" s="480" t="s">
        <v>776</v>
      </c>
      <c r="C180" s="63" t="s">
        <v>683</v>
      </c>
    </row>
    <row r="181" spans="1:3" ht="12.75" customHeight="1">
      <c r="A181" s="499"/>
      <c r="B181" s="481"/>
      <c r="C181" s="63" t="s">
        <v>769</v>
      </c>
    </row>
    <row r="182" spans="1:3" ht="12.75" customHeight="1">
      <c r="A182" s="499"/>
      <c r="B182" s="481"/>
      <c r="C182" s="63" t="s">
        <v>647</v>
      </c>
    </row>
    <row r="183" spans="1:3" ht="12.75" customHeight="1">
      <c r="A183" s="499"/>
      <c r="B183" s="481"/>
      <c r="C183" s="63" t="s">
        <v>645</v>
      </c>
    </row>
    <row r="184" spans="1:3" ht="12.75" customHeight="1">
      <c r="A184" s="499"/>
      <c r="B184" s="481"/>
      <c r="C184" s="63" t="s">
        <v>656</v>
      </c>
    </row>
    <row r="185" spans="1:3" ht="12.75" customHeight="1">
      <c r="A185" s="499"/>
      <c r="B185" s="481"/>
      <c r="C185" s="63" t="s">
        <v>655</v>
      </c>
    </row>
    <row r="186" spans="1:3" ht="12.75" customHeight="1">
      <c r="A186" s="499"/>
      <c r="B186" s="481"/>
      <c r="C186" s="63" t="s">
        <v>654</v>
      </c>
    </row>
    <row r="187" spans="1:3" ht="12.75" customHeight="1">
      <c r="A187" s="499"/>
      <c r="B187" s="488"/>
      <c r="C187" s="63" t="s">
        <v>653</v>
      </c>
    </row>
    <row r="188" spans="1:3" ht="12.75" customHeight="1">
      <c r="A188" s="499"/>
      <c r="B188" s="480" t="s">
        <v>1185</v>
      </c>
      <c r="C188" s="63" t="s">
        <v>647</v>
      </c>
    </row>
    <row r="189" spans="1:3" ht="12.75" customHeight="1">
      <c r="A189" s="499"/>
      <c r="B189" s="481"/>
      <c r="C189" s="63" t="s">
        <v>645</v>
      </c>
    </row>
    <row r="190" spans="1:3" ht="12.75" customHeight="1">
      <c r="A190" s="499"/>
      <c r="B190" s="481"/>
      <c r="C190" s="63" t="s">
        <v>656</v>
      </c>
    </row>
    <row r="191" spans="1:3" ht="12.75" customHeight="1">
      <c r="A191" s="499"/>
      <c r="B191" s="481"/>
      <c r="C191" s="63" t="s">
        <v>655</v>
      </c>
    </row>
    <row r="192" spans="1:3" ht="12.75" customHeight="1">
      <c r="A192" s="499"/>
      <c r="B192" s="481"/>
      <c r="C192" s="63" t="s">
        <v>654</v>
      </c>
    </row>
    <row r="193" spans="1:3" ht="12.75" customHeight="1">
      <c r="A193" s="500"/>
      <c r="B193" s="481"/>
      <c r="C193" s="63" t="s">
        <v>653</v>
      </c>
    </row>
    <row r="194" spans="1:3" ht="12.75" customHeight="1">
      <c r="A194" s="477"/>
      <c r="B194" s="485" t="s">
        <v>775</v>
      </c>
      <c r="C194" s="63" t="s">
        <v>683</v>
      </c>
    </row>
    <row r="195" spans="1:3" ht="12.75" customHeight="1">
      <c r="A195" s="478"/>
      <c r="B195" s="485"/>
      <c r="C195" s="63" t="s">
        <v>769</v>
      </c>
    </row>
    <row r="196" spans="1:3" ht="12.75" customHeight="1">
      <c r="A196" s="478"/>
      <c r="B196" s="485"/>
      <c r="C196" s="63" t="s">
        <v>647</v>
      </c>
    </row>
    <row r="197" spans="1:3" ht="12.75" customHeight="1">
      <c r="A197" s="478"/>
      <c r="B197" s="485"/>
      <c r="C197" s="63" t="s">
        <v>645</v>
      </c>
    </row>
    <row r="198" spans="1:3" ht="12.75" customHeight="1">
      <c r="A198" s="478"/>
      <c r="B198" s="485"/>
      <c r="C198" s="63" t="s">
        <v>656</v>
      </c>
    </row>
    <row r="199" spans="1:3" ht="12.75" customHeight="1">
      <c r="A199" s="478"/>
      <c r="B199" s="485"/>
      <c r="C199" s="63" t="s">
        <v>655</v>
      </c>
    </row>
    <row r="200" spans="1:3" ht="12.75" customHeight="1">
      <c r="A200" s="478"/>
      <c r="B200" s="485"/>
      <c r="C200" s="63" t="s">
        <v>654</v>
      </c>
    </row>
    <row r="201" spans="1:3" ht="12.75" customHeight="1">
      <c r="A201" s="478"/>
      <c r="B201" s="485"/>
      <c r="C201" s="63" t="s">
        <v>653</v>
      </c>
    </row>
    <row r="202" spans="1:3" ht="12.75" customHeight="1">
      <c r="A202" s="478"/>
      <c r="B202" s="485" t="s">
        <v>1186</v>
      </c>
      <c r="C202" s="63" t="s">
        <v>647</v>
      </c>
    </row>
    <row r="203" spans="1:3" ht="12.75" customHeight="1">
      <c r="A203" s="478"/>
      <c r="B203" s="485"/>
      <c r="C203" s="63" t="s">
        <v>645</v>
      </c>
    </row>
    <row r="204" spans="1:3" ht="12.75" customHeight="1">
      <c r="A204" s="478"/>
      <c r="B204" s="485"/>
      <c r="C204" s="63" t="s">
        <v>656</v>
      </c>
    </row>
    <row r="205" spans="1:3" ht="12.75" customHeight="1">
      <c r="A205" s="478"/>
      <c r="B205" s="485"/>
      <c r="C205" s="63" t="s">
        <v>655</v>
      </c>
    </row>
    <row r="206" spans="1:3" ht="12.75" customHeight="1">
      <c r="A206" s="478"/>
      <c r="B206" s="485"/>
      <c r="C206" s="63" t="s">
        <v>654</v>
      </c>
    </row>
    <row r="207" spans="1:3" ht="12.75" customHeight="1">
      <c r="A207" s="478"/>
      <c r="B207" s="485"/>
      <c r="C207" s="63" t="s">
        <v>653</v>
      </c>
    </row>
    <row r="208" spans="1:3" ht="12.75" customHeight="1">
      <c r="A208" s="473"/>
      <c r="B208" s="485" t="s">
        <v>774</v>
      </c>
      <c r="C208" s="63" t="s">
        <v>683</v>
      </c>
    </row>
    <row r="209" spans="1:3" ht="12.75" customHeight="1">
      <c r="A209" s="473"/>
      <c r="B209" s="485"/>
      <c r="C209" s="63" t="s">
        <v>769</v>
      </c>
    </row>
    <row r="210" spans="1:3" ht="12.75" customHeight="1">
      <c r="A210" s="473"/>
      <c r="B210" s="485"/>
      <c r="C210" s="63" t="s">
        <v>647</v>
      </c>
    </row>
    <row r="211" spans="1:3" ht="12.75" customHeight="1">
      <c r="A211" s="473"/>
      <c r="B211" s="485"/>
      <c r="C211" s="63" t="s">
        <v>645</v>
      </c>
    </row>
    <row r="212" spans="1:3" ht="12.75" customHeight="1">
      <c r="A212" s="473"/>
      <c r="B212" s="485"/>
      <c r="C212" s="63" t="s">
        <v>656</v>
      </c>
    </row>
    <row r="213" spans="1:3" ht="12.75" customHeight="1">
      <c r="A213" s="473"/>
      <c r="B213" s="485"/>
      <c r="C213" s="63" t="s">
        <v>655</v>
      </c>
    </row>
    <row r="214" spans="1:3" ht="12.75" customHeight="1">
      <c r="A214" s="473"/>
      <c r="B214" s="485"/>
      <c r="C214" s="63" t="s">
        <v>654</v>
      </c>
    </row>
    <row r="215" spans="1:3" ht="12.75" customHeight="1">
      <c r="A215" s="473"/>
      <c r="B215" s="485"/>
      <c r="C215" s="63" t="s">
        <v>653</v>
      </c>
    </row>
    <row r="216" spans="1:3" ht="15" hidden="1" customHeight="1">
      <c r="A216" s="65" t="s">
        <v>674</v>
      </c>
      <c r="B216" s="65"/>
      <c r="C216" s="65"/>
    </row>
    <row r="217" spans="1:3" ht="15" customHeight="1">
      <c r="A217" s="472" t="s">
        <v>70</v>
      </c>
      <c r="B217" s="472" t="s">
        <v>71</v>
      </c>
      <c r="C217" s="472" t="s">
        <v>72</v>
      </c>
    </row>
    <row r="218" spans="1:3" ht="15" customHeight="1">
      <c r="A218" s="476"/>
      <c r="B218" s="476"/>
      <c r="C218" s="476"/>
    </row>
    <row r="219" spans="1:3" ht="12.75" customHeight="1">
      <c r="A219" s="473"/>
      <c r="B219" s="485" t="s">
        <v>1187</v>
      </c>
      <c r="C219" s="63" t="s">
        <v>647</v>
      </c>
    </row>
    <row r="220" spans="1:3" ht="12.75" customHeight="1">
      <c r="A220" s="473"/>
      <c r="B220" s="485"/>
      <c r="C220" s="63" t="s">
        <v>645</v>
      </c>
    </row>
    <row r="221" spans="1:3" ht="12.75" customHeight="1">
      <c r="A221" s="473"/>
      <c r="B221" s="485"/>
      <c r="C221" s="63" t="s">
        <v>656</v>
      </c>
    </row>
    <row r="222" spans="1:3" ht="12.75" customHeight="1">
      <c r="A222" s="473"/>
      <c r="B222" s="485"/>
      <c r="C222" s="63" t="s">
        <v>655</v>
      </c>
    </row>
    <row r="223" spans="1:3" ht="12.75" customHeight="1">
      <c r="A223" s="473"/>
      <c r="B223" s="485"/>
      <c r="C223" s="63" t="s">
        <v>654</v>
      </c>
    </row>
    <row r="224" spans="1:3" ht="12.75" customHeight="1">
      <c r="A224" s="473"/>
      <c r="B224" s="485"/>
      <c r="C224" s="63" t="s">
        <v>653</v>
      </c>
    </row>
    <row r="225" spans="1:3" ht="12.75" customHeight="1">
      <c r="A225" s="477"/>
      <c r="B225" s="485" t="s">
        <v>773</v>
      </c>
      <c r="C225" s="63" t="s">
        <v>683</v>
      </c>
    </row>
    <row r="226" spans="1:3" ht="12.75" customHeight="1">
      <c r="A226" s="478"/>
      <c r="B226" s="485"/>
      <c r="C226" s="63" t="s">
        <v>769</v>
      </c>
    </row>
    <row r="227" spans="1:3" ht="12.75" customHeight="1">
      <c r="A227" s="478"/>
      <c r="B227" s="485"/>
      <c r="C227" s="63" t="s">
        <v>647</v>
      </c>
    </row>
    <row r="228" spans="1:3" ht="12.75" customHeight="1">
      <c r="A228" s="478"/>
      <c r="B228" s="485"/>
      <c r="C228" s="63" t="s">
        <v>645</v>
      </c>
    </row>
    <row r="229" spans="1:3" ht="12.75" customHeight="1">
      <c r="A229" s="478"/>
      <c r="B229" s="485"/>
      <c r="C229" s="63" t="s">
        <v>656</v>
      </c>
    </row>
    <row r="230" spans="1:3" ht="12.75" customHeight="1">
      <c r="A230" s="478"/>
      <c r="B230" s="485"/>
      <c r="C230" s="63" t="s">
        <v>655</v>
      </c>
    </row>
    <row r="231" spans="1:3" ht="12.75" customHeight="1">
      <c r="A231" s="478"/>
      <c r="B231" s="485"/>
      <c r="C231" s="63" t="s">
        <v>654</v>
      </c>
    </row>
    <row r="232" spans="1:3" ht="12.75" customHeight="1">
      <c r="A232" s="478"/>
      <c r="B232" s="485"/>
      <c r="C232" s="63" t="s">
        <v>653</v>
      </c>
    </row>
    <row r="233" spans="1:3" ht="12.75" customHeight="1">
      <c r="A233" s="478"/>
      <c r="B233" s="485" t="s">
        <v>1206</v>
      </c>
      <c r="C233" s="63" t="s">
        <v>647</v>
      </c>
    </row>
    <row r="234" spans="1:3" ht="12.75" customHeight="1">
      <c r="A234" s="478"/>
      <c r="B234" s="485"/>
      <c r="C234" s="63" t="s">
        <v>645</v>
      </c>
    </row>
    <row r="235" spans="1:3" ht="12.75" customHeight="1">
      <c r="A235" s="478"/>
      <c r="B235" s="485"/>
      <c r="C235" s="63" t="s">
        <v>656</v>
      </c>
    </row>
    <row r="236" spans="1:3" ht="12.75" customHeight="1">
      <c r="A236" s="478"/>
      <c r="B236" s="485"/>
      <c r="C236" s="63" t="s">
        <v>655</v>
      </c>
    </row>
    <row r="237" spans="1:3" ht="12.75" customHeight="1">
      <c r="A237" s="478"/>
      <c r="B237" s="485"/>
      <c r="C237" s="63" t="s">
        <v>654</v>
      </c>
    </row>
    <row r="238" spans="1:3" ht="12.75" customHeight="1">
      <c r="A238" s="479"/>
      <c r="B238" s="485"/>
      <c r="C238" s="63" t="s">
        <v>653</v>
      </c>
    </row>
    <row r="239" spans="1:3" ht="12.75" customHeight="1">
      <c r="A239" s="473"/>
      <c r="B239" s="485" t="s">
        <v>772</v>
      </c>
      <c r="C239" s="63" t="s">
        <v>762</v>
      </c>
    </row>
    <row r="240" spans="1:3" ht="12.75" customHeight="1">
      <c r="A240" s="473"/>
      <c r="B240" s="485"/>
      <c r="C240" s="63" t="s">
        <v>770</v>
      </c>
    </row>
    <row r="241" spans="1:3" ht="12.75" customHeight="1">
      <c r="A241" s="473"/>
      <c r="B241" s="485"/>
      <c r="C241" s="63" t="s">
        <v>683</v>
      </c>
    </row>
    <row r="242" spans="1:3" ht="12.75" customHeight="1">
      <c r="A242" s="473"/>
      <c r="B242" s="485"/>
      <c r="C242" s="63" t="s">
        <v>769</v>
      </c>
    </row>
    <row r="243" spans="1:3" ht="12.75" customHeight="1">
      <c r="A243" s="473"/>
      <c r="B243" s="485"/>
      <c r="C243" s="63" t="s">
        <v>647</v>
      </c>
    </row>
    <row r="244" spans="1:3" ht="12.75" customHeight="1">
      <c r="A244" s="473"/>
      <c r="B244" s="485"/>
      <c r="C244" s="63" t="s">
        <v>645</v>
      </c>
    </row>
    <row r="245" spans="1:3" ht="12.75" customHeight="1">
      <c r="A245" s="473"/>
      <c r="B245" s="485"/>
      <c r="C245" s="63" t="s">
        <v>656</v>
      </c>
    </row>
    <row r="246" spans="1:3" ht="12.75" customHeight="1">
      <c r="A246" s="473"/>
      <c r="B246" s="485"/>
      <c r="C246" s="63" t="s">
        <v>655</v>
      </c>
    </row>
    <row r="247" spans="1:3" ht="12.75" customHeight="1">
      <c r="A247" s="473"/>
      <c r="B247" s="485" t="s">
        <v>771</v>
      </c>
      <c r="C247" s="63" t="s">
        <v>762</v>
      </c>
    </row>
    <row r="248" spans="1:3" ht="12.75" customHeight="1">
      <c r="A248" s="473"/>
      <c r="B248" s="485"/>
      <c r="C248" s="63" t="s">
        <v>770</v>
      </c>
    </row>
    <row r="249" spans="1:3" ht="12.75" customHeight="1">
      <c r="A249" s="473"/>
      <c r="B249" s="485"/>
      <c r="C249" s="63" t="s">
        <v>683</v>
      </c>
    </row>
    <row r="250" spans="1:3" ht="12.75" customHeight="1">
      <c r="A250" s="473"/>
      <c r="B250" s="485"/>
      <c r="C250" s="63" t="s">
        <v>769</v>
      </c>
    </row>
    <row r="251" spans="1:3" ht="12.75" customHeight="1">
      <c r="A251" s="473"/>
      <c r="B251" s="485"/>
      <c r="C251" s="63" t="s">
        <v>647</v>
      </c>
    </row>
    <row r="252" spans="1:3" ht="12.75" customHeight="1">
      <c r="A252" s="473"/>
      <c r="B252" s="485"/>
      <c r="C252" s="63" t="s">
        <v>645</v>
      </c>
    </row>
    <row r="253" spans="1:3" ht="12.75" customHeight="1">
      <c r="A253" s="473"/>
      <c r="B253" s="485"/>
      <c r="C253" s="63" t="s">
        <v>656</v>
      </c>
    </row>
    <row r="254" spans="1:3" ht="12.75" customHeight="1">
      <c r="A254" s="473"/>
      <c r="B254" s="485"/>
      <c r="C254" s="63" t="s">
        <v>655</v>
      </c>
    </row>
    <row r="255" spans="1:3" ht="12.75" customHeight="1">
      <c r="A255" s="473"/>
      <c r="B255" s="485"/>
      <c r="C255" s="63" t="s">
        <v>654</v>
      </c>
    </row>
    <row r="256" spans="1:3" ht="12.75" customHeight="1">
      <c r="A256" s="473"/>
      <c r="B256" s="485"/>
      <c r="C256" s="63" t="s">
        <v>653</v>
      </c>
    </row>
    <row r="257" spans="1:3" ht="35.25" customHeight="1">
      <c r="A257" s="473"/>
      <c r="B257" s="59" t="s">
        <v>768</v>
      </c>
      <c r="C257" s="63" t="s">
        <v>762</v>
      </c>
    </row>
    <row r="258" spans="1:3" ht="35.25" customHeight="1">
      <c r="A258" s="473"/>
      <c r="B258" s="59" t="s">
        <v>767</v>
      </c>
      <c r="C258" s="63" t="s">
        <v>762</v>
      </c>
    </row>
    <row r="259" spans="1:3" ht="47.25" customHeight="1">
      <c r="A259" s="92"/>
      <c r="B259" s="62" t="s">
        <v>766</v>
      </c>
      <c r="C259" s="63" t="s">
        <v>762</v>
      </c>
    </row>
    <row r="260" spans="1:3" ht="35.25" customHeight="1">
      <c r="A260" s="90"/>
      <c r="B260" s="59" t="s">
        <v>765</v>
      </c>
      <c r="C260" s="63" t="s">
        <v>762</v>
      </c>
    </row>
    <row r="261" spans="1:3" ht="35.25" customHeight="1">
      <c r="A261" s="91"/>
      <c r="B261" s="59" t="s">
        <v>764</v>
      </c>
      <c r="C261" s="63" t="s">
        <v>762</v>
      </c>
    </row>
    <row r="262" spans="1:3" ht="46.5" customHeight="1">
      <c r="A262" s="68"/>
      <c r="B262" s="62" t="s">
        <v>763</v>
      </c>
      <c r="C262" s="63" t="s">
        <v>762</v>
      </c>
    </row>
    <row r="263" spans="1:3" ht="17.25" customHeight="1">
      <c r="A263" s="477"/>
      <c r="B263" s="480" t="s">
        <v>761</v>
      </c>
      <c r="C263" s="63" t="s">
        <v>758</v>
      </c>
    </row>
    <row r="264" spans="1:3" ht="17.25" customHeight="1">
      <c r="A264" s="478"/>
      <c r="B264" s="488"/>
      <c r="C264" s="63" t="s">
        <v>757</v>
      </c>
    </row>
    <row r="265" spans="1:3" ht="17.25" customHeight="1">
      <c r="A265" s="478"/>
      <c r="B265" s="480" t="s">
        <v>760</v>
      </c>
      <c r="C265" s="63" t="s">
        <v>758</v>
      </c>
    </row>
    <row r="266" spans="1:3" ht="17.25" customHeight="1">
      <c r="A266" s="479"/>
      <c r="B266" s="488"/>
      <c r="C266" s="63" t="s">
        <v>757</v>
      </c>
    </row>
    <row r="267" spans="1:3" ht="24" customHeight="1">
      <c r="A267" s="477"/>
      <c r="B267" s="480" t="s">
        <v>759</v>
      </c>
      <c r="C267" s="82" t="s">
        <v>758</v>
      </c>
    </row>
    <row r="268" spans="1:3" ht="24" customHeight="1">
      <c r="A268" s="479"/>
      <c r="B268" s="488"/>
      <c r="C268" s="63" t="s">
        <v>757</v>
      </c>
    </row>
    <row r="269" spans="1:3" ht="36.75" customHeight="1">
      <c r="A269" s="476"/>
      <c r="B269" s="62" t="s">
        <v>756</v>
      </c>
      <c r="C269" s="63" t="s">
        <v>744</v>
      </c>
    </row>
    <row r="270" spans="1:3" ht="36.75" customHeight="1">
      <c r="A270" s="492"/>
      <c r="B270" s="62" t="s">
        <v>755</v>
      </c>
      <c r="C270" s="63" t="s">
        <v>744</v>
      </c>
    </row>
    <row r="271" spans="1:3" ht="36" customHeight="1">
      <c r="A271" s="493"/>
      <c r="B271" s="62" t="s">
        <v>754</v>
      </c>
      <c r="C271" s="63" t="s">
        <v>744</v>
      </c>
    </row>
    <row r="272" spans="1:3" hidden="1">
      <c r="A272" s="65" t="s">
        <v>674</v>
      </c>
      <c r="B272" s="65"/>
      <c r="C272" s="65"/>
    </row>
    <row r="273" spans="1:3" ht="15" customHeight="1">
      <c r="A273" s="472" t="s">
        <v>70</v>
      </c>
      <c r="B273" s="472" t="s">
        <v>71</v>
      </c>
      <c r="C273" s="472" t="s">
        <v>72</v>
      </c>
    </row>
    <row r="274" spans="1:3">
      <c r="A274" s="476"/>
      <c r="B274" s="476"/>
      <c r="C274" s="476"/>
    </row>
    <row r="275" spans="1:3" ht="36" customHeight="1">
      <c r="A275" s="476"/>
      <c r="B275" s="62" t="s">
        <v>753</v>
      </c>
      <c r="C275" s="63" t="s">
        <v>744</v>
      </c>
    </row>
    <row r="276" spans="1:3" ht="36" customHeight="1">
      <c r="A276" s="492"/>
      <c r="B276" s="62" t="s">
        <v>752</v>
      </c>
      <c r="C276" s="63" t="s">
        <v>744</v>
      </c>
    </row>
    <row r="277" spans="1:3" ht="60.75" customHeight="1">
      <c r="A277" s="77"/>
      <c r="B277" s="62" t="s">
        <v>751</v>
      </c>
      <c r="C277" s="82" t="s">
        <v>744</v>
      </c>
    </row>
    <row r="278" spans="1:3" ht="36.75" customHeight="1">
      <c r="A278" s="472"/>
      <c r="B278" s="59" t="s">
        <v>750</v>
      </c>
      <c r="C278" s="63" t="s">
        <v>744</v>
      </c>
    </row>
    <row r="279" spans="1:3" ht="36.75" customHeight="1">
      <c r="A279" s="472"/>
      <c r="B279" s="59" t="s">
        <v>749</v>
      </c>
      <c r="C279" s="63" t="s">
        <v>744</v>
      </c>
    </row>
    <row r="280" spans="1:3" ht="36.75" customHeight="1">
      <c r="A280" s="472"/>
      <c r="B280" s="59" t="s">
        <v>748</v>
      </c>
      <c r="C280" s="63" t="s">
        <v>744</v>
      </c>
    </row>
    <row r="281" spans="1:3" ht="36" customHeight="1">
      <c r="A281" s="477"/>
      <c r="B281" s="59" t="s">
        <v>747</v>
      </c>
      <c r="C281" s="63" t="s">
        <v>744</v>
      </c>
    </row>
    <row r="282" spans="1:3" ht="36" customHeight="1">
      <c r="A282" s="478"/>
      <c r="B282" s="59" t="s">
        <v>746</v>
      </c>
      <c r="C282" s="63" t="s">
        <v>744</v>
      </c>
    </row>
    <row r="283" spans="1:3" ht="54.75" customHeight="1">
      <c r="A283" s="90"/>
      <c r="B283" s="59" t="s">
        <v>745</v>
      </c>
      <c r="C283" s="63" t="s">
        <v>744</v>
      </c>
    </row>
    <row r="284" spans="1:3" ht="17.25" customHeight="1">
      <c r="A284" s="477"/>
      <c r="B284" s="480" t="s">
        <v>743</v>
      </c>
      <c r="C284" s="63" t="s">
        <v>734</v>
      </c>
    </row>
    <row r="285" spans="1:3" ht="17.25" customHeight="1">
      <c r="A285" s="478"/>
      <c r="B285" s="488"/>
      <c r="C285" s="63" t="s">
        <v>729</v>
      </c>
    </row>
    <row r="286" spans="1:3" ht="17.25" customHeight="1">
      <c r="A286" s="478"/>
      <c r="B286" s="480" t="s">
        <v>742</v>
      </c>
      <c r="C286" s="63" t="s">
        <v>734</v>
      </c>
    </row>
    <row r="287" spans="1:3" ht="17.25" customHeight="1">
      <c r="A287" s="478"/>
      <c r="B287" s="488"/>
      <c r="C287" s="63" t="s">
        <v>729</v>
      </c>
    </row>
    <row r="288" spans="1:3" ht="17.25" customHeight="1">
      <c r="A288" s="478"/>
      <c r="B288" s="480" t="s">
        <v>741</v>
      </c>
      <c r="C288" s="63" t="s">
        <v>734</v>
      </c>
    </row>
    <row r="289" spans="1:3" ht="17.25" customHeight="1">
      <c r="A289" s="479"/>
      <c r="B289" s="488"/>
      <c r="C289" s="63" t="s">
        <v>729</v>
      </c>
    </row>
    <row r="290" spans="1:3" ht="35.25" customHeight="1">
      <c r="A290" s="477"/>
      <c r="B290" s="59" t="s">
        <v>740</v>
      </c>
      <c r="C290" s="63" t="s">
        <v>729</v>
      </c>
    </row>
    <row r="291" spans="1:3" ht="35.25" customHeight="1">
      <c r="A291" s="479"/>
      <c r="B291" s="59" t="s">
        <v>739</v>
      </c>
      <c r="C291" s="63" t="s">
        <v>729</v>
      </c>
    </row>
    <row r="292" spans="1:3" ht="64.5" customHeight="1">
      <c r="A292" s="75"/>
      <c r="B292" s="59" t="s">
        <v>738</v>
      </c>
      <c r="C292" s="63" t="s">
        <v>729</v>
      </c>
    </row>
    <row r="293" spans="1:3" ht="18" customHeight="1">
      <c r="A293" s="477"/>
      <c r="B293" s="485" t="s">
        <v>737</v>
      </c>
      <c r="C293" s="63" t="s">
        <v>734</v>
      </c>
    </row>
    <row r="294" spans="1:3" ht="18" customHeight="1">
      <c r="A294" s="478"/>
      <c r="B294" s="485"/>
      <c r="C294" s="63" t="s">
        <v>729</v>
      </c>
    </row>
    <row r="295" spans="1:3" ht="18" customHeight="1">
      <c r="A295" s="478"/>
      <c r="B295" s="485" t="s">
        <v>736</v>
      </c>
      <c r="C295" s="63" t="s">
        <v>734</v>
      </c>
    </row>
    <row r="296" spans="1:3" ht="18" customHeight="1">
      <c r="A296" s="478"/>
      <c r="B296" s="485"/>
      <c r="C296" s="63" t="s">
        <v>729</v>
      </c>
    </row>
    <row r="297" spans="1:3" ht="18" customHeight="1">
      <c r="A297" s="478"/>
      <c r="B297" s="485" t="s">
        <v>735</v>
      </c>
      <c r="C297" s="63" t="s">
        <v>734</v>
      </c>
    </row>
    <row r="298" spans="1:3" ht="18" customHeight="1">
      <c r="A298" s="479"/>
      <c r="B298" s="485"/>
      <c r="C298" s="63" t="s">
        <v>729</v>
      </c>
    </row>
    <row r="299" spans="1:3" ht="18" customHeight="1">
      <c r="A299" s="477"/>
      <c r="B299" s="485" t="s">
        <v>733</v>
      </c>
      <c r="C299" s="63" t="s">
        <v>730</v>
      </c>
    </row>
    <row r="300" spans="1:3" ht="18" customHeight="1">
      <c r="A300" s="478"/>
      <c r="B300" s="485"/>
      <c r="C300" s="63" t="s">
        <v>729</v>
      </c>
    </row>
    <row r="301" spans="1:3" ht="18" customHeight="1">
      <c r="A301" s="478"/>
      <c r="B301" s="485" t="s">
        <v>732</v>
      </c>
      <c r="C301" s="63" t="s">
        <v>730</v>
      </c>
    </row>
    <row r="302" spans="1:3" ht="18" customHeight="1">
      <c r="A302" s="479"/>
      <c r="B302" s="485"/>
      <c r="C302" s="63" t="s">
        <v>729</v>
      </c>
    </row>
    <row r="303" spans="1:3" ht="31.5" customHeight="1">
      <c r="A303" s="477"/>
      <c r="B303" s="485" t="s">
        <v>731</v>
      </c>
      <c r="C303" s="63" t="s">
        <v>730</v>
      </c>
    </row>
    <row r="304" spans="1:3" ht="31.5" customHeight="1">
      <c r="A304" s="479"/>
      <c r="B304" s="485"/>
      <c r="C304" s="63" t="s">
        <v>729</v>
      </c>
    </row>
    <row r="305" spans="1:3" ht="31.5" customHeight="1">
      <c r="A305" s="477"/>
      <c r="B305" s="59" t="s">
        <v>728</v>
      </c>
      <c r="C305" s="504" t="s">
        <v>725</v>
      </c>
    </row>
    <row r="306" spans="1:3" ht="31.5" customHeight="1">
      <c r="A306" s="479"/>
      <c r="B306" s="59" t="s">
        <v>727</v>
      </c>
      <c r="C306" s="504"/>
    </row>
    <row r="307" spans="1:3" ht="12.75" customHeight="1">
      <c r="A307" s="87" t="s">
        <v>723</v>
      </c>
      <c r="B307" s="86"/>
      <c r="C307" s="230"/>
    </row>
    <row r="308" spans="1:3" ht="12.75" customHeight="1">
      <c r="A308" s="87" t="s">
        <v>722</v>
      </c>
      <c r="B308" s="86"/>
      <c r="C308" s="230"/>
    </row>
    <row r="309" spans="1:3" s="64" customFormat="1" ht="2.25" customHeight="1">
      <c r="A309" s="65" t="s">
        <v>674</v>
      </c>
      <c r="B309" s="65"/>
      <c r="C309" s="65"/>
    </row>
    <row r="310" spans="1:3" s="64" customFormat="1" ht="15.75" customHeight="1">
      <c r="A310" s="472" t="s">
        <v>70</v>
      </c>
      <c r="B310" s="472" t="s">
        <v>71</v>
      </c>
      <c r="C310" s="472" t="s">
        <v>72</v>
      </c>
    </row>
    <row r="311" spans="1:3" ht="15.75" customHeight="1">
      <c r="A311" s="476"/>
      <c r="B311" s="476"/>
      <c r="C311" s="476"/>
    </row>
    <row r="312" spans="1:3" ht="62.25" customHeight="1">
      <c r="A312" s="67"/>
      <c r="B312" s="59" t="s">
        <v>726</v>
      </c>
      <c r="C312" s="504" t="s">
        <v>725</v>
      </c>
    </row>
    <row r="313" spans="1:3" ht="62.25" customHeight="1">
      <c r="A313" s="67"/>
      <c r="B313" s="59" t="s">
        <v>724</v>
      </c>
      <c r="C313" s="504"/>
    </row>
    <row r="314" spans="1:3" ht="17.25" customHeight="1">
      <c r="A314" s="477"/>
      <c r="B314" s="480" t="s">
        <v>1188</v>
      </c>
      <c r="C314" s="63" t="s">
        <v>647</v>
      </c>
    </row>
    <row r="315" spans="1:3" ht="17.25" customHeight="1">
      <c r="A315" s="478"/>
      <c r="B315" s="488"/>
      <c r="C315" s="63" t="s">
        <v>645</v>
      </c>
    </row>
    <row r="316" spans="1:3" ht="17.25" customHeight="1">
      <c r="A316" s="478"/>
      <c r="B316" s="480" t="s">
        <v>1189</v>
      </c>
      <c r="C316" s="63" t="s">
        <v>647</v>
      </c>
    </row>
    <row r="317" spans="1:3" ht="17.25" customHeight="1">
      <c r="A317" s="478"/>
      <c r="B317" s="488"/>
      <c r="C317" s="63" t="s">
        <v>645</v>
      </c>
    </row>
    <row r="318" spans="1:3" ht="17.25" customHeight="1">
      <c r="A318" s="478"/>
      <c r="B318" s="480" t="s">
        <v>1190</v>
      </c>
      <c r="C318" s="63" t="s">
        <v>647</v>
      </c>
    </row>
    <row r="319" spans="1:3" ht="17.25" customHeight="1">
      <c r="A319" s="479"/>
      <c r="B319" s="488"/>
      <c r="C319" s="63" t="s">
        <v>645</v>
      </c>
    </row>
    <row r="320" spans="1:3" ht="35.25" customHeight="1">
      <c r="A320" s="477"/>
      <c r="B320" s="59" t="s">
        <v>1191</v>
      </c>
      <c r="C320" s="63" t="s">
        <v>645</v>
      </c>
    </row>
    <row r="321" spans="1:3" ht="35.25" customHeight="1">
      <c r="A321" s="479"/>
      <c r="B321" s="59" t="s">
        <v>1192</v>
      </c>
      <c r="C321" s="63" t="s">
        <v>645</v>
      </c>
    </row>
    <row r="322" spans="1:3" ht="64.5" customHeight="1">
      <c r="A322" s="75"/>
      <c r="B322" s="59" t="s">
        <v>1193</v>
      </c>
      <c r="C322" s="63" t="s">
        <v>645</v>
      </c>
    </row>
    <row r="323" spans="1:3" ht="18" customHeight="1">
      <c r="A323" s="477"/>
      <c r="B323" s="485" t="s">
        <v>1194</v>
      </c>
      <c r="C323" s="63" t="s">
        <v>647</v>
      </c>
    </row>
    <row r="324" spans="1:3" ht="18" customHeight="1">
      <c r="A324" s="478"/>
      <c r="B324" s="485"/>
      <c r="C324" s="63" t="s">
        <v>645</v>
      </c>
    </row>
    <row r="325" spans="1:3" ht="18" customHeight="1">
      <c r="A325" s="478"/>
      <c r="B325" s="485" t="s">
        <v>1195</v>
      </c>
      <c r="C325" s="63" t="s">
        <v>647</v>
      </c>
    </row>
    <row r="326" spans="1:3" ht="18" customHeight="1">
      <c r="A326" s="478"/>
      <c r="B326" s="485"/>
      <c r="C326" s="63" t="s">
        <v>645</v>
      </c>
    </row>
    <row r="327" spans="1:3" ht="18" customHeight="1">
      <c r="A327" s="478"/>
      <c r="B327" s="485" t="s">
        <v>1196</v>
      </c>
      <c r="C327" s="63" t="s">
        <v>647</v>
      </c>
    </row>
    <row r="328" spans="1:3" ht="18" customHeight="1">
      <c r="A328" s="479"/>
      <c r="B328" s="485"/>
      <c r="C328" s="63" t="s">
        <v>645</v>
      </c>
    </row>
    <row r="329" spans="1:3" ht="18" customHeight="1">
      <c r="A329" s="477"/>
      <c r="B329" s="485" t="s">
        <v>1197</v>
      </c>
      <c r="C329" s="63" t="s">
        <v>1210</v>
      </c>
    </row>
    <row r="330" spans="1:3" ht="18" customHeight="1">
      <c r="A330" s="478"/>
      <c r="B330" s="485"/>
      <c r="C330" s="63" t="s">
        <v>645</v>
      </c>
    </row>
    <row r="331" spans="1:3" ht="18" customHeight="1">
      <c r="A331" s="478"/>
      <c r="B331" s="485" t="s">
        <v>1198</v>
      </c>
      <c r="C331" s="63" t="s">
        <v>1210</v>
      </c>
    </row>
    <row r="332" spans="1:3" ht="18" customHeight="1">
      <c r="A332" s="479"/>
      <c r="B332" s="485"/>
      <c r="C332" s="63" t="s">
        <v>645</v>
      </c>
    </row>
    <row r="333" spans="1:3" ht="31.5" customHeight="1">
      <c r="A333" s="477"/>
      <c r="B333" s="485" t="s">
        <v>1199</v>
      </c>
      <c r="C333" s="63" t="s">
        <v>1210</v>
      </c>
    </row>
    <row r="334" spans="1:3" ht="31.5" customHeight="1">
      <c r="A334" s="479"/>
      <c r="B334" s="485"/>
      <c r="C334" s="63" t="s">
        <v>645</v>
      </c>
    </row>
    <row r="335" spans="1:3" ht="31.5" customHeight="1">
      <c r="A335" s="477"/>
      <c r="B335" s="59" t="s">
        <v>1204</v>
      </c>
      <c r="C335" s="505" t="s">
        <v>725</v>
      </c>
    </row>
    <row r="336" spans="1:3" ht="31.5" customHeight="1">
      <c r="A336" s="478"/>
      <c r="B336" s="59" t="s">
        <v>1200</v>
      </c>
      <c r="C336" s="506"/>
    </row>
    <row r="337" spans="1:3" ht="31.5" customHeight="1">
      <c r="A337" s="479"/>
      <c r="B337" s="59" t="s">
        <v>1201</v>
      </c>
      <c r="C337" s="507"/>
    </row>
    <row r="338" spans="1:3" ht="31.5" customHeight="1">
      <c r="A338" s="477"/>
      <c r="B338" s="59" t="s">
        <v>1205</v>
      </c>
      <c r="C338" s="505" t="s">
        <v>725</v>
      </c>
    </row>
    <row r="339" spans="1:3" ht="31.5" customHeight="1">
      <c r="A339" s="479"/>
      <c r="B339" s="59" t="s">
        <v>1202</v>
      </c>
      <c r="C339" s="506"/>
    </row>
    <row r="340" spans="1:3" ht="62.25" customHeight="1">
      <c r="A340" s="67"/>
      <c r="B340" s="59" t="s">
        <v>1203</v>
      </c>
      <c r="C340" s="507"/>
    </row>
    <row r="341" spans="1:3" ht="36" customHeight="1">
      <c r="A341" s="473"/>
      <c r="B341" s="59" t="s">
        <v>720</v>
      </c>
      <c r="C341" s="489" t="s">
        <v>645</v>
      </c>
    </row>
    <row r="342" spans="1:3" ht="36" customHeight="1">
      <c r="A342" s="473"/>
      <c r="B342" s="59" t="s">
        <v>719</v>
      </c>
      <c r="C342" s="489"/>
    </row>
    <row r="343" spans="1:3" ht="12.75" customHeight="1">
      <c r="A343" s="87" t="s">
        <v>723</v>
      </c>
      <c r="B343" s="86"/>
      <c r="C343" s="96"/>
    </row>
    <row r="344" spans="1:3" ht="12.75" customHeight="1">
      <c r="A344" s="87" t="s">
        <v>722</v>
      </c>
      <c r="B344" s="86"/>
      <c r="C344" s="96"/>
    </row>
    <row r="345" spans="1:3" s="64" customFormat="1" ht="1.5" customHeight="1">
      <c r="A345" s="65" t="s">
        <v>674</v>
      </c>
      <c r="B345" s="65"/>
      <c r="C345" s="65"/>
    </row>
    <row r="346" spans="1:3" s="64" customFormat="1" ht="15.75" customHeight="1">
      <c r="A346" s="472" t="s">
        <v>70</v>
      </c>
      <c r="B346" s="472" t="s">
        <v>71</v>
      </c>
      <c r="C346" s="472" t="s">
        <v>72</v>
      </c>
    </row>
    <row r="347" spans="1:3" ht="15.75" customHeight="1">
      <c r="A347" s="472"/>
      <c r="B347" s="472"/>
      <c r="C347" s="472"/>
    </row>
    <row r="348" spans="1:3" ht="36" customHeight="1">
      <c r="A348" s="473"/>
      <c r="B348" s="59" t="s">
        <v>718</v>
      </c>
      <c r="C348" s="489" t="s">
        <v>645</v>
      </c>
    </row>
    <row r="349" spans="1:3" ht="36" customHeight="1">
      <c r="A349" s="473"/>
      <c r="B349" s="59" t="s">
        <v>717</v>
      </c>
      <c r="C349" s="489"/>
    </row>
    <row r="350" spans="1:3" ht="15.75" customHeight="1">
      <c r="A350" s="482"/>
      <c r="B350" s="480" t="s">
        <v>716</v>
      </c>
      <c r="C350" s="58" t="s">
        <v>645</v>
      </c>
    </row>
    <row r="351" spans="1:3" ht="15.75" customHeight="1">
      <c r="A351" s="483"/>
      <c r="B351" s="481"/>
      <c r="C351" s="58" t="s">
        <v>655</v>
      </c>
    </row>
    <row r="352" spans="1:3" ht="15.75" customHeight="1">
      <c r="A352" s="483"/>
      <c r="B352" s="480" t="s">
        <v>715</v>
      </c>
      <c r="C352" s="58" t="s">
        <v>645</v>
      </c>
    </row>
    <row r="353" spans="1:3" ht="15.75" customHeight="1">
      <c r="A353" s="484"/>
      <c r="B353" s="488"/>
      <c r="C353" s="58" t="s">
        <v>655</v>
      </c>
    </row>
    <row r="354" spans="1:3" ht="18" customHeight="1">
      <c r="A354" s="482"/>
      <c r="B354" s="480" t="s">
        <v>714</v>
      </c>
      <c r="C354" s="58" t="s">
        <v>645</v>
      </c>
    </row>
    <row r="355" spans="1:3" ht="18" customHeight="1">
      <c r="A355" s="483"/>
      <c r="B355" s="481"/>
      <c r="C355" s="58" t="s">
        <v>655</v>
      </c>
    </row>
    <row r="356" spans="1:3" ht="18" customHeight="1">
      <c r="A356" s="483"/>
      <c r="B356" s="480" t="s">
        <v>713</v>
      </c>
      <c r="C356" s="58" t="s">
        <v>645</v>
      </c>
    </row>
    <row r="357" spans="1:3" ht="18" customHeight="1">
      <c r="A357" s="484"/>
      <c r="B357" s="481"/>
      <c r="C357" s="58" t="s">
        <v>655</v>
      </c>
    </row>
    <row r="358" spans="1:3" ht="14.25" customHeight="1">
      <c r="A358" s="490"/>
      <c r="B358" s="485" t="s">
        <v>712</v>
      </c>
      <c r="C358" s="58" t="s">
        <v>711</v>
      </c>
    </row>
    <row r="359" spans="1:3">
      <c r="A359" s="491"/>
      <c r="B359" s="480"/>
      <c r="C359" s="61" t="s">
        <v>710</v>
      </c>
    </row>
    <row r="360" spans="1:3" ht="15" customHeight="1">
      <c r="A360" s="472"/>
      <c r="B360" s="480" t="s">
        <v>709</v>
      </c>
      <c r="C360" s="58" t="s">
        <v>683</v>
      </c>
    </row>
    <row r="361" spans="1:3">
      <c r="A361" s="472"/>
      <c r="B361" s="481"/>
      <c r="C361" s="58" t="s">
        <v>647</v>
      </c>
    </row>
    <row r="362" spans="1:3">
      <c r="A362" s="472"/>
      <c r="B362" s="481"/>
      <c r="C362" s="58" t="s">
        <v>645</v>
      </c>
    </row>
    <row r="363" spans="1:3">
      <c r="A363" s="472"/>
      <c r="B363" s="480" t="s">
        <v>708</v>
      </c>
      <c r="C363" s="58" t="s">
        <v>683</v>
      </c>
    </row>
    <row r="364" spans="1:3">
      <c r="A364" s="472"/>
      <c r="B364" s="481"/>
      <c r="C364" s="58" t="s">
        <v>647</v>
      </c>
    </row>
    <row r="365" spans="1:3">
      <c r="A365" s="476"/>
      <c r="B365" s="481"/>
      <c r="C365" s="61" t="s">
        <v>645</v>
      </c>
    </row>
    <row r="366" spans="1:3" ht="15" customHeight="1">
      <c r="A366" s="490"/>
      <c r="B366" s="480" t="s">
        <v>707</v>
      </c>
      <c r="C366" s="58" t="s">
        <v>683</v>
      </c>
    </row>
    <row r="367" spans="1:3" ht="15" customHeight="1">
      <c r="A367" s="490"/>
      <c r="B367" s="481"/>
      <c r="C367" s="58" t="s">
        <v>647</v>
      </c>
    </row>
    <row r="368" spans="1:3" ht="15" customHeight="1">
      <c r="A368" s="490"/>
      <c r="B368" s="481"/>
      <c r="C368" s="58" t="s">
        <v>645</v>
      </c>
    </row>
    <row r="369" spans="1:3" ht="15" customHeight="1">
      <c r="A369" s="490"/>
      <c r="B369" s="480" t="s">
        <v>706</v>
      </c>
      <c r="C369" s="58" t="s">
        <v>683</v>
      </c>
    </row>
    <row r="370" spans="1:3" ht="15" customHeight="1">
      <c r="A370" s="490"/>
      <c r="B370" s="481"/>
      <c r="C370" s="58" t="s">
        <v>647</v>
      </c>
    </row>
    <row r="371" spans="1:3" ht="15" customHeight="1">
      <c r="A371" s="490"/>
      <c r="B371" s="481"/>
      <c r="C371" s="58" t="s">
        <v>645</v>
      </c>
    </row>
    <row r="372" spans="1:3" ht="36" customHeight="1">
      <c r="A372" s="490"/>
      <c r="B372" s="62" t="s">
        <v>705</v>
      </c>
      <c r="C372" s="474" t="s">
        <v>683</v>
      </c>
    </row>
    <row r="373" spans="1:3" ht="36" customHeight="1">
      <c r="A373" s="490"/>
      <c r="B373" s="62" t="s">
        <v>704</v>
      </c>
      <c r="C373" s="475"/>
    </row>
    <row r="374" spans="1:3" ht="36" customHeight="1">
      <c r="A374" s="490"/>
      <c r="B374" s="62" t="s">
        <v>703</v>
      </c>
      <c r="C374" s="474" t="s">
        <v>683</v>
      </c>
    </row>
    <row r="375" spans="1:3" ht="36" customHeight="1">
      <c r="A375" s="490"/>
      <c r="B375" s="62" t="s">
        <v>702</v>
      </c>
      <c r="C375" s="475"/>
    </row>
    <row r="376" spans="1:3" ht="36" customHeight="1">
      <c r="A376" s="490"/>
      <c r="B376" s="480" t="s">
        <v>701</v>
      </c>
      <c r="C376" s="61" t="s">
        <v>683</v>
      </c>
    </row>
    <row r="377" spans="1:3" ht="36" customHeight="1">
      <c r="A377" s="490"/>
      <c r="B377" s="488"/>
      <c r="C377" s="61" t="s">
        <v>645</v>
      </c>
    </row>
    <row r="378" spans="1:3" ht="36" customHeight="1">
      <c r="A378" s="490"/>
      <c r="B378" s="480" t="s">
        <v>700</v>
      </c>
      <c r="C378" s="61" t="s">
        <v>683</v>
      </c>
    </row>
    <row r="379" spans="1:3" ht="36" customHeight="1">
      <c r="A379" s="490"/>
      <c r="B379" s="488"/>
      <c r="C379" s="61" t="s">
        <v>645</v>
      </c>
    </row>
    <row r="380" spans="1:3" ht="72" customHeight="1">
      <c r="A380" s="73"/>
      <c r="B380" s="59" t="s">
        <v>699</v>
      </c>
      <c r="C380" s="58" t="s">
        <v>645</v>
      </c>
    </row>
    <row r="381" spans="1:3" ht="30" customHeight="1">
      <c r="A381" s="490"/>
      <c r="B381" s="62" t="s">
        <v>697</v>
      </c>
      <c r="C381" s="474" t="s">
        <v>645</v>
      </c>
    </row>
    <row r="382" spans="1:3" ht="30" customHeight="1">
      <c r="A382" s="490"/>
      <c r="B382" s="59" t="s">
        <v>696</v>
      </c>
      <c r="C382" s="475"/>
    </row>
    <row r="383" spans="1:3" ht="37.5" customHeight="1">
      <c r="A383" s="490"/>
      <c r="B383" s="62" t="s">
        <v>695</v>
      </c>
      <c r="C383" s="474" t="s">
        <v>645</v>
      </c>
    </row>
    <row r="384" spans="1:3" ht="37.5" customHeight="1">
      <c r="A384" s="490"/>
      <c r="B384" s="62" t="s">
        <v>694</v>
      </c>
      <c r="C384" s="475"/>
    </row>
    <row r="385" spans="1:3" ht="0.75" customHeight="1">
      <c r="A385" s="65" t="s">
        <v>674</v>
      </c>
      <c r="B385" s="65"/>
      <c r="C385" s="65"/>
    </row>
    <row r="386" spans="1:3" s="64" customFormat="1" ht="15.75" customHeight="1">
      <c r="A386" s="472" t="s">
        <v>70</v>
      </c>
      <c r="B386" s="472" t="s">
        <v>71</v>
      </c>
      <c r="C386" s="472" t="s">
        <v>72</v>
      </c>
    </row>
    <row r="387" spans="1:3" ht="15.75" customHeight="1">
      <c r="A387" s="472"/>
      <c r="B387" s="472"/>
      <c r="C387" s="472"/>
    </row>
    <row r="388" spans="1:3" ht="39.75" customHeight="1">
      <c r="A388" s="477"/>
      <c r="B388" s="62" t="s">
        <v>693</v>
      </c>
      <c r="C388" s="474" t="s">
        <v>645</v>
      </c>
    </row>
    <row r="389" spans="1:3" ht="39.75" customHeight="1">
      <c r="A389" s="479"/>
      <c r="B389" s="59" t="s">
        <v>692</v>
      </c>
      <c r="C389" s="475"/>
    </row>
    <row r="390" spans="1:3" ht="39.75" customHeight="1">
      <c r="A390" s="490"/>
      <c r="B390" s="62" t="s">
        <v>691</v>
      </c>
      <c r="C390" s="474" t="s">
        <v>645</v>
      </c>
    </row>
    <row r="391" spans="1:3" ht="39.75" customHeight="1">
      <c r="A391" s="491"/>
      <c r="B391" s="62" t="s">
        <v>690</v>
      </c>
      <c r="C391" s="475"/>
    </row>
    <row r="392" spans="1:3" ht="36" customHeight="1">
      <c r="A392" s="477"/>
      <c r="B392" s="59" t="s">
        <v>689</v>
      </c>
      <c r="C392" s="474" t="s">
        <v>645</v>
      </c>
    </row>
    <row r="393" spans="1:3" ht="36" customHeight="1">
      <c r="A393" s="479"/>
      <c r="B393" s="59" t="s">
        <v>688</v>
      </c>
      <c r="C393" s="475"/>
    </row>
    <row r="394" spans="1:3" ht="72" customHeight="1">
      <c r="A394" s="73"/>
      <c r="B394" s="59" t="s">
        <v>687</v>
      </c>
      <c r="C394" s="58" t="s">
        <v>645</v>
      </c>
    </row>
    <row r="395" spans="1:3" ht="36" customHeight="1">
      <c r="A395" s="477"/>
      <c r="B395" s="62" t="s">
        <v>1117</v>
      </c>
      <c r="C395" s="58" t="s">
        <v>744</v>
      </c>
    </row>
    <row r="396" spans="1:3" ht="36" customHeight="1">
      <c r="A396" s="478"/>
      <c r="B396" s="62" t="s">
        <v>1118</v>
      </c>
      <c r="C396" s="58" t="s">
        <v>744</v>
      </c>
    </row>
    <row r="397" spans="1:3" ht="36" customHeight="1">
      <c r="A397" s="490"/>
      <c r="B397" s="62" t="s">
        <v>686</v>
      </c>
      <c r="C397" s="474" t="s">
        <v>683</v>
      </c>
    </row>
    <row r="398" spans="1:3" ht="36" customHeight="1">
      <c r="A398" s="490"/>
      <c r="B398" s="62" t="s">
        <v>685</v>
      </c>
      <c r="C398" s="475"/>
    </row>
    <row r="399" spans="1:3" ht="39.75" customHeight="1">
      <c r="A399" s="490"/>
      <c r="B399" s="62" t="s">
        <v>684</v>
      </c>
      <c r="C399" s="474" t="s">
        <v>683</v>
      </c>
    </row>
    <row r="400" spans="1:3" ht="39.75" customHeight="1">
      <c r="A400" s="490"/>
      <c r="B400" s="62" t="s">
        <v>682</v>
      </c>
      <c r="C400" s="475"/>
    </row>
    <row r="401" spans="1:3" ht="39.75" customHeight="1">
      <c r="A401" s="490"/>
      <c r="B401" s="62" t="s">
        <v>681</v>
      </c>
      <c r="C401" s="474" t="s">
        <v>645</v>
      </c>
    </row>
    <row r="402" spans="1:3" ht="39.75" customHeight="1">
      <c r="A402" s="490"/>
      <c r="B402" s="59" t="s">
        <v>680</v>
      </c>
      <c r="C402" s="475"/>
    </row>
    <row r="403" spans="1:3" ht="39.75" customHeight="1">
      <c r="A403" s="490"/>
      <c r="B403" s="62" t="s">
        <v>679</v>
      </c>
      <c r="C403" s="474" t="s">
        <v>645</v>
      </c>
    </row>
    <row r="404" spans="1:3" ht="39.75" customHeight="1">
      <c r="A404" s="490"/>
      <c r="B404" s="59" t="s">
        <v>678</v>
      </c>
      <c r="C404" s="475"/>
    </row>
    <row r="405" spans="1:3" ht="12.75" customHeight="1">
      <c r="A405" s="497" t="s">
        <v>1150</v>
      </c>
      <c r="B405" s="497"/>
      <c r="C405" s="497"/>
    </row>
    <row r="406" spans="1:3" ht="15.75" customHeight="1">
      <c r="A406" s="502" t="s">
        <v>677</v>
      </c>
      <c r="B406" s="502"/>
      <c r="C406" s="502"/>
    </row>
    <row r="407" spans="1:3" ht="39.75" customHeight="1">
      <c r="A407" s="473"/>
      <c r="B407" s="59" t="s">
        <v>676</v>
      </c>
      <c r="C407" s="489" t="s">
        <v>655</v>
      </c>
    </row>
    <row r="408" spans="1:3" ht="39.75" customHeight="1">
      <c r="A408" s="473"/>
      <c r="B408" s="59" t="s">
        <v>675</v>
      </c>
      <c r="C408" s="489"/>
    </row>
    <row r="409" spans="1:3" ht="75.75" customHeight="1">
      <c r="A409" s="68"/>
      <c r="B409" s="59" t="s">
        <v>669</v>
      </c>
      <c r="C409" s="58" t="s">
        <v>655</v>
      </c>
    </row>
    <row r="410" spans="1:3" ht="75.75" customHeight="1">
      <c r="A410" s="68"/>
      <c r="B410" s="59" t="s">
        <v>668</v>
      </c>
      <c r="C410" s="58" t="s">
        <v>655</v>
      </c>
    </row>
    <row r="411" spans="1:3" ht="12.75" customHeight="1">
      <c r="A411" s="65" t="s">
        <v>674</v>
      </c>
      <c r="B411" s="65"/>
      <c r="C411" s="65"/>
    </row>
    <row r="412" spans="1:3" s="64" customFormat="1" ht="15.75" customHeight="1">
      <c r="A412" s="472" t="s">
        <v>70</v>
      </c>
      <c r="B412" s="472" t="s">
        <v>71</v>
      </c>
      <c r="C412" s="472" t="s">
        <v>72</v>
      </c>
    </row>
    <row r="413" spans="1:3" ht="15.75" customHeight="1">
      <c r="A413" s="472"/>
      <c r="B413" s="472"/>
      <c r="C413" s="472"/>
    </row>
    <row r="414" spans="1:3" ht="15" customHeight="1">
      <c r="A414" s="473"/>
      <c r="B414" s="485" t="s">
        <v>667</v>
      </c>
      <c r="C414" s="58" t="s">
        <v>666</v>
      </c>
    </row>
    <row r="415" spans="1:3" ht="15" customHeight="1">
      <c r="A415" s="473"/>
      <c r="B415" s="485"/>
      <c r="C415" s="58" t="s">
        <v>665</v>
      </c>
    </row>
    <row r="416" spans="1:3" ht="15" customHeight="1">
      <c r="A416" s="473"/>
      <c r="B416" s="485"/>
      <c r="C416" s="58" t="s">
        <v>663</v>
      </c>
    </row>
    <row r="417" spans="1:3" ht="42.75" customHeight="1">
      <c r="A417" s="67"/>
      <c r="B417" s="59" t="s">
        <v>664</v>
      </c>
      <c r="C417" s="58" t="s">
        <v>663</v>
      </c>
    </row>
    <row r="418" spans="1:3" ht="26.25" customHeight="1">
      <c r="A418" s="67"/>
      <c r="B418" s="59" t="s">
        <v>662</v>
      </c>
      <c r="C418" s="58" t="s">
        <v>661</v>
      </c>
    </row>
    <row r="419" spans="1:3" s="64" customFormat="1" ht="16.5" customHeight="1">
      <c r="A419" s="65"/>
      <c r="B419" s="65"/>
      <c r="C419" s="278" t="s">
        <v>660</v>
      </c>
    </row>
    <row r="420" spans="1:3" ht="12.75" customHeight="1">
      <c r="A420" s="498"/>
      <c r="B420" s="480" t="s">
        <v>659</v>
      </c>
      <c r="C420" s="63" t="s">
        <v>645</v>
      </c>
    </row>
    <row r="421" spans="1:3" ht="12.75" customHeight="1">
      <c r="A421" s="499"/>
      <c r="B421" s="481"/>
      <c r="C421" s="63" t="s">
        <v>656</v>
      </c>
    </row>
    <row r="422" spans="1:3" ht="12.75" customHeight="1">
      <c r="A422" s="499"/>
      <c r="B422" s="481"/>
      <c r="C422" s="63" t="s">
        <v>655</v>
      </c>
    </row>
    <row r="423" spans="1:3" ht="12.75" customHeight="1">
      <c r="A423" s="499"/>
      <c r="B423" s="481"/>
      <c r="C423" s="63" t="s">
        <v>654</v>
      </c>
    </row>
    <row r="424" spans="1:3" ht="12.75" customHeight="1">
      <c r="A424" s="500"/>
      <c r="B424" s="481"/>
      <c r="C424" s="63" t="s">
        <v>653</v>
      </c>
    </row>
    <row r="425" spans="1:3" ht="12.75" customHeight="1">
      <c r="A425" s="498"/>
      <c r="B425" s="480" t="s">
        <v>658</v>
      </c>
      <c r="C425" s="63" t="s">
        <v>645</v>
      </c>
    </row>
    <row r="426" spans="1:3" ht="12.75" customHeight="1">
      <c r="A426" s="499"/>
      <c r="B426" s="481"/>
      <c r="C426" s="63" t="s">
        <v>656</v>
      </c>
    </row>
    <row r="427" spans="1:3" ht="12.75" customHeight="1">
      <c r="A427" s="499"/>
      <c r="B427" s="481"/>
      <c r="C427" s="63" t="s">
        <v>655</v>
      </c>
    </row>
    <row r="428" spans="1:3" ht="12.75" customHeight="1">
      <c r="A428" s="499"/>
      <c r="B428" s="481"/>
      <c r="C428" s="63" t="s">
        <v>654</v>
      </c>
    </row>
    <row r="429" spans="1:3" ht="12.75" customHeight="1">
      <c r="A429" s="499"/>
      <c r="B429" s="481"/>
      <c r="C429" s="63" t="s">
        <v>653</v>
      </c>
    </row>
    <row r="430" spans="1:3" ht="12.75" customHeight="1">
      <c r="A430" s="498"/>
      <c r="B430" s="480" t="s">
        <v>657</v>
      </c>
      <c r="C430" s="63" t="s">
        <v>645</v>
      </c>
    </row>
    <row r="431" spans="1:3" ht="12.75" customHeight="1">
      <c r="A431" s="499"/>
      <c r="B431" s="481"/>
      <c r="C431" s="63" t="s">
        <v>656</v>
      </c>
    </row>
    <row r="432" spans="1:3" ht="12.75" customHeight="1">
      <c r="A432" s="499"/>
      <c r="B432" s="481"/>
      <c r="C432" s="63" t="s">
        <v>655</v>
      </c>
    </row>
    <row r="433" spans="1:3" ht="12.75" customHeight="1">
      <c r="A433" s="499"/>
      <c r="B433" s="481"/>
      <c r="C433" s="63" t="s">
        <v>654</v>
      </c>
    </row>
    <row r="434" spans="1:3" ht="12.75" customHeight="1">
      <c r="A434" s="500"/>
      <c r="B434" s="488"/>
      <c r="C434" s="63" t="s">
        <v>653</v>
      </c>
    </row>
    <row r="435" spans="1:3" ht="16.5" customHeight="1">
      <c r="A435" s="503" t="s">
        <v>1103</v>
      </c>
      <c r="B435" s="503"/>
      <c r="C435" s="503"/>
    </row>
    <row r="436" spans="1:3" ht="15.75" customHeight="1">
      <c r="A436" s="498"/>
      <c r="B436" s="480" t="s">
        <v>652</v>
      </c>
      <c r="C436" s="61" t="s">
        <v>647</v>
      </c>
    </row>
    <row r="437" spans="1:3" ht="15.75" customHeight="1">
      <c r="A437" s="499"/>
      <c r="B437" s="488"/>
      <c r="C437" s="61" t="s">
        <v>645</v>
      </c>
    </row>
    <row r="438" spans="1:3" ht="15.75" customHeight="1">
      <c r="A438" s="499"/>
      <c r="B438" s="480" t="s">
        <v>651</v>
      </c>
      <c r="C438" s="61" t="s">
        <v>647</v>
      </c>
    </row>
    <row r="439" spans="1:3" ht="15.75" customHeight="1">
      <c r="A439" s="500"/>
      <c r="B439" s="488"/>
      <c r="C439" s="61" t="s">
        <v>645</v>
      </c>
    </row>
    <row r="440" spans="1:3" ht="34.5" customHeight="1">
      <c r="A440" s="498"/>
      <c r="B440" s="62" t="s">
        <v>650</v>
      </c>
      <c r="C440" s="61" t="s">
        <v>645</v>
      </c>
    </row>
    <row r="441" spans="1:3" ht="34.5" customHeight="1">
      <c r="A441" s="499"/>
      <c r="B441" s="62" t="s">
        <v>649</v>
      </c>
      <c r="C441" s="61" t="s">
        <v>645</v>
      </c>
    </row>
    <row r="442" spans="1:3" ht="30" customHeight="1">
      <c r="A442" s="498"/>
      <c r="B442" s="480" t="s">
        <v>648</v>
      </c>
      <c r="C442" s="61" t="s">
        <v>647</v>
      </c>
    </row>
    <row r="443" spans="1:3" ht="30" customHeight="1">
      <c r="A443" s="500"/>
      <c r="B443" s="488"/>
      <c r="C443" s="58" t="s">
        <v>645</v>
      </c>
    </row>
    <row r="444" spans="1:3" ht="60" customHeight="1">
      <c r="A444" s="60"/>
      <c r="B444" s="59" t="s">
        <v>646</v>
      </c>
      <c r="C444" s="58" t="s">
        <v>645</v>
      </c>
    </row>
  </sheetData>
  <mergeCells count="187">
    <mergeCell ref="A284:A289"/>
    <mergeCell ref="A267:A268"/>
    <mergeCell ref="A118:A122"/>
    <mergeCell ref="B123:B127"/>
    <mergeCell ref="B247:B256"/>
    <mergeCell ref="B288:B289"/>
    <mergeCell ref="A338:A339"/>
    <mergeCell ref="C338:C340"/>
    <mergeCell ref="A72:A76"/>
    <mergeCell ref="B77:B81"/>
    <mergeCell ref="A77:A81"/>
    <mergeCell ref="B108:B112"/>
    <mergeCell ref="A108:A112"/>
    <mergeCell ref="B113:B117"/>
    <mergeCell ref="A269:A271"/>
    <mergeCell ref="A194:A207"/>
    <mergeCell ref="A275:A276"/>
    <mergeCell ref="B150:B157"/>
    <mergeCell ref="B164:B171"/>
    <mergeCell ref="B172:B179"/>
    <mergeCell ref="A164:A193"/>
    <mergeCell ref="A273:A274"/>
    <mergeCell ref="B208:B215"/>
    <mergeCell ref="B219:B224"/>
    <mergeCell ref="B263:B264"/>
    <mergeCell ref="A219:A224"/>
    <mergeCell ref="A63:A67"/>
    <mergeCell ref="B82:B89"/>
    <mergeCell ref="A113:A117"/>
    <mergeCell ref="A314:A319"/>
    <mergeCell ref="B314:B315"/>
    <mergeCell ref="B316:B317"/>
    <mergeCell ref="B318:B319"/>
    <mergeCell ref="B233:B238"/>
    <mergeCell ref="A225:A238"/>
    <mergeCell ref="B301:B302"/>
    <mergeCell ref="A299:A302"/>
    <mergeCell ref="A293:A298"/>
    <mergeCell ref="B194:B201"/>
    <mergeCell ref="B158:B163"/>
    <mergeCell ref="A142:A163"/>
    <mergeCell ref="A263:A266"/>
    <mergeCell ref="A217:A218"/>
    <mergeCell ref="A257:A258"/>
    <mergeCell ref="A247:A256"/>
    <mergeCell ref="B142:B149"/>
    <mergeCell ref="B188:B193"/>
    <mergeCell ref="A303:A304"/>
    <mergeCell ref="A239:A246"/>
    <mergeCell ref="B180:B187"/>
    <mergeCell ref="B267:B268"/>
    <mergeCell ref="B376:B377"/>
    <mergeCell ref="B295:B296"/>
    <mergeCell ref="B350:B351"/>
    <mergeCell ref="B352:B353"/>
    <mergeCell ref="C335:C337"/>
    <mergeCell ref="C312:C313"/>
    <mergeCell ref="B297:B298"/>
    <mergeCell ref="B310:B311"/>
    <mergeCell ref="B299:B300"/>
    <mergeCell ref="C273:C274"/>
    <mergeCell ref="B284:B285"/>
    <mergeCell ref="B286:B287"/>
    <mergeCell ref="C383:C384"/>
    <mergeCell ref="B325:B326"/>
    <mergeCell ref="B346:B347"/>
    <mergeCell ref="B293:B294"/>
    <mergeCell ref="C305:C306"/>
    <mergeCell ref="B225:B232"/>
    <mergeCell ref="B217:B218"/>
    <mergeCell ref="B239:B246"/>
    <mergeCell ref="B273:B274"/>
    <mergeCell ref="B303:B304"/>
    <mergeCell ref="B265:B266"/>
    <mergeCell ref="C217:C218"/>
    <mergeCell ref="C401:C402"/>
    <mergeCell ref="A403:A404"/>
    <mergeCell ref="B329:B330"/>
    <mergeCell ref="B331:B332"/>
    <mergeCell ref="B420:B424"/>
    <mergeCell ref="A407:A408"/>
    <mergeCell ref="C407:C408"/>
    <mergeCell ref="C392:C393"/>
    <mergeCell ref="B366:B368"/>
    <mergeCell ref="A399:A400"/>
    <mergeCell ref="A392:A393"/>
    <mergeCell ref="A388:A389"/>
    <mergeCell ref="A381:A382"/>
    <mergeCell ref="A390:A391"/>
    <mergeCell ref="A383:A384"/>
    <mergeCell ref="A397:A398"/>
    <mergeCell ref="A374:A375"/>
    <mergeCell ref="A376:A379"/>
    <mergeCell ref="B354:B355"/>
    <mergeCell ref="A335:A337"/>
    <mergeCell ref="A372:A373"/>
    <mergeCell ref="A442:A443"/>
    <mergeCell ref="B442:B443"/>
    <mergeCell ref="B436:B437"/>
    <mergeCell ref="B438:B439"/>
    <mergeCell ref="A436:A439"/>
    <mergeCell ref="A435:C435"/>
    <mergeCell ref="A440:A441"/>
    <mergeCell ref="B430:B434"/>
    <mergeCell ref="A430:A434"/>
    <mergeCell ref="B96:B101"/>
    <mergeCell ref="C70:C71"/>
    <mergeCell ref="C140:C141"/>
    <mergeCell ref="B425:B429"/>
    <mergeCell ref="A405:C405"/>
    <mergeCell ref="B414:B416"/>
    <mergeCell ref="A425:A429"/>
    <mergeCell ref="A420:A424"/>
    <mergeCell ref="A414:A416"/>
    <mergeCell ref="A406:C406"/>
    <mergeCell ref="A412:A413"/>
    <mergeCell ref="B412:B413"/>
    <mergeCell ref="C412:C413"/>
    <mergeCell ref="C403:C404"/>
    <mergeCell ref="A401:A402"/>
    <mergeCell ref="B30:B35"/>
    <mergeCell ref="B12:B20"/>
    <mergeCell ref="B21:B29"/>
    <mergeCell ref="B3:B11"/>
    <mergeCell ref="A341:A342"/>
    <mergeCell ref="B327:B328"/>
    <mergeCell ref="A3:A29"/>
    <mergeCell ref="A140:A141"/>
    <mergeCell ref="B140:B141"/>
    <mergeCell ref="B36:B41"/>
    <mergeCell ref="B130:B137"/>
    <mergeCell ref="B90:B95"/>
    <mergeCell ref="B72:B76"/>
    <mergeCell ref="B118:B122"/>
    <mergeCell ref="B102:B107"/>
    <mergeCell ref="B48:B52"/>
    <mergeCell ref="B53:B57"/>
    <mergeCell ref="A82:A89"/>
    <mergeCell ref="A130:A137"/>
    <mergeCell ref="A70:A71"/>
    <mergeCell ref="B70:B71"/>
    <mergeCell ref="B58:B62"/>
    <mergeCell ref="A48:A62"/>
    <mergeCell ref="B63:B67"/>
    <mergeCell ref="A123:A127"/>
    <mergeCell ref="B42:B47"/>
    <mergeCell ref="B202:B207"/>
    <mergeCell ref="C381:C382"/>
    <mergeCell ref="A395:A396"/>
    <mergeCell ref="A386:A387"/>
    <mergeCell ref="B378:B379"/>
    <mergeCell ref="C374:C375"/>
    <mergeCell ref="C390:C391"/>
    <mergeCell ref="C341:C342"/>
    <mergeCell ref="C348:C349"/>
    <mergeCell ref="C386:C387"/>
    <mergeCell ref="C388:C389"/>
    <mergeCell ref="C346:C347"/>
    <mergeCell ref="C372:C373"/>
    <mergeCell ref="B363:B365"/>
    <mergeCell ref="A366:A371"/>
    <mergeCell ref="A354:A357"/>
    <mergeCell ref="B369:B371"/>
    <mergeCell ref="A358:A359"/>
    <mergeCell ref="B358:B359"/>
    <mergeCell ref="A360:A365"/>
    <mergeCell ref="A208:A215"/>
    <mergeCell ref="C397:C398"/>
    <mergeCell ref="C399:C400"/>
    <mergeCell ref="C310:C311"/>
    <mergeCell ref="B386:B387"/>
    <mergeCell ref="A281:A282"/>
    <mergeCell ref="A348:A349"/>
    <mergeCell ref="A320:A321"/>
    <mergeCell ref="B356:B357"/>
    <mergeCell ref="A350:A353"/>
    <mergeCell ref="A323:A328"/>
    <mergeCell ref="A346:A347"/>
    <mergeCell ref="B360:B362"/>
    <mergeCell ref="A310:A311"/>
    <mergeCell ref="A278:A280"/>
    <mergeCell ref="A329:A332"/>
    <mergeCell ref="A305:A306"/>
    <mergeCell ref="B333:B334"/>
    <mergeCell ref="A290:A291"/>
    <mergeCell ref="A333:A334"/>
    <mergeCell ref="B323:B324"/>
  </mergeCells>
  <printOptions horizontalCentered="1"/>
  <pageMargins left="0.17" right="0.15748031496062992" top="0.19685039370078741" bottom="0.27559055118110237" header="0.15748031496062992" footer="0.19685039370078741"/>
  <pageSetup paperSize="9" scale="84" orientation="portrait" r:id="rId1"/>
  <rowBreaks count="3" manualBreakCount="3">
    <brk id="68" max="16383" man="1"/>
    <brk id="344" max="16383" man="1"/>
    <brk id="384" max="16383" man="1"/>
  </rowBreaks>
  <drawing r:id="rId2"/>
</worksheet>
</file>

<file path=xl/worksheets/sheet8.xml><?xml version="1.0" encoding="utf-8"?>
<worksheet xmlns="http://schemas.openxmlformats.org/spreadsheetml/2006/main" xmlns:r="http://schemas.openxmlformats.org/officeDocument/2006/relationships">
  <sheetPr>
    <tabColor rgb="FFFFFF00"/>
  </sheetPr>
  <dimension ref="A1:Q445"/>
  <sheetViews>
    <sheetView view="pageBreakPreview" topLeftCell="A418" zoomScaleSheetLayoutView="100" workbookViewId="0">
      <selection activeCell="D437" sqref="D437:D445"/>
    </sheetView>
  </sheetViews>
  <sheetFormatPr defaultRowHeight="15"/>
  <cols>
    <col min="1" max="1" width="9.140625" style="54"/>
    <col min="2" max="2" width="13.7109375" style="54" customWidth="1"/>
    <col min="3" max="4" width="9.28515625" style="54" customWidth="1"/>
    <col min="5" max="5" width="7.140625" style="54" customWidth="1"/>
    <col min="6" max="6" width="7.42578125" style="55" customWidth="1"/>
    <col min="7" max="7" width="7.140625" style="55" customWidth="1"/>
    <col min="8" max="9" width="7.140625" style="216" customWidth="1"/>
    <col min="10" max="10" width="6.5703125" style="55" customWidth="1"/>
    <col min="11" max="14" width="6.140625" style="54" customWidth="1"/>
    <col min="15" max="15" width="5.7109375" style="54" customWidth="1"/>
    <col min="16" max="16" width="6.140625" style="54" customWidth="1"/>
    <col min="17" max="17" width="6.140625" style="218" customWidth="1"/>
    <col min="18" max="16384" width="9.140625" style="54"/>
  </cols>
  <sheetData>
    <row r="1" spans="1:17" ht="12.75" customHeight="1">
      <c r="A1" s="65" t="s">
        <v>674</v>
      </c>
      <c r="B1" s="65"/>
      <c r="C1" s="65"/>
      <c r="D1" s="65"/>
      <c r="E1" s="65"/>
      <c r="F1" s="71"/>
      <c r="G1" s="71"/>
      <c r="H1" s="215"/>
      <c r="I1" s="215"/>
      <c r="J1" s="71"/>
      <c r="K1" s="65"/>
      <c r="L1" s="65" t="s">
        <v>721</v>
      </c>
      <c r="M1" s="65"/>
      <c r="N1" s="65"/>
    </row>
    <row r="2" spans="1:17" ht="14.25" customHeight="1">
      <c r="A2" s="472" t="s">
        <v>70</v>
      </c>
      <c r="B2" s="472" t="s">
        <v>71</v>
      </c>
      <c r="C2" s="472" t="s">
        <v>72</v>
      </c>
      <c r="D2" s="476" t="s">
        <v>1214</v>
      </c>
      <c r="E2" s="476" t="s">
        <v>672</v>
      </c>
      <c r="F2" s="472" t="s">
        <v>671</v>
      </c>
      <c r="G2" s="472" t="s">
        <v>670</v>
      </c>
      <c r="H2" s="495" t="s">
        <v>1139</v>
      </c>
      <c r="I2" s="495" t="s">
        <v>1140</v>
      </c>
      <c r="J2" s="487" t="s">
        <v>76</v>
      </c>
      <c r="K2" s="486" t="s">
        <v>78</v>
      </c>
      <c r="L2" s="486"/>
      <c r="M2" s="486"/>
      <c r="N2" s="486"/>
      <c r="O2" s="486"/>
      <c r="P2" s="486"/>
      <c r="Q2" s="486"/>
    </row>
    <row r="3" spans="1:17">
      <c r="A3" s="472"/>
      <c r="B3" s="472"/>
      <c r="C3" s="472"/>
      <c r="D3" s="493"/>
      <c r="E3" s="493"/>
      <c r="F3" s="472"/>
      <c r="G3" s="472"/>
      <c r="H3" s="496"/>
      <c r="I3" s="496"/>
      <c r="J3" s="487"/>
      <c r="K3" s="212" t="s">
        <v>79</v>
      </c>
      <c r="L3" s="213" t="s">
        <v>80</v>
      </c>
      <c r="M3" s="212" t="s">
        <v>81</v>
      </c>
      <c r="N3" s="213" t="s">
        <v>82</v>
      </c>
      <c r="O3" s="212" t="s">
        <v>83</v>
      </c>
      <c r="P3" s="213" t="s">
        <v>84</v>
      </c>
      <c r="Q3" s="219" t="s">
        <v>1149</v>
      </c>
    </row>
    <row r="4" spans="1:17" ht="13.5" customHeight="1">
      <c r="A4" s="476"/>
      <c r="B4" s="480" t="s">
        <v>806</v>
      </c>
      <c r="C4" s="63" t="s">
        <v>758</v>
      </c>
      <c r="D4" s="57">
        <v>704</v>
      </c>
      <c r="E4" s="57">
        <v>754</v>
      </c>
      <c r="F4" s="57">
        <v>784</v>
      </c>
      <c r="G4" s="57">
        <v>824</v>
      </c>
      <c r="H4" s="217">
        <v>924</v>
      </c>
      <c r="I4" s="217">
        <v>1034</v>
      </c>
      <c r="J4" s="56">
        <v>220</v>
      </c>
      <c r="K4" s="69"/>
      <c r="L4" s="66"/>
      <c r="M4" s="66"/>
      <c r="N4" s="66"/>
      <c r="O4" s="89"/>
      <c r="P4" s="89"/>
      <c r="Q4" s="219"/>
    </row>
    <row r="5" spans="1:17" ht="13.5" customHeight="1">
      <c r="A5" s="492"/>
      <c r="B5" s="481"/>
      <c r="C5" s="63" t="s">
        <v>757</v>
      </c>
      <c r="D5" s="57">
        <v>738</v>
      </c>
      <c r="E5" s="57">
        <v>808</v>
      </c>
      <c r="F5" s="57">
        <v>848</v>
      </c>
      <c r="G5" s="57">
        <v>898</v>
      </c>
      <c r="H5" s="57">
        <v>998</v>
      </c>
      <c r="I5" s="57">
        <v>1118</v>
      </c>
      <c r="J5" s="56">
        <v>220</v>
      </c>
      <c r="K5" s="69"/>
      <c r="L5" s="66"/>
      <c r="M5" s="66"/>
      <c r="N5" s="66"/>
      <c r="O5" s="89"/>
      <c r="P5" s="89"/>
      <c r="Q5" s="219"/>
    </row>
    <row r="6" spans="1:17" ht="13.5" customHeight="1">
      <c r="A6" s="492"/>
      <c r="B6" s="481"/>
      <c r="C6" s="63" t="s">
        <v>793</v>
      </c>
      <c r="D6" s="57">
        <v>783</v>
      </c>
      <c r="E6" s="57">
        <v>873</v>
      </c>
      <c r="F6" s="57">
        <v>923</v>
      </c>
      <c r="G6" s="57">
        <v>983</v>
      </c>
      <c r="H6" s="57">
        <v>1083</v>
      </c>
      <c r="I6" s="57">
        <v>1213</v>
      </c>
      <c r="J6" s="56">
        <v>220</v>
      </c>
      <c r="K6" s="69"/>
      <c r="L6" s="66"/>
      <c r="M6" s="66"/>
      <c r="N6" s="66"/>
      <c r="O6" s="89"/>
      <c r="P6" s="89"/>
      <c r="Q6" s="219"/>
    </row>
    <row r="7" spans="1:17" ht="13.5" customHeight="1">
      <c r="A7" s="492"/>
      <c r="B7" s="481"/>
      <c r="C7" s="63" t="s">
        <v>762</v>
      </c>
      <c r="D7" s="57">
        <v>833</v>
      </c>
      <c r="E7" s="57">
        <v>943</v>
      </c>
      <c r="F7" s="57">
        <v>1003</v>
      </c>
      <c r="G7" s="57">
        <v>1083</v>
      </c>
      <c r="H7" s="57">
        <v>1173</v>
      </c>
      <c r="I7" s="57">
        <v>1303</v>
      </c>
      <c r="J7" s="56">
        <v>220</v>
      </c>
      <c r="K7" s="66"/>
      <c r="L7" s="66"/>
      <c r="M7" s="66"/>
      <c r="N7" s="66"/>
      <c r="O7" s="89"/>
      <c r="P7" s="89"/>
      <c r="Q7" s="219"/>
    </row>
    <row r="8" spans="1:17" ht="13.5" customHeight="1">
      <c r="A8" s="492"/>
      <c r="B8" s="481"/>
      <c r="C8" s="63" t="s">
        <v>770</v>
      </c>
      <c r="D8" s="57">
        <v>883</v>
      </c>
      <c r="E8" s="57">
        <v>1013</v>
      </c>
      <c r="F8" s="57">
        <v>1083</v>
      </c>
      <c r="G8" s="57">
        <v>1173</v>
      </c>
      <c r="H8" s="57">
        <v>1263</v>
      </c>
      <c r="I8" s="57">
        <v>1403</v>
      </c>
      <c r="J8" s="56">
        <v>220</v>
      </c>
      <c r="K8" s="66"/>
      <c r="L8" s="66"/>
      <c r="M8" s="66"/>
      <c r="N8" s="66"/>
      <c r="O8" s="89"/>
      <c r="P8" s="89"/>
      <c r="Q8" s="219"/>
    </row>
    <row r="9" spans="1:17" ht="13.5" customHeight="1">
      <c r="A9" s="492"/>
      <c r="B9" s="481"/>
      <c r="C9" s="63" t="s">
        <v>683</v>
      </c>
      <c r="D9" s="57">
        <v>928</v>
      </c>
      <c r="E9" s="57">
        <v>1078</v>
      </c>
      <c r="F9" s="57">
        <v>1148</v>
      </c>
      <c r="G9" s="57">
        <v>1258</v>
      </c>
      <c r="H9" s="57">
        <v>1348</v>
      </c>
      <c r="I9" s="57">
        <v>1498</v>
      </c>
      <c r="J9" s="56">
        <v>220</v>
      </c>
      <c r="K9" s="66"/>
      <c r="L9" s="66"/>
      <c r="M9" s="66"/>
      <c r="N9" s="66"/>
      <c r="O9" s="89"/>
      <c r="P9" s="89"/>
      <c r="Q9" s="219"/>
    </row>
    <row r="10" spans="1:17" ht="13.5" customHeight="1">
      <c r="A10" s="492"/>
      <c r="B10" s="481"/>
      <c r="C10" s="63" t="s">
        <v>769</v>
      </c>
      <c r="D10" s="57">
        <v>978</v>
      </c>
      <c r="E10" s="57">
        <v>1148</v>
      </c>
      <c r="F10" s="57">
        <v>1228</v>
      </c>
      <c r="G10" s="57">
        <v>1348</v>
      </c>
      <c r="H10" s="57">
        <v>1438</v>
      </c>
      <c r="I10" s="57">
        <v>1598</v>
      </c>
      <c r="J10" s="56">
        <v>220</v>
      </c>
      <c r="K10" s="66"/>
      <c r="L10" s="66"/>
      <c r="M10" s="66"/>
      <c r="N10" s="66"/>
      <c r="O10" s="89"/>
      <c r="P10" s="89"/>
      <c r="Q10" s="219"/>
    </row>
    <row r="11" spans="1:17" ht="13.5" customHeight="1">
      <c r="A11" s="492"/>
      <c r="B11" s="481"/>
      <c r="C11" s="63" t="s">
        <v>734</v>
      </c>
      <c r="D11" s="57">
        <v>1023</v>
      </c>
      <c r="E11" s="57">
        <v>1203</v>
      </c>
      <c r="F11" s="57">
        <v>1303</v>
      </c>
      <c r="G11" s="57">
        <v>1433</v>
      </c>
      <c r="H11" s="57">
        <v>1523</v>
      </c>
      <c r="I11" s="57">
        <v>1693</v>
      </c>
      <c r="J11" s="56">
        <v>220</v>
      </c>
      <c r="K11" s="66"/>
      <c r="L11" s="66"/>
      <c r="M11" s="66"/>
      <c r="N11" s="66"/>
      <c r="O11" s="89"/>
      <c r="P11" s="89"/>
      <c r="Q11" s="219"/>
    </row>
    <row r="12" spans="1:17" ht="13.5" customHeight="1">
      <c r="A12" s="492"/>
      <c r="B12" s="488"/>
      <c r="C12" s="63" t="s">
        <v>729</v>
      </c>
      <c r="D12" s="57">
        <v>1209</v>
      </c>
      <c r="E12" s="57">
        <v>1429</v>
      </c>
      <c r="F12" s="57">
        <v>1549</v>
      </c>
      <c r="G12" s="57">
        <v>1709</v>
      </c>
      <c r="H12" s="57">
        <v>1789</v>
      </c>
      <c r="I12" s="57">
        <v>1969</v>
      </c>
      <c r="J12" s="56">
        <v>220</v>
      </c>
      <c r="K12" s="66"/>
      <c r="L12" s="66"/>
      <c r="M12" s="66"/>
      <c r="N12" s="66"/>
      <c r="O12" s="89"/>
      <c r="P12" s="89"/>
      <c r="Q12" s="219"/>
    </row>
    <row r="13" spans="1:17" ht="13.5" customHeight="1">
      <c r="A13" s="492"/>
      <c r="B13" s="480" t="s">
        <v>805</v>
      </c>
      <c r="C13" s="63" t="s">
        <v>758</v>
      </c>
      <c r="D13" s="57">
        <v>775</v>
      </c>
      <c r="E13" s="57">
        <v>845</v>
      </c>
      <c r="F13" s="57">
        <v>875</v>
      </c>
      <c r="G13" s="57">
        <v>925</v>
      </c>
      <c r="H13" s="217">
        <v>1035</v>
      </c>
      <c r="I13" s="57">
        <v>1165</v>
      </c>
      <c r="J13" s="56">
        <v>220</v>
      </c>
      <c r="K13" s="66"/>
      <c r="L13" s="66"/>
      <c r="M13" s="66"/>
      <c r="N13" s="66"/>
      <c r="O13" s="89"/>
      <c r="P13" s="89"/>
      <c r="Q13" s="219"/>
    </row>
    <row r="14" spans="1:17" ht="13.5" customHeight="1">
      <c r="A14" s="492"/>
      <c r="B14" s="481"/>
      <c r="C14" s="63" t="s">
        <v>757</v>
      </c>
      <c r="D14" s="57">
        <v>808</v>
      </c>
      <c r="E14" s="57">
        <v>888</v>
      </c>
      <c r="F14" s="57">
        <v>938</v>
      </c>
      <c r="G14" s="57">
        <v>998</v>
      </c>
      <c r="H14" s="57">
        <v>1108</v>
      </c>
      <c r="I14" s="57">
        <v>1248</v>
      </c>
      <c r="J14" s="56">
        <v>220</v>
      </c>
      <c r="K14" s="66"/>
      <c r="L14" s="66"/>
      <c r="M14" s="66"/>
      <c r="N14" s="66"/>
      <c r="O14" s="89"/>
      <c r="P14" s="89"/>
      <c r="Q14" s="219"/>
    </row>
    <row r="15" spans="1:17" ht="13.5" customHeight="1">
      <c r="A15" s="492"/>
      <c r="B15" s="481"/>
      <c r="C15" s="63" t="s">
        <v>793</v>
      </c>
      <c r="D15" s="57">
        <v>853</v>
      </c>
      <c r="E15" s="57">
        <v>963</v>
      </c>
      <c r="F15" s="57">
        <v>1023</v>
      </c>
      <c r="G15" s="57">
        <v>1103</v>
      </c>
      <c r="H15" s="57">
        <v>1203</v>
      </c>
      <c r="I15" s="57">
        <v>1353</v>
      </c>
      <c r="J15" s="56">
        <v>220</v>
      </c>
      <c r="K15" s="66"/>
      <c r="L15" s="66"/>
      <c r="M15" s="66"/>
      <c r="N15" s="66"/>
      <c r="O15" s="89"/>
      <c r="P15" s="89"/>
      <c r="Q15" s="219"/>
    </row>
    <row r="16" spans="1:17" ht="13.5" customHeight="1">
      <c r="A16" s="492"/>
      <c r="B16" s="481"/>
      <c r="C16" s="63" t="s">
        <v>762</v>
      </c>
      <c r="D16" s="57">
        <v>903</v>
      </c>
      <c r="E16" s="57">
        <v>1043</v>
      </c>
      <c r="F16" s="99">
        <v>1113</v>
      </c>
      <c r="G16" s="57">
        <v>1203</v>
      </c>
      <c r="H16" s="57">
        <v>1303</v>
      </c>
      <c r="I16" s="57">
        <v>1453</v>
      </c>
      <c r="J16" s="56">
        <v>220</v>
      </c>
      <c r="K16" s="66"/>
      <c r="L16" s="66"/>
      <c r="M16" s="66"/>
      <c r="N16" s="66"/>
      <c r="O16" s="89"/>
      <c r="P16" s="89"/>
      <c r="Q16" s="219"/>
    </row>
    <row r="17" spans="1:17" ht="13.5" customHeight="1">
      <c r="A17" s="492"/>
      <c r="B17" s="481"/>
      <c r="C17" s="63" t="s">
        <v>770</v>
      </c>
      <c r="D17" s="57">
        <v>963</v>
      </c>
      <c r="E17" s="57">
        <v>1113</v>
      </c>
      <c r="F17" s="99">
        <v>1193</v>
      </c>
      <c r="G17" s="57">
        <v>1313</v>
      </c>
      <c r="H17" s="57">
        <v>1403</v>
      </c>
      <c r="I17" s="57">
        <v>1563</v>
      </c>
      <c r="J17" s="56">
        <v>220</v>
      </c>
      <c r="K17" s="66"/>
      <c r="L17" s="66"/>
      <c r="M17" s="66"/>
      <c r="N17" s="66"/>
      <c r="O17" s="89"/>
      <c r="P17" s="89"/>
      <c r="Q17" s="219"/>
    </row>
    <row r="18" spans="1:17" ht="13.5" customHeight="1">
      <c r="A18" s="492"/>
      <c r="B18" s="481"/>
      <c r="C18" s="63" t="s">
        <v>683</v>
      </c>
      <c r="D18" s="57">
        <v>1013</v>
      </c>
      <c r="E18" s="57">
        <v>1193</v>
      </c>
      <c r="F18" s="99">
        <v>1283</v>
      </c>
      <c r="G18" s="57">
        <v>1413</v>
      </c>
      <c r="H18" s="57">
        <v>1513</v>
      </c>
      <c r="I18" s="57">
        <v>1673</v>
      </c>
      <c r="J18" s="56">
        <v>220</v>
      </c>
      <c r="K18" s="66"/>
      <c r="L18" s="66"/>
      <c r="M18" s="66"/>
      <c r="N18" s="66"/>
      <c r="O18" s="89"/>
      <c r="P18" s="89"/>
      <c r="Q18" s="219"/>
    </row>
    <row r="19" spans="1:17" ht="13.5" customHeight="1">
      <c r="A19" s="492"/>
      <c r="B19" s="481"/>
      <c r="C19" s="63" t="s">
        <v>769</v>
      </c>
      <c r="D19" s="57">
        <v>1057</v>
      </c>
      <c r="E19" s="57">
        <v>1257</v>
      </c>
      <c r="F19" s="99">
        <v>1357</v>
      </c>
      <c r="G19" s="57">
        <v>1497</v>
      </c>
      <c r="H19" s="57">
        <v>1597</v>
      </c>
      <c r="I19" s="57">
        <v>1767</v>
      </c>
      <c r="J19" s="56">
        <v>220</v>
      </c>
      <c r="K19" s="66"/>
      <c r="L19" s="66"/>
      <c r="M19" s="66"/>
      <c r="N19" s="66"/>
      <c r="O19" s="89"/>
      <c r="P19" s="89"/>
      <c r="Q19" s="219"/>
    </row>
    <row r="20" spans="1:17" ht="13.5" customHeight="1">
      <c r="A20" s="492"/>
      <c r="B20" s="481"/>
      <c r="C20" s="63" t="s">
        <v>734</v>
      </c>
      <c r="D20" s="57">
        <v>1110</v>
      </c>
      <c r="E20" s="57">
        <v>1330</v>
      </c>
      <c r="F20" s="99">
        <v>1450</v>
      </c>
      <c r="G20" s="57">
        <v>1610</v>
      </c>
      <c r="H20" s="57">
        <v>1700</v>
      </c>
      <c r="I20" s="57">
        <v>1880</v>
      </c>
      <c r="J20" s="56">
        <v>220</v>
      </c>
      <c r="K20" s="66"/>
      <c r="L20" s="66"/>
      <c r="M20" s="66"/>
      <c r="N20" s="66"/>
      <c r="O20" s="89"/>
      <c r="P20" s="89"/>
      <c r="Q20" s="219"/>
    </row>
    <row r="21" spans="1:17" ht="13.5" customHeight="1">
      <c r="A21" s="492"/>
      <c r="B21" s="488"/>
      <c r="C21" s="63" t="s">
        <v>729</v>
      </c>
      <c r="D21" s="57">
        <v>1275</v>
      </c>
      <c r="E21" s="57">
        <v>1535</v>
      </c>
      <c r="F21" s="99">
        <v>1685</v>
      </c>
      <c r="G21" s="57">
        <v>1875</v>
      </c>
      <c r="H21" s="57">
        <v>1955</v>
      </c>
      <c r="I21" s="57">
        <v>2155</v>
      </c>
      <c r="J21" s="56">
        <v>220</v>
      </c>
      <c r="K21" s="66"/>
      <c r="L21" s="66"/>
      <c r="M21" s="66"/>
      <c r="N21" s="66"/>
      <c r="O21" s="89"/>
      <c r="P21" s="89"/>
      <c r="Q21" s="219"/>
    </row>
    <row r="22" spans="1:17" ht="13.5" customHeight="1">
      <c r="A22" s="492"/>
      <c r="B22" s="480" t="s">
        <v>804</v>
      </c>
      <c r="C22" s="63" t="s">
        <v>758</v>
      </c>
      <c r="D22" s="57">
        <v>905</v>
      </c>
      <c r="E22" s="57">
        <v>985</v>
      </c>
      <c r="F22" s="99">
        <v>1035</v>
      </c>
      <c r="G22" s="57">
        <v>1095</v>
      </c>
      <c r="H22" s="57">
        <v>1225</v>
      </c>
      <c r="I22" s="57">
        <v>1385</v>
      </c>
      <c r="J22" s="56">
        <v>220</v>
      </c>
      <c r="K22" s="66"/>
      <c r="L22" s="66"/>
      <c r="M22" s="66"/>
      <c r="N22" s="66"/>
      <c r="O22" s="89"/>
      <c r="P22" s="89"/>
      <c r="Q22" s="219"/>
    </row>
    <row r="23" spans="1:17" ht="13.5" customHeight="1">
      <c r="A23" s="492"/>
      <c r="B23" s="481"/>
      <c r="C23" s="63" t="s">
        <v>757</v>
      </c>
      <c r="D23" s="57">
        <v>938</v>
      </c>
      <c r="E23" s="57">
        <v>1048</v>
      </c>
      <c r="F23" s="99">
        <v>1108</v>
      </c>
      <c r="G23" s="57">
        <v>1188</v>
      </c>
      <c r="H23" s="57">
        <v>1318</v>
      </c>
      <c r="I23" s="57">
        <v>1488</v>
      </c>
      <c r="J23" s="56">
        <v>220</v>
      </c>
      <c r="K23" s="66"/>
      <c r="L23" s="66"/>
      <c r="M23" s="66"/>
      <c r="N23" s="66"/>
      <c r="O23" s="89"/>
      <c r="P23" s="89"/>
      <c r="Q23" s="219"/>
    </row>
    <row r="24" spans="1:17" ht="13.5" customHeight="1">
      <c r="A24" s="492"/>
      <c r="B24" s="481"/>
      <c r="C24" s="63" t="s">
        <v>793</v>
      </c>
      <c r="D24" s="57">
        <v>1003</v>
      </c>
      <c r="E24" s="57">
        <v>1143</v>
      </c>
      <c r="F24" s="99">
        <v>1223</v>
      </c>
      <c r="G24" s="57">
        <v>1323</v>
      </c>
      <c r="H24" s="57">
        <v>1443</v>
      </c>
      <c r="I24" s="57">
        <v>1623</v>
      </c>
      <c r="J24" s="56">
        <v>220</v>
      </c>
      <c r="K24" s="66"/>
      <c r="L24" s="66"/>
      <c r="M24" s="66"/>
      <c r="N24" s="66"/>
      <c r="O24" s="89"/>
      <c r="P24" s="89"/>
      <c r="Q24" s="219"/>
    </row>
    <row r="25" spans="1:17" ht="13.5" customHeight="1">
      <c r="A25" s="492"/>
      <c r="B25" s="481"/>
      <c r="C25" s="63" t="s">
        <v>762</v>
      </c>
      <c r="D25" s="57">
        <v>1073</v>
      </c>
      <c r="E25" s="57">
        <v>1243</v>
      </c>
      <c r="F25" s="99">
        <v>1333</v>
      </c>
      <c r="G25" s="57">
        <v>1453</v>
      </c>
      <c r="H25" s="57">
        <v>1573</v>
      </c>
      <c r="I25" s="57">
        <v>1753</v>
      </c>
      <c r="J25" s="56">
        <v>220</v>
      </c>
      <c r="K25" s="66"/>
      <c r="L25" s="66"/>
      <c r="M25" s="66"/>
      <c r="N25" s="66"/>
      <c r="O25" s="89"/>
      <c r="P25" s="89"/>
      <c r="Q25" s="219"/>
    </row>
    <row r="26" spans="1:17" ht="13.5" customHeight="1">
      <c r="A26" s="492"/>
      <c r="B26" s="481"/>
      <c r="C26" s="63" t="s">
        <v>770</v>
      </c>
      <c r="D26" s="57">
        <v>1153</v>
      </c>
      <c r="E26" s="57">
        <v>1343</v>
      </c>
      <c r="F26" s="99">
        <v>1453</v>
      </c>
      <c r="G26" s="57">
        <v>1593</v>
      </c>
      <c r="H26" s="57">
        <v>1703</v>
      </c>
      <c r="I26" s="57">
        <v>1893</v>
      </c>
      <c r="J26" s="56">
        <v>220</v>
      </c>
      <c r="K26" s="66"/>
      <c r="L26" s="66"/>
      <c r="M26" s="66"/>
      <c r="N26" s="66"/>
      <c r="O26" s="89"/>
      <c r="P26" s="89"/>
      <c r="Q26" s="219"/>
    </row>
    <row r="27" spans="1:17" ht="13.5" customHeight="1">
      <c r="A27" s="492"/>
      <c r="B27" s="481"/>
      <c r="C27" s="63" t="s">
        <v>683</v>
      </c>
      <c r="D27" s="57">
        <v>1218</v>
      </c>
      <c r="E27" s="57">
        <v>1438</v>
      </c>
      <c r="F27" s="99">
        <v>1558</v>
      </c>
      <c r="G27" s="57">
        <v>1718</v>
      </c>
      <c r="H27" s="57">
        <v>1828</v>
      </c>
      <c r="I27" s="57">
        <v>2018</v>
      </c>
      <c r="J27" s="56">
        <v>220</v>
      </c>
      <c r="K27" s="66"/>
      <c r="L27" s="66"/>
      <c r="M27" s="66"/>
      <c r="N27" s="66"/>
      <c r="O27" s="89"/>
      <c r="P27" s="89"/>
      <c r="Q27" s="219"/>
    </row>
    <row r="28" spans="1:17" ht="13.5" customHeight="1">
      <c r="A28" s="492"/>
      <c r="B28" s="481"/>
      <c r="C28" s="63" t="s">
        <v>769</v>
      </c>
      <c r="D28" s="57">
        <v>1288</v>
      </c>
      <c r="E28" s="57">
        <v>1538</v>
      </c>
      <c r="F28" s="99">
        <v>1678</v>
      </c>
      <c r="G28" s="57">
        <v>1858</v>
      </c>
      <c r="H28" s="57">
        <v>1958</v>
      </c>
      <c r="I28" s="57">
        <v>2158</v>
      </c>
      <c r="J28" s="56">
        <v>220</v>
      </c>
      <c r="K28" s="66"/>
      <c r="L28" s="66"/>
      <c r="M28" s="66"/>
      <c r="N28" s="66"/>
      <c r="O28" s="89"/>
      <c r="P28" s="89"/>
      <c r="Q28" s="219"/>
    </row>
    <row r="29" spans="1:17" ht="13.5" customHeight="1">
      <c r="A29" s="492"/>
      <c r="B29" s="481"/>
      <c r="C29" s="63" t="s">
        <v>734</v>
      </c>
      <c r="D29" s="57">
        <v>1350</v>
      </c>
      <c r="E29" s="57">
        <v>1630</v>
      </c>
      <c r="F29" s="99">
        <v>1780</v>
      </c>
      <c r="G29" s="57">
        <v>1990</v>
      </c>
      <c r="H29" s="57">
        <v>2080</v>
      </c>
      <c r="I29" s="57">
        <v>2290</v>
      </c>
      <c r="J29" s="56">
        <v>220</v>
      </c>
      <c r="K29" s="66"/>
      <c r="L29" s="66"/>
      <c r="M29" s="66"/>
      <c r="N29" s="66"/>
      <c r="O29" s="89"/>
      <c r="P29" s="89"/>
      <c r="Q29" s="219"/>
    </row>
    <row r="30" spans="1:17" ht="13.5" customHeight="1">
      <c r="A30" s="493"/>
      <c r="B30" s="488"/>
      <c r="C30" s="63" t="s">
        <v>729</v>
      </c>
      <c r="D30" s="57">
        <v>1619</v>
      </c>
      <c r="E30" s="57">
        <v>1959</v>
      </c>
      <c r="F30" s="99">
        <v>2139</v>
      </c>
      <c r="G30" s="57">
        <v>2389</v>
      </c>
      <c r="H30" s="57">
        <v>2459</v>
      </c>
      <c r="I30" s="57">
        <v>2689</v>
      </c>
      <c r="J30" s="56">
        <v>220</v>
      </c>
      <c r="K30" s="66"/>
      <c r="L30" s="66"/>
      <c r="M30" s="66"/>
      <c r="N30" s="66"/>
      <c r="O30" s="89"/>
      <c r="P30" s="89"/>
      <c r="Q30" s="219"/>
    </row>
    <row r="31" spans="1:17" ht="13.5" customHeight="1">
      <c r="A31" s="90"/>
      <c r="B31" s="480" t="s">
        <v>803</v>
      </c>
      <c r="C31" s="63" t="s">
        <v>762</v>
      </c>
      <c r="D31" s="57">
        <v>892</v>
      </c>
      <c r="E31" s="57">
        <v>1002</v>
      </c>
      <c r="F31" s="99">
        <v>1062</v>
      </c>
      <c r="G31" s="57">
        <v>1142</v>
      </c>
      <c r="H31" s="57" t="s">
        <v>1141</v>
      </c>
      <c r="I31" s="57" t="s">
        <v>1141</v>
      </c>
      <c r="J31" s="56">
        <v>220</v>
      </c>
      <c r="K31" s="56">
        <v>6</v>
      </c>
      <c r="L31" s="56">
        <v>15</v>
      </c>
      <c r="M31" s="56">
        <v>18</v>
      </c>
      <c r="N31" s="56">
        <v>26</v>
      </c>
      <c r="O31" s="56">
        <v>81</v>
      </c>
      <c r="P31" s="56">
        <v>90</v>
      </c>
      <c r="Q31" s="219" t="s">
        <v>1151</v>
      </c>
    </row>
    <row r="32" spans="1:17" ht="13.5" customHeight="1">
      <c r="A32" s="91"/>
      <c r="B32" s="481"/>
      <c r="C32" s="63" t="s">
        <v>770</v>
      </c>
      <c r="D32" s="57">
        <v>957</v>
      </c>
      <c r="E32" s="57">
        <v>1087</v>
      </c>
      <c r="F32" s="99">
        <v>1157</v>
      </c>
      <c r="G32" s="57">
        <v>1247</v>
      </c>
      <c r="H32" s="57" t="s">
        <v>1141</v>
      </c>
      <c r="I32" s="57" t="s">
        <v>1141</v>
      </c>
      <c r="J32" s="56">
        <v>220</v>
      </c>
      <c r="K32" s="56">
        <v>5</v>
      </c>
      <c r="L32" s="56">
        <v>18</v>
      </c>
      <c r="M32" s="56">
        <v>21</v>
      </c>
      <c r="N32" s="56">
        <v>30</v>
      </c>
      <c r="O32" s="56">
        <v>100</v>
      </c>
      <c r="P32" s="56">
        <v>111</v>
      </c>
      <c r="Q32" s="219" t="s">
        <v>1152</v>
      </c>
    </row>
    <row r="33" spans="1:17" ht="13.5" customHeight="1">
      <c r="A33" s="91"/>
      <c r="B33" s="481"/>
      <c r="C33" s="63" t="s">
        <v>683</v>
      </c>
      <c r="D33" s="57">
        <v>1014</v>
      </c>
      <c r="E33" s="57">
        <v>1164</v>
      </c>
      <c r="F33" s="99">
        <v>1234</v>
      </c>
      <c r="G33" s="57">
        <v>1344</v>
      </c>
      <c r="H33" s="57" t="s">
        <v>1141</v>
      </c>
      <c r="I33" s="57" t="s">
        <v>1141</v>
      </c>
      <c r="J33" s="56">
        <v>220</v>
      </c>
      <c r="K33" s="56">
        <v>8</v>
      </c>
      <c r="L33" s="56">
        <v>22</v>
      </c>
      <c r="M33" s="56">
        <v>27</v>
      </c>
      <c r="N33" s="56">
        <v>38</v>
      </c>
      <c r="O33" s="56">
        <v>121</v>
      </c>
      <c r="P33" s="56">
        <v>135</v>
      </c>
      <c r="Q33" s="219" t="s">
        <v>1153</v>
      </c>
    </row>
    <row r="34" spans="1:17" ht="13.5" customHeight="1">
      <c r="A34" s="91"/>
      <c r="B34" s="481"/>
      <c r="C34" s="63" t="s">
        <v>769</v>
      </c>
      <c r="D34" s="57">
        <v>1079</v>
      </c>
      <c r="E34" s="57">
        <v>1249</v>
      </c>
      <c r="F34" s="99">
        <v>1329</v>
      </c>
      <c r="G34" s="57">
        <v>1449</v>
      </c>
      <c r="H34" s="57" t="s">
        <v>1141</v>
      </c>
      <c r="I34" s="57" t="s">
        <v>1141</v>
      </c>
      <c r="J34" s="56">
        <v>220</v>
      </c>
      <c r="K34" s="56">
        <v>7</v>
      </c>
      <c r="L34" s="56">
        <v>25</v>
      </c>
      <c r="M34" s="56">
        <v>30</v>
      </c>
      <c r="N34" s="56">
        <v>43</v>
      </c>
      <c r="O34" s="56">
        <v>140</v>
      </c>
      <c r="P34" s="56">
        <v>156</v>
      </c>
      <c r="Q34" s="219" t="s">
        <v>1154</v>
      </c>
    </row>
    <row r="35" spans="1:17" ht="13.5" customHeight="1">
      <c r="A35" s="91"/>
      <c r="B35" s="481"/>
      <c r="C35" s="63" t="s">
        <v>734</v>
      </c>
      <c r="D35" s="57">
        <v>1141</v>
      </c>
      <c r="E35" s="57">
        <v>1321</v>
      </c>
      <c r="F35" s="99">
        <v>1421</v>
      </c>
      <c r="G35" s="57">
        <v>1551</v>
      </c>
      <c r="H35" s="57" t="s">
        <v>1141</v>
      </c>
      <c r="I35" s="57" t="s">
        <v>1141</v>
      </c>
      <c r="J35" s="56">
        <v>220</v>
      </c>
      <c r="K35" s="56">
        <v>11</v>
      </c>
      <c r="L35" s="56">
        <v>29</v>
      </c>
      <c r="M35" s="56">
        <v>36</v>
      </c>
      <c r="N35" s="56">
        <v>51</v>
      </c>
      <c r="O35" s="56">
        <v>162</v>
      </c>
      <c r="P35" s="56">
        <v>180</v>
      </c>
      <c r="Q35" s="219">
        <v>324</v>
      </c>
    </row>
    <row r="36" spans="1:17" ht="13.5" customHeight="1">
      <c r="A36" s="91"/>
      <c r="B36" s="488"/>
      <c r="C36" s="63" t="s">
        <v>729</v>
      </c>
      <c r="D36" s="57">
        <v>1344</v>
      </c>
      <c r="E36" s="57">
        <v>1564</v>
      </c>
      <c r="F36" s="57">
        <v>1684</v>
      </c>
      <c r="G36" s="57">
        <v>1844</v>
      </c>
      <c r="H36" s="57" t="s">
        <v>1141</v>
      </c>
      <c r="I36" s="57" t="s">
        <v>1141</v>
      </c>
      <c r="J36" s="56">
        <v>220</v>
      </c>
      <c r="K36" s="56">
        <v>13</v>
      </c>
      <c r="L36" s="56">
        <v>36</v>
      </c>
      <c r="M36" s="56">
        <v>45</v>
      </c>
      <c r="N36" s="56">
        <v>63</v>
      </c>
      <c r="O36" s="56">
        <v>202</v>
      </c>
      <c r="P36" s="56">
        <v>225</v>
      </c>
      <c r="Q36" s="219">
        <v>405</v>
      </c>
    </row>
    <row r="37" spans="1:17" ht="13.5" customHeight="1">
      <c r="A37" s="91"/>
      <c r="B37" s="480" t="s">
        <v>802</v>
      </c>
      <c r="C37" s="63" t="s">
        <v>762</v>
      </c>
      <c r="D37" s="57">
        <v>975</v>
      </c>
      <c r="E37" s="57">
        <v>1115</v>
      </c>
      <c r="F37" s="99">
        <v>1185</v>
      </c>
      <c r="G37" s="57">
        <v>1275</v>
      </c>
      <c r="H37" s="57" t="s">
        <v>1141</v>
      </c>
      <c r="I37" s="57" t="s">
        <v>1141</v>
      </c>
      <c r="J37" s="56">
        <v>220</v>
      </c>
      <c r="K37" s="56">
        <v>7</v>
      </c>
      <c r="L37" s="56">
        <v>18</v>
      </c>
      <c r="M37" s="56">
        <v>23</v>
      </c>
      <c r="N37" s="56">
        <v>32</v>
      </c>
      <c r="O37" s="56">
        <v>100</v>
      </c>
      <c r="P37" s="56">
        <v>112</v>
      </c>
      <c r="Q37" s="219">
        <v>201</v>
      </c>
    </row>
    <row r="38" spans="1:17" ht="13.5" customHeight="1">
      <c r="A38" s="91"/>
      <c r="B38" s="481"/>
      <c r="C38" s="63" t="s">
        <v>770</v>
      </c>
      <c r="D38" s="57">
        <v>1042</v>
      </c>
      <c r="E38" s="57">
        <v>1192</v>
      </c>
      <c r="F38" s="99">
        <v>1272</v>
      </c>
      <c r="G38" s="57">
        <v>1392</v>
      </c>
      <c r="H38" s="57" t="s">
        <v>1141</v>
      </c>
      <c r="I38" s="57" t="s">
        <v>1141</v>
      </c>
      <c r="J38" s="56">
        <v>220</v>
      </c>
      <c r="K38" s="56">
        <v>7</v>
      </c>
      <c r="L38" s="56">
        <v>22</v>
      </c>
      <c r="M38" s="56">
        <v>27</v>
      </c>
      <c r="N38" s="56">
        <v>38</v>
      </c>
      <c r="O38" s="56">
        <v>124</v>
      </c>
      <c r="P38" s="56">
        <v>138</v>
      </c>
      <c r="Q38" s="219">
        <v>250</v>
      </c>
    </row>
    <row r="39" spans="1:17" ht="13.5" customHeight="1">
      <c r="A39" s="91"/>
      <c r="B39" s="481"/>
      <c r="C39" s="63" t="s">
        <v>683</v>
      </c>
      <c r="D39" s="57">
        <v>1106</v>
      </c>
      <c r="E39" s="57">
        <v>1286</v>
      </c>
      <c r="F39" s="99">
        <v>1376</v>
      </c>
      <c r="G39" s="57">
        <v>1506</v>
      </c>
      <c r="H39" s="57" t="s">
        <v>1141</v>
      </c>
      <c r="I39" s="57" t="s">
        <v>1141</v>
      </c>
      <c r="J39" s="56">
        <v>220</v>
      </c>
      <c r="K39" s="56">
        <v>9</v>
      </c>
      <c r="L39" s="56">
        <v>27</v>
      </c>
      <c r="M39" s="56">
        <v>34</v>
      </c>
      <c r="N39" s="56">
        <v>47</v>
      </c>
      <c r="O39" s="56">
        <v>150</v>
      </c>
      <c r="P39" s="56">
        <v>167</v>
      </c>
      <c r="Q39" s="219">
        <v>301</v>
      </c>
    </row>
    <row r="40" spans="1:17" ht="13.5" customHeight="1">
      <c r="A40" s="91"/>
      <c r="B40" s="481"/>
      <c r="C40" s="63" t="s">
        <v>769</v>
      </c>
      <c r="D40" s="57">
        <v>1195</v>
      </c>
      <c r="E40" s="57">
        <v>1395</v>
      </c>
      <c r="F40" s="99">
        <v>1495</v>
      </c>
      <c r="G40" s="57">
        <v>1635</v>
      </c>
      <c r="H40" s="57" t="s">
        <v>1141</v>
      </c>
      <c r="I40" s="57" t="s">
        <v>1141</v>
      </c>
      <c r="J40" s="56">
        <v>220</v>
      </c>
      <c r="K40" s="56">
        <v>11</v>
      </c>
      <c r="L40" s="56">
        <v>33</v>
      </c>
      <c r="M40" s="56">
        <v>40</v>
      </c>
      <c r="N40" s="56">
        <v>54</v>
      </c>
      <c r="O40" s="56">
        <v>176</v>
      </c>
      <c r="P40" s="56">
        <v>195</v>
      </c>
      <c r="Q40" s="219">
        <v>352</v>
      </c>
    </row>
    <row r="41" spans="1:17" ht="13.5" customHeight="1">
      <c r="A41" s="91"/>
      <c r="B41" s="481"/>
      <c r="C41" s="63" t="s">
        <v>734</v>
      </c>
      <c r="D41" s="57">
        <v>1272</v>
      </c>
      <c r="E41" s="57">
        <v>1492</v>
      </c>
      <c r="F41" s="99">
        <v>1612</v>
      </c>
      <c r="G41" s="57">
        <v>1772</v>
      </c>
      <c r="H41" s="57" t="s">
        <v>1141</v>
      </c>
      <c r="I41" s="57" t="s">
        <v>1141</v>
      </c>
      <c r="J41" s="56">
        <v>220</v>
      </c>
      <c r="K41" s="56">
        <v>11</v>
      </c>
      <c r="L41" s="56">
        <v>36</v>
      </c>
      <c r="M41" s="56">
        <v>45</v>
      </c>
      <c r="N41" s="56">
        <v>62</v>
      </c>
      <c r="O41" s="56">
        <v>200</v>
      </c>
      <c r="P41" s="56">
        <v>222</v>
      </c>
      <c r="Q41" s="219">
        <v>401</v>
      </c>
    </row>
    <row r="42" spans="1:17" ht="13.5" customHeight="1">
      <c r="A42" s="92"/>
      <c r="B42" s="488"/>
      <c r="C42" s="63" t="s">
        <v>729</v>
      </c>
      <c r="D42" s="57">
        <v>1471</v>
      </c>
      <c r="E42" s="57">
        <v>1731</v>
      </c>
      <c r="F42" s="99">
        <v>1881</v>
      </c>
      <c r="G42" s="57">
        <v>2071</v>
      </c>
      <c r="H42" s="57" t="s">
        <v>1141</v>
      </c>
      <c r="I42" s="57" t="s">
        <v>1141</v>
      </c>
      <c r="J42" s="56">
        <v>220</v>
      </c>
      <c r="K42" s="56">
        <v>16</v>
      </c>
      <c r="L42" s="56">
        <v>45</v>
      </c>
      <c r="M42" s="56">
        <v>57</v>
      </c>
      <c r="N42" s="56">
        <v>77</v>
      </c>
      <c r="O42" s="56">
        <v>250</v>
      </c>
      <c r="P42" s="56">
        <v>278</v>
      </c>
      <c r="Q42" s="219">
        <v>502</v>
      </c>
    </row>
    <row r="43" spans="1:17" ht="13.5" customHeight="1">
      <c r="A43" s="90"/>
      <c r="B43" s="480" t="s">
        <v>801</v>
      </c>
      <c r="C43" s="63" t="s">
        <v>762</v>
      </c>
      <c r="D43" s="57">
        <v>1166</v>
      </c>
      <c r="E43" s="57">
        <v>1336</v>
      </c>
      <c r="F43" s="99">
        <v>1426</v>
      </c>
      <c r="G43" s="57">
        <v>1546</v>
      </c>
      <c r="H43" s="57" t="s">
        <v>1141</v>
      </c>
      <c r="I43" s="57" t="s">
        <v>1141</v>
      </c>
      <c r="J43" s="56">
        <v>220</v>
      </c>
      <c r="K43" s="56">
        <v>9</v>
      </c>
      <c r="L43" s="56">
        <v>25</v>
      </c>
      <c r="M43" s="56">
        <v>30</v>
      </c>
      <c r="N43" s="56">
        <v>41</v>
      </c>
      <c r="O43" s="56">
        <v>132</v>
      </c>
      <c r="P43" s="56">
        <v>147</v>
      </c>
      <c r="Q43" s="219">
        <v>265</v>
      </c>
    </row>
    <row r="44" spans="1:17" ht="13.5" customHeight="1">
      <c r="A44" s="91"/>
      <c r="B44" s="481"/>
      <c r="C44" s="63" t="s">
        <v>770</v>
      </c>
      <c r="D44" s="57">
        <v>1262</v>
      </c>
      <c r="E44" s="57">
        <v>1452</v>
      </c>
      <c r="F44" s="99">
        <v>1562</v>
      </c>
      <c r="G44" s="57">
        <v>1702</v>
      </c>
      <c r="H44" s="57" t="s">
        <v>1141</v>
      </c>
      <c r="I44" s="57" t="s">
        <v>1141</v>
      </c>
      <c r="J44" s="56">
        <v>220</v>
      </c>
      <c r="K44" s="56">
        <v>9</v>
      </c>
      <c r="L44" s="56">
        <v>29</v>
      </c>
      <c r="M44" s="56">
        <v>36</v>
      </c>
      <c r="N44" s="56">
        <v>50</v>
      </c>
      <c r="O44" s="56">
        <v>165</v>
      </c>
      <c r="P44" s="56">
        <v>183</v>
      </c>
      <c r="Q44" s="219">
        <v>331</v>
      </c>
    </row>
    <row r="45" spans="1:17" ht="13.5" customHeight="1">
      <c r="A45" s="91"/>
      <c r="B45" s="481"/>
      <c r="C45" s="63" t="s">
        <v>683</v>
      </c>
      <c r="D45" s="57">
        <v>1357</v>
      </c>
      <c r="E45" s="57">
        <v>1577</v>
      </c>
      <c r="F45" s="99">
        <v>1697</v>
      </c>
      <c r="G45" s="57">
        <v>1857</v>
      </c>
      <c r="H45" s="57" t="s">
        <v>1141</v>
      </c>
      <c r="I45" s="57" t="s">
        <v>1141</v>
      </c>
      <c r="J45" s="56">
        <v>220</v>
      </c>
      <c r="K45" s="56">
        <v>12</v>
      </c>
      <c r="L45" s="56">
        <v>36</v>
      </c>
      <c r="M45" s="56">
        <v>45</v>
      </c>
      <c r="N45" s="56">
        <v>61</v>
      </c>
      <c r="O45" s="56">
        <v>198</v>
      </c>
      <c r="P45" s="56">
        <v>220</v>
      </c>
      <c r="Q45" s="219">
        <v>397</v>
      </c>
    </row>
    <row r="46" spans="1:17" ht="13.5" customHeight="1">
      <c r="A46" s="91"/>
      <c r="B46" s="481"/>
      <c r="C46" s="63" t="s">
        <v>769</v>
      </c>
      <c r="D46" s="57">
        <v>1448</v>
      </c>
      <c r="E46" s="57">
        <v>1698</v>
      </c>
      <c r="F46" s="99">
        <v>1838</v>
      </c>
      <c r="G46" s="57">
        <v>2018</v>
      </c>
      <c r="H46" s="57" t="s">
        <v>1141</v>
      </c>
      <c r="I46" s="57" t="s">
        <v>1141</v>
      </c>
      <c r="J46" s="56">
        <v>220</v>
      </c>
      <c r="K46" s="56">
        <v>15</v>
      </c>
      <c r="L46" s="56">
        <v>43</v>
      </c>
      <c r="M46" s="56">
        <v>52</v>
      </c>
      <c r="N46" s="56">
        <v>72</v>
      </c>
      <c r="O46" s="56">
        <v>232</v>
      </c>
      <c r="P46" s="56">
        <v>258</v>
      </c>
      <c r="Q46" s="219">
        <v>465</v>
      </c>
    </row>
    <row r="47" spans="1:17" ht="13.5" customHeight="1">
      <c r="A47" s="91"/>
      <c r="B47" s="481"/>
      <c r="C47" s="63" t="s">
        <v>734</v>
      </c>
      <c r="D47" s="57">
        <v>1557</v>
      </c>
      <c r="E47" s="57">
        <v>1837</v>
      </c>
      <c r="F47" s="99">
        <v>1987</v>
      </c>
      <c r="G47" s="57">
        <v>2197</v>
      </c>
      <c r="H47" s="57" t="s">
        <v>1141</v>
      </c>
      <c r="I47" s="57" t="s">
        <v>1141</v>
      </c>
      <c r="J47" s="56">
        <v>220</v>
      </c>
      <c r="K47" s="56">
        <v>16</v>
      </c>
      <c r="L47" s="56">
        <v>46</v>
      </c>
      <c r="M47" s="56">
        <v>59</v>
      </c>
      <c r="N47" s="56">
        <v>81</v>
      </c>
      <c r="O47" s="56">
        <v>264</v>
      </c>
      <c r="P47" s="56">
        <v>293</v>
      </c>
      <c r="Q47" s="219">
        <v>529</v>
      </c>
    </row>
    <row r="48" spans="1:17" ht="13.5" customHeight="1">
      <c r="A48" s="92"/>
      <c r="B48" s="488"/>
      <c r="C48" s="63" t="s">
        <v>729</v>
      </c>
      <c r="D48" s="57">
        <v>1803</v>
      </c>
      <c r="E48" s="57">
        <v>2143</v>
      </c>
      <c r="F48" s="99">
        <v>2323</v>
      </c>
      <c r="G48" s="57">
        <v>2573</v>
      </c>
      <c r="H48" s="57" t="s">
        <v>1141</v>
      </c>
      <c r="I48" s="57" t="s">
        <v>1141</v>
      </c>
      <c r="J48" s="56">
        <v>220</v>
      </c>
      <c r="K48" s="56">
        <v>20</v>
      </c>
      <c r="L48" s="56">
        <v>61</v>
      </c>
      <c r="M48" s="56">
        <v>75</v>
      </c>
      <c r="N48" s="56">
        <v>102</v>
      </c>
      <c r="O48" s="56">
        <v>331</v>
      </c>
      <c r="P48" s="56">
        <v>368</v>
      </c>
      <c r="Q48" s="219">
        <v>664</v>
      </c>
    </row>
    <row r="49" spans="1:17" ht="13.5" customHeight="1">
      <c r="A49" s="477"/>
      <c r="B49" s="480" t="s">
        <v>800</v>
      </c>
      <c r="C49" s="63" t="s">
        <v>729</v>
      </c>
      <c r="D49" s="57">
        <v>1237</v>
      </c>
      <c r="E49" s="57">
        <v>1457</v>
      </c>
      <c r="F49" s="57">
        <v>1577</v>
      </c>
      <c r="G49" s="57">
        <v>1737</v>
      </c>
      <c r="H49" s="57">
        <v>1917</v>
      </c>
      <c r="I49" s="57">
        <v>2177</v>
      </c>
      <c r="J49" s="56">
        <v>440</v>
      </c>
      <c r="K49" s="66"/>
      <c r="L49" s="66"/>
      <c r="M49" s="66"/>
      <c r="N49" s="66"/>
      <c r="O49" s="89"/>
      <c r="P49" s="89"/>
      <c r="Q49" s="219"/>
    </row>
    <row r="50" spans="1:17" ht="13.5" customHeight="1">
      <c r="A50" s="478"/>
      <c r="B50" s="481"/>
      <c r="C50" s="63" t="s">
        <v>656</v>
      </c>
      <c r="D50" s="57">
        <v>1337</v>
      </c>
      <c r="E50" s="57">
        <v>1597</v>
      </c>
      <c r="F50" s="57">
        <v>1737</v>
      </c>
      <c r="G50" s="57">
        <v>1917</v>
      </c>
      <c r="H50" s="57">
        <v>2097</v>
      </c>
      <c r="I50" s="57">
        <v>2377</v>
      </c>
      <c r="J50" s="56">
        <v>440</v>
      </c>
      <c r="K50" s="66"/>
      <c r="L50" s="66"/>
      <c r="M50" s="66"/>
      <c r="N50" s="66"/>
      <c r="O50" s="89"/>
      <c r="P50" s="89"/>
      <c r="Q50" s="219"/>
    </row>
    <row r="51" spans="1:17" ht="13.5" customHeight="1">
      <c r="A51" s="478"/>
      <c r="B51" s="481"/>
      <c r="C51" s="63" t="s">
        <v>785</v>
      </c>
      <c r="D51" s="57">
        <v>1451</v>
      </c>
      <c r="E51" s="57">
        <v>1751</v>
      </c>
      <c r="F51" s="57">
        <v>1891</v>
      </c>
      <c r="G51" s="57">
        <v>2111</v>
      </c>
      <c r="H51" s="57">
        <v>2291</v>
      </c>
      <c r="I51" s="57">
        <v>2591</v>
      </c>
      <c r="J51" s="56">
        <v>440</v>
      </c>
      <c r="K51" s="66"/>
      <c r="L51" s="66"/>
      <c r="M51" s="66"/>
      <c r="N51" s="66"/>
      <c r="O51" s="89"/>
      <c r="P51" s="89"/>
      <c r="Q51" s="219"/>
    </row>
    <row r="52" spans="1:17" ht="13.5" customHeight="1">
      <c r="A52" s="478"/>
      <c r="B52" s="481"/>
      <c r="C52" s="63" t="s">
        <v>654</v>
      </c>
      <c r="D52" s="57">
        <v>1556</v>
      </c>
      <c r="E52" s="57">
        <v>1896</v>
      </c>
      <c r="F52" s="57">
        <v>2056</v>
      </c>
      <c r="G52" s="57">
        <v>2296</v>
      </c>
      <c r="H52" s="57">
        <v>2476</v>
      </c>
      <c r="I52" s="57">
        <v>2796</v>
      </c>
      <c r="J52" s="56">
        <v>440</v>
      </c>
      <c r="K52" s="66"/>
      <c r="L52" s="66"/>
      <c r="M52" s="66"/>
      <c r="N52" s="66"/>
      <c r="O52" s="89"/>
      <c r="P52" s="89"/>
      <c r="Q52" s="219"/>
    </row>
    <row r="53" spans="1:17" ht="13.5" customHeight="1">
      <c r="A53" s="478"/>
      <c r="B53" s="488"/>
      <c r="C53" s="63" t="s">
        <v>653</v>
      </c>
      <c r="D53" s="57">
        <v>1653</v>
      </c>
      <c r="E53" s="57">
        <v>2013</v>
      </c>
      <c r="F53" s="57">
        <v>2213</v>
      </c>
      <c r="G53" s="57">
        <v>2473</v>
      </c>
      <c r="H53" s="57">
        <v>2653</v>
      </c>
      <c r="I53" s="57">
        <v>2993</v>
      </c>
      <c r="J53" s="56">
        <v>440</v>
      </c>
      <c r="K53" s="66"/>
      <c r="L53" s="66"/>
      <c r="M53" s="66"/>
      <c r="N53" s="66"/>
      <c r="O53" s="89"/>
      <c r="P53" s="89"/>
      <c r="Q53" s="219"/>
    </row>
    <row r="54" spans="1:17" ht="13.5" customHeight="1">
      <c r="A54" s="478"/>
      <c r="B54" s="480" t="s">
        <v>799</v>
      </c>
      <c r="C54" s="63" t="s">
        <v>729</v>
      </c>
      <c r="D54" s="57">
        <v>1321</v>
      </c>
      <c r="E54" s="57">
        <v>1601</v>
      </c>
      <c r="F54" s="57">
        <v>1741</v>
      </c>
      <c r="G54" s="57">
        <v>1921</v>
      </c>
      <c r="H54" s="57">
        <v>2121</v>
      </c>
      <c r="I54" s="57">
        <v>2421</v>
      </c>
      <c r="J54" s="56">
        <v>440</v>
      </c>
      <c r="K54" s="66"/>
      <c r="L54" s="66"/>
      <c r="M54" s="66"/>
      <c r="N54" s="66"/>
      <c r="O54" s="89"/>
      <c r="P54" s="89"/>
      <c r="Q54" s="219"/>
    </row>
    <row r="55" spans="1:17" ht="13.5" customHeight="1">
      <c r="A55" s="478"/>
      <c r="B55" s="481"/>
      <c r="C55" s="63" t="s">
        <v>656</v>
      </c>
      <c r="D55" s="57">
        <v>1469</v>
      </c>
      <c r="E55" s="57">
        <v>1769</v>
      </c>
      <c r="F55" s="57">
        <v>1929</v>
      </c>
      <c r="G55" s="57">
        <v>2169</v>
      </c>
      <c r="H55" s="57">
        <v>2349</v>
      </c>
      <c r="I55" s="57">
        <v>2669</v>
      </c>
      <c r="J55" s="56">
        <v>440</v>
      </c>
      <c r="K55" s="66"/>
      <c r="L55" s="66"/>
      <c r="M55" s="66"/>
      <c r="N55" s="66"/>
      <c r="O55" s="89"/>
      <c r="P55" s="89"/>
      <c r="Q55" s="219"/>
    </row>
    <row r="56" spans="1:17" ht="13.5" customHeight="1">
      <c r="A56" s="478"/>
      <c r="B56" s="481"/>
      <c r="C56" s="63" t="s">
        <v>785</v>
      </c>
      <c r="D56" s="57">
        <v>1553</v>
      </c>
      <c r="E56" s="57">
        <v>1913</v>
      </c>
      <c r="F56" s="57">
        <v>2093</v>
      </c>
      <c r="G56" s="57">
        <v>2353</v>
      </c>
      <c r="H56" s="57">
        <v>2553</v>
      </c>
      <c r="I56" s="57">
        <v>2873</v>
      </c>
      <c r="J56" s="56">
        <v>440</v>
      </c>
      <c r="K56" s="66"/>
      <c r="L56" s="66"/>
      <c r="M56" s="66"/>
      <c r="N56" s="66"/>
      <c r="O56" s="89"/>
      <c r="P56" s="89"/>
      <c r="Q56" s="219"/>
    </row>
    <row r="57" spans="1:17" ht="13.5" customHeight="1">
      <c r="A57" s="478"/>
      <c r="B57" s="481"/>
      <c r="C57" s="63" t="s">
        <v>654</v>
      </c>
      <c r="D57" s="57">
        <v>1701</v>
      </c>
      <c r="E57" s="57">
        <v>2101</v>
      </c>
      <c r="F57" s="57">
        <v>2301</v>
      </c>
      <c r="G57" s="57">
        <v>2581</v>
      </c>
      <c r="H57" s="57">
        <v>2781</v>
      </c>
      <c r="I57" s="57">
        <v>3121</v>
      </c>
      <c r="J57" s="56">
        <v>440</v>
      </c>
      <c r="K57" s="66"/>
      <c r="L57" s="66"/>
      <c r="M57" s="66"/>
      <c r="N57" s="66"/>
      <c r="O57" s="89"/>
      <c r="P57" s="89"/>
      <c r="Q57" s="219"/>
    </row>
    <row r="58" spans="1:17" ht="13.5" customHeight="1">
      <c r="A58" s="478"/>
      <c r="B58" s="488"/>
      <c r="C58" s="63" t="s">
        <v>653</v>
      </c>
      <c r="D58" s="57">
        <v>1799</v>
      </c>
      <c r="E58" s="57">
        <v>2239</v>
      </c>
      <c r="F58" s="57">
        <v>2479</v>
      </c>
      <c r="G58" s="57">
        <v>2799</v>
      </c>
      <c r="H58" s="57">
        <v>2979</v>
      </c>
      <c r="I58" s="57">
        <v>3339</v>
      </c>
      <c r="J58" s="56">
        <v>440</v>
      </c>
      <c r="K58" s="66"/>
      <c r="L58" s="66"/>
      <c r="M58" s="66"/>
      <c r="N58" s="66"/>
      <c r="O58" s="89"/>
      <c r="P58" s="89"/>
      <c r="Q58" s="219"/>
    </row>
    <row r="59" spans="1:17" ht="13.5" customHeight="1">
      <c r="A59" s="478"/>
      <c r="B59" s="480" t="s">
        <v>798</v>
      </c>
      <c r="C59" s="63" t="s">
        <v>729</v>
      </c>
      <c r="D59" s="57">
        <v>1626</v>
      </c>
      <c r="E59" s="57">
        <v>1966</v>
      </c>
      <c r="F59" s="57">
        <v>2146</v>
      </c>
      <c r="G59" s="57">
        <v>2386</v>
      </c>
      <c r="H59" s="57">
        <v>2626</v>
      </c>
      <c r="I59" s="57">
        <v>2986</v>
      </c>
      <c r="J59" s="56">
        <v>440</v>
      </c>
      <c r="K59" s="66"/>
      <c r="L59" s="66"/>
      <c r="M59" s="66"/>
      <c r="N59" s="66"/>
      <c r="O59" s="89"/>
      <c r="P59" s="89"/>
      <c r="Q59" s="219"/>
    </row>
    <row r="60" spans="1:17" ht="13.5" customHeight="1">
      <c r="A60" s="478"/>
      <c r="B60" s="481"/>
      <c r="C60" s="63" t="s">
        <v>656</v>
      </c>
      <c r="D60" s="57">
        <v>1783</v>
      </c>
      <c r="E60" s="57">
        <v>2163</v>
      </c>
      <c r="F60" s="57">
        <v>2383</v>
      </c>
      <c r="G60" s="57">
        <v>2663</v>
      </c>
      <c r="H60" s="57">
        <v>2883</v>
      </c>
      <c r="I60" s="57">
        <v>3263</v>
      </c>
      <c r="J60" s="56">
        <v>440</v>
      </c>
      <c r="K60" s="66"/>
      <c r="L60" s="66"/>
      <c r="M60" s="66"/>
      <c r="N60" s="66"/>
      <c r="O60" s="89"/>
      <c r="P60" s="89"/>
      <c r="Q60" s="219"/>
    </row>
    <row r="61" spans="1:17" ht="13.5" customHeight="1">
      <c r="A61" s="478"/>
      <c r="B61" s="481"/>
      <c r="C61" s="63" t="s">
        <v>785</v>
      </c>
      <c r="D61" s="57">
        <v>1926</v>
      </c>
      <c r="E61" s="57">
        <v>2366</v>
      </c>
      <c r="F61" s="57">
        <v>2606</v>
      </c>
      <c r="G61" s="57">
        <v>2926</v>
      </c>
      <c r="H61" s="57">
        <v>3146</v>
      </c>
      <c r="I61" s="57">
        <v>3526</v>
      </c>
      <c r="J61" s="56">
        <v>440</v>
      </c>
      <c r="K61" s="66"/>
      <c r="L61" s="66"/>
      <c r="M61" s="66"/>
      <c r="N61" s="66"/>
      <c r="O61" s="89"/>
      <c r="P61" s="89"/>
      <c r="Q61" s="219"/>
    </row>
    <row r="62" spans="1:17" ht="13.5" customHeight="1">
      <c r="A62" s="478"/>
      <c r="B62" s="481"/>
      <c r="C62" s="63" t="s">
        <v>654</v>
      </c>
      <c r="D62" s="57">
        <v>2064</v>
      </c>
      <c r="E62" s="57">
        <v>2564</v>
      </c>
      <c r="F62" s="57">
        <v>2844</v>
      </c>
      <c r="G62" s="57">
        <v>3204</v>
      </c>
      <c r="H62" s="57">
        <v>3404</v>
      </c>
      <c r="I62" s="57">
        <v>3804</v>
      </c>
      <c r="J62" s="56">
        <v>440</v>
      </c>
      <c r="K62" s="66"/>
      <c r="L62" s="66"/>
      <c r="M62" s="66"/>
      <c r="N62" s="66"/>
      <c r="O62" s="89"/>
      <c r="P62" s="89"/>
      <c r="Q62" s="219"/>
    </row>
    <row r="63" spans="1:17" ht="13.5" customHeight="1">
      <c r="A63" s="479"/>
      <c r="B63" s="488"/>
      <c r="C63" s="63" t="s">
        <v>653</v>
      </c>
      <c r="D63" s="57">
        <v>2200</v>
      </c>
      <c r="E63" s="57">
        <v>2760</v>
      </c>
      <c r="F63" s="57">
        <v>3060</v>
      </c>
      <c r="G63" s="57">
        <v>3480</v>
      </c>
      <c r="H63" s="57">
        <v>3660</v>
      </c>
      <c r="I63" s="57">
        <v>4080</v>
      </c>
      <c r="J63" s="56">
        <v>440</v>
      </c>
      <c r="K63" s="66"/>
      <c r="L63" s="66"/>
      <c r="M63" s="66"/>
      <c r="N63" s="66"/>
      <c r="O63" s="89"/>
      <c r="P63" s="89"/>
      <c r="Q63" s="219"/>
    </row>
    <row r="64" spans="1:17" ht="13.5" customHeight="1">
      <c r="A64" s="477"/>
      <c r="B64" s="480" t="s">
        <v>797</v>
      </c>
      <c r="C64" s="63" t="s">
        <v>729</v>
      </c>
      <c r="D64" s="57">
        <v>1361</v>
      </c>
      <c r="E64" s="57">
        <v>1581</v>
      </c>
      <c r="F64" s="57">
        <v>1701</v>
      </c>
      <c r="G64" s="57">
        <v>1861</v>
      </c>
      <c r="H64" s="57" t="s">
        <v>1141</v>
      </c>
      <c r="I64" s="57" t="s">
        <v>1141</v>
      </c>
      <c r="J64" s="56">
        <v>440</v>
      </c>
      <c r="K64" s="56">
        <v>12</v>
      </c>
      <c r="L64" s="56">
        <v>30</v>
      </c>
      <c r="M64" s="56">
        <v>36</v>
      </c>
      <c r="N64" s="56">
        <v>52</v>
      </c>
      <c r="O64" s="56">
        <v>162</v>
      </c>
      <c r="P64" s="56">
        <v>180</v>
      </c>
      <c r="Q64" s="219">
        <v>324</v>
      </c>
    </row>
    <row r="65" spans="1:17" ht="12.75" customHeight="1">
      <c r="A65" s="478"/>
      <c r="B65" s="481"/>
      <c r="C65" s="63" t="s">
        <v>656</v>
      </c>
      <c r="D65" s="57">
        <v>1503</v>
      </c>
      <c r="E65" s="57">
        <v>1763</v>
      </c>
      <c r="F65" s="57">
        <v>1903</v>
      </c>
      <c r="G65" s="57">
        <v>2083</v>
      </c>
      <c r="H65" s="57" t="s">
        <v>1141</v>
      </c>
      <c r="I65" s="57" t="s">
        <v>1141</v>
      </c>
      <c r="J65" s="56">
        <v>440</v>
      </c>
      <c r="K65" s="56">
        <v>10</v>
      </c>
      <c r="L65" s="56">
        <v>36</v>
      </c>
      <c r="M65" s="56">
        <v>42</v>
      </c>
      <c r="N65" s="56">
        <v>60</v>
      </c>
      <c r="O65" s="56">
        <v>200</v>
      </c>
      <c r="P65" s="56">
        <v>222</v>
      </c>
      <c r="Q65" s="219">
        <v>402</v>
      </c>
    </row>
    <row r="66" spans="1:17" ht="12.75" customHeight="1">
      <c r="A66" s="478"/>
      <c r="B66" s="481"/>
      <c r="C66" s="63" t="s">
        <v>785</v>
      </c>
      <c r="D66" s="57">
        <v>1627</v>
      </c>
      <c r="E66" s="57">
        <v>1927</v>
      </c>
      <c r="F66" s="57">
        <v>2067</v>
      </c>
      <c r="G66" s="57">
        <v>2287</v>
      </c>
      <c r="H66" s="57" t="s">
        <v>1141</v>
      </c>
      <c r="I66" s="57" t="s">
        <v>1141</v>
      </c>
      <c r="J66" s="56">
        <v>440</v>
      </c>
      <c r="K66" s="56">
        <v>16</v>
      </c>
      <c r="L66" s="56">
        <v>44</v>
      </c>
      <c r="M66" s="56">
        <v>54</v>
      </c>
      <c r="N66" s="56">
        <v>76</v>
      </c>
      <c r="O66" s="56">
        <v>242</v>
      </c>
      <c r="P66" s="56">
        <v>270</v>
      </c>
      <c r="Q66" s="219">
        <v>486</v>
      </c>
    </row>
    <row r="67" spans="1:17" ht="12.75" customHeight="1">
      <c r="A67" s="478"/>
      <c r="B67" s="481"/>
      <c r="C67" s="63" t="s">
        <v>654</v>
      </c>
      <c r="D67" s="57">
        <v>1759</v>
      </c>
      <c r="E67" s="57">
        <v>2099</v>
      </c>
      <c r="F67" s="57">
        <v>2259</v>
      </c>
      <c r="G67" s="57">
        <v>2499</v>
      </c>
      <c r="H67" s="57" t="s">
        <v>1141</v>
      </c>
      <c r="I67" s="57" t="s">
        <v>1141</v>
      </c>
      <c r="J67" s="56">
        <v>440</v>
      </c>
      <c r="K67" s="56">
        <v>14</v>
      </c>
      <c r="L67" s="56">
        <v>50</v>
      </c>
      <c r="M67" s="56">
        <v>60</v>
      </c>
      <c r="N67" s="56">
        <v>86</v>
      </c>
      <c r="O67" s="56">
        <v>280</v>
      </c>
      <c r="P67" s="56">
        <v>312</v>
      </c>
      <c r="Q67" s="219">
        <v>564</v>
      </c>
    </row>
    <row r="68" spans="1:17" ht="12.75" customHeight="1">
      <c r="A68" s="479"/>
      <c r="B68" s="488"/>
      <c r="C68" s="63" t="s">
        <v>653</v>
      </c>
      <c r="D68" s="57">
        <v>1880</v>
      </c>
      <c r="E68" s="57">
        <v>2240</v>
      </c>
      <c r="F68" s="57">
        <v>2440</v>
      </c>
      <c r="G68" s="57">
        <v>2700</v>
      </c>
      <c r="H68" s="57" t="s">
        <v>1141</v>
      </c>
      <c r="I68" s="57" t="s">
        <v>1141</v>
      </c>
      <c r="J68" s="56">
        <v>440</v>
      </c>
      <c r="K68" s="56">
        <v>22</v>
      </c>
      <c r="L68" s="56">
        <v>58</v>
      </c>
      <c r="M68" s="56">
        <v>72</v>
      </c>
      <c r="N68" s="56">
        <v>102</v>
      </c>
      <c r="O68" s="56">
        <v>324</v>
      </c>
      <c r="P68" s="56">
        <v>360</v>
      </c>
      <c r="Q68" s="219">
        <v>648</v>
      </c>
    </row>
    <row r="69" spans="1:17" ht="12.75" customHeight="1">
      <c r="A69" s="87" t="s">
        <v>723</v>
      </c>
      <c r="B69" s="86"/>
      <c r="C69" s="85"/>
      <c r="D69" s="85"/>
      <c r="E69" s="84"/>
      <c r="F69" s="84"/>
      <c r="G69" s="84"/>
      <c r="H69" s="84"/>
      <c r="I69" s="84"/>
      <c r="J69" s="72"/>
      <c r="K69" s="72"/>
      <c r="L69" s="72"/>
      <c r="M69" s="72"/>
      <c r="N69" s="72"/>
      <c r="O69" s="72"/>
      <c r="P69" s="72"/>
      <c r="Q69" s="220"/>
    </row>
    <row r="70" spans="1:17" ht="12.75" customHeight="1">
      <c r="A70" s="65" t="s">
        <v>674</v>
      </c>
      <c r="B70" s="65"/>
      <c r="C70" s="65"/>
      <c r="D70" s="65"/>
      <c r="E70" s="65"/>
      <c r="F70" s="71"/>
      <c r="G70" s="71"/>
      <c r="H70" s="215"/>
      <c r="I70" s="215"/>
      <c r="J70" s="71"/>
      <c r="K70" s="65"/>
      <c r="L70" s="65" t="s">
        <v>698</v>
      </c>
      <c r="M70" s="65"/>
      <c r="N70" s="65"/>
    </row>
    <row r="71" spans="1:17" ht="15" customHeight="1">
      <c r="A71" s="472" t="s">
        <v>70</v>
      </c>
      <c r="B71" s="472" t="s">
        <v>71</v>
      </c>
      <c r="C71" s="472" t="s">
        <v>72</v>
      </c>
      <c r="D71" s="476" t="s">
        <v>1214</v>
      </c>
      <c r="E71" s="476" t="s">
        <v>672</v>
      </c>
      <c r="F71" s="472" t="s">
        <v>671</v>
      </c>
      <c r="G71" s="472" t="s">
        <v>670</v>
      </c>
      <c r="H71" s="495" t="s">
        <v>1139</v>
      </c>
      <c r="I71" s="495" t="s">
        <v>1140</v>
      </c>
      <c r="J71" s="487" t="s">
        <v>76</v>
      </c>
      <c r="K71" s="486" t="s">
        <v>78</v>
      </c>
      <c r="L71" s="486"/>
      <c r="M71" s="486"/>
      <c r="N71" s="486"/>
      <c r="O71" s="486"/>
      <c r="P71" s="486"/>
      <c r="Q71" s="486"/>
    </row>
    <row r="72" spans="1:17">
      <c r="A72" s="472"/>
      <c r="B72" s="472"/>
      <c r="C72" s="472"/>
      <c r="D72" s="493"/>
      <c r="E72" s="493"/>
      <c r="F72" s="472"/>
      <c r="G72" s="472"/>
      <c r="H72" s="496"/>
      <c r="I72" s="496"/>
      <c r="J72" s="487"/>
      <c r="K72" s="212" t="s">
        <v>79</v>
      </c>
      <c r="L72" s="213" t="s">
        <v>80</v>
      </c>
      <c r="M72" s="212" t="s">
        <v>81</v>
      </c>
      <c r="N72" s="213" t="s">
        <v>82</v>
      </c>
      <c r="O72" s="212" t="s">
        <v>83</v>
      </c>
      <c r="P72" s="213" t="s">
        <v>84</v>
      </c>
      <c r="Q72" s="219" t="s">
        <v>1149</v>
      </c>
    </row>
    <row r="73" spans="1:17" ht="13.5" customHeight="1">
      <c r="A73" s="477"/>
      <c r="B73" s="480" t="s">
        <v>796</v>
      </c>
      <c r="C73" s="228" t="s">
        <v>729</v>
      </c>
      <c r="D73" s="57">
        <v>1482</v>
      </c>
      <c r="E73" s="145">
        <v>1762</v>
      </c>
      <c r="F73" s="145">
        <v>1902</v>
      </c>
      <c r="G73" s="145">
        <v>2082</v>
      </c>
      <c r="H73" s="145" t="s">
        <v>1141</v>
      </c>
      <c r="I73" s="145" t="s">
        <v>1141</v>
      </c>
      <c r="J73" s="214">
        <v>440</v>
      </c>
      <c r="K73" s="214">
        <v>14</v>
      </c>
      <c r="L73" s="214">
        <v>36</v>
      </c>
      <c r="M73" s="214">
        <v>46</v>
      </c>
      <c r="N73" s="214">
        <v>64</v>
      </c>
      <c r="O73" s="214">
        <v>200</v>
      </c>
      <c r="P73" s="214">
        <v>224</v>
      </c>
      <c r="Q73" s="229">
        <v>402</v>
      </c>
    </row>
    <row r="74" spans="1:17" ht="13.5" customHeight="1">
      <c r="A74" s="478"/>
      <c r="B74" s="481"/>
      <c r="C74" s="63" t="s">
        <v>656</v>
      </c>
      <c r="D74" s="57">
        <v>1672</v>
      </c>
      <c r="E74" s="57">
        <v>1972</v>
      </c>
      <c r="F74" s="57">
        <v>2132</v>
      </c>
      <c r="G74" s="57">
        <v>2372</v>
      </c>
      <c r="H74" s="57" t="s">
        <v>1141</v>
      </c>
      <c r="I74" s="57" t="s">
        <v>1141</v>
      </c>
      <c r="J74" s="56">
        <v>440</v>
      </c>
      <c r="K74" s="56">
        <v>14</v>
      </c>
      <c r="L74" s="56">
        <v>44</v>
      </c>
      <c r="M74" s="56">
        <v>54</v>
      </c>
      <c r="N74" s="56">
        <v>76</v>
      </c>
      <c r="O74" s="56">
        <v>248</v>
      </c>
      <c r="P74" s="56">
        <v>276</v>
      </c>
      <c r="Q74" s="219">
        <v>500</v>
      </c>
    </row>
    <row r="75" spans="1:17" ht="13.5" customHeight="1">
      <c r="A75" s="478"/>
      <c r="B75" s="481"/>
      <c r="C75" s="63" t="s">
        <v>785</v>
      </c>
      <c r="D75" s="57">
        <v>1799</v>
      </c>
      <c r="E75" s="57">
        <v>2159</v>
      </c>
      <c r="F75" s="57">
        <v>2339</v>
      </c>
      <c r="G75" s="57">
        <v>2599</v>
      </c>
      <c r="H75" s="57" t="s">
        <v>1141</v>
      </c>
      <c r="I75" s="57" t="s">
        <v>1141</v>
      </c>
      <c r="J75" s="56">
        <v>440</v>
      </c>
      <c r="K75" s="56">
        <v>18</v>
      </c>
      <c r="L75" s="56">
        <v>54</v>
      </c>
      <c r="M75" s="56">
        <v>68</v>
      </c>
      <c r="N75" s="56">
        <v>94</v>
      </c>
      <c r="O75" s="56">
        <v>300</v>
      </c>
      <c r="P75" s="56">
        <v>334</v>
      </c>
      <c r="Q75" s="219">
        <v>602</v>
      </c>
    </row>
    <row r="76" spans="1:17" ht="13.5" customHeight="1">
      <c r="A76" s="478"/>
      <c r="B76" s="481"/>
      <c r="C76" s="63" t="s">
        <v>654</v>
      </c>
      <c r="D76" s="57">
        <v>1946</v>
      </c>
      <c r="E76" s="57">
        <v>2346</v>
      </c>
      <c r="F76" s="57">
        <v>2546</v>
      </c>
      <c r="G76" s="57">
        <v>2826</v>
      </c>
      <c r="H76" s="57" t="s">
        <v>1141</v>
      </c>
      <c r="I76" s="57" t="s">
        <v>1141</v>
      </c>
      <c r="J76" s="56">
        <v>440</v>
      </c>
      <c r="K76" s="56">
        <v>22</v>
      </c>
      <c r="L76" s="56">
        <v>66</v>
      </c>
      <c r="M76" s="56">
        <v>80</v>
      </c>
      <c r="N76" s="56">
        <v>108</v>
      </c>
      <c r="O76" s="56">
        <v>352</v>
      </c>
      <c r="P76" s="56">
        <v>390</v>
      </c>
      <c r="Q76" s="219">
        <v>704</v>
      </c>
    </row>
    <row r="77" spans="1:17" ht="13.5" customHeight="1">
      <c r="A77" s="479"/>
      <c r="B77" s="488"/>
      <c r="C77" s="63" t="s">
        <v>653</v>
      </c>
      <c r="D77" s="57">
        <v>2080</v>
      </c>
      <c r="E77" s="57">
        <v>2520</v>
      </c>
      <c r="F77" s="57">
        <v>2760</v>
      </c>
      <c r="G77" s="57">
        <v>3080</v>
      </c>
      <c r="H77" s="57" t="s">
        <v>1141</v>
      </c>
      <c r="I77" s="57" t="s">
        <v>1141</v>
      </c>
      <c r="J77" s="56">
        <v>440</v>
      </c>
      <c r="K77" s="56">
        <v>22</v>
      </c>
      <c r="L77" s="56">
        <v>72</v>
      </c>
      <c r="M77" s="56">
        <v>90</v>
      </c>
      <c r="N77" s="56">
        <v>124</v>
      </c>
      <c r="O77" s="56">
        <v>400</v>
      </c>
      <c r="P77" s="56">
        <v>444</v>
      </c>
      <c r="Q77" s="219">
        <v>802</v>
      </c>
    </row>
    <row r="78" spans="1:17" ht="13.5" customHeight="1">
      <c r="A78" s="473"/>
      <c r="B78" s="485" t="s">
        <v>795</v>
      </c>
      <c r="C78" s="63" t="s">
        <v>729</v>
      </c>
      <c r="D78" s="57">
        <v>1837</v>
      </c>
      <c r="E78" s="57">
        <v>2177</v>
      </c>
      <c r="F78" s="57">
        <v>2357</v>
      </c>
      <c r="G78" s="57">
        <v>2597</v>
      </c>
      <c r="H78" s="57" t="s">
        <v>1141</v>
      </c>
      <c r="I78" s="57" t="s">
        <v>1141</v>
      </c>
      <c r="J78" s="56">
        <v>440</v>
      </c>
      <c r="K78" s="56">
        <v>18</v>
      </c>
      <c r="L78" s="56">
        <v>50</v>
      </c>
      <c r="M78" s="56">
        <v>60</v>
      </c>
      <c r="N78" s="56">
        <v>82</v>
      </c>
      <c r="O78" s="56">
        <v>264</v>
      </c>
      <c r="P78" s="56">
        <v>294</v>
      </c>
      <c r="Q78" s="219">
        <v>530</v>
      </c>
    </row>
    <row r="79" spans="1:17" ht="13.5" customHeight="1">
      <c r="A79" s="473"/>
      <c r="B79" s="485"/>
      <c r="C79" s="63" t="s">
        <v>656</v>
      </c>
      <c r="D79" s="57">
        <v>2035</v>
      </c>
      <c r="E79" s="57">
        <v>2415</v>
      </c>
      <c r="F79" s="57">
        <v>2635</v>
      </c>
      <c r="G79" s="57">
        <v>2915</v>
      </c>
      <c r="H79" s="57" t="s">
        <v>1141</v>
      </c>
      <c r="I79" s="57" t="s">
        <v>1141</v>
      </c>
      <c r="J79" s="56">
        <v>440</v>
      </c>
      <c r="K79" s="56">
        <v>18</v>
      </c>
      <c r="L79" s="56">
        <v>58</v>
      </c>
      <c r="M79" s="56">
        <v>72</v>
      </c>
      <c r="N79" s="56">
        <v>100</v>
      </c>
      <c r="O79" s="56">
        <v>330</v>
      </c>
      <c r="P79" s="56">
        <v>366</v>
      </c>
      <c r="Q79" s="219">
        <v>662</v>
      </c>
    </row>
    <row r="80" spans="1:17" ht="13.5" customHeight="1">
      <c r="A80" s="473"/>
      <c r="B80" s="485"/>
      <c r="C80" s="63" t="s">
        <v>785</v>
      </c>
      <c r="D80" s="57">
        <v>2254</v>
      </c>
      <c r="E80" s="57">
        <v>2694</v>
      </c>
      <c r="F80" s="57">
        <v>2934</v>
      </c>
      <c r="G80" s="57">
        <v>3254</v>
      </c>
      <c r="H80" s="57" t="s">
        <v>1141</v>
      </c>
      <c r="I80" s="57" t="s">
        <v>1141</v>
      </c>
      <c r="J80" s="56">
        <v>440</v>
      </c>
      <c r="K80" s="56">
        <v>24</v>
      </c>
      <c r="L80" s="56">
        <v>72</v>
      </c>
      <c r="M80" s="56">
        <v>90</v>
      </c>
      <c r="N80" s="56">
        <v>122</v>
      </c>
      <c r="O80" s="56">
        <v>396</v>
      </c>
      <c r="P80" s="56">
        <v>440</v>
      </c>
      <c r="Q80" s="219">
        <v>794</v>
      </c>
    </row>
    <row r="81" spans="1:17" ht="13.5" customHeight="1">
      <c r="A81" s="473"/>
      <c r="B81" s="485"/>
      <c r="C81" s="63" t="s">
        <v>654</v>
      </c>
      <c r="D81" s="57">
        <v>2385</v>
      </c>
      <c r="E81" s="57">
        <v>2885</v>
      </c>
      <c r="F81" s="57">
        <v>3165</v>
      </c>
      <c r="G81" s="57">
        <v>3525</v>
      </c>
      <c r="H81" s="57" t="s">
        <v>1141</v>
      </c>
      <c r="I81" s="57" t="s">
        <v>1141</v>
      </c>
      <c r="J81" s="56">
        <v>440</v>
      </c>
      <c r="K81" s="56">
        <v>30</v>
      </c>
      <c r="L81" s="56">
        <v>86</v>
      </c>
      <c r="M81" s="56">
        <v>104</v>
      </c>
      <c r="N81" s="56">
        <v>144</v>
      </c>
      <c r="O81" s="56">
        <v>464</v>
      </c>
      <c r="P81" s="56">
        <v>516</v>
      </c>
      <c r="Q81" s="56">
        <v>930</v>
      </c>
    </row>
    <row r="82" spans="1:17" ht="13.5" customHeight="1">
      <c r="A82" s="473"/>
      <c r="B82" s="485"/>
      <c r="C82" s="63" t="s">
        <v>653</v>
      </c>
      <c r="D82" s="57">
        <v>2569</v>
      </c>
      <c r="E82" s="57">
        <v>3129</v>
      </c>
      <c r="F82" s="57">
        <v>3429</v>
      </c>
      <c r="G82" s="57">
        <v>3849</v>
      </c>
      <c r="H82" s="57" t="s">
        <v>1141</v>
      </c>
      <c r="I82" s="57" t="s">
        <v>1141</v>
      </c>
      <c r="J82" s="56">
        <v>440</v>
      </c>
      <c r="K82" s="56">
        <v>32</v>
      </c>
      <c r="L82" s="56">
        <v>92</v>
      </c>
      <c r="M82" s="56">
        <v>118</v>
      </c>
      <c r="N82" s="56">
        <v>162</v>
      </c>
      <c r="O82" s="56">
        <v>528</v>
      </c>
      <c r="P82" s="56">
        <v>586</v>
      </c>
      <c r="Q82" s="56">
        <v>1058</v>
      </c>
    </row>
    <row r="83" spans="1:17" ht="13.5" customHeight="1">
      <c r="A83" s="476"/>
      <c r="B83" s="480" t="s">
        <v>794</v>
      </c>
      <c r="C83" s="63" t="s">
        <v>757</v>
      </c>
      <c r="D83" s="57">
        <v>1008</v>
      </c>
      <c r="E83" s="57">
        <v>1088</v>
      </c>
      <c r="F83" s="57">
        <v>1138</v>
      </c>
      <c r="G83" s="57">
        <v>1198</v>
      </c>
      <c r="H83" s="57">
        <v>1308</v>
      </c>
      <c r="I83" s="57">
        <v>1448</v>
      </c>
      <c r="J83" s="56">
        <v>220</v>
      </c>
      <c r="K83" s="69"/>
      <c r="L83" s="66"/>
      <c r="M83" s="66"/>
      <c r="N83" s="66"/>
      <c r="O83" s="56"/>
      <c r="P83" s="56"/>
      <c r="Q83" s="219"/>
    </row>
    <row r="84" spans="1:17" ht="13.5" customHeight="1">
      <c r="A84" s="492"/>
      <c r="B84" s="481"/>
      <c r="C84" s="63" t="s">
        <v>793</v>
      </c>
      <c r="D84" s="57">
        <v>1023</v>
      </c>
      <c r="E84" s="57">
        <v>1133</v>
      </c>
      <c r="F84" s="57">
        <v>1193</v>
      </c>
      <c r="G84" s="57">
        <v>1273</v>
      </c>
      <c r="H84" s="57">
        <v>1373</v>
      </c>
      <c r="I84" s="57">
        <v>1523</v>
      </c>
      <c r="J84" s="56">
        <v>220</v>
      </c>
      <c r="K84" s="69"/>
      <c r="L84" s="66"/>
      <c r="M84" s="66"/>
      <c r="N84" s="66"/>
      <c r="O84" s="56"/>
      <c r="P84" s="56"/>
      <c r="Q84" s="219"/>
    </row>
    <row r="85" spans="1:17" ht="13.5" customHeight="1">
      <c r="A85" s="492"/>
      <c r="B85" s="481"/>
      <c r="C85" s="63" t="s">
        <v>762</v>
      </c>
      <c r="D85" s="57">
        <v>1038</v>
      </c>
      <c r="E85" s="57">
        <v>1178</v>
      </c>
      <c r="F85" s="57">
        <v>1248</v>
      </c>
      <c r="G85" s="57">
        <v>1338</v>
      </c>
      <c r="H85" s="57">
        <v>1438</v>
      </c>
      <c r="I85" s="57">
        <v>1588</v>
      </c>
      <c r="J85" s="56">
        <v>220</v>
      </c>
      <c r="K85" s="66"/>
      <c r="L85" s="66"/>
      <c r="M85" s="66"/>
      <c r="N85" s="66"/>
      <c r="O85" s="56"/>
      <c r="P85" s="56"/>
      <c r="Q85" s="219"/>
    </row>
    <row r="86" spans="1:17" ht="13.5" customHeight="1">
      <c r="A86" s="492"/>
      <c r="B86" s="481"/>
      <c r="C86" s="63" t="s">
        <v>770</v>
      </c>
      <c r="D86" s="57">
        <v>1108</v>
      </c>
      <c r="E86" s="57">
        <v>1258</v>
      </c>
      <c r="F86" s="57">
        <v>1338</v>
      </c>
      <c r="G86" s="57">
        <v>1458</v>
      </c>
      <c r="H86" s="57">
        <v>1548</v>
      </c>
      <c r="I86" s="57">
        <v>1708</v>
      </c>
      <c r="J86" s="56">
        <v>220</v>
      </c>
      <c r="K86" s="66"/>
      <c r="L86" s="66"/>
      <c r="M86" s="66"/>
      <c r="N86" s="66"/>
      <c r="O86" s="56"/>
      <c r="P86" s="56"/>
      <c r="Q86" s="219"/>
    </row>
    <row r="87" spans="1:17" ht="13.5" customHeight="1">
      <c r="A87" s="492"/>
      <c r="B87" s="481"/>
      <c r="C87" s="63" t="s">
        <v>683</v>
      </c>
      <c r="D87" s="57">
        <v>1153</v>
      </c>
      <c r="E87" s="57">
        <v>1333</v>
      </c>
      <c r="F87" s="57">
        <v>1423</v>
      </c>
      <c r="G87" s="57">
        <v>1553</v>
      </c>
      <c r="H87" s="57">
        <v>1653</v>
      </c>
      <c r="I87" s="57">
        <v>1813</v>
      </c>
      <c r="J87" s="56">
        <v>220</v>
      </c>
      <c r="K87" s="66"/>
      <c r="L87" s="66"/>
      <c r="M87" s="66"/>
      <c r="N87" s="66"/>
      <c r="O87" s="56"/>
      <c r="P87" s="56"/>
      <c r="Q87" s="219"/>
    </row>
    <row r="88" spans="1:17" ht="13.5" customHeight="1">
      <c r="A88" s="492"/>
      <c r="B88" s="481"/>
      <c r="C88" s="63" t="s">
        <v>769</v>
      </c>
      <c r="D88" s="57">
        <v>1227</v>
      </c>
      <c r="E88" s="57">
        <v>1427</v>
      </c>
      <c r="F88" s="57">
        <v>1527</v>
      </c>
      <c r="G88" s="57">
        <v>1667</v>
      </c>
      <c r="H88" s="57">
        <v>1767</v>
      </c>
      <c r="I88" s="57">
        <v>1937</v>
      </c>
      <c r="J88" s="56">
        <v>220</v>
      </c>
      <c r="K88" s="66"/>
      <c r="L88" s="66"/>
      <c r="M88" s="66"/>
      <c r="N88" s="66"/>
      <c r="O88" s="56"/>
      <c r="P88" s="56"/>
      <c r="Q88" s="219"/>
    </row>
    <row r="89" spans="1:17" ht="13.5" customHeight="1">
      <c r="A89" s="492"/>
      <c r="B89" s="481"/>
      <c r="C89" s="63" t="s">
        <v>734</v>
      </c>
      <c r="D89" s="57">
        <v>1286</v>
      </c>
      <c r="E89" s="57">
        <v>1506</v>
      </c>
      <c r="F89" s="57">
        <v>1626</v>
      </c>
      <c r="G89" s="57">
        <v>1786</v>
      </c>
      <c r="H89" s="57">
        <v>1876</v>
      </c>
      <c r="I89" s="57">
        <v>2056</v>
      </c>
      <c r="J89" s="56">
        <v>220</v>
      </c>
      <c r="K89" s="66"/>
      <c r="L89" s="66"/>
      <c r="M89" s="66"/>
      <c r="N89" s="66"/>
      <c r="O89" s="56"/>
      <c r="P89" s="56"/>
      <c r="Q89" s="219"/>
    </row>
    <row r="90" spans="1:17" ht="13.5" customHeight="1">
      <c r="A90" s="493"/>
      <c r="B90" s="488"/>
      <c r="C90" s="63" t="s">
        <v>729</v>
      </c>
      <c r="D90" s="57">
        <v>1512</v>
      </c>
      <c r="E90" s="57">
        <v>1772</v>
      </c>
      <c r="F90" s="57">
        <v>1922</v>
      </c>
      <c r="G90" s="57">
        <v>2112</v>
      </c>
      <c r="H90" s="57">
        <v>2192</v>
      </c>
      <c r="I90" s="57">
        <v>2392</v>
      </c>
      <c r="J90" s="56">
        <v>220</v>
      </c>
      <c r="K90" s="66"/>
      <c r="L90" s="66"/>
      <c r="M90" s="66"/>
      <c r="N90" s="66"/>
      <c r="O90" s="56"/>
      <c r="P90" s="56"/>
      <c r="Q90" s="219"/>
    </row>
    <row r="91" spans="1:17" ht="13.5" customHeight="1">
      <c r="A91" s="90"/>
      <c r="B91" s="485" t="s">
        <v>792</v>
      </c>
      <c r="C91" s="63" t="s">
        <v>762</v>
      </c>
      <c r="D91" s="57">
        <v>1063</v>
      </c>
      <c r="E91" s="57">
        <v>1223</v>
      </c>
      <c r="F91" s="57">
        <v>1303</v>
      </c>
      <c r="G91" s="57">
        <v>1403</v>
      </c>
      <c r="H91" s="57" t="s">
        <v>1141</v>
      </c>
      <c r="I91" s="57" t="s">
        <v>1141</v>
      </c>
      <c r="J91" s="56">
        <v>220</v>
      </c>
      <c r="K91" s="66"/>
      <c r="L91" s="66"/>
      <c r="M91" s="66"/>
      <c r="N91" s="66"/>
      <c r="O91" s="56"/>
      <c r="P91" s="56"/>
      <c r="Q91" s="219"/>
    </row>
    <row r="92" spans="1:17" ht="13.5" customHeight="1">
      <c r="A92" s="91"/>
      <c r="B92" s="485"/>
      <c r="C92" s="63" t="s">
        <v>770</v>
      </c>
      <c r="D92" s="57">
        <v>1133</v>
      </c>
      <c r="E92" s="57">
        <v>1303</v>
      </c>
      <c r="F92" s="57">
        <v>1393</v>
      </c>
      <c r="G92" s="57">
        <v>1533</v>
      </c>
      <c r="H92" s="57" t="s">
        <v>1141</v>
      </c>
      <c r="I92" s="57" t="s">
        <v>1141</v>
      </c>
      <c r="J92" s="56">
        <v>220</v>
      </c>
      <c r="K92" s="66"/>
      <c r="L92" s="66"/>
      <c r="M92" s="66"/>
      <c r="N92" s="66"/>
      <c r="O92" s="56"/>
      <c r="P92" s="56"/>
      <c r="Q92" s="219"/>
    </row>
    <row r="93" spans="1:17" ht="13.5" customHeight="1">
      <c r="A93" s="91"/>
      <c r="B93" s="485"/>
      <c r="C93" s="63" t="s">
        <v>683</v>
      </c>
      <c r="D93" s="57">
        <v>1203</v>
      </c>
      <c r="E93" s="57">
        <v>1403</v>
      </c>
      <c r="F93" s="57">
        <v>1503</v>
      </c>
      <c r="G93" s="57">
        <v>1653</v>
      </c>
      <c r="H93" s="57" t="s">
        <v>1141</v>
      </c>
      <c r="I93" s="57" t="s">
        <v>1141</v>
      </c>
      <c r="J93" s="56">
        <v>220</v>
      </c>
      <c r="K93" s="66"/>
      <c r="L93" s="66"/>
      <c r="M93" s="66"/>
      <c r="N93" s="66"/>
      <c r="O93" s="56"/>
      <c r="P93" s="56"/>
      <c r="Q93" s="219"/>
    </row>
    <row r="94" spans="1:17" ht="13.5" customHeight="1">
      <c r="A94" s="91"/>
      <c r="B94" s="485"/>
      <c r="C94" s="63" t="s">
        <v>769</v>
      </c>
      <c r="D94" s="57">
        <v>1257</v>
      </c>
      <c r="E94" s="57">
        <v>1477</v>
      </c>
      <c r="F94" s="57">
        <v>1597</v>
      </c>
      <c r="G94" s="57">
        <v>1757</v>
      </c>
      <c r="H94" s="57" t="s">
        <v>1141</v>
      </c>
      <c r="I94" s="57" t="s">
        <v>1141</v>
      </c>
      <c r="J94" s="56">
        <v>220</v>
      </c>
      <c r="K94" s="66"/>
      <c r="L94" s="66"/>
      <c r="M94" s="66"/>
      <c r="N94" s="66"/>
      <c r="O94" s="56"/>
      <c r="P94" s="56"/>
      <c r="Q94" s="219"/>
    </row>
    <row r="95" spans="1:17" ht="13.5" customHeight="1">
      <c r="A95" s="91"/>
      <c r="B95" s="485"/>
      <c r="C95" s="63" t="s">
        <v>734</v>
      </c>
      <c r="D95" s="57">
        <v>1328</v>
      </c>
      <c r="E95" s="57">
        <v>1578</v>
      </c>
      <c r="F95" s="57">
        <v>1718</v>
      </c>
      <c r="G95" s="57">
        <v>1898</v>
      </c>
      <c r="H95" s="57" t="s">
        <v>1141</v>
      </c>
      <c r="I95" s="57" t="s">
        <v>1141</v>
      </c>
      <c r="J95" s="56">
        <v>220</v>
      </c>
      <c r="K95" s="66"/>
      <c r="L95" s="66"/>
      <c r="M95" s="66"/>
      <c r="N95" s="66"/>
      <c r="O95" s="56"/>
      <c r="P95" s="56"/>
      <c r="Q95" s="219"/>
    </row>
    <row r="96" spans="1:17" ht="13.5" customHeight="1">
      <c r="A96" s="92"/>
      <c r="B96" s="485"/>
      <c r="C96" s="63" t="s">
        <v>729</v>
      </c>
      <c r="D96" s="57">
        <v>1552</v>
      </c>
      <c r="E96" s="57">
        <v>1842</v>
      </c>
      <c r="F96" s="57">
        <v>2012</v>
      </c>
      <c r="G96" s="57">
        <v>2232</v>
      </c>
      <c r="H96" s="57" t="s">
        <v>1141</v>
      </c>
      <c r="I96" s="57" t="s">
        <v>1141</v>
      </c>
      <c r="J96" s="56">
        <v>220</v>
      </c>
      <c r="K96" s="66"/>
      <c r="L96" s="66"/>
      <c r="M96" s="66"/>
      <c r="N96" s="66"/>
      <c r="O96" s="56"/>
      <c r="P96" s="56"/>
      <c r="Q96" s="219"/>
    </row>
    <row r="97" spans="1:17" ht="13.5" customHeight="1">
      <c r="A97" s="90"/>
      <c r="B97" s="485" t="s">
        <v>791</v>
      </c>
      <c r="C97" s="63" t="s">
        <v>762</v>
      </c>
      <c r="D97" s="57">
        <v>1115</v>
      </c>
      <c r="E97" s="57">
        <v>1255</v>
      </c>
      <c r="F97" s="57">
        <v>1325</v>
      </c>
      <c r="G97" s="57">
        <v>1415</v>
      </c>
      <c r="H97" s="57" t="s">
        <v>1141</v>
      </c>
      <c r="I97" s="57" t="s">
        <v>1141</v>
      </c>
      <c r="J97" s="56">
        <v>220</v>
      </c>
      <c r="K97" s="56">
        <v>7</v>
      </c>
      <c r="L97" s="56">
        <v>18</v>
      </c>
      <c r="M97" s="56">
        <v>23</v>
      </c>
      <c r="N97" s="56">
        <v>32</v>
      </c>
      <c r="O97" s="56">
        <v>100</v>
      </c>
      <c r="P97" s="56">
        <v>112</v>
      </c>
      <c r="Q97" s="219">
        <v>201</v>
      </c>
    </row>
    <row r="98" spans="1:17" ht="13.5" customHeight="1">
      <c r="A98" s="91"/>
      <c r="B98" s="485"/>
      <c r="C98" s="63" t="s">
        <v>770</v>
      </c>
      <c r="D98" s="57">
        <v>1191</v>
      </c>
      <c r="E98" s="57">
        <v>1341</v>
      </c>
      <c r="F98" s="57">
        <v>1421</v>
      </c>
      <c r="G98" s="57">
        <v>1541</v>
      </c>
      <c r="H98" s="57" t="s">
        <v>1141</v>
      </c>
      <c r="I98" s="57" t="s">
        <v>1141</v>
      </c>
      <c r="J98" s="56">
        <v>220</v>
      </c>
      <c r="K98" s="56">
        <v>7</v>
      </c>
      <c r="L98" s="56">
        <v>22</v>
      </c>
      <c r="M98" s="56">
        <v>27</v>
      </c>
      <c r="N98" s="56">
        <v>38</v>
      </c>
      <c r="O98" s="56">
        <v>124</v>
      </c>
      <c r="P98" s="56">
        <v>138</v>
      </c>
      <c r="Q98" s="219">
        <v>250</v>
      </c>
    </row>
    <row r="99" spans="1:17" ht="13.5" customHeight="1">
      <c r="A99" s="91"/>
      <c r="B99" s="485"/>
      <c r="C99" s="63" t="s">
        <v>683</v>
      </c>
      <c r="D99" s="57">
        <v>1265</v>
      </c>
      <c r="E99" s="57">
        <v>1445</v>
      </c>
      <c r="F99" s="57">
        <v>1535</v>
      </c>
      <c r="G99" s="57">
        <v>1665</v>
      </c>
      <c r="H99" s="57" t="s">
        <v>1141</v>
      </c>
      <c r="I99" s="57" t="s">
        <v>1141</v>
      </c>
      <c r="J99" s="56">
        <v>220</v>
      </c>
      <c r="K99" s="56">
        <v>9</v>
      </c>
      <c r="L99" s="56">
        <v>27</v>
      </c>
      <c r="M99" s="56">
        <v>34</v>
      </c>
      <c r="N99" s="56">
        <v>47</v>
      </c>
      <c r="O99" s="56">
        <v>150</v>
      </c>
      <c r="P99" s="56">
        <v>167</v>
      </c>
      <c r="Q99" s="219">
        <v>301</v>
      </c>
    </row>
    <row r="100" spans="1:17" ht="13.5" customHeight="1">
      <c r="A100" s="91"/>
      <c r="B100" s="485"/>
      <c r="C100" s="63" t="s">
        <v>769</v>
      </c>
      <c r="D100" s="57">
        <v>1361</v>
      </c>
      <c r="E100" s="57">
        <v>1561</v>
      </c>
      <c r="F100" s="57">
        <v>1661</v>
      </c>
      <c r="G100" s="57">
        <v>1801</v>
      </c>
      <c r="H100" s="57" t="s">
        <v>1141</v>
      </c>
      <c r="I100" s="57" t="s">
        <v>1141</v>
      </c>
      <c r="J100" s="56">
        <v>220</v>
      </c>
      <c r="K100" s="56">
        <v>11</v>
      </c>
      <c r="L100" s="56">
        <v>33</v>
      </c>
      <c r="M100" s="56">
        <v>40</v>
      </c>
      <c r="N100" s="56">
        <v>54</v>
      </c>
      <c r="O100" s="56">
        <v>176</v>
      </c>
      <c r="P100" s="56">
        <v>195</v>
      </c>
      <c r="Q100" s="219">
        <v>352</v>
      </c>
    </row>
    <row r="101" spans="1:17" ht="13.5" customHeight="1">
      <c r="A101" s="91"/>
      <c r="B101" s="485"/>
      <c r="C101" s="63" t="s">
        <v>734</v>
      </c>
      <c r="D101" s="57">
        <v>1448</v>
      </c>
      <c r="E101" s="57">
        <v>1668</v>
      </c>
      <c r="F101" s="57">
        <v>1788</v>
      </c>
      <c r="G101" s="57">
        <v>1948</v>
      </c>
      <c r="H101" s="57" t="s">
        <v>1141</v>
      </c>
      <c r="I101" s="57" t="s">
        <v>1141</v>
      </c>
      <c r="J101" s="56">
        <v>220</v>
      </c>
      <c r="K101" s="56">
        <v>11</v>
      </c>
      <c r="L101" s="56">
        <v>36</v>
      </c>
      <c r="M101" s="56">
        <v>45</v>
      </c>
      <c r="N101" s="56">
        <v>62</v>
      </c>
      <c r="O101" s="56">
        <v>200</v>
      </c>
      <c r="P101" s="56">
        <v>222</v>
      </c>
      <c r="Q101" s="219">
        <v>401</v>
      </c>
    </row>
    <row r="102" spans="1:17" ht="13.5" customHeight="1">
      <c r="A102" s="92"/>
      <c r="B102" s="485"/>
      <c r="C102" s="63" t="s">
        <v>729</v>
      </c>
      <c r="D102" s="57">
        <v>1680</v>
      </c>
      <c r="E102" s="57">
        <v>1940</v>
      </c>
      <c r="F102" s="57">
        <v>2090</v>
      </c>
      <c r="G102" s="57">
        <v>2280</v>
      </c>
      <c r="H102" s="57" t="s">
        <v>1141</v>
      </c>
      <c r="I102" s="57" t="s">
        <v>1141</v>
      </c>
      <c r="J102" s="56">
        <v>220</v>
      </c>
      <c r="K102" s="56">
        <v>16</v>
      </c>
      <c r="L102" s="56">
        <v>45</v>
      </c>
      <c r="M102" s="56">
        <v>57</v>
      </c>
      <c r="N102" s="56">
        <v>77</v>
      </c>
      <c r="O102" s="56">
        <v>250</v>
      </c>
      <c r="P102" s="56">
        <v>278</v>
      </c>
      <c r="Q102" s="219">
        <v>502</v>
      </c>
    </row>
    <row r="103" spans="1:17" ht="13.5" customHeight="1">
      <c r="A103" s="90"/>
      <c r="B103" s="485" t="s">
        <v>790</v>
      </c>
      <c r="C103" s="63" t="s">
        <v>762</v>
      </c>
      <c r="D103" s="57">
        <v>1135</v>
      </c>
      <c r="E103" s="57">
        <v>1295</v>
      </c>
      <c r="F103" s="57">
        <v>1375</v>
      </c>
      <c r="G103" s="57">
        <v>1475</v>
      </c>
      <c r="H103" s="57" t="s">
        <v>1141</v>
      </c>
      <c r="I103" s="57" t="s">
        <v>1141</v>
      </c>
      <c r="J103" s="56">
        <v>220</v>
      </c>
      <c r="K103" s="56">
        <v>7</v>
      </c>
      <c r="L103" s="56">
        <v>18</v>
      </c>
      <c r="M103" s="56">
        <v>23</v>
      </c>
      <c r="N103" s="56">
        <v>32</v>
      </c>
      <c r="O103" s="56">
        <v>100</v>
      </c>
      <c r="P103" s="56">
        <v>112</v>
      </c>
      <c r="Q103" s="219">
        <v>201</v>
      </c>
    </row>
    <row r="104" spans="1:17" ht="13.5" customHeight="1">
      <c r="A104" s="91"/>
      <c r="B104" s="485"/>
      <c r="C104" s="63" t="s">
        <v>770</v>
      </c>
      <c r="D104" s="57">
        <v>1223</v>
      </c>
      <c r="E104" s="57">
        <v>1393</v>
      </c>
      <c r="F104" s="57">
        <v>1483</v>
      </c>
      <c r="G104" s="57">
        <v>1623</v>
      </c>
      <c r="H104" s="57" t="s">
        <v>1141</v>
      </c>
      <c r="I104" s="57" t="s">
        <v>1141</v>
      </c>
      <c r="J104" s="56">
        <v>220</v>
      </c>
      <c r="K104" s="56">
        <v>7</v>
      </c>
      <c r="L104" s="56">
        <v>22</v>
      </c>
      <c r="M104" s="56">
        <v>27</v>
      </c>
      <c r="N104" s="56">
        <v>38</v>
      </c>
      <c r="O104" s="56">
        <v>124</v>
      </c>
      <c r="P104" s="56">
        <v>138</v>
      </c>
      <c r="Q104" s="219">
        <v>250</v>
      </c>
    </row>
    <row r="105" spans="1:17" ht="13.5" customHeight="1">
      <c r="A105" s="91"/>
      <c r="B105" s="485"/>
      <c r="C105" s="63" t="s">
        <v>683</v>
      </c>
      <c r="D105" s="57">
        <v>1295</v>
      </c>
      <c r="E105" s="57">
        <v>1495</v>
      </c>
      <c r="F105" s="57">
        <v>1595</v>
      </c>
      <c r="G105" s="57">
        <v>1745</v>
      </c>
      <c r="H105" s="57" t="s">
        <v>1141</v>
      </c>
      <c r="I105" s="57" t="s">
        <v>1141</v>
      </c>
      <c r="J105" s="56">
        <v>220</v>
      </c>
      <c r="K105" s="56">
        <v>9</v>
      </c>
      <c r="L105" s="56">
        <v>27</v>
      </c>
      <c r="M105" s="56">
        <v>34</v>
      </c>
      <c r="N105" s="56">
        <v>47</v>
      </c>
      <c r="O105" s="56">
        <v>150</v>
      </c>
      <c r="P105" s="56">
        <v>167</v>
      </c>
      <c r="Q105" s="219">
        <v>301</v>
      </c>
    </row>
    <row r="106" spans="1:17" ht="13.5" customHeight="1">
      <c r="A106" s="91"/>
      <c r="B106" s="485"/>
      <c r="C106" s="63" t="s">
        <v>769</v>
      </c>
      <c r="D106" s="57">
        <v>1391</v>
      </c>
      <c r="E106" s="57">
        <v>1611</v>
      </c>
      <c r="F106" s="57">
        <v>1731</v>
      </c>
      <c r="G106" s="57">
        <v>1891</v>
      </c>
      <c r="H106" s="57" t="s">
        <v>1141</v>
      </c>
      <c r="I106" s="57" t="s">
        <v>1141</v>
      </c>
      <c r="J106" s="56">
        <v>220</v>
      </c>
      <c r="K106" s="56">
        <v>11</v>
      </c>
      <c r="L106" s="56">
        <v>33</v>
      </c>
      <c r="M106" s="56">
        <v>40</v>
      </c>
      <c r="N106" s="56">
        <v>54</v>
      </c>
      <c r="O106" s="56">
        <v>176</v>
      </c>
      <c r="P106" s="56">
        <v>195</v>
      </c>
      <c r="Q106" s="219">
        <v>352</v>
      </c>
    </row>
    <row r="107" spans="1:17" ht="13.5" customHeight="1">
      <c r="A107" s="91"/>
      <c r="B107" s="485"/>
      <c r="C107" s="63" t="s">
        <v>734</v>
      </c>
      <c r="D107" s="57">
        <v>1478</v>
      </c>
      <c r="E107" s="57">
        <v>1728</v>
      </c>
      <c r="F107" s="57">
        <v>1868</v>
      </c>
      <c r="G107" s="57">
        <v>2048</v>
      </c>
      <c r="H107" s="57" t="s">
        <v>1141</v>
      </c>
      <c r="I107" s="57" t="s">
        <v>1141</v>
      </c>
      <c r="J107" s="56">
        <v>220</v>
      </c>
      <c r="K107" s="56">
        <v>11</v>
      </c>
      <c r="L107" s="56">
        <v>36</v>
      </c>
      <c r="M107" s="56">
        <v>45</v>
      </c>
      <c r="N107" s="56">
        <v>62</v>
      </c>
      <c r="O107" s="56">
        <v>200</v>
      </c>
      <c r="P107" s="56">
        <v>222</v>
      </c>
      <c r="Q107" s="219">
        <v>401</v>
      </c>
    </row>
    <row r="108" spans="1:17" ht="13.5" customHeight="1">
      <c r="A108" s="92"/>
      <c r="B108" s="485"/>
      <c r="C108" s="63" t="s">
        <v>729</v>
      </c>
      <c r="D108" s="57">
        <v>1747</v>
      </c>
      <c r="E108" s="57">
        <v>2037</v>
      </c>
      <c r="F108" s="57">
        <v>2207</v>
      </c>
      <c r="G108" s="57">
        <v>2427</v>
      </c>
      <c r="H108" s="57" t="s">
        <v>1141</v>
      </c>
      <c r="I108" s="57" t="s">
        <v>1141</v>
      </c>
      <c r="J108" s="56">
        <v>220</v>
      </c>
      <c r="K108" s="56">
        <v>16</v>
      </c>
      <c r="L108" s="56">
        <v>45</v>
      </c>
      <c r="M108" s="56">
        <v>57</v>
      </c>
      <c r="N108" s="56">
        <v>77</v>
      </c>
      <c r="O108" s="56">
        <v>250</v>
      </c>
      <c r="P108" s="56">
        <v>278</v>
      </c>
      <c r="Q108" s="219">
        <v>502</v>
      </c>
    </row>
    <row r="109" spans="1:17" ht="13.5" customHeight="1">
      <c r="A109" s="477"/>
      <c r="B109" s="480" t="s">
        <v>789</v>
      </c>
      <c r="C109" s="63" t="s">
        <v>729</v>
      </c>
      <c r="D109" s="57">
        <v>1530</v>
      </c>
      <c r="E109" s="57">
        <v>1810</v>
      </c>
      <c r="F109" s="57">
        <v>1950</v>
      </c>
      <c r="G109" s="57">
        <v>2130</v>
      </c>
      <c r="H109" s="57">
        <v>2330</v>
      </c>
      <c r="I109" s="57">
        <v>2630</v>
      </c>
      <c r="J109" s="56">
        <v>440</v>
      </c>
      <c r="K109" s="74"/>
      <c r="L109" s="74"/>
      <c r="M109" s="74"/>
      <c r="N109" s="74"/>
      <c r="O109" s="56"/>
      <c r="P109" s="56"/>
      <c r="Q109" s="219"/>
    </row>
    <row r="110" spans="1:17" ht="13.5" customHeight="1">
      <c r="A110" s="478"/>
      <c r="B110" s="481"/>
      <c r="C110" s="63" t="s">
        <v>656</v>
      </c>
      <c r="D110" s="57">
        <v>1694</v>
      </c>
      <c r="E110" s="57">
        <v>1994</v>
      </c>
      <c r="F110" s="57">
        <v>2154</v>
      </c>
      <c r="G110" s="57">
        <v>2394</v>
      </c>
      <c r="H110" s="57">
        <v>2574</v>
      </c>
      <c r="I110" s="57">
        <v>2894</v>
      </c>
      <c r="J110" s="56">
        <v>440</v>
      </c>
      <c r="K110" s="74"/>
      <c r="L110" s="74"/>
      <c r="M110" s="74"/>
      <c r="N110" s="74"/>
      <c r="O110" s="56"/>
      <c r="P110" s="56"/>
      <c r="Q110" s="219"/>
    </row>
    <row r="111" spans="1:17" ht="13.5" customHeight="1">
      <c r="A111" s="478"/>
      <c r="B111" s="481"/>
      <c r="C111" s="63" t="s">
        <v>785</v>
      </c>
      <c r="D111" s="57">
        <v>1800</v>
      </c>
      <c r="E111" s="57">
        <v>2160</v>
      </c>
      <c r="F111" s="57">
        <v>2340</v>
      </c>
      <c r="G111" s="57">
        <v>2600</v>
      </c>
      <c r="H111" s="57">
        <v>2800</v>
      </c>
      <c r="I111" s="57">
        <v>3120</v>
      </c>
      <c r="J111" s="56">
        <v>440</v>
      </c>
      <c r="K111" s="74"/>
      <c r="L111" s="74"/>
      <c r="M111" s="74"/>
      <c r="N111" s="74"/>
      <c r="O111" s="56"/>
      <c r="P111" s="56"/>
      <c r="Q111" s="219"/>
    </row>
    <row r="112" spans="1:17" ht="13.5" customHeight="1">
      <c r="A112" s="478"/>
      <c r="B112" s="481"/>
      <c r="C112" s="63" t="s">
        <v>654</v>
      </c>
      <c r="D112" s="57">
        <v>1943</v>
      </c>
      <c r="E112" s="57">
        <v>2343</v>
      </c>
      <c r="F112" s="57">
        <v>2543</v>
      </c>
      <c r="G112" s="57">
        <v>2823</v>
      </c>
      <c r="H112" s="57">
        <v>3023</v>
      </c>
      <c r="I112" s="57">
        <v>3363</v>
      </c>
      <c r="J112" s="56">
        <v>440</v>
      </c>
      <c r="K112" s="74"/>
      <c r="L112" s="74"/>
      <c r="M112" s="74"/>
      <c r="N112" s="74"/>
      <c r="O112" s="56"/>
      <c r="P112" s="56"/>
      <c r="Q112" s="219"/>
    </row>
    <row r="113" spans="1:17" ht="13.5" customHeight="1">
      <c r="A113" s="479"/>
      <c r="B113" s="488"/>
      <c r="C113" s="63" t="s">
        <v>653</v>
      </c>
      <c r="D113" s="57">
        <v>2060</v>
      </c>
      <c r="E113" s="57">
        <v>2500</v>
      </c>
      <c r="F113" s="57">
        <v>2740</v>
      </c>
      <c r="G113" s="57">
        <v>3060</v>
      </c>
      <c r="H113" s="57">
        <v>3240</v>
      </c>
      <c r="I113" s="57">
        <v>3600</v>
      </c>
      <c r="J113" s="56">
        <v>440</v>
      </c>
      <c r="K113" s="74"/>
      <c r="L113" s="74"/>
      <c r="M113" s="74"/>
      <c r="N113" s="74"/>
      <c r="O113" s="56"/>
      <c r="P113" s="56"/>
      <c r="Q113" s="219"/>
    </row>
    <row r="114" spans="1:17" ht="13.5" customHeight="1">
      <c r="A114" s="477"/>
      <c r="B114" s="480" t="s">
        <v>788</v>
      </c>
      <c r="C114" s="63" t="s">
        <v>729</v>
      </c>
      <c r="D114" s="57">
        <v>1570</v>
      </c>
      <c r="E114" s="57">
        <v>1880</v>
      </c>
      <c r="F114" s="57">
        <v>2040</v>
      </c>
      <c r="G114" s="57">
        <v>2250</v>
      </c>
      <c r="H114" s="57" t="s">
        <v>1141</v>
      </c>
      <c r="I114" s="57" t="s">
        <v>1141</v>
      </c>
      <c r="J114" s="56">
        <v>440</v>
      </c>
      <c r="K114" s="74"/>
      <c r="L114" s="74"/>
      <c r="M114" s="74"/>
      <c r="N114" s="74"/>
      <c r="O114" s="56"/>
      <c r="P114" s="56"/>
      <c r="Q114" s="219"/>
    </row>
    <row r="115" spans="1:17" ht="13.5" customHeight="1">
      <c r="A115" s="478"/>
      <c r="B115" s="481"/>
      <c r="C115" s="63" t="s">
        <v>656</v>
      </c>
      <c r="D115" s="57">
        <v>1734</v>
      </c>
      <c r="E115" s="57">
        <v>2084</v>
      </c>
      <c r="F115" s="57">
        <v>2264</v>
      </c>
      <c r="G115" s="57">
        <v>2534</v>
      </c>
      <c r="H115" s="57" t="s">
        <v>1141</v>
      </c>
      <c r="I115" s="57" t="s">
        <v>1141</v>
      </c>
      <c r="J115" s="56">
        <v>440</v>
      </c>
      <c r="K115" s="74"/>
      <c r="L115" s="74"/>
      <c r="M115" s="74"/>
      <c r="N115" s="74"/>
      <c r="O115" s="56"/>
      <c r="P115" s="56"/>
      <c r="Q115" s="219"/>
    </row>
    <row r="116" spans="1:17" ht="13.5" customHeight="1">
      <c r="A116" s="478"/>
      <c r="B116" s="481"/>
      <c r="C116" s="63" t="s">
        <v>785</v>
      </c>
      <c r="D116" s="57">
        <v>1850</v>
      </c>
      <c r="E116" s="57">
        <v>2260</v>
      </c>
      <c r="F116" s="57">
        <v>2460</v>
      </c>
      <c r="G116" s="57">
        <v>2760</v>
      </c>
      <c r="H116" s="57" t="s">
        <v>1141</v>
      </c>
      <c r="I116" s="57" t="s">
        <v>1141</v>
      </c>
      <c r="J116" s="56">
        <v>440</v>
      </c>
      <c r="K116" s="74"/>
      <c r="L116" s="74"/>
      <c r="M116" s="74"/>
      <c r="N116" s="74"/>
      <c r="O116" s="56"/>
      <c r="P116" s="56"/>
      <c r="Q116" s="219"/>
    </row>
    <row r="117" spans="1:17" ht="13.5" customHeight="1">
      <c r="A117" s="478"/>
      <c r="B117" s="481"/>
      <c r="C117" s="63" t="s">
        <v>654</v>
      </c>
      <c r="D117" s="57">
        <v>2007</v>
      </c>
      <c r="E117" s="57">
        <v>2457</v>
      </c>
      <c r="F117" s="57">
        <v>2687</v>
      </c>
      <c r="G117" s="57">
        <v>3007</v>
      </c>
      <c r="H117" s="57" t="s">
        <v>1141</v>
      </c>
      <c r="I117" s="57" t="s">
        <v>1141</v>
      </c>
      <c r="J117" s="56">
        <v>440</v>
      </c>
      <c r="K117" s="74"/>
      <c r="L117" s="74"/>
      <c r="M117" s="74"/>
      <c r="N117" s="74"/>
      <c r="O117" s="56"/>
      <c r="P117" s="56"/>
      <c r="Q117" s="219"/>
    </row>
    <row r="118" spans="1:17" ht="13.5" customHeight="1">
      <c r="A118" s="479"/>
      <c r="B118" s="488"/>
      <c r="C118" s="63" t="s">
        <v>653</v>
      </c>
      <c r="D118" s="57">
        <v>2133</v>
      </c>
      <c r="E118" s="57">
        <v>2633</v>
      </c>
      <c r="F118" s="57">
        <v>2903</v>
      </c>
      <c r="G118" s="57">
        <v>3263</v>
      </c>
      <c r="H118" s="57" t="s">
        <v>1141</v>
      </c>
      <c r="I118" s="57" t="s">
        <v>1141</v>
      </c>
      <c r="J118" s="56">
        <v>440</v>
      </c>
      <c r="K118" s="74"/>
      <c r="L118" s="74"/>
      <c r="M118" s="74"/>
      <c r="N118" s="74"/>
      <c r="O118" s="56"/>
      <c r="P118" s="56"/>
      <c r="Q118" s="219"/>
    </row>
    <row r="119" spans="1:17" ht="13.5" customHeight="1">
      <c r="A119" s="477"/>
      <c r="B119" s="480" t="s">
        <v>787</v>
      </c>
      <c r="C119" s="63" t="s">
        <v>729</v>
      </c>
      <c r="D119" s="57">
        <v>1691</v>
      </c>
      <c r="E119" s="57">
        <v>1971</v>
      </c>
      <c r="F119" s="57">
        <v>2111</v>
      </c>
      <c r="G119" s="57">
        <v>2291</v>
      </c>
      <c r="H119" s="57" t="s">
        <v>1141</v>
      </c>
      <c r="I119" s="57" t="s">
        <v>1141</v>
      </c>
      <c r="J119" s="56">
        <v>440</v>
      </c>
      <c r="K119" s="56">
        <v>14</v>
      </c>
      <c r="L119" s="56">
        <v>36</v>
      </c>
      <c r="M119" s="56">
        <v>46</v>
      </c>
      <c r="N119" s="56">
        <v>64</v>
      </c>
      <c r="O119" s="56">
        <v>200</v>
      </c>
      <c r="P119" s="56">
        <v>224</v>
      </c>
      <c r="Q119" s="219">
        <v>402</v>
      </c>
    </row>
    <row r="120" spans="1:17" ht="13.5" customHeight="1">
      <c r="A120" s="478"/>
      <c r="B120" s="481"/>
      <c r="C120" s="63" t="s">
        <v>656</v>
      </c>
      <c r="D120" s="57">
        <v>1892</v>
      </c>
      <c r="E120" s="57">
        <v>2192</v>
      </c>
      <c r="F120" s="57">
        <v>2352</v>
      </c>
      <c r="G120" s="57">
        <v>2592</v>
      </c>
      <c r="H120" s="57" t="s">
        <v>1141</v>
      </c>
      <c r="I120" s="57" t="s">
        <v>1141</v>
      </c>
      <c r="J120" s="56">
        <v>440</v>
      </c>
      <c r="K120" s="56">
        <v>14</v>
      </c>
      <c r="L120" s="56">
        <v>44</v>
      </c>
      <c r="M120" s="56">
        <v>54</v>
      </c>
      <c r="N120" s="56">
        <v>76</v>
      </c>
      <c r="O120" s="56">
        <v>248</v>
      </c>
      <c r="P120" s="56">
        <v>276</v>
      </c>
      <c r="Q120" s="219">
        <v>500</v>
      </c>
    </row>
    <row r="121" spans="1:17" ht="13.5" customHeight="1">
      <c r="A121" s="478"/>
      <c r="B121" s="481"/>
      <c r="C121" s="63" t="s">
        <v>785</v>
      </c>
      <c r="D121" s="57">
        <v>2030</v>
      </c>
      <c r="E121" s="57">
        <v>2390</v>
      </c>
      <c r="F121" s="57">
        <v>2570</v>
      </c>
      <c r="G121" s="57">
        <v>2830</v>
      </c>
      <c r="H121" s="57" t="s">
        <v>1141</v>
      </c>
      <c r="I121" s="57" t="s">
        <v>1141</v>
      </c>
      <c r="J121" s="56">
        <v>440</v>
      </c>
      <c r="K121" s="56">
        <v>18</v>
      </c>
      <c r="L121" s="56">
        <v>54</v>
      </c>
      <c r="M121" s="56">
        <v>68</v>
      </c>
      <c r="N121" s="56">
        <v>94</v>
      </c>
      <c r="O121" s="56">
        <v>300</v>
      </c>
      <c r="P121" s="56">
        <v>334</v>
      </c>
      <c r="Q121" s="219">
        <v>602</v>
      </c>
    </row>
    <row r="122" spans="1:17" ht="13.5" customHeight="1">
      <c r="A122" s="478"/>
      <c r="B122" s="481"/>
      <c r="C122" s="63" t="s">
        <v>654</v>
      </c>
      <c r="D122" s="57">
        <v>2187</v>
      </c>
      <c r="E122" s="57">
        <v>2587</v>
      </c>
      <c r="F122" s="57">
        <v>2787</v>
      </c>
      <c r="G122" s="57">
        <v>3067</v>
      </c>
      <c r="H122" s="57" t="s">
        <v>1141</v>
      </c>
      <c r="I122" s="57" t="s">
        <v>1141</v>
      </c>
      <c r="J122" s="56">
        <v>440</v>
      </c>
      <c r="K122" s="56">
        <v>22</v>
      </c>
      <c r="L122" s="56">
        <v>66</v>
      </c>
      <c r="M122" s="56">
        <v>80</v>
      </c>
      <c r="N122" s="56">
        <v>108</v>
      </c>
      <c r="O122" s="56">
        <v>352</v>
      </c>
      <c r="P122" s="56">
        <v>390</v>
      </c>
      <c r="Q122" s="219">
        <v>704</v>
      </c>
    </row>
    <row r="123" spans="1:17" ht="13.5" customHeight="1">
      <c r="A123" s="479"/>
      <c r="B123" s="488"/>
      <c r="C123" s="63" t="s">
        <v>653</v>
      </c>
      <c r="D123" s="57">
        <v>2341</v>
      </c>
      <c r="E123" s="57">
        <v>2781</v>
      </c>
      <c r="F123" s="57">
        <v>3021</v>
      </c>
      <c r="G123" s="57">
        <v>3341</v>
      </c>
      <c r="H123" s="57" t="s">
        <v>1141</v>
      </c>
      <c r="I123" s="57" t="s">
        <v>1141</v>
      </c>
      <c r="J123" s="56">
        <v>440</v>
      </c>
      <c r="K123" s="56">
        <v>22</v>
      </c>
      <c r="L123" s="56">
        <v>72</v>
      </c>
      <c r="M123" s="56">
        <v>90</v>
      </c>
      <c r="N123" s="56">
        <v>124</v>
      </c>
      <c r="O123" s="56">
        <v>400</v>
      </c>
      <c r="P123" s="56">
        <v>444</v>
      </c>
      <c r="Q123" s="219">
        <v>802</v>
      </c>
    </row>
    <row r="124" spans="1:17" ht="13.5" customHeight="1">
      <c r="A124" s="477"/>
      <c r="B124" s="480" t="s">
        <v>786</v>
      </c>
      <c r="C124" s="63" t="s">
        <v>729</v>
      </c>
      <c r="D124" s="57">
        <v>1731</v>
      </c>
      <c r="E124" s="57">
        <v>2041</v>
      </c>
      <c r="F124" s="57">
        <v>2201</v>
      </c>
      <c r="G124" s="57">
        <v>2411</v>
      </c>
      <c r="H124" s="57" t="s">
        <v>1141</v>
      </c>
      <c r="I124" s="57" t="s">
        <v>1141</v>
      </c>
      <c r="J124" s="56">
        <v>440</v>
      </c>
      <c r="K124" s="56">
        <v>14</v>
      </c>
      <c r="L124" s="56">
        <v>36</v>
      </c>
      <c r="M124" s="56">
        <v>46</v>
      </c>
      <c r="N124" s="56">
        <v>64</v>
      </c>
      <c r="O124" s="56">
        <v>200</v>
      </c>
      <c r="P124" s="56">
        <v>224</v>
      </c>
      <c r="Q124" s="219">
        <v>402</v>
      </c>
    </row>
    <row r="125" spans="1:17" ht="13.5" customHeight="1">
      <c r="A125" s="478"/>
      <c r="B125" s="481"/>
      <c r="C125" s="63" t="s">
        <v>656</v>
      </c>
      <c r="D125" s="57">
        <v>1932</v>
      </c>
      <c r="E125" s="57">
        <v>2282</v>
      </c>
      <c r="F125" s="57">
        <v>2462</v>
      </c>
      <c r="G125" s="57">
        <v>2732</v>
      </c>
      <c r="H125" s="57" t="s">
        <v>1141</v>
      </c>
      <c r="I125" s="57" t="s">
        <v>1141</v>
      </c>
      <c r="J125" s="56">
        <v>440</v>
      </c>
      <c r="K125" s="56">
        <v>14</v>
      </c>
      <c r="L125" s="56">
        <v>44</v>
      </c>
      <c r="M125" s="56">
        <v>54</v>
      </c>
      <c r="N125" s="56">
        <v>76</v>
      </c>
      <c r="O125" s="56">
        <v>248</v>
      </c>
      <c r="P125" s="56">
        <v>276</v>
      </c>
      <c r="Q125" s="219">
        <v>500</v>
      </c>
    </row>
    <row r="126" spans="1:17" ht="13.5" customHeight="1">
      <c r="A126" s="478"/>
      <c r="B126" s="481"/>
      <c r="C126" s="63" t="s">
        <v>785</v>
      </c>
      <c r="D126" s="57">
        <v>2080</v>
      </c>
      <c r="E126" s="57">
        <v>2490</v>
      </c>
      <c r="F126" s="57">
        <v>2690</v>
      </c>
      <c r="G126" s="57">
        <v>2990</v>
      </c>
      <c r="H126" s="57" t="s">
        <v>1141</v>
      </c>
      <c r="I126" s="57" t="s">
        <v>1141</v>
      </c>
      <c r="J126" s="56">
        <v>440</v>
      </c>
      <c r="K126" s="56">
        <v>18</v>
      </c>
      <c r="L126" s="56">
        <v>54</v>
      </c>
      <c r="M126" s="56">
        <v>68</v>
      </c>
      <c r="N126" s="56">
        <v>94</v>
      </c>
      <c r="O126" s="56">
        <v>300</v>
      </c>
      <c r="P126" s="56">
        <v>334</v>
      </c>
      <c r="Q126" s="219">
        <v>602</v>
      </c>
    </row>
    <row r="127" spans="1:17" ht="13.5" customHeight="1">
      <c r="A127" s="478"/>
      <c r="B127" s="481"/>
      <c r="C127" s="63" t="s">
        <v>654</v>
      </c>
      <c r="D127" s="57">
        <v>2251</v>
      </c>
      <c r="E127" s="57">
        <v>2701</v>
      </c>
      <c r="F127" s="57">
        <v>2931</v>
      </c>
      <c r="G127" s="57">
        <v>3251</v>
      </c>
      <c r="H127" s="57" t="s">
        <v>1141</v>
      </c>
      <c r="I127" s="57" t="s">
        <v>1141</v>
      </c>
      <c r="J127" s="56">
        <v>440</v>
      </c>
      <c r="K127" s="56">
        <v>22</v>
      </c>
      <c r="L127" s="56">
        <v>66</v>
      </c>
      <c r="M127" s="56">
        <v>80</v>
      </c>
      <c r="N127" s="56">
        <v>108</v>
      </c>
      <c r="O127" s="56">
        <v>352</v>
      </c>
      <c r="P127" s="56">
        <v>390</v>
      </c>
      <c r="Q127" s="219">
        <v>704</v>
      </c>
    </row>
    <row r="128" spans="1:17" ht="13.5" customHeight="1">
      <c r="A128" s="479"/>
      <c r="B128" s="488"/>
      <c r="C128" s="63" t="s">
        <v>653</v>
      </c>
      <c r="D128" s="57">
        <v>2405</v>
      </c>
      <c r="E128" s="57">
        <v>2905</v>
      </c>
      <c r="F128" s="57">
        <v>3175</v>
      </c>
      <c r="G128" s="57">
        <v>3535</v>
      </c>
      <c r="H128" s="57" t="s">
        <v>1141</v>
      </c>
      <c r="I128" s="57" t="s">
        <v>1141</v>
      </c>
      <c r="J128" s="56">
        <v>440</v>
      </c>
      <c r="K128" s="56">
        <v>22</v>
      </c>
      <c r="L128" s="56">
        <v>72</v>
      </c>
      <c r="M128" s="56">
        <v>90</v>
      </c>
      <c r="N128" s="56">
        <v>124</v>
      </c>
      <c r="O128" s="56">
        <v>400</v>
      </c>
      <c r="P128" s="56">
        <v>444</v>
      </c>
      <c r="Q128" s="219">
        <v>802</v>
      </c>
    </row>
    <row r="129" spans="1:17" ht="35.25" customHeight="1">
      <c r="A129" s="90"/>
      <c r="B129" s="59" t="s">
        <v>784</v>
      </c>
      <c r="C129" s="63" t="s">
        <v>683</v>
      </c>
      <c r="D129" s="57">
        <v>978</v>
      </c>
      <c r="E129" s="57">
        <v>1158</v>
      </c>
      <c r="F129" s="57">
        <v>1248</v>
      </c>
      <c r="G129" s="57">
        <v>1378</v>
      </c>
      <c r="H129" s="57" t="s">
        <v>1141</v>
      </c>
      <c r="I129" s="57" t="s">
        <v>1141</v>
      </c>
      <c r="J129" s="56">
        <v>220</v>
      </c>
      <c r="K129" s="66"/>
      <c r="L129" s="66"/>
      <c r="M129" s="66"/>
      <c r="N129" s="66"/>
      <c r="O129" s="56"/>
      <c r="P129" s="56"/>
      <c r="Q129" s="219"/>
    </row>
    <row r="130" spans="1:17" ht="36" customHeight="1">
      <c r="A130" s="94"/>
      <c r="B130" s="59" t="s">
        <v>783</v>
      </c>
      <c r="C130" s="63" t="s">
        <v>683</v>
      </c>
      <c r="D130" s="57">
        <v>1123</v>
      </c>
      <c r="E130" s="57">
        <v>1343</v>
      </c>
      <c r="F130" s="57">
        <v>1463</v>
      </c>
      <c r="G130" s="57">
        <v>1623</v>
      </c>
      <c r="H130" s="57" t="s">
        <v>1141</v>
      </c>
      <c r="I130" s="57" t="s">
        <v>1141</v>
      </c>
      <c r="J130" s="56">
        <v>220</v>
      </c>
      <c r="K130" s="66"/>
      <c r="L130" s="66"/>
      <c r="M130" s="66"/>
      <c r="N130" s="66"/>
      <c r="O130" s="56"/>
      <c r="P130" s="56"/>
      <c r="Q130" s="219"/>
    </row>
    <row r="131" spans="1:17" ht="12.75" customHeight="1">
      <c r="A131" s="494"/>
      <c r="B131" s="485" t="s">
        <v>782</v>
      </c>
      <c r="C131" s="63" t="s">
        <v>683</v>
      </c>
      <c r="D131" s="57">
        <v>730</v>
      </c>
      <c r="E131" s="57">
        <v>800</v>
      </c>
      <c r="F131" s="57">
        <v>840</v>
      </c>
      <c r="G131" s="57">
        <v>890</v>
      </c>
      <c r="H131" s="57">
        <v>970</v>
      </c>
      <c r="I131" s="57">
        <v>1080</v>
      </c>
      <c r="J131" s="56">
        <v>220</v>
      </c>
      <c r="K131" s="66"/>
      <c r="L131" s="66"/>
      <c r="M131" s="66"/>
      <c r="N131" s="66"/>
      <c r="O131" s="56"/>
      <c r="P131" s="56"/>
      <c r="Q131" s="219"/>
    </row>
    <row r="132" spans="1:17" ht="12.75" customHeight="1">
      <c r="A132" s="494"/>
      <c r="B132" s="485"/>
      <c r="C132" s="63" t="s">
        <v>769</v>
      </c>
      <c r="D132" s="57">
        <v>740</v>
      </c>
      <c r="E132" s="57">
        <v>820</v>
      </c>
      <c r="F132" s="57">
        <v>870</v>
      </c>
      <c r="G132" s="57">
        <v>920</v>
      </c>
      <c r="H132" s="57">
        <v>1010</v>
      </c>
      <c r="I132" s="57">
        <v>1120</v>
      </c>
      <c r="J132" s="56">
        <v>220</v>
      </c>
      <c r="K132" s="66"/>
      <c r="L132" s="66"/>
      <c r="M132" s="66"/>
      <c r="N132" s="66"/>
      <c r="O132" s="56"/>
      <c r="P132" s="56"/>
      <c r="Q132" s="219"/>
    </row>
    <row r="133" spans="1:17" ht="12.75" customHeight="1">
      <c r="A133" s="494"/>
      <c r="B133" s="485"/>
      <c r="C133" s="63" t="s">
        <v>647</v>
      </c>
      <c r="D133" s="57">
        <v>733</v>
      </c>
      <c r="E133" s="57">
        <v>823</v>
      </c>
      <c r="F133" s="57">
        <v>873</v>
      </c>
      <c r="G133" s="57">
        <v>943</v>
      </c>
      <c r="H133" s="57">
        <v>1023</v>
      </c>
      <c r="I133" s="57">
        <v>1143</v>
      </c>
      <c r="J133" s="56">
        <v>220</v>
      </c>
      <c r="K133" s="66"/>
      <c r="L133" s="66"/>
      <c r="M133" s="66"/>
      <c r="N133" s="66"/>
      <c r="O133" s="56"/>
      <c r="P133" s="56"/>
      <c r="Q133" s="219"/>
    </row>
    <row r="134" spans="1:17" ht="12.75" customHeight="1">
      <c r="A134" s="494"/>
      <c r="B134" s="485"/>
      <c r="C134" s="63" t="s">
        <v>645</v>
      </c>
      <c r="D134" s="57">
        <v>797</v>
      </c>
      <c r="E134" s="57">
        <v>907</v>
      </c>
      <c r="F134" s="57">
        <v>967</v>
      </c>
      <c r="G134" s="57">
        <v>1047</v>
      </c>
      <c r="H134" s="57">
        <v>1137</v>
      </c>
      <c r="I134" s="57">
        <v>1267</v>
      </c>
      <c r="J134" s="56">
        <v>220</v>
      </c>
      <c r="K134" s="66"/>
      <c r="L134" s="66"/>
      <c r="M134" s="66"/>
      <c r="N134" s="66"/>
      <c r="O134" s="56"/>
      <c r="P134" s="56"/>
      <c r="Q134" s="219"/>
    </row>
    <row r="135" spans="1:17" ht="12.75" customHeight="1">
      <c r="A135" s="494"/>
      <c r="B135" s="485"/>
      <c r="C135" s="63" t="s">
        <v>656</v>
      </c>
      <c r="D135" s="57">
        <v>923</v>
      </c>
      <c r="E135" s="57">
        <v>1053</v>
      </c>
      <c r="F135" s="57">
        <v>1123</v>
      </c>
      <c r="G135" s="57">
        <v>1213</v>
      </c>
      <c r="H135" s="57">
        <v>1313</v>
      </c>
      <c r="I135" s="57">
        <v>1463</v>
      </c>
      <c r="J135" s="56">
        <v>220</v>
      </c>
      <c r="K135" s="66"/>
      <c r="L135" s="66"/>
      <c r="M135" s="66"/>
      <c r="N135" s="66"/>
      <c r="O135" s="56"/>
      <c r="P135" s="56"/>
      <c r="Q135" s="219"/>
    </row>
    <row r="136" spans="1:17" ht="12.75" customHeight="1">
      <c r="A136" s="494"/>
      <c r="B136" s="485"/>
      <c r="C136" s="63" t="s">
        <v>655</v>
      </c>
      <c r="D136" s="57">
        <v>983</v>
      </c>
      <c r="E136" s="57">
        <v>1133</v>
      </c>
      <c r="F136" s="57">
        <v>1203</v>
      </c>
      <c r="G136" s="57">
        <v>1313</v>
      </c>
      <c r="H136" s="57">
        <v>1423</v>
      </c>
      <c r="I136" s="57">
        <v>1583</v>
      </c>
      <c r="J136" s="56">
        <v>220</v>
      </c>
      <c r="K136" s="66"/>
      <c r="L136" s="66"/>
      <c r="M136" s="66"/>
      <c r="N136" s="66"/>
      <c r="O136" s="56"/>
      <c r="P136" s="56"/>
      <c r="Q136" s="219"/>
    </row>
    <row r="137" spans="1:17" ht="12.75" customHeight="1">
      <c r="A137" s="494"/>
      <c r="B137" s="485"/>
      <c r="C137" s="63" t="s">
        <v>654</v>
      </c>
      <c r="D137" s="57">
        <v>1286</v>
      </c>
      <c r="E137" s="57">
        <v>1446</v>
      </c>
      <c r="F137" s="57">
        <v>1536</v>
      </c>
      <c r="G137" s="57">
        <v>1656</v>
      </c>
      <c r="H137" s="57">
        <v>1776</v>
      </c>
      <c r="I137" s="57">
        <v>1956</v>
      </c>
      <c r="J137" s="56">
        <v>220</v>
      </c>
      <c r="K137" s="66"/>
      <c r="L137" s="66"/>
      <c r="M137" s="66"/>
      <c r="N137" s="66"/>
      <c r="O137" s="56"/>
      <c r="P137" s="56"/>
      <c r="Q137" s="219"/>
    </row>
    <row r="138" spans="1:17" ht="12.75" customHeight="1">
      <c r="A138" s="494"/>
      <c r="B138" s="485"/>
      <c r="C138" s="63" t="s">
        <v>653</v>
      </c>
      <c r="D138" s="57">
        <v>1339</v>
      </c>
      <c r="E138" s="57">
        <v>1519</v>
      </c>
      <c r="F138" s="57">
        <v>1619</v>
      </c>
      <c r="G138" s="57">
        <v>1749</v>
      </c>
      <c r="H138" s="57">
        <v>1879</v>
      </c>
      <c r="I138" s="57">
        <v>2069</v>
      </c>
      <c r="J138" s="56">
        <v>220</v>
      </c>
      <c r="K138" s="66"/>
      <c r="L138" s="66"/>
      <c r="M138" s="66"/>
      <c r="N138" s="66"/>
      <c r="O138" s="56"/>
      <c r="P138" s="56"/>
      <c r="Q138" s="219"/>
    </row>
    <row r="139" spans="1:17" ht="12.75" customHeight="1">
      <c r="A139" s="87" t="s">
        <v>723</v>
      </c>
      <c r="B139" s="86"/>
      <c r="C139" s="85"/>
      <c r="D139" s="85"/>
      <c r="E139" s="84"/>
      <c r="F139" s="84"/>
      <c r="G139" s="84"/>
      <c r="H139" s="84"/>
      <c r="I139" s="84"/>
      <c r="J139" s="72"/>
      <c r="K139" s="95"/>
      <c r="L139" s="93" t="s">
        <v>780</v>
      </c>
      <c r="M139" s="95"/>
      <c r="N139" s="95"/>
      <c r="O139" s="72"/>
      <c r="P139" s="72"/>
      <c r="Q139" s="220"/>
    </row>
    <row r="140" spans="1:17" ht="12.75" customHeight="1">
      <c r="A140" s="65" t="s">
        <v>674</v>
      </c>
      <c r="B140" s="65"/>
      <c r="C140" s="65"/>
      <c r="D140" s="65"/>
      <c r="E140" s="65"/>
      <c r="F140" s="71"/>
      <c r="G140" s="71"/>
      <c r="H140" s="215"/>
      <c r="I140" s="215"/>
      <c r="J140" s="71"/>
      <c r="K140" s="65"/>
      <c r="L140" s="65" t="s">
        <v>673</v>
      </c>
      <c r="M140" s="65"/>
      <c r="N140" s="65"/>
    </row>
    <row r="141" spans="1:17" ht="16.5" customHeight="1">
      <c r="A141" s="472" t="s">
        <v>70</v>
      </c>
      <c r="B141" s="472" t="s">
        <v>71</v>
      </c>
      <c r="C141" s="472" t="s">
        <v>72</v>
      </c>
      <c r="D141" s="476" t="s">
        <v>1214</v>
      </c>
      <c r="E141" s="476" t="s">
        <v>672</v>
      </c>
      <c r="F141" s="472" t="s">
        <v>671</v>
      </c>
      <c r="G141" s="476" t="s">
        <v>670</v>
      </c>
      <c r="H141" s="495" t="s">
        <v>1139</v>
      </c>
      <c r="I141" s="495" t="s">
        <v>1140</v>
      </c>
      <c r="J141" s="487" t="s">
        <v>76</v>
      </c>
      <c r="K141" s="486" t="s">
        <v>78</v>
      </c>
      <c r="L141" s="486"/>
      <c r="M141" s="486"/>
      <c r="N141" s="486"/>
      <c r="O141" s="486"/>
      <c r="P141" s="486"/>
      <c r="Q141" s="486"/>
    </row>
    <row r="142" spans="1:17" ht="16.5" customHeight="1">
      <c r="A142" s="472"/>
      <c r="B142" s="472"/>
      <c r="C142" s="472"/>
      <c r="D142" s="493"/>
      <c r="E142" s="493"/>
      <c r="F142" s="472"/>
      <c r="G142" s="493"/>
      <c r="H142" s="496"/>
      <c r="I142" s="496"/>
      <c r="J142" s="487"/>
      <c r="K142" s="212" t="s">
        <v>79</v>
      </c>
      <c r="L142" s="213" t="s">
        <v>80</v>
      </c>
      <c r="M142" s="212" t="s">
        <v>81</v>
      </c>
      <c r="N142" s="213" t="s">
        <v>82</v>
      </c>
      <c r="O142" s="212" t="s">
        <v>83</v>
      </c>
      <c r="P142" s="213" t="s">
        <v>84</v>
      </c>
      <c r="Q142" s="219" t="s">
        <v>1149</v>
      </c>
    </row>
    <row r="143" spans="1:17" ht="12.75" customHeight="1">
      <c r="A143" s="494"/>
      <c r="B143" s="481" t="s">
        <v>781</v>
      </c>
      <c r="C143" s="228" t="s">
        <v>683</v>
      </c>
      <c r="D143" s="57">
        <v>783</v>
      </c>
      <c r="E143" s="145">
        <v>863</v>
      </c>
      <c r="F143" s="145">
        <v>913</v>
      </c>
      <c r="G143" s="145">
        <v>973</v>
      </c>
      <c r="H143" s="145">
        <v>1053</v>
      </c>
      <c r="I143" s="145">
        <v>1173</v>
      </c>
      <c r="J143" s="214">
        <v>220</v>
      </c>
      <c r="K143" s="213"/>
      <c r="L143" s="213"/>
      <c r="M143" s="213"/>
      <c r="N143" s="213"/>
      <c r="O143" s="214"/>
      <c r="P143" s="214"/>
      <c r="Q143" s="229"/>
    </row>
    <row r="144" spans="1:17" ht="12.75" customHeight="1">
      <c r="A144" s="494"/>
      <c r="B144" s="481"/>
      <c r="C144" s="63" t="s">
        <v>769</v>
      </c>
      <c r="D144" s="57">
        <v>776</v>
      </c>
      <c r="E144" s="57">
        <v>876</v>
      </c>
      <c r="F144" s="57">
        <v>926</v>
      </c>
      <c r="G144" s="57">
        <v>996</v>
      </c>
      <c r="H144" s="57">
        <v>1076</v>
      </c>
      <c r="I144" s="57">
        <v>1196</v>
      </c>
      <c r="J144" s="56">
        <v>220</v>
      </c>
      <c r="K144" s="66"/>
      <c r="L144" s="66"/>
      <c r="M144" s="66"/>
      <c r="N144" s="66"/>
      <c r="O144" s="56"/>
      <c r="P144" s="56"/>
      <c r="Q144" s="219"/>
    </row>
    <row r="145" spans="1:17" ht="12.75" customHeight="1">
      <c r="A145" s="494"/>
      <c r="B145" s="481"/>
      <c r="C145" s="63" t="s">
        <v>647</v>
      </c>
      <c r="D145" s="57">
        <v>775</v>
      </c>
      <c r="E145" s="57">
        <v>885</v>
      </c>
      <c r="F145" s="57">
        <v>945</v>
      </c>
      <c r="G145" s="57">
        <v>1025</v>
      </c>
      <c r="H145" s="57">
        <v>1105</v>
      </c>
      <c r="I145" s="57">
        <v>1235</v>
      </c>
      <c r="J145" s="56">
        <v>220</v>
      </c>
      <c r="K145" s="66"/>
      <c r="L145" s="66"/>
      <c r="M145" s="66"/>
      <c r="N145" s="66"/>
      <c r="O145" s="56"/>
      <c r="P145" s="56"/>
      <c r="Q145" s="219"/>
    </row>
    <row r="146" spans="1:17" ht="12.75" customHeight="1">
      <c r="A146" s="494"/>
      <c r="B146" s="481"/>
      <c r="C146" s="63" t="s">
        <v>645</v>
      </c>
      <c r="D146" s="57">
        <v>845</v>
      </c>
      <c r="E146" s="57">
        <v>985</v>
      </c>
      <c r="F146" s="57">
        <v>1055</v>
      </c>
      <c r="G146" s="57">
        <v>1145</v>
      </c>
      <c r="H146" s="57">
        <v>1235</v>
      </c>
      <c r="I146" s="57">
        <v>1385</v>
      </c>
      <c r="J146" s="56">
        <v>220</v>
      </c>
      <c r="K146" s="66"/>
      <c r="L146" s="66"/>
      <c r="M146" s="66"/>
      <c r="N146" s="66"/>
      <c r="O146" s="56"/>
      <c r="P146" s="56"/>
      <c r="Q146" s="219"/>
    </row>
    <row r="147" spans="1:17" ht="12.75" customHeight="1">
      <c r="A147" s="494"/>
      <c r="B147" s="481"/>
      <c r="C147" s="63" t="s">
        <v>656</v>
      </c>
      <c r="D147" s="57">
        <v>983</v>
      </c>
      <c r="E147" s="57">
        <v>1133</v>
      </c>
      <c r="F147" s="57">
        <v>1213</v>
      </c>
      <c r="G147" s="57">
        <v>1333</v>
      </c>
      <c r="H147" s="57">
        <v>1423</v>
      </c>
      <c r="I147" s="57">
        <v>1583</v>
      </c>
      <c r="J147" s="56">
        <v>220</v>
      </c>
      <c r="K147" s="66"/>
      <c r="L147" s="66"/>
      <c r="M147" s="66"/>
      <c r="N147" s="66"/>
      <c r="O147" s="56"/>
      <c r="P147" s="56"/>
      <c r="Q147" s="219"/>
    </row>
    <row r="148" spans="1:17" ht="12.75" customHeight="1">
      <c r="A148" s="494"/>
      <c r="B148" s="481"/>
      <c r="C148" s="63" t="s">
        <v>655</v>
      </c>
      <c r="D148" s="57">
        <v>1038</v>
      </c>
      <c r="E148" s="57">
        <v>1218</v>
      </c>
      <c r="F148" s="57">
        <v>1308</v>
      </c>
      <c r="G148" s="57">
        <v>1438</v>
      </c>
      <c r="H148" s="57">
        <v>1538</v>
      </c>
      <c r="I148" s="57">
        <v>1708</v>
      </c>
      <c r="J148" s="56">
        <v>220</v>
      </c>
      <c r="K148" s="66"/>
      <c r="L148" s="66"/>
      <c r="M148" s="66"/>
      <c r="N148" s="66"/>
      <c r="O148" s="56"/>
      <c r="P148" s="56"/>
      <c r="Q148" s="219"/>
    </row>
    <row r="149" spans="1:17" ht="12.75" customHeight="1">
      <c r="A149" s="494"/>
      <c r="B149" s="481"/>
      <c r="C149" s="63" t="s">
        <v>654</v>
      </c>
      <c r="D149" s="57">
        <v>1359</v>
      </c>
      <c r="E149" s="57">
        <v>1549</v>
      </c>
      <c r="F149" s="57">
        <v>1659</v>
      </c>
      <c r="G149" s="57">
        <v>1799</v>
      </c>
      <c r="H149" s="57">
        <v>1909</v>
      </c>
      <c r="I149" s="57">
        <v>2099</v>
      </c>
      <c r="J149" s="56">
        <v>220</v>
      </c>
      <c r="K149" s="66"/>
      <c r="L149" s="66"/>
      <c r="M149" s="66"/>
      <c r="N149" s="66"/>
      <c r="O149" s="56"/>
      <c r="P149" s="56"/>
      <c r="Q149" s="219"/>
    </row>
    <row r="150" spans="1:17" ht="12.75" customHeight="1">
      <c r="A150" s="494"/>
      <c r="B150" s="488"/>
      <c r="C150" s="63" t="s">
        <v>653</v>
      </c>
      <c r="D150" s="57">
        <v>1412</v>
      </c>
      <c r="E150" s="57">
        <v>1632</v>
      </c>
      <c r="F150" s="57">
        <v>1752</v>
      </c>
      <c r="G150" s="57">
        <v>1912</v>
      </c>
      <c r="H150" s="57">
        <v>2022</v>
      </c>
      <c r="I150" s="57">
        <v>2222</v>
      </c>
      <c r="J150" s="56">
        <v>220</v>
      </c>
      <c r="K150" s="66"/>
      <c r="L150" s="66"/>
      <c r="M150" s="66"/>
      <c r="N150" s="66"/>
      <c r="O150" s="56"/>
      <c r="P150" s="56"/>
      <c r="Q150" s="219"/>
    </row>
    <row r="151" spans="1:17" ht="12.75" customHeight="1">
      <c r="A151" s="494"/>
      <c r="B151" s="480" t="s">
        <v>779</v>
      </c>
      <c r="C151" s="63" t="s">
        <v>683</v>
      </c>
      <c r="D151" s="57">
        <v>820</v>
      </c>
      <c r="E151" s="57">
        <v>910</v>
      </c>
      <c r="F151" s="57">
        <v>970</v>
      </c>
      <c r="G151" s="57">
        <v>1040</v>
      </c>
      <c r="H151" s="57">
        <v>1120</v>
      </c>
      <c r="I151" s="57">
        <v>1240</v>
      </c>
      <c r="J151" s="56">
        <v>220</v>
      </c>
      <c r="K151" s="66"/>
      <c r="L151" s="66"/>
      <c r="M151" s="66"/>
      <c r="N151" s="66"/>
      <c r="O151" s="56"/>
      <c r="P151" s="56"/>
      <c r="Q151" s="219"/>
    </row>
    <row r="152" spans="1:17" ht="12.75" customHeight="1">
      <c r="A152" s="494"/>
      <c r="B152" s="481"/>
      <c r="C152" s="63" t="s">
        <v>769</v>
      </c>
      <c r="D152" s="57">
        <v>814</v>
      </c>
      <c r="E152" s="57">
        <v>924</v>
      </c>
      <c r="F152" s="57">
        <v>984</v>
      </c>
      <c r="G152" s="57">
        <v>1064</v>
      </c>
      <c r="H152" s="57">
        <v>1144</v>
      </c>
      <c r="I152" s="57">
        <v>1274</v>
      </c>
      <c r="J152" s="56">
        <v>220</v>
      </c>
      <c r="K152" s="66"/>
      <c r="L152" s="66"/>
      <c r="M152" s="66"/>
      <c r="N152" s="66"/>
      <c r="O152" s="56"/>
      <c r="P152" s="56"/>
      <c r="Q152" s="219"/>
    </row>
    <row r="153" spans="1:17" ht="12.75" customHeight="1">
      <c r="A153" s="494"/>
      <c r="B153" s="481"/>
      <c r="C153" s="63" t="s">
        <v>647</v>
      </c>
      <c r="D153" s="57">
        <v>813</v>
      </c>
      <c r="E153" s="57">
        <v>943</v>
      </c>
      <c r="F153" s="57">
        <v>1003</v>
      </c>
      <c r="G153" s="57">
        <v>1093</v>
      </c>
      <c r="H153" s="57">
        <v>1183</v>
      </c>
      <c r="I153" s="57">
        <v>1313</v>
      </c>
      <c r="J153" s="56">
        <v>220</v>
      </c>
      <c r="K153" s="66"/>
      <c r="L153" s="66"/>
      <c r="M153" s="66"/>
      <c r="N153" s="66"/>
      <c r="O153" s="56"/>
      <c r="P153" s="56"/>
      <c r="Q153" s="219"/>
    </row>
    <row r="154" spans="1:17" ht="12.75" customHeight="1">
      <c r="A154" s="494"/>
      <c r="B154" s="481"/>
      <c r="C154" s="63" t="s">
        <v>645</v>
      </c>
      <c r="D154" s="57">
        <v>881</v>
      </c>
      <c r="E154" s="57">
        <v>1031</v>
      </c>
      <c r="F154" s="57">
        <v>1101</v>
      </c>
      <c r="G154" s="57">
        <v>1211</v>
      </c>
      <c r="H154" s="57">
        <v>1301</v>
      </c>
      <c r="I154" s="57">
        <v>1451</v>
      </c>
      <c r="J154" s="56">
        <v>220</v>
      </c>
      <c r="K154" s="66"/>
      <c r="L154" s="66"/>
      <c r="M154" s="66"/>
      <c r="N154" s="66"/>
      <c r="O154" s="56"/>
      <c r="P154" s="56"/>
      <c r="Q154" s="219"/>
    </row>
    <row r="155" spans="1:17" ht="12.75" customHeight="1">
      <c r="A155" s="494"/>
      <c r="B155" s="481"/>
      <c r="C155" s="63" t="s">
        <v>656</v>
      </c>
      <c r="D155" s="57">
        <v>1018</v>
      </c>
      <c r="E155" s="57">
        <v>1188</v>
      </c>
      <c r="F155" s="57">
        <v>1278</v>
      </c>
      <c r="G155" s="57">
        <v>1398</v>
      </c>
      <c r="H155" s="57">
        <v>1498</v>
      </c>
      <c r="I155" s="57">
        <v>1658</v>
      </c>
      <c r="J155" s="56">
        <v>220</v>
      </c>
      <c r="K155" s="66"/>
      <c r="L155" s="66"/>
      <c r="M155" s="66"/>
      <c r="N155" s="66"/>
      <c r="O155" s="56"/>
      <c r="P155" s="56"/>
      <c r="Q155" s="219"/>
    </row>
    <row r="156" spans="1:17" ht="12.75" customHeight="1">
      <c r="A156" s="494"/>
      <c r="B156" s="481"/>
      <c r="C156" s="63" t="s">
        <v>655</v>
      </c>
      <c r="D156" s="57">
        <v>1078</v>
      </c>
      <c r="E156" s="57">
        <v>1278</v>
      </c>
      <c r="F156" s="57">
        <v>1378</v>
      </c>
      <c r="G156" s="57">
        <v>1528</v>
      </c>
      <c r="H156" s="57">
        <v>1618</v>
      </c>
      <c r="I156" s="57">
        <v>1798</v>
      </c>
      <c r="J156" s="56">
        <v>220</v>
      </c>
      <c r="K156" s="66"/>
      <c r="L156" s="66"/>
      <c r="M156" s="66"/>
      <c r="N156" s="66"/>
      <c r="O156" s="56"/>
      <c r="P156" s="56"/>
      <c r="Q156" s="219"/>
    </row>
    <row r="157" spans="1:17" ht="12.75" customHeight="1">
      <c r="A157" s="494"/>
      <c r="B157" s="481"/>
      <c r="C157" s="63" t="s">
        <v>654</v>
      </c>
      <c r="D157" s="57">
        <v>1396</v>
      </c>
      <c r="E157" s="57">
        <v>1616</v>
      </c>
      <c r="F157" s="57">
        <v>1736</v>
      </c>
      <c r="G157" s="57">
        <v>1896</v>
      </c>
      <c r="H157" s="57">
        <v>1996</v>
      </c>
      <c r="I157" s="57">
        <v>2186</v>
      </c>
      <c r="J157" s="56">
        <v>220</v>
      </c>
      <c r="K157" s="66"/>
      <c r="L157" s="66"/>
      <c r="M157" s="66"/>
      <c r="N157" s="66"/>
      <c r="O157" s="56"/>
      <c r="P157" s="56"/>
      <c r="Q157" s="219"/>
    </row>
    <row r="158" spans="1:17" ht="12.75" customHeight="1">
      <c r="A158" s="494"/>
      <c r="B158" s="488"/>
      <c r="C158" s="63" t="s">
        <v>653</v>
      </c>
      <c r="D158" s="57">
        <v>1475</v>
      </c>
      <c r="E158" s="57">
        <v>1715</v>
      </c>
      <c r="F158" s="57">
        <v>1845</v>
      </c>
      <c r="G158" s="57">
        <v>2025</v>
      </c>
      <c r="H158" s="57">
        <v>2135</v>
      </c>
      <c r="I158" s="57">
        <v>2345</v>
      </c>
      <c r="J158" s="56">
        <v>220</v>
      </c>
      <c r="K158" s="66"/>
      <c r="L158" s="66"/>
      <c r="M158" s="66"/>
      <c r="N158" s="66"/>
      <c r="O158" s="56"/>
      <c r="P158" s="56"/>
      <c r="Q158" s="219"/>
    </row>
    <row r="159" spans="1:17" ht="12.75" customHeight="1">
      <c r="A159" s="494"/>
      <c r="B159" s="480" t="s">
        <v>1184</v>
      </c>
      <c r="C159" s="63" t="s">
        <v>647</v>
      </c>
      <c r="D159" s="57">
        <v>833</v>
      </c>
      <c r="E159" s="57">
        <v>973</v>
      </c>
      <c r="F159" s="57">
        <v>1053</v>
      </c>
      <c r="G159" s="57">
        <v>1153</v>
      </c>
      <c r="H159" s="57">
        <v>1243</v>
      </c>
      <c r="I159" s="57">
        <v>1383</v>
      </c>
      <c r="J159" s="56">
        <v>220</v>
      </c>
      <c r="K159" s="66"/>
      <c r="L159" s="66"/>
      <c r="M159" s="66"/>
      <c r="N159" s="66"/>
      <c r="O159" s="56"/>
      <c r="P159" s="56"/>
      <c r="Q159" s="219"/>
    </row>
    <row r="160" spans="1:17" ht="12.75" customHeight="1">
      <c r="A160" s="494"/>
      <c r="B160" s="481"/>
      <c r="C160" s="63" t="s">
        <v>645</v>
      </c>
      <c r="D160" s="57">
        <v>903</v>
      </c>
      <c r="E160" s="57">
        <v>1073</v>
      </c>
      <c r="F160" s="57">
        <v>1163</v>
      </c>
      <c r="G160" s="57">
        <v>1293</v>
      </c>
      <c r="H160" s="57">
        <v>1373</v>
      </c>
      <c r="I160" s="57">
        <v>1533</v>
      </c>
      <c r="J160" s="56">
        <v>220</v>
      </c>
      <c r="K160" s="66"/>
      <c r="L160" s="66"/>
      <c r="M160" s="66"/>
      <c r="N160" s="66"/>
      <c r="O160" s="56"/>
      <c r="P160" s="56"/>
      <c r="Q160" s="219"/>
    </row>
    <row r="161" spans="1:17" ht="12.75" customHeight="1">
      <c r="A161" s="494"/>
      <c r="B161" s="481"/>
      <c r="C161" s="63" t="s">
        <v>656</v>
      </c>
      <c r="D161" s="57">
        <v>1073</v>
      </c>
      <c r="E161" s="57">
        <v>1263</v>
      </c>
      <c r="F161" s="57">
        <v>1373</v>
      </c>
      <c r="G161" s="57">
        <v>1513</v>
      </c>
      <c r="H161" s="57">
        <v>1603</v>
      </c>
      <c r="I161" s="57">
        <v>1773</v>
      </c>
      <c r="J161" s="56">
        <v>220</v>
      </c>
      <c r="K161" s="66"/>
      <c r="L161" s="66"/>
      <c r="M161" s="66"/>
      <c r="N161" s="66"/>
      <c r="O161" s="56"/>
      <c r="P161" s="56"/>
      <c r="Q161" s="219"/>
    </row>
    <row r="162" spans="1:17" ht="12.75" customHeight="1">
      <c r="A162" s="494"/>
      <c r="B162" s="481"/>
      <c r="C162" s="63" t="s">
        <v>655</v>
      </c>
      <c r="D162" s="57">
        <v>1138</v>
      </c>
      <c r="E162" s="57">
        <v>1358</v>
      </c>
      <c r="F162" s="57">
        <v>1478</v>
      </c>
      <c r="G162" s="57">
        <v>1638</v>
      </c>
      <c r="H162" s="57">
        <v>1738</v>
      </c>
      <c r="I162" s="57">
        <v>1928</v>
      </c>
      <c r="J162" s="56">
        <v>220</v>
      </c>
      <c r="K162" s="66"/>
      <c r="L162" s="66"/>
      <c r="M162" s="66"/>
      <c r="N162" s="66"/>
      <c r="O162" s="56"/>
      <c r="P162" s="56"/>
      <c r="Q162" s="219"/>
    </row>
    <row r="163" spans="1:17" ht="12.75" customHeight="1">
      <c r="A163" s="494"/>
      <c r="B163" s="481"/>
      <c r="C163" s="63" t="s">
        <v>654</v>
      </c>
      <c r="D163" s="57">
        <v>1208</v>
      </c>
      <c r="E163" s="57">
        <v>1458</v>
      </c>
      <c r="F163" s="57">
        <v>1598</v>
      </c>
      <c r="G163" s="57">
        <v>1778</v>
      </c>
      <c r="H163" s="57">
        <v>1868</v>
      </c>
      <c r="I163" s="57">
        <v>2078</v>
      </c>
      <c r="J163" s="56">
        <v>220</v>
      </c>
      <c r="K163" s="66"/>
      <c r="L163" s="66"/>
      <c r="M163" s="66"/>
      <c r="N163" s="66"/>
      <c r="O163" s="56"/>
      <c r="P163" s="56"/>
      <c r="Q163" s="219"/>
    </row>
    <row r="164" spans="1:17" ht="12.75" customHeight="1">
      <c r="A164" s="494"/>
      <c r="B164" s="481"/>
      <c r="C164" s="63" t="s">
        <v>653</v>
      </c>
      <c r="D164" s="57">
        <v>1278</v>
      </c>
      <c r="E164" s="57">
        <v>1558</v>
      </c>
      <c r="F164" s="57">
        <v>1708</v>
      </c>
      <c r="G164" s="57">
        <v>1908</v>
      </c>
      <c r="H164" s="57">
        <v>2008</v>
      </c>
      <c r="I164" s="57">
        <v>2228</v>
      </c>
      <c r="J164" s="56">
        <v>220</v>
      </c>
      <c r="K164" s="66"/>
      <c r="L164" s="66"/>
      <c r="M164" s="66"/>
      <c r="N164" s="66"/>
      <c r="O164" s="56"/>
      <c r="P164" s="56"/>
      <c r="Q164" s="219"/>
    </row>
    <row r="165" spans="1:17" ht="12.75" customHeight="1">
      <c r="A165" s="498"/>
      <c r="B165" s="480" t="s">
        <v>778</v>
      </c>
      <c r="C165" s="63" t="s">
        <v>683</v>
      </c>
      <c r="D165" s="57">
        <v>785</v>
      </c>
      <c r="E165" s="57">
        <v>855</v>
      </c>
      <c r="F165" s="57">
        <v>895</v>
      </c>
      <c r="G165" s="57">
        <v>945</v>
      </c>
      <c r="H165" s="57" t="s">
        <v>1141</v>
      </c>
      <c r="I165" s="57" t="s">
        <v>1141</v>
      </c>
      <c r="J165" s="56">
        <v>220</v>
      </c>
      <c r="K165" s="56">
        <v>3</v>
      </c>
      <c r="L165" s="56">
        <v>9</v>
      </c>
      <c r="M165" s="56">
        <v>11</v>
      </c>
      <c r="N165" s="56">
        <v>14</v>
      </c>
      <c r="O165" s="56">
        <v>48</v>
      </c>
      <c r="P165" s="56">
        <v>53</v>
      </c>
      <c r="Q165" s="219">
        <v>97</v>
      </c>
    </row>
    <row r="166" spans="1:17" ht="12.75" customHeight="1">
      <c r="A166" s="499"/>
      <c r="B166" s="481"/>
      <c r="C166" s="63" t="s">
        <v>769</v>
      </c>
      <c r="D166" s="57">
        <v>794</v>
      </c>
      <c r="E166" s="57">
        <v>874</v>
      </c>
      <c r="F166" s="57">
        <v>924</v>
      </c>
      <c r="G166" s="57">
        <v>974</v>
      </c>
      <c r="H166" s="57" t="s">
        <v>1141</v>
      </c>
      <c r="I166" s="57" t="s">
        <v>1141</v>
      </c>
      <c r="J166" s="56">
        <v>220</v>
      </c>
      <c r="K166" s="56">
        <v>4</v>
      </c>
      <c r="L166" s="56">
        <v>11</v>
      </c>
      <c r="M166" s="56">
        <v>13</v>
      </c>
      <c r="N166" s="56">
        <v>18</v>
      </c>
      <c r="O166" s="56">
        <v>56</v>
      </c>
      <c r="P166" s="56">
        <v>63</v>
      </c>
      <c r="Q166" s="219">
        <v>113</v>
      </c>
    </row>
    <row r="167" spans="1:17" ht="12.75" customHeight="1">
      <c r="A167" s="499"/>
      <c r="B167" s="481"/>
      <c r="C167" s="63" t="s">
        <v>647</v>
      </c>
      <c r="D167" s="57">
        <v>794</v>
      </c>
      <c r="E167" s="57">
        <v>884</v>
      </c>
      <c r="F167" s="57">
        <v>934</v>
      </c>
      <c r="G167" s="57">
        <v>1004</v>
      </c>
      <c r="H167" s="57" t="s">
        <v>1141</v>
      </c>
      <c r="I167" s="57" t="s">
        <v>1141</v>
      </c>
      <c r="J167" s="56">
        <v>220</v>
      </c>
      <c r="K167" s="56">
        <v>3</v>
      </c>
      <c r="L167" s="56">
        <v>12</v>
      </c>
      <c r="M167" s="56">
        <v>14</v>
      </c>
      <c r="N167" s="56">
        <v>19</v>
      </c>
      <c r="O167" s="56">
        <v>64</v>
      </c>
      <c r="P167" s="56">
        <v>71</v>
      </c>
      <c r="Q167" s="219">
        <v>129</v>
      </c>
    </row>
    <row r="168" spans="1:17" ht="12.75" customHeight="1">
      <c r="A168" s="499"/>
      <c r="B168" s="481"/>
      <c r="C168" s="63" t="s">
        <v>645</v>
      </c>
      <c r="D168" s="57">
        <v>862</v>
      </c>
      <c r="E168" s="57">
        <v>972</v>
      </c>
      <c r="F168" s="57">
        <v>1032</v>
      </c>
      <c r="G168" s="57">
        <v>1112</v>
      </c>
      <c r="H168" s="57" t="s">
        <v>1141</v>
      </c>
      <c r="I168" s="57" t="s">
        <v>1141</v>
      </c>
      <c r="J168" s="56">
        <v>220</v>
      </c>
      <c r="K168" s="56">
        <v>6</v>
      </c>
      <c r="L168" s="56">
        <v>15</v>
      </c>
      <c r="M168" s="56">
        <v>18</v>
      </c>
      <c r="N168" s="56">
        <v>26</v>
      </c>
      <c r="O168" s="56">
        <v>81</v>
      </c>
      <c r="P168" s="56">
        <v>90</v>
      </c>
      <c r="Q168" s="219">
        <v>162</v>
      </c>
    </row>
    <row r="169" spans="1:17" ht="12.75" customHeight="1">
      <c r="A169" s="499"/>
      <c r="B169" s="481"/>
      <c r="C169" s="63" t="s">
        <v>656</v>
      </c>
      <c r="D169" s="57">
        <v>998</v>
      </c>
      <c r="E169" s="57">
        <v>1128</v>
      </c>
      <c r="F169" s="57">
        <v>1198</v>
      </c>
      <c r="G169" s="57">
        <v>1288</v>
      </c>
      <c r="H169" s="57" t="s">
        <v>1141</v>
      </c>
      <c r="I169" s="57" t="s">
        <v>1141</v>
      </c>
      <c r="J169" s="56">
        <v>220</v>
      </c>
      <c r="K169" s="56">
        <v>6</v>
      </c>
      <c r="L169" s="56">
        <v>18</v>
      </c>
      <c r="M169" s="56">
        <v>22</v>
      </c>
      <c r="N169" s="56">
        <v>31</v>
      </c>
      <c r="O169" s="56">
        <v>97</v>
      </c>
      <c r="P169" s="56">
        <v>108</v>
      </c>
      <c r="Q169" s="219">
        <v>194</v>
      </c>
    </row>
    <row r="170" spans="1:17" ht="12.75" customHeight="1">
      <c r="A170" s="499"/>
      <c r="B170" s="481"/>
      <c r="C170" s="63" t="s">
        <v>655</v>
      </c>
      <c r="D170" s="57">
        <v>1064</v>
      </c>
      <c r="E170" s="57">
        <v>1214</v>
      </c>
      <c r="F170" s="57">
        <v>1284</v>
      </c>
      <c r="G170" s="57">
        <v>1394</v>
      </c>
      <c r="H170" s="57" t="s">
        <v>1141</v>
      </c>
      <c r="I170" s="57" t="s">
        <v>1141</v>
      </c>
      <c r="J170" s="56">
        <v>220</v>
      </c>
      <c r="K170" s="56">
        <v>7</v>
      </c>
      <c r="L170" s="56">
        <v>20</v>
      </c>
      <c r="M170" s="56">
        <v>25</v>
      </c>
      <c r="N170" s="56">
        <v>36</v>
      </c>
      <c r="O170" s="56">
        <v>113</v>
      </c>
      <c r="P170" s="56">
        <v>126</v>
      </c>
      <c r="Q170" s="219">
        <v>226</v>
      </c>
    </row>
    <row r="171" spans="1:17" ht="12.75" customHeight="1">
      <c r="A171" s="499"/>
      <c r="B171" s="481"/>
      <c r="C171" s="63" t="s">
        <v>654</v>
      </c>
      <c r="D171" s="57">
        <v>1362</v>
      </c>
      <c r="E171" s="57">
        <v>1522</v>
      </c>
      <c r="F171" s="57">
        <v>1612</v>
      </c>
      <c r="G171" s="57">
        <v>1732</v>
      </c>
      <c r="H171" s="57" t="s">
        <v>1141</v>
      </c>
      <c r="I171" s="57" t="s">
        <v>1141</v>
      </c>
      <c r="J171" s="56">
        <v>220</v>
      </c>
      <c r="K171" s="56">
        <v>7</v>
      </c>
      <c r="L171" s="56">
        <v>23</v>
      </c>
      <c r="M171" s="56">
        <v>29</v>
      </c>
      <c r="N171" s="56">
        <v>39</v>
      </c>
      <c r="O171" s="56">
        <v>129</v>
      </c>
      <c r="P171" s="56">
        <v>143</v>
      </c>
      <c r="Q171" s="219">
        <v>259</v>
      </c>
    </row>
    <row r="172" spans="1:17" ht="12.75" customHeight="1">
      <c r="A172" s="499"/>
      <c r="B172" s="488"/>
      <c r="C172" s="63" t="s">
        <v>653</v>
      </c>
      <c r="D172" s="57">
        <v>1426</v>
      </c>
      <c r="E172" s="57">
        <v>1606</v>
      </c>
      <c r="F172" s="57">
        <v>1706</v>
      </c>
      <c r="G172" s="57">
        <v>1836</v>
      </c>
      <c r="H172" s="57" t="s">
        <v>1141</v>
      </c>
      <c r="I172" s="57" t="s">
        <v>1141</v>
      </c>
      <c r="J172" s="56">
        <v>220</v>
      </c>
      <c r="K172" s="56">
        <v>9</v>
      </c>
      <c r="L172" s="56">
        <v>27</v>
      </c>
      <c r="M172" s="56">
        <v>32</v>
      </c>
      <c r="N172" s="56">
        <v>45</v>
      </c>
      <c r="O172" s="56">
        <v>145</v>
      </c>
      <c r="P172" s="56">
        <v>161</v>
      </c>
      <c r="Q172" s="219">
        <v>291</v>
      </c>
    </row>
    <row r="173" spans="1:17" ht="12.75" customHeight="1">
      <c r="A173" s="499"/>
      <c r="B173" s="480" t="s">
        <v>777</v>
      </c>
      <c r="C173" s="63" t="s">
        <v>683</v>
      </c>
      <c r="D173" s="57">
        <v>863</v>
      </c>
      <c r="E173" s="57">
        <v>943</v>
      </c>
      <c r="F173" s="57">
        <v>993</v>
      </c>
      <c r="G173" s="57">
        <v>1053</v>
      </c>
      <c r="H173" s="57" t="s">
        <v>1141</v>
      </c>
      <c r="I173" s="57" t="s">
        <v>1141</v>
      </c>
      <c r="J173" s="56">
        <v>220</v>
      </c>
      <c r="K173" s="56">
        <v>5</v>
      </c>
      <c r="L173" s="56">
        <v>12</v>
      </c>
      <c r="M173" s="56">
        <v>14</v>
      </c>
      <c r="N173" s="56">
        <v>20</v>
      </c>
      <c r="O173" s="56">
        <v>63</v>
      </c>
      <c r="P173" s="56">
        <v>70</v>
      </c>
      <c r="Q173" s="219">
        <v>126</v>
      </c>
    </row>
    <row r="174" spans="1:17" ht="12.75" customHeight="1">
      <c r="A174" s="499"/>
      <c r="B174" s="481"/>
      <c r="C174" s="63" t="s">
        <v>769</v>
      </c>
      <c r="D174" s="57">
        <v>864</v>
      </c>
      <c r="E174" s="57">
        <v>964</v>
      </c>
      <c r="F174" s="57">
        <v>1014</v>
      </c>
      <c r="G174" s="57">
        <v>1084</v>
      </c>
      <c r="H174" s="57" t="s">
        <v>1141</v>
      </c>
      <c r="I174" s="57" t="s">
        <v>1141</v>
      </c>
      <c r="J174" s="56">
        <v>220</v>
      </c>
      <c r="K174" s="56">
        <v>5</v>
      </c>
      <c r="L174" s="56">
        <v>14</v>
      </c>
      <c r="M174" s="56">
        <v>18</v>
      </c>
      <c r="N174" s="56">
        <v>23</v>
      </c>
      <c r="O174" s="56">
        <v>74</v>
      </c>
      <c r="P174" s="56">
        <v>82</v>
      </c>
      <c r="Q174" s="219">
        <v>148</v>
      </c>
    </row>
    <row r="175" spans="1:17" ht="12.75" customHeight="1">
      <c r="A175" s="499"/>
      <c r="B175" s="481"/>
      <c r="C175" s="63" t="s">
        <v>647</v>
      </c>
      <c r="D175" s="57">
        <v>853</v>
      </c>
      <c r="E175" s="57">
        <v>963</v>
      </c>
      <c r="F175" s="57">
        <v>1023</v>
      </c>
      <c r="G175" s="57">
        <v>1103</v>
      </c>
      <c r="H175" s="57" t="s">
        <v>1141</v>
      </c>
      <c r="I175" s="57" t="s">
        <v>1141</v>
      </c>
      <c r="J175" s="56">
        <v>220</v>
      </c>
      <c r="K175" s="56">
        <v>6</v>
      </c>
      <c r="L175" s="56">
        <v>16</v>
      </c>
      <c r="M175" s="56">
        <v>20</v>
      </c>
      <c r="N175" s="56">
        <v>27</v>
      </c>
      <c r="O175" s="56">
        <v>84</v>
      </c>
      <c r="P175" s="56">
        <v>94</v>
      </c>
      <c r="Q175" s="219">
        <v>169</v>
      </c>
    </row>
    <row r="176" spans="1:17" ht="12.75" customHeight="1">
      <c r="A176" s="499"/>
      <c r="B176" s="481"/>
      <c r="C176" s="63" t="s">
        <v>645</v>
      </c>
      <c r="D176" s="57">
        <v>927</v>
      </c>
      <c r="E176" s="57">
        <v>1067</v>
      </c>
      <c r="F176" s="57">
        <v>1137</v>
      </c>
      <c r="G176" s="57">
        <v>1227</v>
      </c>
      <c r="H176" s="57" t="s">
        <v>1141</v>
      </c>
      <c r="I176" s="57" t="s">
        <v>1141</v>
      </c>
      <c r="J176" s="56">
        <v>220</v>
      </c>
      <c r="K176" s="56">
        <v>7</v>
      </c>
      <c r="L176" s="56">
        <v>19</v>
      </c>
      <c r="M176" s="56">
        <v>23</v>
      </c>
      <c r="N176" s="56">
        <v>32</v>
      </c>
      <c r="O176" s="56">
        <v>104</v>
      </c>
      <c r="P176" s="56">
        <v>116</v>
      </c>
      <c r="Q176" s="219">
        <v>210</v>
      </c>
    </row>
    <row r="177" spans="1:17" ht="12.75" customHeight="1">
      <c r="A177" s="499"/>
      <c r="B177" s="481"/>
      <c r="C177" s="63" t="s">
        <v>656</v>
      </c>
      <c r="D177" s="57">
        <v>1073</v>
      </c>
      <c r="E177" s="57">
        <v>1223</v>
      </c>
      <c r="F177" s="57">
        <v>1303</v>
      </c>
      <c r="G177" s="57">
        <v>1423</v>
      </c>
      <c r="H177" s="57" t="s">
        <v>1141</v>
      </c>
      <c r="I177" s="57" t="s">
        <v>1141</v>
      </c>
      <c r="J177" s="56">
        <v>220</v>
      </c>
      <c r="K177" s="56">
        <v>7</v>
      </c>
      <c r="L177" s="56">
        <v>23</v>
      </c>
      <c r="M177" s="56">
        <v>29</v>
      </c>
      <c r="N177" s="56">
        <v>40</v>
      </c>
      <c r="O177" s="56">
        <v>126</v>
      </c>
      <c r="P177" s="56">
        <v>140</v>
      </c>
      <c r="Q177" s="219">
        <v>252</v>
      </c>
    </row>
    <row r="178" spans="1:17" ht="12.75" customHeight="1">
      <c r="A178" s="499"/>
      <c r="B178" s="481"/>
      <c r="C178" s="63" t="s">
        <v>655</v>
      </c>
      <c r="D178" s="57">
        <v>1142</v>
      </c>
      <c r="E178" s="57">
        <v>1322</v>
      </c>
      <c r="F178" s="57">
        <v>1412</v>
      </c>
      <c r="G178" s="57">
        <v>1542</v>
      </c>
      <c r="H178" s="57" t="s">
        <v>1141</v>
      </c>
      <c r="I178" s="57" t="s">
        <v>1141</v>
      </c>
      <c r="J178" s="56">
        <v>220</v>
      </c>
      <c r="K178" s="56">
        <v>9</v>
      </c>
      <c r="L178" s="56">
        <v>27</v>
      </c>
      <c r="M178" s="56">
        <v>33</v>
      </c>
      <c r="N178" s="56">
        <v>45</v>
      </c>
      <c r="O178" s="56">
        <v>147</v>
      </c>
      <c r="P178" s="56">
        <v>163</v>
      </c>
      <c r="Q178" s="219">
        <v>294</v>
      </c>
    </row>
    <row r="179" spans="1:17" ht="12.75" customHeight="1">
      <c r="A179" s="499"/>
      <c r="B179" s="481"/>
      <c r="C179" s="63" t="s">
        <v>654</v>
      </c>
      <c r="D179" s="57">
        <v>1468</v>
      </c>
      <c r="E179" s="57">
        <v>1658</v>
      </c>
      <c r="F179" s="57">
        <v>1768</v>
      </c>
      <c r="G179" s="57">
        <v>1908</v>
      </c>
      <c r="H179" s="57" t="s">
        <v>1141</v>
      </c>
      <c r="I179" s="57" t="s">
        <v>1141</v>
      </c>
      <c r="J179" s="56">
        <v>220</v>
      </c>
      <c r="K179" s="56">
        <v>9</v>
      </c>
      <c r="L179" s="56">
        <v>29</v>
      </c>
      <c r="M179" s="56">
        <v>38</v>
      </c>
      <c r="N179" s="56">
        <v>52</v>
      </c>
      <c r="O179" s="56">
        <v>167</v>
      </c>
      <c r="P179" s="56">
        <v>186</v>
      </c>
      <c r="Q179" s="219">
        <v>335</v>
      </c>
    </row>
    <row r="180" spans="1:17" ht="12.75" customHeight="1">
      <c r="A180" s="499"/>
      <c r="B180" s="488"/>
      <c r="C180" s="63" t="s">
        <v>653</v>
      </c>
      <c r="D180" s="57">
        <v>1538</v>
      </c>
      <c r="E180" s="57">
        <v>1758</v>
      </c>
      <c r="F180" s="57">
        <v>1878</v>
      </c>
      <c r="G180" s="57">
        <v>2038</v>
      </c>
      <c r="H180" s="57" t="s">
        <v>1141</v>
      </c>
      <c r="I180" s="57" t="s">
        <v>1141</v>
      </c>
      <c r="J180" s="56">
        <v>220</v>
      </c>
      <c r="K180" s="56">
        <v>13</v>
      </c>
      <c r="L180" s="56">
        <v>35</v>
      </c>
      <c r="M180" s="56">
        <v>44</v>
      </c>
      <c r="N180" s="56">
        <v>60</v>
      </c>
      <c r="O180" s="56">
        <v>190</v>
      </c>
      <c r="P180" s="56">
        <v>211</v>
      </c>
      <c r="Q180" s="219">
        <v>379</v>
      </c>
    </row>
    <row r="181" spans="1:17" ht="12.75" customHeight="1">
      <c r="A181" s="499"/>
      <c r="B181" s="480" t="s">
        <v>776</v>
      </c>
      <c r="C181" s="63" t="s">
        <v>683</v>
      </c>
      <c r="D181" s="57">
        <v>891</v>
      </c>
      <c r="E181" s="57">
        <v>981</v>
      </c>
      <c r="F181" s="57">
        <v>1041</v>
      </c>
      <c r="G181" s="57">
        <v>1111</v>
      </c>
      <c r="H181" s="57" t="s">
        <v>1141</v>
      </c>
      <c r="I181" s="57" t="s">
        <v>1141</v>
      </c>
      <c r="J181" s="56">
        <v>220</v>
      </c>
      <c r="K181" s="56">
        <v>5</v>
      </c>
      <c r="L181" s="56">
        <v>13</v>
      </c>
      <c r="M181" s="56">
        <v>16</v>
      </c>
      <c r="N181" s="56">
        <v>23</v>
      </c>
      <c r="O181" s="56">
        <v>72</v>
      </c>
      <c r="P181" s="56">
        <v>81</v>
      </c>
      <c r="Q181" s="219">
        <v>145</v>
      </c>
    </row>
    <row r="182" spans="1:17" ht="12.75" customHeight="1">
      <c r="A182" s="499"/>
      <c r="B182" s="481"/>
      <c r="C182" s="63" t="s">
        <v>769</v>
      </c>
      <c r="D182" s="57">
        <v>894</v>
      </c>
      <c r="E182" s="57">
        <v>1004</v>
      </c>
      <c r="F182" s="57">
        <v>1064</v>
      </c>
      <c r="G182" s="57">
        <v>1144</v>
      </c>
      <c r="H182" s="57" t="s">
        <v>1141</v>
      </c>
      <c r="I182" s="57" t="s">
        <v>1141</v>
      </c>
      <c r="J182" s="56">
        <v>220</v>
      </c>
      <c r="K182" s="56">
        <v>4</v>
      </c>
      <c r="L182" s="56">
        <v>14</v>
      </c>
      <c r="M182" s="56">
        <v>18</v>
      </c>
      <c r="N182" s="56">
        <v>25</v>
      </c>
      <c r="O182" s="56">
        <v>84</v>
      </c>
      <c r="P182" s="56">
        <v>93</v>
      </c>
      <c r="Q182" s="219">
        <v>169</v>
      </c>
    </row>
    <row r="183" spans="1:17" ht="12.75" customHeight="1">
      <c r="A183" s="499"/>
      <c r="B183" s="481"/>
      <c r="C183" s="63" t="s">
        <v>647</v>
      </c>
      <c r="D183" s="57">
        <v>900</v>
      </c>
      <c r="E183" s="57">
        <v>1030</v>
      </c>
      <c r="F183" s="57">
        <v>1090</v>
      </c>
      <c r="G183" s="57">
        <v>1180</v>
      </c>
      <c r="H183" s="57" t="s">
        <v>1141</v>
      </c>
      <c r="I183" s="57" t="s">
        <v>1141</v>
      </c>
      <c r="J183" s="56">
        <v>220</v>
      </c>
      <c r="K183" s="56">
        <v>6</v>
      </c>
      <c r="L183" s="56">
        <v>18</v>
      </c>
      <c r="M183" s="56">
        <v>22</v>
      </c>
      <c r="N183" s="56">
        <v>31</v>
      </c>
      <c r="O183" s="56">
        <v>97</v>
      </c>
      <c r="P183" s="56">
        <v>108</v>
      </c>
      <c r="Q183" s="219">
        <v>194</v>
      </c>
    </row>
    <row r="184" spans="1:17" ht="12.75" customHeight="1">
      <c r="A184" s="499"/>
      <c r="B184" s="481"/>
      <c r="C184" s="63" t="s">
        <v>645</v>
      </c>
      <c r="D184" s="57">
        <v>973</v>
      </c>
      <c r="E184" s="57">
        <v>1123</v>
      </c>
      <c r="F184" s="57">
        <v>1193</v>
      </c>
      <c r="G184" s="57">
        <v>1303</v>
      </c>
      <c r="H184" s="57" t="s">
        <v>1141</v>
      </c>
      <c r="I184" s="57" t="s">
        <v>1141</v>
      </c>
      <c r="J184" s="56">
        <v>220</v>
      </c>
      <c r="K184" s="56">
        <v>8</v>
      </c>
      <c r="L184" s="56">
        <v>22</v>
      </c>
      <c r="M184" s="56">
        <v>27</v>
      </c>
      <c r="N184" s="56">
        <v>38</v>
      </c>
      <c r="O184" s="56">
        <v>121</v>
      </c>
      <c r="P184" s="56">
        <v>135</v>
      </c>
      <c r="Q184" s="219">
        <v>243</v>
      </c>
    </row>
    <row r="185" spans="1:17" ht="12.75" customHeight="1">
      <c r="A185" s="499"/>
      <c r="B185" s="481"/>
      <c r="C185" s="63" t="s">
        <v>656</v>
      </c>
      <c r="D185" s="57">
        <v>1121</v>
      </c>
      <c r="E185" s="57">
        <v>1291</v>
      </c>
      <c r="F185" s="57">
        <v>1381</v>
      </c>
      <c r="G185" s="57">
        <v>1501</v>
      </c>
      <c r="H185" s="57" t="s">
        <v>1141</v>
      </c>
      <c r="I185" s="57" t="s">
        <v>1141</v>
      </c>
      <c r="J185" s="56">
        <v>220</v>
      </c>
      <c r="K185" s="56">
        <v>9</v>
      </c>
      <c r="L185" s="56">
        <v>27</v>
      </c>
      <c r="M185" s="56">
        <v>32</v>
      </c>
      <c r="N185" s="56">
        <v>45</v>
      </c>
      <c r="O185" s="56">
        <v>145</v>
      </c>
      <c r="P185" s="56">
        <v>161</v>
      </c>
      <c r="Q185" s="219">
        <v>291</v>
      </c>
    </row>
    <row r="186" spans="1:17" ht="12.75" customHeight="1">
      <c r="A186" s="499"/>
      <c r="B186" s="481"/>
      <c r="C186" s="63" t="s">
        <v>655</v>
      </c>
      <c r="D186" s="57">
        <v>1197</v>
      </c>
      <c r="E186" s="57">
        <v>1397</v>
      </c>
      <c r="F186" s="57">
        <v>1497</v>
      </c>
      <c r="G186" s="57">
        <v>1647</v>
      </c>
      <c r="H186" s="57" t="s">
        <v>1141</v>
      </c>
      <c r="I186" s="57" t="s">
        <v>1141</v>
      </c>
      <c r="J186" s="56">
        <v>220</v>
      </c>
      <c r="K186" s="56">
        <v>11</v>
      </c>
      <c r="L186" s="56">
        <v>30</v>
      </c>
      <c r="M186" s="56">
        <v>38</v>
      </c>
      <c r="N186" s="56">
        <v>52</v>
      </c>
      <c r="O186" s="56">
        <v>169</v>
      </c>
      <c r="P186" s="56">
        <v>188</v>
      </c>
      <c r="Q186" s="219">
        <v>340</v>
      </c>
    </row>
    <row r="187" spans="1:17" ht="12.75" customHeight="1">
      <c r="A187" s="499"/>
      <c r="B187" s="481"/>
      <c r="C187" s="63" t="s">
        <v>654</v>
      </c>
      <c r="D187" s="57">
        <v>1509</v>
      </c>
      <c r="E187" s="57">
        <v>1729</v>
      </c>
      <c r="F187" s="57">
        <v>1849</v>
      </c>
      <c r="G187" s="57">
        <v>2009</v>
      </c>
      <c r="H187" s="57" t="s">
        <v>1141</v>
      </c>
      <c r="I187" s="57" t="s">
        <v>1141</v>
      </c>
      <c r="J187" s="56">
        <v>220</v>
      </c>
      <c r="K187" s="56">
        <v>13</v>
      </c>
      <c r="L187" s="56">
        <v>36</v>
      </c>
      <c r="M187" s="56">
        <v>43</v>
      </c>
      <c r="N187" s="56">
        <v>61</v>
      </c>
      <c r="O187" s="56">
        <v>194</v>
      </c>
      <c r="P187" s="56">
        <v>216</v>
      </c>
      <c r="Q187" s="219">
        <v>388</v>
      </c>
    </row>
    <row r="188" spans="1:17" ht="12.75" customHeight="1">
      <c r="A188" s="499"/>
      <c r="B188" s="488"/>
      <c r="C188" s="63" t="s">
        <v>653</v>
      </c>
      <c r="D188" s="57">
        <v>1632</v>
      </c>
      <c r="E188" s="57">
        <v>1872</v>
      </c>
      <c r="F188" s="57">
        <v>2002</v>
      </c>
      <c r="G188" s="57">
        <v>2182</v>
      </c>
      <c r="H188" s="57" t="s">
        <v>1141</v>
      </c>
      <c r="I188" s="57" t="s">
        <v>1141</v>
      </c>
      <c r="J188" s="56">
        <v>220</v>
      </c>
      <c r="K188" s="56">
        <v>15</v>
      </c>
      <c r="L188" s="56">
        <v>40</v>
      </c>
      <c r="M188" s="56">
        <v>51</v>
      </c>
      <c r="N188" s="56">
        <v>69</v>
      </c>
      <c r="O188" s="56">
        <v>218</v>
      </c>
      <c r="P188" s="56">
        <v>243</v>
      </c>
      <c r="Q188" s="219">
        <v>437</v>
      </c>
    </row>
    <row r="189" spans="1:17" ht="12.75" customHeight="1">
      <c r="A189" s="499"/>
      <c r="B189" s="480" t="s">
        <v>1185</v>
      </c>
      <c r="C189" s="63" t="s">
        <v>647</v>
      </c>
      <c r="D189" s="57">
        <v>920</v>
      </c>
      <c r="E189" s="57">
        <v>1060</v>
      </c>
      <c r="F189" s="57">
        <v>1140</v>
      </c>
      <c r="G189" s="57">
        <v>1240</v>
      </c>
      <c r="H189" s="57" t="s">
        <v>1141</v>
      </c>
      <c r="I189" s="57" t="s">
        <v>1141</v>
      </c>
      <c r="J189" s="56">
        <v>220</v>
      </c>
      <c r="K189" s="56">
        <v>6</v>
      </c>
      <c r="L189" s="56">
        <v>23</v>
      </c>
      <c r="M189" s="56">
        <v>27</v>
      </c>
      <c r="N189" s="56">
        <v>36</v>
      </c>
      <c r="O189" s="56">
        <v>117</v>
      </c>
      <c r="P189" s="56">
        <v>129</v>
      </c>
      <c r="Q189" s="219">
        <v>239</v>
      </c>
    </row>
    <row r="190" spans="1:17" ht="12.75" customHeight="1">
      <c r="A190" s="499"/>
      <c r="B190" s="481"/>
      <c r="C190" s="63" t="s">
        <v>645</v>
      </c>
      <c r="D190" s="57">
        <v>1006</v>
      </c>
      <c r="E190" s="57">
        <v>1176</v>
      </c>
      <c r="F190" s="57">
        <v>1266</v>
      </c>
      <c r="G190" s="57">
        <v>1396</v>
      </c>
      <c r="H190" s="57" t="s">
        <v>1141</v>
      </c>
      <c r="I190" s="57" t="s">
        <v>1141</v>
      </c>
      <c r="J190" s="56">
        <v>220</v>
      </c>
      <c r="K190" s="56">
        <v>8</v>
      </c>
      <c r="L190" s="56">
        <v>26</v>
      </c>
      <c r="M190" s="56">
        <v>32</v>
      </c>
      <c r="N190" s="56">
        <v>45</v>
      </c>
      <c r="O190" s="56">
        <v>145</v>
      </c>
      <c r="P190" s="56">
        <v>161</v>
      </c>
      <c r="Q190" s="219">
        <v>298</v>
      </c>
    </row>
    <row r="191" spans="1:17" ht="12.75" customHeight="1">
      <c r="A191" s="499"/>
      <c r="B191" s="481"/>
      <c r="C191" s="63" t="s">
        <v>656</v>
      </c>
      <c r="D191" s="57">
        <v>1195</v>
      </c>
      <c r="E191" s="57">
        <v>1385</v>
      </c>
      <c r="F191" s="57">
        <v>1495</v>
      </c>
      <c r="G191" s="57">
        <v>1635</v>
      </c>
      <c r="H191" s="57" t="s">
        <v>1141</v>
      </c>
      <c r="I191" s="57" t="s">
        <v>1141</v>
      </c>
      <c r="J191" s="56">
        <v>220</v>
      </c>
      <c r="K191" s="56">
        <v>11</v>
      </c>
      <c r="L191" s="56">
        <v>32</v>
      </c>
      <c r="M191" s="56">
        <v>39</v>
      </c>
      <c r="N191" s="56">
        <v>55</v>
      </c>
      <c r="O191" s="56">
        <v>174</v>
      </c>
      <c r="P191" s="56">
        <v>194</v>
      </c>
      <c r="Q191" s="219">
        <v>358</v>
      </c>
    </row>
    <row r="192" spans="1:17" ht="12.75" customHeight="1">
      <c r="A192" s="499"/>
      <c r="B192" s="481"/>
      <c r="C192" s="63" t="s">
        <v>655</v>
      </c>
      <c r="D192" s="57">
        <v>1280</v>
      </c>
      <c r="E192" s="57">
        <v>1500</v>
      </c>
      <c r="F192" s="57">
        <v>1620</v>
      </c>
      <c r="G192" s="57">
        <v>1780</v>
      </c>
      <c r="H192" s="57" t="s">
        <v>1141</v>
      </c>
      <c r="I192" s="57" t="s">
        <v>1141</v>
      </c>
      <c r="J192" s="56">
        <v>220</v>
      </c>
      <c r="K192" s="56">
        <v>13</v>
      </c>
      <c r="L192" s="56">
        <v>36</v>
      </c>
      <c r="M192" s="56">
        <v>45</v>
      </c>
      <c r="N192" s="56">
        <v>63</v>
      </c>
      <c r="O192" s="56">
        <v>203</v>
      </c>
      <c r="P192" s="56">
        <v>225</v>
      </c>
      <c r="Q192" s="219">
        <v>417</v>
      </c>
    </row>
    <row r="193" spans="1:17" ht="12.75" customHeight="1">
      <c r="A193" s="499"/>
      <c r="B193" s="481"/>
      <c r="C193" s="63" t="s">
        <v>654</v>
      </c>
      <c r="D193" s="57">
        <v>1370</v>
      </c>
      <c r="E193" s="57">
        <v>1620</v>
      </c>
      <c r="F193" s="57">
        <v>1760</v>
      </c>
      <c r="G193" s="57">
        <v>1940</v>
      </c>
      <c r="H193" s="57" t="s">
        <v>1141</v>
      </c>
      <c r="I193" s="57" t="s">
        <v>1141</v>
      </c>
      <c r="J193" s="56">
        <v>220</v>
      </c>
      <c r="K193" s="56">
        <v>13</v>
      </c>
      <c r="L193" s="56">
        <v>41</v>
      </c>
      <c r="M193" s="56">
        <v>52</v>
      </c>
      <c r="N193" s="56">
        <v>72</v>
      </c>
      <c r="O193" s="56">
        <v>231</v>
      </c>
      <c r="P193" s="56">
        <v>257</v>
      </c>
      <c r="Q193" s="219">
        <v>476</v>
      </c>
    </row>
    <row r="194" spans="1:17" ht="12.75" customHeight="1">
      <c r="A194" s="500"/>
      <c r="B194" s="481"/>
      <c r="C194" s="63" t="s">
        <v>653</v>
      </c>
      <c r="D194" s="57">
        <v>1459</v>
      </c>
      <c r="E194" s="57">
        <v>1739</v>
      </c>
      <c r="F194" s="57">
        <v>1889</v>
      </c>
      <c r="G194" s="57">
        <v>2089</v>
      </c>
      <c r="H194" s="57" t="s">
        <v>1141</v>
      </c>
      <c r="I194" s="57" t="s">
        <v>1141</v>
      </c>
      <c r="J194" s="56">
        <v>220</v>
      </c>
      <c r="K194" s="56">
        <v>16</v>
      </c>
      <c r="L194" s="56">
        <v>48</v>
      </c>
      <c r="M194" s="56">
        <v>59</v>
      </c>
      <c r="N194" s="56">
        <v>82</v>
      </c>
      <c r="O194" s="56">
        <v>261</v>
      </c>
      <c r="P194" s="56">
        <v>290</v>
      </c>
      <c r="Q194" s="219">
        <v>536</v>
      </c>
    </row>
    <row r="195" spans="1:17" ht="12.75" customHeight="1">
      <c r="A195" s="477"/>
      <c r="B195" s="485" t="s">
        <v>775</v>
      </c>
      <c r="C195" s="63" t="s">
        <v>683</v>
      </c>
      <c r="D195" s="57">
        <v>1224</v>
      </c>
      <c r="E195" s="57">
        <v>1384</v>
      </c>
      <c r="F195" s="57">
        <v>1484</v>
      </c>
      <c r="G195" s="57">
        <v>1604</v>
      </c>
      <c r="H195" s="57">
        <v>1764</v>
      </c>
      <c r="I195" s="57">
        <v>2004</v>
      </c>
      <c r="J195" s="56">
        <v>440</v>
      </c>
      <c r="K195" s="66"/>
      <c r="L195" s="66"/>
      <c r="M195" s="66"/>
      <c r="N195" s="66"/>
      <c r="O195" s="56"/>
      <c r="P195" s="56"/>
      <c r="Q195" s="219"/>
    </row>
    <row r="196" spans="1:17" ht="12.75" customHeight="1">
      <c r="A196" s="478"/>
      <c r="B196" s="485"/>
      <c r="C196" s="63" t="s">
        <v>769</v>
      </c>
      <c r="D196" s="57">
        <v>1305</v>
      </c>
      <c r="E196" s="57">
        <v>1505</v>
      </c>
      <c r="F196" s="57">
        <v>1605</v>
      </c>
      <c r="G196" s="57">
        <v>1745</v>
      </c>
      <c r="H196" s="57">
        <v>1905</v>
      </c>
      <c r="I196" s="57">
        <v>2145</v>
      </c>
      <c r="J196" s="56">
        <v>440</v>
      </c>
      <c r="K196" s="66"/>
      <c r="L196" s="66"/>
      <c r="M196" s="66"/>
      <c r="N196" s="66"/>
      <c r="O196" s="56"/>
      <c r="P196" s="56"/>
      <c r="Q196" s="219"/>
    </row>
    <row r="197" spans="1:17" ht="12.75" customHeight="1">
      <c r="A197" s="478"/>
      <c r="B197" s="485"/>
      <c r="C197" s="63" t="s">
        <v>647</v>
      </c>
      <c r="D197" s="57">
        <v>1352</v>
      </c>
      <c r="E197" s="57">
        <v>1572</v>
      </c>
      <c r="F197" s="57">
        <v>1692</v>
      </c>
      <c r="G197" s="57">
        <v>1852</v>
      </c>
      <c r="H197" s="57">
        <v>2012</v>
      </c>
      <c r="I197" s="57">
        <v>2272</v>
      </c>
      <c r="J197" s="56">
        <v>440</v>
      </c>
      <c r="K197" s="66"/>
      <c r="L197" s="66"/>
      <c r="M197" s="66"/>
      <c r="N197" s="66"/>
      <c r="O197" s="56"/>
      <c r="P197" s="56"/>
      <c r="Q197" s="219"/>
    </row>
    <row r="198" spans="1:17" ht="12.75" customHeight="1">
      <c r="A198" s="478"/>
      <c r="B198" s="485"/>
      <c r="C198" s="63" t="s">
        <v>645</v>
      </c>
      <c r="D198" s="57">
        <v>1458</v>
      </c>
      <c r="E198" s="57">
        <v>1738</v>
      </c>
      <c r="F198" s="57">
        <v>1878</v>
      </c>
      <c r="G198" s="57">
        <v>2058</v>
      </c>
      <c r="H198" s="57">
        <v>2238</v>
      </c>
      <c r="I198" s="57">
        <v>2538</v>
      </c>
      <c r="J198" s="56">
        <v>440</v>
      </c>
      <c r="K198" s="66"/>
      <c r="L198" s="66"/>
      <c r="M198" s="66"/>
      <c r="N198" s="66"/>
      <c r="O198" s="56"/>
      <c r="P198" s="56"/>
      <c r="Q198" s="219"/>
    </row>
    <row r="199" spans="1:17" ht="12.75" customHeight="1">
      <c r="A199" s="478"/>
      <c r="B199" s="485"/>
      <c r="C199" s="63" t="s">
        <v>656</v>
      </c>
      <c r="D199" s="57">
        <v>1696</v>
      </c>
      <c r="E199" s="57">
        <v>1996</v>
      </c>
      <c r="F199" s="57">
        <v>2156</v>
      </c>
      <c r="G199" s="57">
        <v>2396</v>
      </c>
      <c r="H199" s="57">
        <v>2576</v>
      </c>
      <c r="I199" s="57">
        <v>2896</v>
      </c>
      <c r="J199" s="56">
        <v>440</v>
      </c>
      <c r="K199" s="66"/>
      <c r="L199" s="66"/>
      <c r="M199" s="66"/>
      <c r="N199" s="66"/>
      <c r="O199" s="56"/>
      <c r="P199" s="56"/>
      <c r="Q199" s="219"/>
    </row>
    <row r="200" spans="1:17" ht="12.75" customHeight="1">
      <c r="A200" s="478"/>
      <c r="B200" s="485"/>
      <c r="C200" s="63" t="s">
        <v>655</v>
      </c>
      <c r="D200" s="57">
        <v>1796</v>
      </c>
      <c r="E200" s="57">
        <v>2156</v>
      </c>
      <c r="F200" s="57">
        <v>2336</v>
      </c>
      <c r="G200" s="57">
        <v>2596</v>
      </c>
      <c r="H200" s="57">
        <v>2796</v>
      </c>
      <c r="I200" s="57">
        <v>3136</v>
      </c>
      <c r="J200" s="56">
        <v>440</v>
      </c>
      <c r="K200" s="66"/>
      <c r="L200" s="66"/>
      <c r="M200" s="66"/>
      <c r="N200" s="66"/>
      <c r="O200" s="56"/>
      <c r="P200" s="56"/>
      <c r="Q200" s="219"/>
    </row>
    <row r="201" spans="1:17" ht="12.75" customHeight="1">
      <c r="A201" s="478"/>
      <c r="B201" s="485"/>
      <c r="C201" s="63" t="s">
        <v>654</v>
      </c>
      <c r="D201" s="57">
        <v>1911</v>
      </c>
      <c r="E201" s="57">
        <v>2291</v>
      </c>
      <c r="F201" s="57">
        <v>2511</v>
      </c>
      <c r="G201" s="57">
        <v>2791</v>
      </c>
      <c r="H201" s="57">
        <v>3011</v>
      </c>
      <c r="I201" s="57">
        <v>3391</v>
      </c>
      <c r="J201" s="56">
        <v>440</v>
      </c>
      <c r="K201" s="66"/>
      <c r="L201" s="66"/>
      <c r="M201" s="66"/>
      <c r="N201" s="66"/>
      <c r="O201" s="56"/>
      <c r="P201" s="56"/>
      <c r="Q201" s="219"/>
    </row>
    <row r="202" spans="1:17" ht="12.75" customHeight="1">
      <c r="A202" s="478"/>
      <c r="B202" s="485"/>
      <c r="C202" s="63" t="s">
        <v>653</v>
      </c>
      <c r="D202" s="57">
        <v>1961</v>
      </c>
      <c r="E202" s="57">
        <v>2401</v>
      </c>
      <c r="F202" s="57">
        <v>2641</v>
      </c>
      <c r="G202" s="57">
        <v>2961</v>
      </c>
      <c r="H202" s="57">
        <v>3181</v>
      </c>
      <c r="I202" s="57">
        <v>3581</v>
      </c>
      <c r="J202" s="56">
        <v>440</v>
      </c>
      <c r="K202" s="66"/>
      <c r="L202" s="66"/>
      <c r="M202" s="66"/>
      <c r="N202" s="66"/>
      <c r="O202" s="56"/>
      <c r="P202" s="56"/>
      <c r="Q202" s="219"/>
    </row>
    <row r="203" spans="1:17" ht="12.75" customHeight="1">
      <c r="A203" s="478"/>
      <c r="B203" s="485" t="s">
        <v>1186</v>
      </c>
      <c r="C203" s="63" t="s">
        <v>647</v>
      </c>
      <c r="D203" s="57">
        <v>1431</v>
      </c>
      <c r="E203" s="57">
        <v>1711</v>
      </c>
      <c r="F203" s="57">
        <v>1871</v>
      </c>
      <c r="G203" s="57">
        <v>2071</v>
      </c>
      <c r="H203" s="57">
        <v>2251</v>
      </c>
      <c r="I203" s="57">
        <v>2531</v>
      </c>
      <c r="J203" s="56">
        <v>440</v>
      </c>
      <c r="K203" s="66"/>
      <c r="L203" s="66"/>
      <c r="M203" s="66"/>
      <c r="N203" s="66"/>
      <c r="O203" s="56"/>
      <c r="P203" s="56"/>
      <c r="Q203" s="219"/>
    </row>
    <row r="204" spans="1:17" ht="12.75" customHeight="1">
      <c r="A204" s="478"/>
      <c r="B204" s="485"/>
      <c r="C204" s="63" t="s">
        <v>645</v>
      </c>
      <c r="D204" s="57">
        <v>1551</v>
      </c>
      <c r="E204" s="57">
        <v>1891</v>
      </c>
      <c r="F204" s="57">
        <v>2071</v>
      </c>
      <c r="G204" s="57">
        <v>2331</v>
      </c>
      <c r="H204" s="57">
        <v>2491</v>
      </c>
      <c r="I204" s="57">
        <v>2811</v>
      </c>
      <c r="J204" s="56">
        <v>440</v>
      </c>
      <c r="K204" s="66"/>
      <c r="L204" s="66"/>
      <c r="M204" s="66"/>
      <c r="N204" s="66"/>
      <c r="O204" s="56"/>
      <c r="P204" s="56"/>
      <c r="Q204" s="219"/>
    </row>
    <row r="205" spans="1:17" ht="12.75" customHeight="1">
      <c r="A205" s="478"/>
      <c r="B205" s="485"/>
      <c r="C205" s="63" t="s">
        <v>656</v>
      </c>
      <c r="D205" s="57">
        <v>1871</v>
      </c>
      <c r="E205" s="57">
        <v>2251</v>
      </c>
      <c r="F205" s="57">
        <v>2471</v>
      </c>
      <c r="G205" s="57">
        <v>2751</v>
      </c>
      <c r="H205" s="57">
        <v>2931</v>
      </c>
      <c r="I205" s="57">
        <v>3271</v>
      </c>
      <c r="J205" s="56">
        <v>440</v>
      </c>
      <c r="K205" s="66"/>
      <c r="L205" s="66"/>
      <c r="M205" s="66"/>
      <c r="N205" s="66"/>
      <c r="O205" s="56"/>
      <c r="P205" s="56"/>
      <c r="Q205" s="219"/>
    </row>
    <row r="206" spans="1:17" ht="12.75" customHeight="1">
      <c r="A206" s="478"/>
      <c r="B206" s="485"/>
      <c r="C206" s="63" t="s">
        <v>655</v>
      </c>
      <c r="D206" s="57">
        <v>1991</v>
      </c>
      <c r="E206" s="57">
        <v>2431</v>
      </c>
      <c r="F206" s="57">
        <v>2671</v>
      </c>
      <c r="G206" s="57">
        <v>2991</v>
      </c>
      <c r="H206" s="57">
        <v>3191</v>
      </c>
      <c r="I206" s="57">
        <v>3571</v>
      </c>
      <c r="J206" s="56">
        <v>440</v>
      </c>
      <c r="K206" s="66"/>
      <c r="L206" s="66"/>
      <c r="M206" s="66"/>
      <c r="N206" s="66"/>
      <c r="O206" s="56"/>
      <c r="P206" s="56"/>
      <c r="Q206" s="219"/>
    </row>
    <row r="207" spans="1:17" ht="12.75" customHeight="1">
      <c r="A207" s="478"/>
      <c r="B207" s="485"/>
      <c r="C207" s="63" t="s">
        <v>654</v>
      </c>
      <c r="D207" s="57">
        <v>2116</v>
      </c>
      <c r="E207" s="57">
        <v>2616</v>
      </c>
      <c r="F207" s="57">
        <v>2896</v>
      </c>
      <c r="G207" s="57">
        <v>3256</v>
      </c>
      <c r="H207" s="57">
        <v>3436</v>
      </c>
      <c r="I207" s="57">
        <v>3856</v>
      </c>
      <c r="J207" s="56">
        <v>440</v>
      </c>
      <c r="K207" s="66"/>
      <c r="L207" s="66"/>
      <c r="M207" s="66"/>
      <c r="N207" s="66"/>
      <c r="O207" s="56"/>
      <c r="P207" s="56"/>
      <c r="Q207" s="219"/>
    </row>
    <row r="208" spans="1:17" ht="12.75" customHeight="1">
      <c r="A208" s="478"/>
      <c r="B208" s="485"/>
      <c r="C208" s="63" t="s">
        <v>653</v>
      </c>
      <c r="D208" s="57">
        <v>2236</v>
      </c>
      <c r="E208" s="57">
        <v>2796</v>
      </c>
      <c r="F208" s="57">
        <v>3096</v>
      </c>
      <c r="G208" s="57">
        <v>3496</v>
      </c>
      <c r="H208" s="57">
        <v>3696</v>
      </c>
      <c r="I208" s="57">
        <v>4136</v>
      </c>
      <c r="J208" s="56">
        <v>440</v>
      </c>
      <c r="K208" s="66"/>
      <c r="L208" s="66"/>
      <c r="M208" s="66"/>
      <c r="N208" s="66"/>
      <c r="O208" s="56"/>
      <c r="P208" s="56"/>
      <c r="Q208" s="219"/>
    </row>
    <row r="209" spans="1:17" ht="12.75" customHeight="1">
      <c r="A209" s="473"/>
      <c r="B209" s="485" t="s">
        <v>774</v>
      </c>
      <c r="C209" s="63" t="s">
        <v>683</v>
      </c>
      <c r="D209" s="57">
        <v>1305</v>
      </c>
      <c r="E209" s="57">
        <v>1465</v>
      </c>
      <c r="F209" s="57">
        <v>1565</v>
      </c>
      <c r="G209" s="57">
        <v>1685</v>
      </c>
      <c r="H209" s="57" t="s">
        <v>1141</v>
      </c>
      <c r="I209" s="57" t="s">
        <v>1141</v>
      </c>
      <c r="J209" s="56">
        <v>440</v>
      </c>
      <c r="K209" s="56">
        <v>5</v>
      </c>
      <c r="L209" s="56">
        <v>12</v>
      </c>
      <c r="M209" s="56">
        <v>14</v>
      </c>
      <c r="N209" s="56">
        <v>20</v>
      </c>
      <c r="O209" s="56">
        <v>63</v>
      </c>
      <c r="P209" s="56">
        <v>70</v>
      </c>
      <c r="Q209" s="219">
        <v>126</v>
      </c>
    </row>
    <row r="210" spans="1:17" ht="12.75" customHeight="1">
      <c r="A210" s="473"/>
      <c r="B210" s="485"/>
      <c r="C210" s="63" t="s">
        <v>769</v>
      </c>
      <c r="D210" s="57">
        <v>1398</v>
      </c>
      <c r="E210" s="57">
        <v>1598</v>
      </c>
      <c r="F210" s="57">
        <v>1698</v>
      </c>
      <c r="G210" s="57">
        <v>1838</v>
      </c>
      <c r="H210" s="57" t="s">
        <v>1141</v>
      </c>
      <c r="I210" s="57" t="s">
        <v>1141</v>
      </c>
      <c r="J210" s="56">
        <v>440</v>
      </c>
      <c r="K210" s="56">
        <v>5</v>
      </c>
      <c r="L210" s="56">
        <v>14</v>
      </c>
      <c r="M210" s="56">
        <v>18</v>
      </c>
      <c r="N210" s="56">
        <v>23</v>
      </c>
      <c r="O210" s="56">
        <v>74</v>
      </c>
      <c r="P210" s="56">
        <v>82</v>
      </c>
      <c r="Q210" s="219">
        <v>148</v>
      </c>
    </row>
    <row r="211" spans="1:17" ht="12.75" customHeight="1">
      <c r="A211" s="473"/>
      <c r="B211" s="485"/>
      <c r="C211" s="63" t="s">
        <v>647</v>
      </c>
      <c r="D211" s="57">
        <v>1452</v>
      </c>
      <c r="E211" s="57">
        <v>1672</v>
      </c>
      <c r="F211" s="57">
        <v>1792</v>
      </c>
      <c r="G211" s="57">
        <v>1952</v>
      </c>
      <c r="H211" s="57" t="s">
        <v>1141</v>
      </c>
      <c r="I211" s="57" t="s">
        <v>1141</v>
      </c>
      <c r="J211" s="56">
        <v>440</v>
      </c>
      <c r="K211" s="56">
        <v>6</v>
      </c>
      <c r="L211" s="56">
        <v>16</v>
      </c>
      <c r="M211" s="56">
        <v>20</v>
      </c>
      <c r="N211" s="56">
        <v>27</v>
      </c>
      <c r="O211" s="56">
        <v>84</v>
      </c>
      <c r="P211" s="56">
        <v>94</v>
      </c>
      <c r="Q211" s="219">
        <v>169</v>
      </c>
    </row>
    <row r="212" spans="1:17" ht="12.75" customHeight="1">
      <c r="A212" s="473"/>
      <c r="B212" s="485"/>
      <c r="C212" s="63" t="s">
        <v>645</v>
      </c>
      <c r="D212" s="57">
        <v>1595</v>
      </c>
      <c r="E212" s="57">
        <v>1875</v>
      </c>
      <c r="F212" s="57">
        <v>2015</v>
      </c>
      <c r="G212" s="57">
        <v>2195</v>
      </c>
      <c r="H212" s="57" t="s">
        <v>1141</v>
      </c>
      <c r="I212" s="57" t="s">
        <v>1141</v>
      </c>
      <c r="J212" s="56">
        <v>440</v>
      </c>
      <c r="K212" s="56">
        <v>7</v>
      </c>
      <c r="L212" s="56">
        <v>19</v>
      </c>
      <c r="M212" s="56">
        <v>23</v>
      </c>
      <c r="N212" s="56">
        <v>32</v>
      </c>
      <c r="O212" s="56">
        <v>104</v>
      </c>
      <c r="P212" s="56">
        <v>116</v>
      </c>
      <c r="Q212" s="219">
        <v>210</v>
      </c>
    </row>
    <row r="213" spans="1:17" ht="12.75" customHeight="1">
      <c r="A213" s="473"/>
      <c r="B213" s="485"/>
      <c r="C213" s="63" t="s">
        <v>656</v>
      </c>
      <c r="D213" s="57">
        <v>1752</v>
      </c>
      <c r="E213" s="57">
        <v>2052</v>
      </c>
      <c r="F213" s="57">
        <v>2212</v>
      </c>
      <c r="G213" s="57">
        <v>2452</v>
      </c>
      <c r="H213" s="57" t="s">
        <v>1141</v>
      </c>
      <c r="I213" s="57" t="s">
        <v>1141</v>
      </c>
      <c r="J213" s="56">
        <v>440</v>
      </c>
      <c r="K213" s="56">
        <v>7</v>
      </c>
      <c r="L213" s="56">
        <v>23</v>
      </c>
      <c r="M213" s="56">
        <v>29</v>
      </c>
      <c r="N213" s="56">
        <v>40</v>
      </c>
      <c r="O213" s="56">
        <v>126</v>
      </c>
      <c r="P213" s="56">
        <v>140</v>
      </c>
      <c r="Q213" s="219">
        <v>252</v>
      </c>
    </row>
    <row r="214" spans="1:17" ht="12.75" customHeight="1">
      <c r="A214" s="473"/>
      <c r="B214" s="485"/>
      <c r="C214" s="63" t="s">
        <v>655</v>
      </c>
      <c r="D214" s="57">
        <v>1905</v>
      </c>
      <c r="E214" s="57">
        <v>2265</v>
      </c>
      <c r="F214" s="57">
        <v>2445</v>
      </c>
      <c r="G214" s="57">
        <v>2705</v>
      </c>
      <c r="H214" s="57" t="s">
        <v>1141</v>
      </c>
      <c r="I214" s="57" t="s">
        <v>1141</v>
      </c>
      <c r="J214" s="56">
        <v>440</v>
      </c>
      <c r="K214" s="56">
        <v>9</v>
      </c>
      <c r="L214" s="56">
        <v>27</v>
      </c>
      <c r="M214" s="56">
        <v>33</v>
      </c>
      <c r="N214" s="56">
        <v>45</v>
      </c>
      <c r="O214" s="56">
        <v>147</v>
      </c>
      <c r="P214" s="56">
        <v>163</v>
      </c>
      <c r="Q214" s="219">
        <v>294</v>
      </c>
    </row>
    <row r="215" spans="1:17" ht="12.75" customHeight="1">
      <c r="A215" s="473"/>
      <c r="B215" s="485"/>
      <c r="C215" s="63" t="s">
        <v>654</v>
      </c>
      <c r="D215" s="57">
        <v>2046</v>
      </c>
      <c r="E215" s="57">
        <v>2426</v>
      </c>
      <c r="F215" s="57">
        <v>2646</v>
      </c>
      <c r="G215" s="57">
        <v>2926</v>
      </c>
      <c r="H215" s="57" t="s">
        <v>1141</v>
      </c>
      <c r="I215" s="57" t="s">
        <v>1141</v>
      </c>
      <c r="J215" s="56">
        <v>440</v>
      </c>
      <c r="K215" s="56">
        <v>9</v>
      </c>
      <c r="L215" s="56">
        <v>29</v>
      </c>
      <c r="M215" s="56">
        <v>38</v>
      </c>
      <c r="N215" s="56">
        <v>52</v>
      </c>
      <c r="O215" s="56">
        <v>167</v>
      </c>
      <c r="P215" s="56">
        <v>186</v>
      </c>
      <c r="Q215" s="219">
        <v>335</v>
      </c>
    </row>
    <row r="216" spans="1:17" ht="12.75" customHeight="1">
      <c r="A216" s="473"/>
      <c r="B216" s="485"/>
      <c r="C216" s="63" t="s">
        <v>653</v>
      </c>
      <c r="D216" s="57">
        <v>2224</v>
      </c>
      <c r="E216" s="57">
        <v>2664</v>
      </c>
      <c r="F216" s="57">
        <v>2904</v>
      </c>
      <c r="G216" s="57">
        <v>3224</v>
      </c>
      <c r="H216" s="57" t="s">
        <v>1141</v>
      </c>
      <c r="I216" s="57" t="s">
        <v>1141</v>
      </c>
      <c r="J216" s="56">
        <v>440</v>
      </c>
      <c r="K216" s="56">
        <v>13</v>
      </c>
      <c r="L216" s="56">
        <v>35</v>
      </c>
      <c r="M216" s="56">
        <v>44</v>
      </c>
      <c r="N216" s="56">
        <v>60</v>
      </c>
      <c r="O216" s="56">
        <v>190</v>
      </c>
      <c r="P216" s="56">
        <v>211</v>
      </c>
      <c r="Q216" s="219">
        <v>379</v>
      </c>
    </row>
    <row r="217" spans="1:17" ht="15" customHeight="1">
      <c r="A217" s="65" t="s">
        <v>674</v>
      </c>
      <c r="B217" s="65"/>
      <c r="C217" s="65"/>
      <c r="D217" s="65"/>
      <c r="E217" s="65"/>
      <c r="F217" s="71"/>
      <c r="G217" s="71"/>
      <c r="H217" s="215"/>
      <c r="I217" s="215"/>
      <c r="J217" s="71"/>
      <c r="K217" s="65"/>
      <c r="L217" s="65" t="s">
        <v>809</v>
      </c>
      <c r="M217" s="65"/>
      <c r="N217" s="65"/>
    </row>
    <row r="218" spans="1:17" ht="15" customHeight="1">
      <c r="A218" s="472" t="s">
        <v>70</v>
      </c>
      <c r="B218" s="472" t="s">
        <v>71</v>
      </c>
      <c r="C218" s="472" t="s">
        <v>72</v>
      </c>
      <c r="D218" s="476" t="s">
        <v>1214</v>
      </c>
      <c r="E218" s="476" t="s">
        <v>672</v>
      </c>
      <c r="F218" s="472" t="s">
        <v>671</v>
      </c>
      <c r="G218" s="476" t="s">
        <v>670</v>
      </c>
      <c r="H218" s="495" t="s">
        <v>1139</v>
      </c>
      <c r="I218" s="495" t="s">
        <v>1140</v>
      </c>
      <c r="J218" s="487" t="s">
        <v>76</v>
      </c>
      <c r="K218" s="486" t="s">
        <v>78</v>
      </c>
      <c r="L218" s="486"/>
      <c r="M218" s="486"/>
      <c r="N218" s="486"/>
      <c r="O218" s="486"/>
      <c r="P218" s="486"/>
      <c r="Q218" s="486"/>
    </row>
    <row r="219" spans="1:17" ht="15" customHeight="1">
      <c r="A219" s="476"/>
      <c r="B219" s="476"/>
      <c r="C219" s="476"/>
      <c r="D219" s="493"/>
      <c r="E219" s="493"/>
      <c r="F219" s="476"/>
      <c r="G219" s="493"/>
      <c r="H219" s="496"/>
      <c r="I219" s="496"/>
      <c r="J219" s="487"/>
      <c r="K219" s="212" t="s">
        <v>79</v>
      </c>
      <c r="L219" s="213" t="s">
        <v>80</v>
      </c>
      <c r="M219" s="212" t="s">
        <v>81</v>
      </c>
      <c r="N219" s="213" t="s">
        <v>82</v>
      </c>
      <c r="O219" s="212" t="s">
        <v>83</v>
      </c>
      <c r="P219" s="213" t="s">
        <v>84</v>
      </c>
      <c r="Q219" s="219" t="s">
        <v>1149</v>
      </c>
    </row>
    <row r="220" spans="1:17" ht="12.75" customHeight="1">
      <c r="A220" s="473"/>
      <c r="B220" s="485" t="s">
        <v>1187</v>
      </c>
      <c r="C220" s="63" t="s">
        <v>647</v>
      </c>
      <c r="D220" s="57">
        <v>1513</v>
      </c>
      <c r="E220" s="57">
        <v>1793</v>
      </c>
      <c r="F220" s="57">
        <v>1953</v>
      </c>
      <c r="G220" s="57">
        <v>2153</v>
      </c>
      <c r="H220" s="57" t="s">
        <v>1141</v>
      </c>
      <c r="I220" s="57" t="s">
        <v>1141</v>
      </c>
      <c r="J220" s="56">
        <v>440</v>
      </c>
      <c r="K220" s="56">
        <v>6</v>
      </c>
      <c r="L220" s="56">
        <v>23</v>
      </c>
      <c r="M220" s="56">
        <v>27</v>
      </c>
      <c r="N220" s="56">
        <v>36</v>
      </c>
      <c r="O220" s="56">
        <v>117</v>
      </c>
      <c r="P220" s="56">
        <v>129</v>
      </c>
      <c r="Q220" s="219">
        <v>239</v>
      </c>
    </row>
    <row r="221" spans="1:17" ht="12.75" customHeight="1">
      <c r="A221" s="473"/>
      <c r="B221" s="485"/>
      <c r="C221" s="63" t="s">
        <v>645</v>
      </c>
      <c r="D221" s="57">
        <v>1654</v>
      </c>
      <c r="E221" s="57">
        <v>1994</v>
      </c>
      <c r="F221" s="57">
        <v>2174</v>
      </c>
      <c r="G221" s="57">
        <v>2434</v>
      </c>
      <c r="H221" s="57" t="s">
        <v>1141</v>
      </c>
      <c r="I221" s="57" t="s">
        <v>1141</v>
      </c>
      <c r="J221" s="56">
        <v>440</v>
      </c>
      <c r="K221" s="56">
        <v>8</v>
      </c>
      <c r="L221" s="56">
        <v>26</v>
      </c>
      <c r="M221" s="56">
        <v>32</v>
      </c>
      <c r="N221" s="56">
        <v>45</v>
      </c>
      <c r="O221" s="56">
        <v>145</v>
      </c>
      <c r="P221" s="56">
        <v>161</v>
      </c>
      <c r="Q221" s="219">
        <v>298</v>
      </c>
    </row>
    <row r="222" spans="1:17" ht="12.75" customHeight="1">
      <c r="A222" s="473"/>
      <c r="B222" s="485"/>
      <c r="C222" s="63" t="s">
        <v>656</v>
      </c>
      <c r="D222" s="57">
        <v>1993</v>
      </c>
      <c r="E222" s="57">
        <v>2373</v>
      </c>
      <c r="F222" s="57">
        <v>2593</v>
      </c>
      <c r="G222" s="57">
        <v>2873</v>
      </c>
      <c r="H222" s="57" t="s">
        <v>1141</v>
      </c>
      <c r="I222" s="57" t="s">
        <v>1141</v>
      </c>
      <c r="J222" s="56">
        <v>440</v>
      </c>
      <c r="K222" s="56">
        <v>11</v>
      </c>
      <c r="L222" s="56">
        <v>32</v>
      </c>
      <c r="M222" s="56">
        <v>39</v>
      </c>
      <c r="N222" s="56">
        <v>55</v>
      </c>
      <c r="O222" s="56">
        <v>174</v>
      </c>
      <c r="P222" s="56">
        <v>194</v>
      </c>
      <c r="Q222" s="219">
        <v>358</v>
      </c>
    </row>
    <row r="223" spans="1:17" ht="12.75" customHeight="1">
      <c r="A223" s="473"/>
      <c r="B223" s="485"/>
      <c r="C223" s="63" t="s">
        <v>655</v>
      </c>
      <c r="D223" s="57">
        <v>2138</v>
      </c>
      <c r="E223" s="57">
        <v>2578</v>
      </c>
      <c r="F223" s="57">
        <v>2818</v>
      </c>
      <c r="G223" s="57">
        <v>3138</v>
      </c>
      <c r="H223" s="57" t="s">
        <v>1141</v>
      </c>
      <c r="I223" s="57" t="s">
        <v>1141</v>
      </c>
      <c r="J223" s="56">
        <v>440</v>
      </c>
      <c r="K223" s="56">
        <v>13</v>
      </c>
      <c r="L223" s="56">
        <v>36</v>
      </c>
      <c r="M223" s="56">
        <v>45</v>
      </c>
      <c r="N223" s="56">
        <v>63</v>
      </c>
      <c r="O223" s="56">
        <v>203</v>
      </c>
      <c r="P223" s="56">
        <v>225</v>
      </c>
      <c r="Q223" s="219">
        <v>417</v>
      </c>
    </row>
    <row r="224" spans="1:17" ht="12.75" customHeight="1">
      <c r="A224" s="473"/>
      <c r="B224" s="485"/>
      <c r="C224" s="63" t="s">
        <v>654</v>
      </c>
      <c r="D224" s="57">
        <v>2278</v>
      </c>
      <c r="E224" s="57">
        <v>2778</v>
      </c>
      <c r="F224" s="57">
        <v>3058</v>
      </c>
      <c r="G224" s="57">
        <v>3418</v>
      </c>
      <c r="H224" s="57" t="s">
        <v>1141</v>
      </c>
      <c r="I224" s="57" t="s">
        <v>1141</v>
      </c>
      <c r="J224" s="56">
        <v>440</v>
      </c>
      <c r="K224" s="56">
        <v>13</v>
      </c>
      <c r="L224" s="56">
        <v>41</v>
      </c>
      <c r="M224" s="56">
        <v>52</v>
      </c>
      <c r="N224" s="56">
        <v>72</v>
      </c>
      <c r="O224" s="56">
        <v>231</v>
      </c>
      <c r="P224" s="56">
        <v>257</v>
      </c>
      <c r="Q224" s="219">
        <v>476</v>
      </c>
    </row>
    <row r="225" spans="1:17" ht="12.75" customHeight="1">
      <c r="A225" s="473"/>
      <c r="B225" s="485"/>
      <c r="C225" s="63" t="s">
        <v>653</v>
      </c>
      <c r="D225" s="57">
        <v>2417</v>
      </c>
      <c r="E225" s="57">
        <v>2977</v>
      </c>
      <c r="F225" s="57">
        <v>3277</v>
      </c>
      <c r="G225" s="57">
        <v>3677</v>
      </c>
      <c r="H225" s="57" t="s">
        <v>1141</v>
      </c>
      <c r="I225" s="57" t="s">
        <v>1141</v>
      </c>
      <c r="J225" s="56">
        <v>440</v>
      </c>
      <c r="K225" s="56">
        <v>16</v>
      </c>
      <c r="L225" s="56">
        <v>48</v>
      </c>
      <c r="M225" s="56">
        <v>59</v>
      </c>
      <c r="N225" s="56">
        <v>82</v>
      </c>
      <c r="O225" s="56">
        <v>261</v>
      </c>
      <c r="P225" s="56">
        <v>290</v>
      </c>
      <c r="Q225" s="219">
        <v>536</v>
      </c>
    </row>
    <row r="226" spans="1:17" ht="12.75" customHeight="1">
      <c r="A226" s="477"/>
      <c r="B226" s="485" t="s">
        <v>773</v>
      </c>
      <c r="C226" s="63" t="s">
        <v>683</v>
      </c>
      <c r="D226" s="57">
        <v>1385</v>
      </c>
      <c r="E226" s="57">
        <v>1545</v>
      </c>
      <c r="F226" s="57">
        <v>1645</v>
      </c>
      <c r="G226" s="57">
        <v>1765</v>
      </c>
      <c r="H226" s="57" t="s">
        <v>1141</v>
      </c>
      <c r="I226" s="57" t="s">
        <v>1141</v>
      </c>
      <c r="J226" s="56">
        <v>440</v>
      </c>
      <c r="K226" s="56">
        <v>10</v>
      </c>
      <c r="L226" s="56">
        <v>24</v>
      </c>
      <c r="M226" s="56">
        <v>28</v>
      </c>
      <c r="N226" s="56">
        <v>40</v>
      </c>
      <c r="O226" s="56">
        <v>126</v>
      </c>
      <c r="P226" s="56">
        <v>140</v>
      </c>
      <c r="Q226" s="219">
        <v>252</v>
      </c>
    </row>
    <row r="227" spans="1:17" ht="12.75" customHeight="1">
      <c r="A227" s="478"/>
      <c r="B227" s="485"/>
      <c r="C227" s="63" t="s">
        <v>769</v>
      </c>
      <c r="D227" s="57">
        <v>1485</v>
      </c>
      <c r="E227" s="57">
        <v>1685</v>
      </c>
      <c r="F227" s="57">
        <v>1785</v>
      </c>
      <c r="G227" s="57">
        <v>1925</v>
      </c>
      <c r="H227" s="57" t="s">
        <v>1141</v>
      </c>
      <c r="I227" s="57" t="s">
        <v>1141</v>
      </c>
      <c r="J227" s="56">
        <v>440</v>
      </c>
      <c r="K227" s="56">
        <v>10</v>
      </c>
      <c r="L227" s="56">
        <v>28</v>
      </c>
      <c r="M227" s="56">
        <v>36</v>
      </c>
      <c r="N227" s="56">
        <v>46</v>
      </c>
      <c r="O227" s="56">
        <v>148</v>
      </c>
      <c r="P227" s="56">
        <v>164</v>
      </c>
      <c r="Q227" s="219">
        <v>296</v>
      </c>
    </row>
    <row r="228" spans="1:17" ht="12.75" customHeight="1">
      <c r="A228" s="478"/>
      <c r="B228" s="485"/>
      <c r="C228" s="63" t="s">
        <v>647</v>
      </c>
      <c r="D228" s="57">
        <v>1569</v>
      </c>
      <c r="E228" s="57">
        <v>1789</v>
      </c>
      <c r="F228" s="57">
        <v>1909</v>
      </c>
      <c r="G228" s="57">
        <v>2069</v>
      </c>
      <c r="H228" s="57" t="s">
        <v>1141</v>
      </c>
      <c r="I228" s="57" t="s">
        <v>1141</v>
      </c>
      <c r="J228" s="56">
        <v>440</v>
      </c>
      <c r="K228" s="56">
        <v>12</v>
      </c>
      <c r="L228" s="56">
        <v>32</v>
      </c>
      <c r="M228" s="56">
        <v>40</v>
      </c>
      <c r="N228" s="56">
        <v>54</v>
      </c>
      <c r="O228" s="56">
        <v>168</v>
      </c>
      <c r="P228" s="56">
        <v>188</v>
      </c>
      <c r="Q228" s="219">
        <v>338</v>
      </c>
    </row>
    <row r="229" spans="1:17" ht="12.75" customHeight="1">
      <c r="A229" s="478"/>
      <c r="B229" s="485"/>
      <c r="C229" s="63" t="s">
        <v>645</v>
      </c>
      <c r="D229" s="57">
        <v>1727</v>
      </c>
      <c r="E229" s="57">
        <v>2007</v>
      </c>
      <c r="F229" s="57">
        <v>2147</v>
      </c>
      <c r="G229" s="57">
        <v>2327</v>
      </c>
      <c r="H229" s="57" t="s">
        <v>1141</v>
      </c>
      <c r="I229" s="57" t="s">
        <v>1141</v>
      </c>
      <c r="J229" s="56">
        <v>440</v>
      </c>
      <c r="K229" s="56">
        <v>14</v>
      </c>
      <c r="L229" s="56">
        <v>38</v>
      </c>
      <c r="M229" s="56">
        <v>46</v>
      </c>
      <c r="N229" s="56">
        <v>64</v>
      </c>
      <c r="O229" s="56">
        <v>208</v>
      </c>
      <c r="P229" s="56">
        <v>232</v>
      </c>
      <c r="Q229" s="219">
        <v>420</v>
      </c>
    </row>
    <row r="230" spans="1:17" ht="12.75" customHeight="1">
      <c r="A230" s="478"/>
      <c r="B230" s="485"/>
      <c r="C230" s="63" t="s">
        <v>656</v>
      </c>
      <c r="D230" s="57">
        <v>1914</v>
      </c>
      <c r="E230" s="57">
        <v>2214</v>
      </c>
      <c r="F230" s="57">
        <v>2374</v>
      </c>
      <c r="G230" s="57">
        <v>2614</v>
      </c>
      <c r="H230" s="57" t="s">
        <v>1141</v>
      </c>
      <c r="I230" s="57" t="s">
        <v>1141</v>
      </c>
      <c r="J230" s="56">
        <v>440</v>
      </c>
      <c r="K230" s="56">
        <v>14</v>
      </c>
      <c r="L230" s="56">
        <v>46</v>
      </c>
      <c r="M230" s="56">
        <v>58</v>
      </c>
      <c r="N230" s="56">
        <v>80</v>
      </c>
      <c r="O230" s="56">
        <v>252</v>
      </c>
      <c r="P230" s="56">
        <v>280</v>
      </c>
      <c r="Q230" s="219">
        <v>504</v>
      </c>
    </row>
    <row r="231" spans="1:17" ht="12.75" customHeight="1">
      <c r="A231" s="478"/>
      <c r="B231" s="485"/>
      <c r="C231" s="63" t="s">
        <v>655</v>
      </c>
      <c r="D231" s="57">
        <v>2081</v>
      </c>
      <c r="E231" s="57">
        <v>2441</v>
      </c>
      <c r="F231" s="57">
        <v>2621</v>
      </c>
      <c r="G231" s="57">
        <v>2881</v>
      </c>
      <c r="H231" s="57" t="s">
        <v>1141</v>
      </c>
      <c r="I231" s="57" t="s">
        <v>1141</v>
      </c>
      <c r="J231" s="56">
        <v>440</v>
      </c>
      <c r="K231" s="56">
        <v>18</v>
      </c>
      <c r="L231" s="56">
        <v>54</v>
      </c>
      <c r="M231" s="56">
        <v>66</v>
      </c>
      <c r="N231" s="56">
        <v>90</v>
      </c>
      <c r="O231" s="56">
        <v>294</v>
      </c>
      <c r="P231" s="56">
        <v>326</v>
      </c>
      <c r="Q231" s="219">
        <v>588</v>
      </c>
    </row>
    <row r="232" spans="1:17" ht="12.75" customHeight="1">
      <c r="A232" s="478"/>
      <c r="B232" s="485"/>
      <c r="C232" s="63" t="s">
        <v>654</v>
      </c>
      <c r="D232" s="57">
        <v>2253</v>
      </c>
      <c r="E232" s="57">
        <v>2633</v>
      </c>
      <c r="F232" s="57">
        <v>2853</v>
      </c>
      <c r="G232" s="57">
        <v>3133</v>
      </c>
      <c r="H232" s="57" t="s">
        <v>1141</v>
      </c>
      <c r="I232" s="57" t="s">
        <v>1141</v>
      </c>
      <c r="J232" s="56">
        <v>440</v>
      </c>
      <c r="K232" s="56">
        <v>18</v>
      </c>
      <c r="L232" s="56">
        <v>58</v>
      </c>
      <c r="M232" s="56">
        <v>76</v>
      </c>
      <c r="N232" s="56">
        <v>104</v>
      </c>
      <c r="O232" s="56">
        <v>334</v>
      </c>
      <c r="P232" s="56">
        <v>372</v>
      </c>
      <c r="Q232" s="219">
        <v>670</v>
      </c>
    </row>
    <row r="233" spans="1:17" ht="12.75" customHeight="1">
      <c r="A233" s="478"/>
      <c r="B233" s="485"/>
      <c r="C233" s="63" t="s">
        <v>653</v>
      </c>
      <c r="D233" s="57">
        <v>2422</v>
      </c>
      <c r="E233" s="57">
        <v>2862</v>
      </c>
      <c r="F233" s="57">
        <v>3102</v>
      </c>
      <c r="G233" s="57">
        <v>3422</v>
      </c>
      <c r="H233" s="57" t="s">
        <v>1141</v>
      </c>
      <c r="I233" s="57" t="s">
        <v>1141</v>
      </c>
      <c r="J233" s="56">
        <v>440</v>
      </c>
      <c r="K233" s="56">
        <v>26</v>
      </c>
      <c r="L233" s="56">
        <v>70</v>
      </c>
      <c r="M233" s="56">
        <v>88</v>
      </c>
      <c r="N233" s="56">
        <v>120</v>
      </c>
      <c r="O233" s="56">
        <v>380</v>
      </c>
      <c r="P233" s="56">
        <v>422</v>
      </c>
      <c r="Q233" s="219">
        <v>758</v>
      </c>
    </row>
    <row r="234" spans="1:17" ht="12.75" customHeight="1">
      <c r="A234" s="478"/>
      <c r="B234" s="485" t="s">
        <v>1206</v>
      </c>
      <c r="C234" s="63" t="s">
        <v>647</v>
      </c>
      <c r="D234" s="57">
        <v>1600</v>
      </c>
      <c r="E234" s="57">
        <v>1880</v>
      </c>
      <c r="F234" s="57">
        <v>2040</v>
      </c>
      <c r="G234" s="57">
        <v>2240</v>
      </c>
      <c r="H234" s="57" t="s">
        <v>1141</v>
      </c>
      <c r="I234" s="57" t="s">
        <v>1141</v>
      </c>
      <c r="J234" s="56">
        <v>440</v>
      </c>
      <c r="K234" s="56">
        <v>12</v>
      </c>
      <c r="L234" s="56">
        <v>46</v>
      </c>
      <c r="M234" s="56">
        <v>54</v>
      </c>
      <c r="N234" s="56">
        <v>72</v>
      </c>
      <c r="O234" s="56">
        <v>234</v>
      </c>
      <c r="P234" s="56">
        <v>258</v>
      </c>
      <c r="Q234" s="219">
        <v>478</v>
      </c>
    </row>
    <row r="235" spans="1:17" ht="12.75" customHeight="1">
      <c r="A235" s="478"/>
      <c r="B235" s="485"/>
      <c r="C235" s="63" t="s">
        <v>645</v>
      </c>
      <c r="D235" s="57">
        <v>1762</v>
      </c>
      <c r="E235" s="57">
        <v>2102</v>
      </c>
      <c r="F235" s="57">
        <v>2282</v>
      </c>
      <c r="G235" s="57">
        <v>2542</v>
      </c>
      <c r="H235" s="57" t="s">
        <v>1141</v>
      </c>
      <c r="I235" s="57" t="s">
        <v>1141</v>
      </c>
      <c r="J235" s="56">
        <v>440</v>
      </c>
      <c r="K235" s="56">
        <v>16</v>
      </c>
      <c r="L235" s="56">
        <v>52</v>
      </c>
      <c r="M235" s="56">
        <v>64</v>
      </c>
      <c r="N235" s="56">
        <v>90</v>
      </c>
      <c r="O235" s="56">
        <v>290</v>
      </c>
      <c r="P235" s="56">
        <v>322</v>
      </c>
      <c r="Q235" s="219">
        <v>596</v>
      </c>
    </row>
    <row r="236" spans="1:17" ht="12.75" customHeight="1">
      <c r="A236" s="478"/>
      <c r="B236" s="485"/>
      <c r="C236" s="63" t="s">
        <v>656</v>
      </c>
      <c r="D236" s="57">
        <v>2115</v>
      </c>
      <c r="E236" s="57">
        <v>2495</v>
      </c>
      <c r="F236" s="57">
        <v>2715</v>
      </c>
      <c r="G236" s="57">
        <v>2995</v>
      </c>
      <c r="H236" s="57" t="s">
        <v>1141</v>
      </c>
      <c r="I236" s="57" t="s">
        <v>1141</v>
      </c>
      <c r="J236" s="56">
        <v>440</v>
      </c>
      <c r="K236" s="56">
        <v>22</v>
      </c>
      <c r="L236" s="56">
        <v>64</v>
      </c>
      <c r="M236" s="56">
        <v>78</v>
      </c>
      <c r="N236" s="56">
        <v>110</v>
      </c>
      <c r="O236" s="56">
        <v>348</v>
      </c>
      <c r="P236" s="56">
        <v>388</v>
      </c>
      <c r="Q236" s="219">
        <v>716</v>
      </c>
    </row>
    <row r="237" spans="1:17" ht="12.75" customHeight="1">
      <c r="A237" s="478"/>
      <c r="B237" s="485"/>
      <c r="C237" s="63" t="s">
        <v>655</v>
      </c>
      <c r="D237" s="57">
        <v>2280</v>
      </c>
      <c r="E237" s="57">
        <v>2720</v>
      </c>
      <c r="F237" s="57">
        <v>2960</v>
      </c>
      <c r="G237" s="57">
        <v>3280</v>
      </c>
      <c r="H237" s="57" t="s">
        <v>1141</v>
      </c>
      <c r="I237" s="57" t="s">
        <v>1141</v>
      </c>
      <c r="J237" s="56">
        <v>440</v>
      </c>
      <c r="K237" s="56">
        <v>26</v>
      </c>
      <c r="L237" s="56">
        <v>72</v>
      </c>
      <c r="M237" s="56">
        <v>90</v>
      </c>
      <c r="N237" s="56">
        <v>126</v>
      </c>
      <c r="O237" s="56">
        <v>406</v>
      </c>
      <c r="P237" s="56">
        <v>450</v>
      </c>
      <c r="Q237" s="219">
        <v>834</v>
      </c>
    </row>
    <row r="238" spans="1:17" ht="12.75" customHeight="1">
      <c r="A238" s="478"/>
      <c r="B238" s="485"/>
      <c r="C238" s="63" t="s">
        <v>654</v>
      </c>
      <c r="D238" s="57">
        <v>2440</v>
      </c>
      <c r="E238" s="57">
        <v>2940</v>
      </c>
      <c r="F238" s="57">
        <v>3220</v>
      </c>
      <c r="G238" s="57">
        <v>3580</v>
      </c>
      <c r="H238" s="57" t="s">
        <v>1141</v>
      </c>
      <c r="I238" s="57" t="s">
        <v>1141</v>
      </c>
      <c r="J238" s="56">
        <v>440</v>
      </c>
      <c r="K238" s="56">
        <v>26</v>
      </c>
      <c r="L238" s="56">
        <v>82</v>
      </c>
      <c r="M238" s="56">
        <v>104</v>
      </c>
      <c r="N238" s="56">
        <v>144</v>
      </c>
      <c r="O238" s="56">
        <v>462</v>
      </c>
      <c r="P238" s="56">
        <v>514</v>
      </c>
      <c r="Q238" s="219">
        <v>952</v>
      </c>
    </row>
    <row r="239" spans="1:17" ht="12.75" customHeight="1">
      <c r="A239" s="479"/>
      <c r="B239" s="485"/>
      <c r="C239" s="63" t="s">
        <v>653</v>
      </c>
      <c r="D239" s="57">
        <v>2603</v>
      </c>
      <c r="E239" s="57">
        <v>3163</v>
      </c>
      <c r="F239" s="57">
        <v>3463</v>
      </c>
      <c r="G239" s="57">
        <v>3863</v>
      </c>
      <c r="H239" s="57" t="s">
        <v>1141</v>
      </c>
      <c r="I239" s="57" t="s">
        <v>1141</v>
      </c>
      <c r="J239" s="56">
        <v>440</v>
      </c>
      <c r="K239" s="56">
        <v>32</v>
      </c>
      <c r="L239" s="56">
        <v>96</v>
      </c>
      <c r="M239" s="56">
        <v>118</v>
      </c>
      <c r="N239" s="56">
        <v>164</v>
      </c>
      <c r="O239" s="56">
        <v>522</v>
      </c>
      <c r="P239" s="56">
        <v>580</v>
      </c>
      <c r="Q239" s="219">
        <v>1072</v>
      </c>
    </row>
    <row r="240" spans="1:17" ht="12.75" customHeight="1">
      <c r="A240" s="473"/>
      <c r="B240" s="485" t="s">
        <v>772</v>
      </c>
      <c r="C240" s="63" t="s">
        <v>762</v>
      </c>
      <c r="D240" s="57">
        <v>259</v>
      </c>
      <c r="E240" s="57">
        <v>259</v>
      </c>
      <c r="F240" s="57">
        <v>259</v>
      </c>
      <c r="G240" s="57">
        <v>259</v>
      </c>
      <c r="H240" s="57">
        <v>259</v>
      </c>
      <c r="I240" s="57">
        <v>259</v>
      </c>
      <c r="J240" s="57"/>
      <c r="K240" s="66"/>
      <c r="L240" s="66"/>
      <c r="M240" s="66"/>
      <c r="N240" s="66"/>
      <c r="O240" s="56"/>
      <c r="P240" s="56"/>
      <c r="Q240" s="219"/>
    </row>
    <row r="241" spans="1:17" ht="12.75" customHeight="1">
      <c r="A241" s="473"/>
      <c r="B241" s="485"/>
      <c r="C241" s="63" t="s">
        <v>770</v>
      </c>
      <c r="D241" s="57">
        <v>275</v>
      </c>
      <c r="E241" s="57">
        <v>275</v>
      </c>
      <c r="F241" s="57">
        <v>275</v>
      </c>
      <c r="G241" s="57">
        <v>275</v>
      </c>
      <c r="H241" s="57">
        <v>275</v>
      </c>
      <c r="I241" s="57">
        <v>275</v>
      </c>
      <c r="J241" s="57"/>
      <c r="K241" s="66"/>
      <c r="L241" s="66"/>
      <c r="M241" s="66"/>
      <c r="N241" s="66"/>
      <c r="O241" s="56"/>
      <c r="P241" s="56"/>
      <c r="Q241" s="219"/>
    </row>
    <row r="242" spans="1:17" ht="12.75" customHeight="1">
      <c r="A242" s="473"/>
      <c r="B242" s="485"/>
      <c r="C242" s="63" t="s">
        <v>683</v>
      </c>
      <c r="D242" s="57">
        <v>281</v>
      </c>
      <c r="E242" s="57">
        <v>281</v>
      </c>
      <c r="F242" s="57">
        <v>281</v>
      </c>
      <c r="G242" s="57">
        <v>281</v>
      </c>
      <c r="H242" s="57">
        <v>281</v>
      </c>
      <c r="I242" s="57">
        <v>281</v>
      </c>
      <c r="J242" s="57"/>
      <c r="K242" s="66"/>
      <c r="L242" s="66"/>
      <c r="M242" s="66"/>
      <c r="N242" s="66"/>
      <c r="O242" s="56"/>
      <c r="P242" s="56"/>
      <c r="Q242" s="219"/>
    </row>
    <row r="243" spans="1:17" ht="12.75" customHeight="1">
      <c r="A243" s="473"/>
      <c r="B243" s="485"/>
      <c r="C243" s="63" t="s">
        <v>769</v>
      </c>
      <c r="D243" s="57">
        <v>297</v>
      </c>
      <c r="E243" s="57">
        <v>297</v>
      </c>
      <c r="F243" s="57">
        <v>297</v>
      </c>
      <c r="G243" s="57">
        <v>297</v>
      </c>
      <c r="H243" s="57">
        <v>297</v>
      </c>
      <c r="I243" s="57">
        <v>297</v>
      </c>
      <c r="J243" s="57"/>
      <c r="K243" s="66"/>
      <c r="L243" s="66"/>
      <c r="M243" s="66"/>
      <c r="N243" s="66"/>
      <c r="O243" s="56"/>
      <c r="P243" s="56"/>
      <c r="Q243" s="219"/>
    </row>
    <row r="244" spans="1:17" ht="12.75" customHeight="1">
      <c r="A244" s="473"/>
      <c r="B244" s="485"/>
      <c r="C244" s="63" t="s">
        <v>647</v>
      </c>
      <c r="D244" s="57">
        <v>303</v>
      </c>
      <c r="E244" s="57">
        <v>303</v>
      </c>
      <c r="F244" s="57">
        <v>303</v>
      </c>
      <c r="G244" s="57">
        <v>303</v>
      </c>
      <c r="H244" s="57">
        <v>303</v>
      </c>
      <c r="I244" s="57">
        <v>303</v>
      </c>
      <c r="J244" s="57"/>
      <c r="K244" s="66"/>
      <c r="L244" s="66"/>
      <c r="M244" s="66"/>
      <c r="N244" s="66"/>
      <c r="O244" s="56"/>
      <c r="P244" s="56"/>
      <c r="Q244" s="219"/>
    </row>
    <row r="245" spans="1:17" ht="12.75" customHeight="1">
      <c r="A245" s="473"/>
      <c r="B245" s="485"/>
      <c r="C245" s="63" t="s">
        <v>645</v>
      </c>
      <c r="D245" s="57">
        <v>325</v>
      </c>
      <c r="E245" s="57">
        <v>325</v>
      </c>
      <c r="F245" s="57">
        <v>325</v>
      </c>
      <c r="G245" s="57">
        <v>325</v>
      </c>
      <c r="H245" s="57">
        <v>325</v>
      </c>
      <c r="I245" s="57">
        <v>325</v>
      </c>
      <c r="J245" s="57"/>
      <c r="K245" s="89"/>
      <c r="L245" s="89"/>
      <c r="M245" s="89"/>
      <c r="N245" s="89"/>
      <c r="O245" s="56"/>
      <c r="P245" s="56"/>
      <c r="Q245" s="219"/>
    </row>
    <row r="246" spans="1:17" ht="12.75" customHeight="1">
      <c r="A246" s="473"/>
      <c r="B246" s="485"/>
      <c r="C246" s="63" t="s">
        <v>656</v>
      </c>
      <c r="D246" s="57">
        <v>341</v>
      </c>
      <c r="E246" s="57">
        <v>341</v>
      </c>
      <c r="F246" s="57">
        <v>341</v>
      </c>
      <c r="G246" s="57">
        <v>341</v>
      </c>
      <c r="H246" s="57">
        <v>341</v>
      </c>
      <c r="I246" s="57">
        <v>341</v>
      </c>
      <c r="J246" s="57"/>
      <c r="K246" s="89"/>
      <c r="L246" s="89"/>
      <c r="M246" s="89"/>
      <c r="N246" s="89"/>
      <c r="O246" s="56"/>
      <c r="P246" s="56"/>
      <c r="Q246" s="219"/>
    </row>
    <row r="247" spans="1:17" ht="12.75" customHeight="1">
      <c r="A247" s="473"/>
      <c r="B247" s="485"/>
      <c r="C247" s="63" t="s">
        <v>655</v>
      </c>
      <c r="D247" s="57">
        <v>363</v>
      </c>
      <c r="E247" s="57">
        <v>363</v>
      </c>
      <c r="F247" s="57">
        <v>363</v>
      </c>
      <c r="G247" s="57">
        <v>363</v>
      </c>
      <c r="H247" s="57">
        <v>363</v>
      </c>
      <c r="I247" s="57">
        <v>363</v>
      </c>
      <c r="J247" s="57"/>
      <c r="K247" s="89"/>
      <c r="L247" s="89"/>
      <c r="M247" s="89"/>
      <c r="N247" s="89"/>
      <c r="O247" s="56"/>
      <c r="P247" s="56"/>
      <c r="Q247" s="219"/>
    </row>
    <row r="248" spans="1:17" ht="12.75" customHeight="1">
      <c r="A248" s="473"/>
      <c r="B248" s="485" t="s">
        <v>771</v>
      </c>
      <c r="C248" s="63" t="s">
        <v>762</v>
      </c>
      <c r="D248" s="57">
        <v>125</v>
      </c>
      <c r="E248" s="57">
        <v>145</v>
      </c>
      <c r="F248" s="57">
        <v>155</v>
      </c>
      <c r="G248" s="57">
        <v>165</v>
      </c>
      <c r="H248" s="57" t="s">
        <v>1141</v>
      </c>
      <c r="I248" s="57" t="s">
        <v>1141</v>
      </c>
      <c r="J248" s="57"/>
      <c r="K248" s="89"/>
      <c r="L248" s="89"/>
      <c r="M248" s="89"/>
      <c r="N248" s="89"/>
      <c r="O248" s="56"/>
      <c r="P248" s="56"/>
      <c r="Q248" s="219"/>
    </row>
    <row r="249" spans="1:17" ht="12.75" customHeight="1">
      <c r="A249" s="473"/>
      <c r="B249" s="485"/>
      <c r="C249" s="63" t="s">
        <v>770</v>
      </c>
      <c r="D249" s="57">
        <v>130</v>
      </c>
      <c r="E249" s="57">
        <v>150</v>
      </c>
      <c r="F249" s="57">
        <v>160</v>
      </c>
      <c r="G249" s="57">
        <v>180</v>
      </c>
      <c r="H249" s="57" t="s">
        <v>1141</v>
      </c>
      <c r="I249" s="57" t="s">
        <v>1141</v>
      </c>
      <c r="J249" s="57"/>
      <c r="K249" s="89"/>
      <c r="L249" s="89"/>
      <c r="M249" s="89"/>
      <c r="N249" s="89"/>
      <c r="O249" s="56"/>
      <c r="P249" s="56"/>
      <c r="Q249" s="219"/>
    </row>
    <row r="250" spans="1:17" ht="12.75" customHeight="1">
      <c r="A250" s="473"/>
      <c r="B250" s="485"/>
      <c r="C250" s="63" t="s">
        <v>683</v>
      </c>
      <c r="D250" s="57">
        <v>146</v>
      </c>
      <c r="E250" s="57">
        <v>166</v>
      </c>
      <c r="F250" s="57">
        <v>176</v>
      </c>
      <c r="G250" s="57">
        <v>196</v>
      </c>
      <c r="H250" s="57" t="s">
        <v>1141</v>
      </c>
      <c r="I250" s="57" t="s">
        <v>1141</v>
      </c>
      <c r="J250" s="57"/>
      <c r="K250" s="89"/>
      <c r="L250" s="89"/>
      <c r="M250" s="89"/>
      <c r="N250" s="89"/>
      <c r="O250" s="56"/>
      <c r="P250" s="56"/>
      <c r="Q250" s="219"/>
    </row>
    <row r="251" spans="1:17" ht="12.75" customHeight="1">
      <c r="A251" s="473"/>
      <c r="B251" s="485"/>
      <c r="C251" s="63" t="s">
        <v>769</v>
      </c>
      <c r="D251" s="57">
        <v>151</v>
      </c>
      <c r="E251" s="57">
        <v>171</v>
      </c>
      <c r="F251" s="57">
        <v>191</v>
      </c>
      <c r="G251" s="57">
        <v>211</v>
      </c>
      <c r="H251" s="57" t="s">
        <v>1141</v>
      </c>
      <c r="I251" s="57" t="s">
        <v>1141</v>
      </c>
      <c r="J251" s="57"/>
      <c r="K251" s="89"/>
      <c r="L251" s="89"/>
      <c r="M251" s="89"/>
      <c r="N251" s="89"/>
      <c r="O251" s="56"/>
      <c r="P251" s="56"/>
      <c r="Q251" s="219"/>
    </row>
    <row r="252" spans="1:17" ht="12.75" customHeight="1">
      <c r="A252" s="473"/>
      <c r="B252" s="485"/>
      <c r="C252" s="63" t="s">
        <v>647</v>
      </c>
      <c r="D252" s="57">
        <v>162</v>
      </c>
      <c r="E252" s="57">
        <v>192</v>
      </c>
      <c r="F252" s="57">
        <v>212</v>
      </c>
      <c r="G252" s="57">
        <v>232</v>
      </c>
      <c r="H252" s="57" t="s">
        <v>1141</v>
      </c>
      <c r="I252" s="57" t="s">
        <v>1141</v>
      </c>
      <c r="J252" s="57"/>
      <c r="K252" s="66"/>
      <c r="L252" s="66"/>
      <c r="M252" s="66"/>
      <c r="N252" s="66"/>
      <c r="O252" s="56"/>
      <c r="P252" s="56"/>
      <c r="Q252" s="219"/>
    </row>
    <row r="253" spans="1:17" ht="12.75" customHeight="1">
      <c r="A253" s="473"/>
      <c r="B253" s="485"/>
      <c r="C253" s="63" t="s">
        <v>645</v>
      </c>
      <c r="D253" s="57">
        <v>211</v>
      </c>
      <c r="E253" s="57">
        <v>241</v>
      </c>
      <c r="F253" s="57">
        <v>261</v>
      </c>
      <c r="G253" s="57">
        <v>291</v>
      </c>
      <c r="H253" s="57" t="s">
        <v>1141</v>
      </c>
      <c r="I253" s="57" t="s">
        <v>1141</v>
      </c>
      <c r="J253" s="57"/>
      <c r="K253" s="66"/>
      <c r="L253" s="66"/>
      <c r="M253" s="66"/>
      <c r="N253" s="66"/>
      <c r="O253" s="56"/>
      <c r="P253" s="56"/>
      <c r="Q253" s="219"/>
    </row>
    <row r="254" spans="1:17" ht="12.75" customHeight="1">
      <c r="A254" s="473"/>
      <c r="B254" s="485"/>
      <c r="C254" s="63" t="s">
        <v>656</v>
      </c>
      <c r="D254" s="57">
        <v>222</v>
      </c>
      <c r="E254" s="57">
        <v>272</v>
      </c>
      <c r="F254" s="57">
        <v>292</v>
      </c>
      <c r="G254" s="57">
        <v>322</v>
      </c>
      <c r="H254" s="57" t="s">
        <v>1141</v>
      </c>
      <c r="I254" s="57" t="s">
        <v>1141</v>
      </c>
      <c r="J254" s="57"/>
      <c r="K254" s="66"/>
      <c r="L254" s="66"/>
      <c r="M254" s="66"/>
      <c r="N254" s="66"/>
      <c r="O254" s="56"/>
      <c r="P254" s="56"/>
      <c r="Q254" s="219"/>
    </row>
    <row r="255" spans="1:17" ht="12.75" customHeight="1">
      <c r="A255" s="473"/>
      <c r="B255" s="485"/>
      <c r="C255" s="63" t="s">
        <v>655</v>
      </c>
      <c r="D255" s="57">
        <v>254</v>
      </c>
      <c r="E255" s="57">
        <v>304</v>
      </c>
      <c r="F255" s="57">
        <v>324</v>
      </c>
      <c r="G255" s="57">
        <v>364</v>
      </c>
      <c r="H255" s="57" t="s">
        <v>1141</v>
      </c>
      <c r="I255" s="57" t="s">
        <v>1141</v>
      </c>
      <c r="J255" s="57"/>
      <c r="K255" s="66"/>
      <c r="L255" s="66"/>
      <c r="M255" s="66"/>
      <c r="N255" s="66"/>
      <c r="O255" s="56"/>
      <c r="P255" s="56"/>
      <c r="Q255" s="219"/>
    </row>
    <row r="256" spans="1:17" ht="12.75" customHeight="1">
      <c r="A256" s="473"/>
      <c r="B256" s="485"/>
      <c r="C256" s="63" t="s">
        <v>654</v>
      </c>
      <c r="D256" s="57">
        <v>275</v>
      </c>
      <c r="E256" s="57">
        <v>325</v>
      </c>
      <c r="F256" s="57">
        <v>355</v>
      </c>
      <c r="G256" s="57">
        <v>395</v>
      </c>
      <c r="H256" s="57" t="s">
        <v>1141</v>
      </c>
      <c r="I256" s="57" t="s">
        <v>1141</v>
      </c>
      <c r="J256" s="57"/>
      <c r="K256" s="66"/>
      <c r="L256" s="66"/>
      <c r="M256" s="66"/>
      <c r="N256" s="66"/>
      <c r="O256" s="56"/>
      <c r="P256" s="56"/>
      <c r="Q256" s="219"/>
    </row>
    <row r="257" spans="1:17" ht="12.75" customHeight="1">
      <c r="A257" s="473"/>
      <c r="B257" s="485"/>
      <c r="C257" s="63" t="s">
        <v>653</v>
      </c>
      <c r="D257" s="57">
        <v>286</v>
      </c>
      <c r="E257" s="57">
        <v>346</v>
      </c>
      <c r="F257" s="57">
        <v>376</v>
      </c>
      <c r="G257" s="57">
        <v>416</v>
      </c>
      <c r="H257" s="57" t="s">
        <v>1141</v>
      </c>
      <c r="I257" s="57" t="s">
        <v>1141</v>
      </c>
      <c r="J257" s="57"/>
      <c r="K257" s="66"/>
      <c r="L257" s="66"/>
      <c r="M257" s="66"/>
      <c r="N257" s="66"/>
      <c r="O257" s="56"/>
      <c r="P257" s="56"/>
      <c r="Q257" s="219"/>
    </row>
    <row r="258" spans="1:17" ht="35.25" customHeight="1">
      <c r="A258" s="473"/>
      <c r="B258" s="59" t="s">
        <v>768</v>
      </c>
      <c r="C258" s="63" t="s">
        <v>762</v>
      </c>
      <c r="D258" s="57">
        <v>455</v>
      </c>
      <c r="E258" s="57">
        <v>455</v>
      </c>
      <c r="F258" s="57">
        <v>455</v>
      </c>
      <c r="G258" s="57">
        <v>455</v>
      </c>
      <c r="H258" s="57">
        <v>455</v>
      </c>
      <c r="I258" s="57">
        <v>455</v>
      </c>
      <c r="J258" s="57"/>
      <c r="K258" s="66"/>
      <c r="L258" s="66"/>
      <c r="M258" s="66"/>
      <c r="N258" s="66"/>
      <c r="O258" s="56"/>
      <c r="P258" s="56"/>
      <c r="Q258" s="219"/>
    </row>
    <row r="259" spans="1:17" ht="35.25" customHeight="1">
      <c r="A259" s="473"/>
      <c r="B259" s="59" t="s">
        <v>767</v>
      </c>
      <c r="C259" s="63" t="s">
        <v>762</v>
      </c>
      <c r="D259" s="57">
        <v>545</v>
      </c>
      <c r="E259" s="57">
        <v>545</v>
      </c>
      <c r="F259" s="57">
        <v>545</v>
      </c>
      <c r="G259" s="57">
        <v>545</v>
      </c>
      <c r="H259" s="57">
        <v>545</v>
      </c>
      <c r="I259" s="57">
        <v>545</v>
      </c>
      <c r="J259" s="57"/>
      <c r="K259" s="66"/>
      <c r="L259" s="66"/>
      <c r="M259" s="66"/>
      <c r="N259" s="66"/>
      <c r="O259" s="56"/>
      <c r="P259" s="56"/>
      <c r="Q259" s="219"/>
    </row>
    <row r="260" spans="1:17" ht="47.25" customHeight="1">
      <c r="A260" s="92"/>
      <c r="B260" s="62" t="s">
        <v>766</v>
      </c>
      <c r="C260" s="63" t="s">
        <v>762</v>
      </c>
      <c r="D260" s="57">
        <v>675</v>
      </c>
      <c r="E260" s="57">
        <v>675</v>
      </c>
      <c r="F260" s="57">
        <v>675</v>
      </c>
      <c r="G260" s="57">
        <v>675</v>
      </c>
      <c r="H260" s="57">
        <v>675</v>
      </c>
      <c r="I260" s="57">
        <v>675</v>
      </c>
      <c r="J260" s="57"/>
      <c r="K260" s="66"/>
      <c r="L260" s="66"/>
      <c r="M260" s="66"/>
      <c r="N260" s="66"/>
      <c r="O260" s="56"/>
      <c r="P260" s="56"/>
      <c r="Q260" s="219"/>
    </row>
    <row r="261" spans="1:17" ht="35.25" customHeight="1">
      <c r="A261" s="90"/>
      <c r="B261" s="59" t="s">
        <v>765</v>
      </c>
      <c r="C261" s="63" t="s">
        <v>762</v>
      </c>
      <c r="D261" s="57">
        <v>451</v>
      </c>
      <c r="E261" s="57">
        <v>451</v>
      </c>
      <c r="F261" s="57">
        <v>451</v>
      </c>
      <c r="G261" s="57">
        <v>451</v>
      </c>
      <c r="H261" s="57">
        <v>451</v>
      </c>
      <c r="I261" s="57">
        <v>451</v>
      </c>
      <c r="J261" s="57"/>
      <c r="K261" s="66"/>
      <c r="L261" s="66"/>
      <c r="M261" s="66"/>
      <c r="N261" s="66"/>
      <c r="O261" s="56"/>
      <c r="P261" s="56"/>
      <c r="Q261" s="219"/>
    </row>
    <row r="262" spans="1:17" ht="35.25" customHeight="1">
      <c r="A262" s="91"/>
      <c r="B262" s="59" t="s">
        <v>764</v>
      </c>
      <c r="C262" s="63" t="s">
        <v>762</v>
      </c>
      <c r="D262" s="57">
        <v>530</v>
      </c>
      <c r="E262" s="57">
        <v>530</v>
      </c>
      <c r="F262" s="57">
        <v>530</v>
      </c>
      <c r="G262" s="57">
        <v>530</v>
      </c>
      <c r="H262" s="57">
        <v>530</v>
      </c>
      <c r="I262" s="57">
        <v>530</v>
      </c>
      <c r="J262" s="57"/>
      <c r="K262" s="66"/>
      <c r="L262" s="66"/>
      <c r="M262" s="66"/>
      <c r="N262" s="66"/>
      <c r="O262" s="56"/>
      <c r="P262" s="56"/>
      <c r="Q262" s="219"/>
    </row>
    <row r="263" spans="1:17" ht="46.5" customHeight="1">
      <c r="A263" s="68"/>
      <c r="B263" s="62" t="s">
        <v>763</v>
      </c>
      <c r="C263" s="63" t="s">
        <v>762</v>
      </c>
      <c r="D263" s="57">
        <v>655</v>
      </c>
      <c r="E263" s="57">
        <v>655</v>
      </c>
      <c r="F263" s="57">
        <v>655</v>
      </c>
      <c r="G263" s="57">
        <v>655</v>
      </c>
      <c r="H263" s="57">
        <v>655</v>
      </c>
      <c r="I263" s="57">
        <v>655</v>
      </c>
      <c r="J263" s="57"/>
      <c r="K263" s="66"/>
      <c r="L263" s="66"/>
      <c r="M263" s="66"/>
      <c r="N263" s="66"/>
      <c r="O263" s="56"/>
      <c r="P263" s="56"/>
      <c r="Q263" s="219"/>
    </row>
    <row r="264" spans="1:17" ht="17.25" customHeight="1">
      <c r="A264" s="477"/>
      <c r="B264" s="480" t="s">
        <v>761</v>
      </c>
      <c r="C264" s="63" t="s">
        <v>758</v>
      </c>
      <c r="D264" s="57">
        <v>420</v>
      </c>
      <c r="E264" s="57">
        <v>420</v>
      </c>
      <c r="F264" s="57">
        <v>420</v>
      </c>
      <c r="G264" s="57">
        <v>420</v>
      </c>
      <c r="H264" s="57">
        <v>420</v>
      </c>
      <c r="I264" s="57">
        <v>420</v>
      </c>
      <c r="J264" s="57"/>
      <c r="K264" s="66"/>
      <c r="L264" s="66"/>
      <c r="M264" s="66"/>
      <c r="N264" s="66"/>
      <c r="O264" s="56"/>
      <c r="P264" s="56"/>
      <c r="Q264" s="219"/>
    </row>
    <row r="265" spans="1:17" ht="17.25" customHeight="1">
      <c r="A265" s="478"/>
      <c r="B265" s="488"/>
      <c r="C265" s="63" t="s">
        <v>757</v>
      </c>
      <c r="D265" s="57">
        <v>445</v>
      </c>
      <c r="E265" s="57">
        <v>445</v>
      </c>
      <c r="F265" s="57">
        <v>445</v>
      </c>
      <c r="G265" s="57">
        <v>445</v>
      </c>
      <c r="H265" s="57">
        <v>445</v>
      </c>
      <c r="I265" s="57">
        <v>445</v>
      </c>
      <c r="J265" s="57"/>
      <c r="K265" s="66"/>
      <c r="L265" s="66"/>
      <c r="M265" s="66"/>
      <c r="N265" s="66"/>
      <c r="O265" s="56"/>
      <c r="P265" s="56"/>
      <c r="Q265" s="219"/>
    </row>
    <row r="266" spans="1:17" ht="17.25" customHeight="1">
      <c r="A266" s="478"/>
      <c r="B266" s="480" t="s">
        <v>760</v>
      </c>
      <c r="C266" s="63" t="s">
        <v>758</v>
      </c>
      <c r="D266" s="57">
        <v>420</v>
      </c>
      <c r="E266" s="57">
        <v>420</v>
      </c>
      <c r="F266" s="57">
        <v>420</v>
      </c>
      <c r="G266" s="57">
        <v>420</v>
      </c>
      <c r="H266" s="57">
        <v>420</v>
      </c>
      <c r="I266" s="57">
        <v>420</v>
      </c>
      <c r="J266" s="57"/>
      <c r="K266" s="66"/>
      <c r="L266" s="66"/>
      <c r="M266" s="66"/>
      <c r="N266" s="66"/>
      <c r="O266" s="56"/>
      <c r="P266" s="56"/>
      <c r="Q266" s="219"/>
    </row>
    <row r="267" spans="1:17" ht="17.25" customHeight="1">
      <c r="A267" s="479"/>
      <c r="B267" s="488"/>
      <c r="C267" s="63" t="s">
        <v>757</v>
      </c>
      <c r="D267" s="57">
        <v>457</v>
      </c>
      <c r="E267" s="57">
        <v>457</v>
      </c>
      <c r="F267" s="57">
        <v>457</v>
      </c>
      <c r="G267" s="57">
        <v>457</v>
      </c>
      <c r="H267" s="57">
        <v>457</v>
      </c>
      <c r="I267" s="57">
        <v>457</v>
      </c>
      <c r="J267" s="57"/>
      <c r="K267" s="66"/>
      <c r="L267" s="66"/>
      <c r="M267" s="66"/>
      <c r="N267" s="66"/>
      <c r="O267" s="56"/>
      <c r="P267" s="56"/>
      <c r="Q267" s="219"/>
    </row>
    <row r="268" spans="1:17" ht="24" customHeight="1">
      <c r="A268" s="477"/>
      <c r="B268" s="480" t="s">
        <v>759</v>
      </c>
      <c r="C268" s="82" t="s">
        <v>758</v>
      </c>
      <c r="D268" s="57">
        <v>528</v>
      </c>
      <c r="E268" s="57">
        <v>528</v>
      </c>
      <c r="F268" s="57">
        <v>528</v>
      </c>
      <c r="G268" s="57">
        <v>528</v>
      </c>
      <c r="H268" s="57">
        <v>528</v>
      </c>
      <c r="I268" s="57">
        <v>528</v>
      </c>
      <c r="J268" s="57"/>
      <c r="K268" s="66"/>
      <c r="L268" s="66"/>
      <c r="M268" s="66"/>
      <c r="N268" s="66"/>
      <c r="O268" s="56"/>
      <c r="P268" s="56"/>
      <c r="Q268" s="219"/>
    </row>
    <row r="269" spans="1:17" ht="24" customHeight="1">
      <c r="A269" s="479"/>
      <c r="B269" s="488"/>
      <c r="C269" s="63" t="s">
        <v>757</v>
      </c>
      <c r="D269" s="57">
        <v>578</v>
      </c>
      <c r="E269" s="57">
        <v>578</v>
      </c>
      <c r="F269" s="57">
        <v>578</v>
      </c>
      <c r="G269" s="57">
        <v>578</v>
      </c>
      <c r="H269" s="57">
        <v>578</v>
      </c>
      <c r="I269" s="57">
        <v>578</v>
      </c>
      <c r="J269" s="57"/>
      <c r="K269" s="66"/>
      <c r="L269" s="66"/>
      <c r="M269" s="66"/>
      <c r="N269" s="66"/>
      <c r="O269" s="56"/>
      <c r="P269" s="56"/>
      <c r="Q269" s="219"/>
    </row>
    <row r="270" spans="1:17" ht="36.75" customHeight="1">
      <c r="A270" s="476"/>
      <c r="B270" s="62" t="s">
        <v>756</v>
      </c>
      <c r="C270" s="63" t="s">
        <v>744</v>
      </c>
      <c r="D270" s="57">
        <v>1263</v>
      </c>
      <c r="E270" s="57">
        <v>1813</v>
      </c>
      <c r="F270" s="57">
        <v>1973</v>
      </c>
      <c r="G270" s="57">
        <v>2123</v>
      </c>
      <c r="H270" s="57" t="s">
        <v>1141</v>
      </c>
      <c r="I270" s="57" t="s">
        <v>1141</v>
      </c>
      <c r="J270" s="56">
        <v>220</v>
      </c>
      <c r="K270" s="69"/>
      <c r="L270" s="66"/>
      <c r="M270" s="66"/>
      <c r="N270" s="66"/>
      <c r="O270" s="56"/>
      <c r="P270" s="56"/>
      <c r="Q270" s="219"/>
    </row>
    <row r="271" spans="1:17" ht="36.75" customHeight="1">
      <c r="A271" s="492"/>
      <c r="B271" s="62" t="s">
        <v>755</v>
      </c>
      <c r="C271" s="63" t="s">
        <v>744</v>
      </c>
      <c r="D271" s="57">
        <v>1423</v>
      </c>
      <c r="E271" s="57">
        <v>2093</v>
      </c>
      <c r="F271" s="57">
        <v>2283</v>
      </c>
      <c r="G271" s="57">
        <v>2463</v>
      </c>
      <c r="H271" s="57" t="s">
        <v>1141</v>
      </c>
      <c r="I271" s="57" t="s">
        <v>1141</v>
      </c>
      <c r="J271" s="56">
        <v>220</v>
      </c>
      <c r="K271" s="69"/>
      <c r="L271" s="66"/>
      <c r="M271" s="66"/>
      <c r="N271" s="66"/>
      <c r="O271" s="56"/>
      <c r="P271" s="56"/>
      <c r="Q271" s="219"/>
    </row>
    <row r="272" spans="1:17" ht="36" customHeight="1">
      <c r="A272" s="493"/>
      <c r="B272" s="62" t="s">
        <v>754</v>
      </c>
      <c r="C272" s="63" t="s">
        <v>744</v>
      </c>
      <c r="D272" s="57">
        <v>1644</v>
      </c>
      <c r="E272" s="57">
        <v>2494</v>
      </c>
      <c r="F272" s="57">
        <v>2734</v>
      </c>
      <c r="G272" s="57">
        <v>2964</v>
      </c>
      <c r="H272" s="57" t="s">
        <v>1141</v>
      </c>
      <c r="I272" s="57" t="s">
        <v>1141</v>
      </c>
      <c r="J272" s="56">
        <v>220</v>
      </c>
      <c r="K272" s="66"/>
      <c r="L272" s="66"/>
      <c r="M272" s="66"/>
      <c r="N272" s="66"/>
      <c r="O272" s="56"/>
      <c r="P272" s="56"/>
      <c r="Q272" s="219"/>
    </row>
    <row r="273" spans="1:17">
      <c r="A273" s="65" t="s">
        <v>674</v>
      </c>
      <c r="B273" s="65"/>
      <c r="C273" s="65"/>
      <c r="D273" s="65"/>
      <c r="E273" s="65"/>
      <c r="F273" s="71"/>
      <c r="G273" s="71"/>
      <c r="H273" s="215"/>
      <c r="I273" s="215"/>
      <c r="J273" s="71"/>
      <c r="K273" s="65"/>
      <c r="L273" s="65" t="s">
        <v>808</v>
      </c>
      <c r="M273" s="65"/>
      <c r="N273" s="65"/>
    </row>
    <row r="274" spans="1:17" ht="15" customHeight="1">
      <c r="A274" s="472" t="s">
        <v>70</v>
      </c>
      <c r="B274" s="472" t="s">
        <v>71</v>
      </c>
      <c r="C274" s="472" t="s">
        <v>72</v>
      </c>
      <c r="D274" s="476" t="s">
        <v>1214</v>
      </c>
      <c r="E274" s="476" t="s">
        <v>672</v>
      </c>
      <c r="F274" s="472" t="s">
        <v>671</v>
      </c>
      <c r="G274" s="476" t="s">
        <v>670</v>
      </c>
      <c r="H274" s="495" t="s">
        <v>1139</v>
      </c>
      <c r="I274" s="495" t="s">
        <v>1140</v>
      </c>
      <c r="J274" s="487" t="s">
        <v>76</v>
      </c>
      <c r="K274" s="486" t="s">
        <v>78</v>
      </c>
      <c r="L274" s="486"/>
      <c r="M274" s="486"/>
      <c r="N274" s="486"/>
      <c r="O274" s="486"/>
      <c r="P274" s="486"/>
      <c r="Q274" s="486"/>
    </row>
    <row r="275" spans="1:17">
      <c r="A275" s="476"/>
      <c r="B275" s="476"/>
      <c r="C275" s="476"/>
      <c r="D275" s="493"/>
      <c r="E275" s="493"/>
      <c r="F275" s="476"/>
      <c r="G275" s="493"/>
      <c r="H275" s="496"/>
      <c r="I275" s="496"/>
      <c r="J275" s="487"/>
      <c r="K275" s="212" t="s">
        <v>79</v>
      </c>
      <c r="L275" s="213" t="s">
        <v>80</v>
      </c>
      <c r="M275" s="212" t="s">
        <v>81</v>
      </c>
      <c r="N275" s="213" t="s">
        <v>82</v>
      </c>
      <c r="O275" s="212" t="s">
        <v>83</v>
      </c>
      <c r="P275" s="213" t="s">
        <v>84</v>
      </c>
      <c r="Q275" s="219" t="s">
        <v>1149</v>
      </c>
    </row>
    <row r="276" spans="1:17" ht="36" customHeight="1">
      <c r="A276" s="476"/>
      <c r="B276" s="62" t="s">
        <v>753</v>
      </c>
      <c r="C276" s="63" t="s">
        <v>744</v>
      </c>
      <c r="D276" s="57">
        <v>1646</v>
      </c>
      <c r="E276" s="57">
        <v>2196</v>
      </c>
      <c r="F276" s="57">
        <v>2356</v>
      </c>
      <c r="G276" s="57">
        <v>2506</v>
      </c>
      <c r="H276" s="57" t="s">
        <v>1141</v>
      </c>
      <c r="I276" s="57" t="s">
        <v>1141</v>
      </c>
      <c r="J276" s="56">
        <v>220</v>
      </c>
      <c r="K276" s="56">
        <v>10</v>
      </c>
      <c r="L276" s="56">
        <v>28</v>
      </c>
      <c r="M276" s="56">
        <v>36</v>
      </c>
      <c r="N276" s="56">
        <v>45</v>
      </c>
      <c r="O276" s="56">
        <v>115</v>
      </c>
      <c r="P276" s="56">
        <v>131</v>
      </c>
      <c r="Q276" s="219" t="s">
        <v>1141</v>
      </c>
    </row>
    <row r="277" spans="1:17" ht="36" customHeight="1">
      <c r="A277" s="492"/>
      <c r="B277" s="62" t="s">
        <v>752</v>
      </c>
      <c r="C277" s="63" t="s">
        <v>744</v>
      </c>
      <c r="D277" s="57">
        <v>1832</v>
      </c>
      <c r="E277" s="57">
        <v>2502</v>
      </c>
      <c r="F277" s="57">
        <v>2692</v>
      </c>
      <c r="G277" s="57">
        <v>2872</v>
      </c>
      <c r="H277" s="57" t="s">
        <v>1141</v>
      </c>
      <c r="I277" s="57" t="s">
        <v>1141</v>
      </c>
      <c r="J277" s="56">
        <v>220</v>
      </c>
      <c r="K277" s="56">
        <v>12</v>
      </c>
      <c r="L277" s="56">
        <v>35</v>
      </c>
      <c r="M277" s="56">
        <v>45</v>
      </c>
      <c r="N277" s="56">
        <v>55</v>
      </c>
      <c r="O277" s="56">
        <v>148</v>
      </c>
      <c r="P277" s="56">
        <v>169</v>
      </c>
      <c r="Q277" s="219" t="s">
        <v>1141</v>
      </c>
    </row>
    <row r="278" spans="1:17" ht="60.75" customHeight="1">
      <c r="A278" s="77"/>
      <c r="B278" s="62" t="s">
        <v>751</v>
      </c>
      <c r="C278" s="82" t="s">
        <v>744</v>
      </c>
      <c r="D278" s="57">
        <v>2092</v>
      </c>
      <c r="E278" s="80">
        <v>2942</v>
      </c>
      <c r="F278" s="80">
        <v>3182</v>
      </c>
      <c r="G278" s="57">
        <v>3412</v>
      </c>
      <c r="H278" s="57" t="s">
        <v>1141</v>
      </c>
      <c r="I278" s="57" t="s">
        <v>1141</v>
      </c>
      <c r="J278" s="56">
        <v>220</v>
      </c>
      <c r="K278" s="56">
        <v>16</v>
      </c>
      <c r="L278" s="56">
        <v>46</v>
      </c>
      <c r="M278" s="56">
        <v>59</v>
      </c>
      <c r="N278" s="56">
        <v>73</v>
      </c>
      <c r="O278" s="56">
        <v>205</v>
      </c>
      <c r="P278" s="56">
        <v>232</v>
      </c>
      <c r="Q278" s="219" t="s">
        <v>1141</v>
      </c>
    </row>
    <row r="279" spans="1:17" ht="36.75" customHeight="1">
      <c r="A279" s="472"/>
      <c r="B279" s="59" t="s">
        <v>750</v>
      </c>
      <c r="C279" s="63" t="s">
        <v>744</v>
      </c>
      <c r="D279" s="57">
        <v>1203</v>
      </c>
      <c r="E279" s="57">
        <v>1383</v>
      </c>
      <c r="F279" s="57">
        <v>1473</v>
      </c>
      <c r="G279" s="57">
        <v>1603</v>
      </c>
      <c r="H279" s="57">
        <v>1783</v>
      </c>
      <c r="I279" s="57">
        <v>2033</v>
      </c>
      <c r="J279" s="56"/>
      <c r="K279" s="66"/>
      <c r="L279" s="66"/>
      <c r="M279" s="66"/>
      <c r="N279" s="66"/>
      <c r="O279" s="56"/>
      <c r="P279" s="56"/>
      <c r="Q279" s="219"/>
    </row>
    <row r="280" spans="1:17" ht="36.75" customHeight="1">
      <c r="A280" s="472"/>
      <c r="B280" s="59" t="s">
        <v>749</v>
      </c>
      <c r="C280" s="63" t="s">
        <v>744</v>
      </c>
      <c r="D280" s="57">
        <v>1276</v>
      </c>
      <c r="E280" s="57">
        <v>1486</v>
      </c>
      <c r="F280" s="57">
        <v>1596</v>
      </c>
      <c r="G280" s="57">
        <v>1756</v>
      </c>
      <c r="H280" s="57">
        <v>1956</v>
      </c>
      <c r="I280" s="57">
        <v>2246</v>
      </c>
      <c r="J280" s="56"/>
      <c r="K280" s="66"/>
      <c r="L280" s="66"/>
      <c r="M280" s="66"/>
      <c r="N280" s="66"/>
      <c r="O280" s="56"/>
      <c r="P280" s="56"/>
      <c r="Q280" s="219"/>
    </row>
    <row r="281" spans="1:17" ht="36.75" customHeight="1">
      <c r="A281" s="472"/>
      <c r="B281" s="59" t="s">
        <v>748</v>
      </c>
      <c r="C281" s="63" t="s">
        <v>744</v>
      </c>
      <c r="D281" s="57">
        <v>1500</v>
      </c>
      <c r="E281" s="57">
        <v>1760</v>
      </c>
      <c r="F281" s="57">
        <v>1910</v>
      </c>
      <c r="G281" s="57">
        <v>2100</v>
      </c>
      <c r="H281" s="57">
        <v>2350</v>
      </c>
      <c r="I281" s="57">
        <v>2700</v>
      </c>
      <c r="J281" s="56"/>
      <c r="K281" s="66"/>
      <c r="L281" s="66"/>
      <c r="M281" s="66"/>
      <c r="N281" s="66"/>
      <c r="O281" s="56"/>
      <c r="P281" s="56"/>
      <c r="Q281" s="219"/>
    </row>
    <row r="282" spans="1:17" ht="36" customHeight="1">
      <c r="A282" s="477"/>
      <c r="B282" s="59" t="s">
        <v>747</v>
      </c>
      <c r="C282" s="63" t="s">
        <v>744</v>
      </c>
      <c r="D282" s="57">
        <v>1272</v>
      </c>
      <c r="E282" s="57">
        <v>1452</v>
      </c>
      <c r="F282" s="57">
        <v>1542</v>
      </c>
      <c r="G282" s="57">
        <v>1672</v>
      </c>
      <c r="H282" s="57" t="s">
        <v>1141</v>
      </c>
      <c r="I282" s="57" t="s">
        <v>1141</v>
      </c>
      <c r="J282" s="57"/>
      <c r="K282" s="56">
        <v>5</v>
      </c>
      <c r="L282" s="56">
        <v>18</v>
      </c>
      <c r="M282" s="56">
        <v>21</v>
      </c>
      <c r="N282" s="56">
        <v>30</v>
      </c>
      <c r="O282" s="56">
        <v>100</v>
      </c>
      <c r="P282" s="56">
        <v>111</v>
      </c>
      <c r="Q282" s="219">
        <v>201</v>
      </c>
    </row>
    <row r="283" spans="1:17" ht="36" customHeight="1">
      <c r="A283" s="478"/>
      <c r="B283" s="59" t="s">
        <v>746</v>
      </c>
      <c r="C283" s="63" t="s">
        <v>744</v>
      </c>
      <c r="D283" s="57">
        <v>1344</v>
      </c>
      <c r="E283" s="57">
        <v>1554</v>
      </c>
      <c r="F283" s="57">
        <v>1664</v>
      </c>
      <c r="G283" s="57">
        <v>1824</v>
      </c>
      <c r="H283" s="57" t="s">
        <v>1141</v>
      </c>
      <c r="I283" s="57" t="s">
        <v>1141</v>
      </c>
      <c r="J283" s="57"/>
      <c r="K283" s="56">
        <v>7</v>
      </c>
      <c r="L283" s="56">
        <v>22</v>
      </c>
      <c r="M283" s="56">
        <v>27</v>
      </c>
      <c r="N283" s="56">
        <v>38</v>
      </c>
      <c r="O283" s="56">
        <v>124</v>
      </c>
      <c r="P283" s="56">
        <v>138</v>
      </c>
      <c r="Q283" s="219">
        <v>250</v>
      </c>
    </row>
    <row r="284" spans="1:17" ht="54.75" customHeight="1">
      <c r="A284" s="90"/>
      <c r="B284" s="59" t="s">
        <v>745</v>
      </c>
      <c r="C284" s="63" t="s">
        <v>744</v>
      </c>
      <c r="D284" s="57">
        <v>1606</v>
      </c>
      <c r="E284" s="57">
        <v>1866</v>
      </c>
      <c r="F284" s="57">
        <v>2016</v>
      </c>
      <c r="G284" s="57">
        <v>2206</v>
      </c>
      <c r="H284" s="57" t="s">
        <v>1141</v>
      </c>
      <c r="I284" s="57" t="s">
        <v>1141</v>
      </c>
      <c r="J284" s="57"/>
      <c r="K284" s="56">
        <v>9</v>
      </c>
      <c r="L284" s="56">
        <v>29</v>
      </c>
      <c r="M284" s="56">
        <v>36</v>
      </c>
      <c r="N284" s="56">
        <v>50</v>
      </c>
      <c r="O284" s="56">
        <v>165</v>
      </c>
      <c r="P284" s="56">
        <v>183</v>
      </c>
      <c r="Q284" s="219">
        <v>331</v>
      </c>
    </row>
    <row r="285" spans="1:17" ht="17.25" customHeight="1">
      <c r="A285" s="477"/>
      <c r="B285" s="480" t="s">
        <v>743</v>
      </c>
      <c r="C285" s="63" t="s">
        <v>734</v>
      </c>
      <c r="D285" s="57">
        <v>1643</v>
      </c>
      <c r="E285" s="57">
        <v>1953</v>
      </c>
      <c r="F285" s="57">
        <v>2043</v>
      </c>
      <c r="G285" s="57">
        <v>2123</v>
      </c>
      <c r="H285" s="57" t="s">
        <v>1141</v>
      </c>
      <c r="I285" s="57" t="s">
        <v>1141</v>
      </c>
      <c r="J285" s="57"/>
      <c r="K285" s="56"/>
      <c r="L285" s="56"/>
      <c r="M285" s="56"/>
      <c r="N285" s="56"/>
      <c r="O285" s="56"/>
      <c r="P285" s="56"/>
      <c r="Q285" s="219"/>
    </row>
    <row r="286" spans="1:17" ht="17.25" customHeight="1">
      <c r="A286" s="478"/>
      <c r="B286" s="488"/>
      <c r="C286" s="63" t="s">
        <v>729</v>
      </c>
      <c r="D286" s="57">
        <v>2062</v>
      </c>
      <c r="E286" s="57">
        <v>2562</v>
      </c>
      <c r="F286" s="57">
        <v>2702</v>
      </c>
      <c r="G286" s="57">
        <v>2842</v>
      </c>
      <c r="H286" s="57" t="s">
        <v>1141</v>
      </c>
      <c r="I286" s="57" t="s">
        <v>1141</v>
      </c>
      <c r="J286" s="57"/>
      <c r="K286" s="56"/>
      <c r="L286" s="56"/>
      <c r="M286" s="56"/>
      <c r="N286" s="56"/>
      <c r="O286" s="56"/>
      <c r="P286" s="56"/>
      <c r="Q286" s="219"/>
    </row>
    <row r="287" spans="1:17" ht="17.25" customHeight="1">
      <c r="A287" s="478"/>
      <c r="B287" s="480" t="s">
        <v>742</v>
      </c>
      <c r="C287" s="63" t="s">
        <v>734</v>
      </c>
      <c r="D287" s="57">
        <v>1764</v>
      </c>
      <c r="E287" s="57">
        <v>2144</v>
      </c>
      <c r="F287" s="57">
        <v>2254</v>
      </c>
      <c r="G287" s="57">
        <v>2354</v>
      </c>
      <c r="H287" s="57" t="s">
        <v>1141</v>
      </c>
      <c r="I287" s="57" t="s">
        <v>1141</v>
      </c>
      <c r="J287" s="57"/>
      <c r="K287" s="56"/>
      <c r="L287" s="56"/>
      <c r="M287" s="56"/>
      <c r="N287" s="56"/>
      <c r="O287" s="56"/>
      <c r="P287" s="56"/>
      <c r="Q287" s="219"/>
    </row>
    <row r="288" spans="1:17" ht="17.25" customHeight="1">
      <c r="A288" s="478"/>
      <c r="B288" s="488"/>
      <c r="C288" s="63" t="s">
        <v>729</v>
      </c>
      <c r="D288" s="57">
        <v>2073</v>
      </c>
      <c r="E288" s="57">
        <v>2673</v>
      </c>
      <c r="F288" s="57">
        <v>2843</v>
      </c>
      <c r="G288" s="57">
        <v>3013</v>
      </c>
      <c r="H288" s="57" t="s">
        <v>1141</v>
      </c>
      <c r="I288" s="57" t="s">
        <v>1141</v>
      </c>
      <c r="J288" s="57"/>
      <c r="K288" s="56"/>
      <c r="L288" s="56"/>
      <c r="M288" s="56"/>
      <c r="N288" s="56"/>
      <c r="O288" s="56"/>
      <c r="P288" s="56"/>
      <c r="Q288" s="219"/>
    </row>
    <row r="289" spans="1:17" ht="17.25" customHeight="1">
      <c r="A289" s="478"/>
      <c r="B289" s="480" t="s">
        <v>741</v>
      </c>
      <c r="C289" s="63" t="s">
        <v>734</v>
      </c>
      <c r="D289" s="57">
        <v>2203</v>
      </c>
      <c r="E289" s="57">
        <v>2683</v>
      </c>
      <c r="F289" s="57">
        <v>2823</v>
      </c>
      <c r="G289" s="57">
        <v>2943</v>
      </c>
      <c r="H289" s="57" t="s">
        <v>1141</v>
      </c>
      <c r="I289" s="57" t="s">
        <v>1141</v>
      </c>
      <c r="J289" s="57"/>
      <c r="K289" s="56"/>
      <c r="L289" s="56"/>
      <c r="M289" s="56"/>
      <c r="N289" s="56"/>
      <c r="O289" s="56"/>
      <c r="P289" s="56"/>
      <c r="Q289" s="219"/>
    </row>
    <row r="290" spans="1:17" ht="17.25" customHeight="1">
      <c r="A290" s="479"/>
      <c r="B290" s="488"/>
      <c r="C290" s="63" t="s">
        <v>729</v>
      </c>
      <c r="D290" s="57">
        <v>2610</v>
      </c>
      <c r="E290" s="57">
        <v>3380</v>
      </c>
      <c r="F290" s="57">
        <v>3600</v>
      </c>
      <c r="G290" s="57">
        <v>3800</v>
      </c>
      <c r="H290" s="57" t="s">
        <v>1141</v>
      </c>
      <c r="I290" s="57" t="s">
        <v>1141</v>
      </c>
      <c r="J290" s="57"/>
      <c r="K290" s="56"/>
      <c r="L290" s="56"/>
      <c r="M290" s="56"/>
      <c r="N290" s="56"/>
      <c r="O290" s="56"/>
      <c r="P290" s="56"/>
      <c r="Q290" s="219"/>
    </row>
    <row r="291" spans="1:17" ht="35.25" customHeight="1">
      <c r="A291" s="477"/>
      <c r="B291" s="59" t="s">
        <v>740</v>
      </c>
      <c r="C291" s="63" t="s">
        <v>729</v>
      </c>
      <c r="D291" s="57">
        <v>2604</v>
      </c>
      <c r="E291" s="57">
        <v>3104</v>
      </c>
      <c r="F291" s="57">
        <v>3244</v>
      </c>
      <c r="G291" s="57">
        <v>3384</v>
      </c>
      <c r="H291" s="57" t="s">
        <v>1141</v>
      </c>
      <c r="I291" s="57" t="s">
        <v>1141</v>
      </c>
      <c r="J291" s="57"/>
      <c r="K291" s="56">
        <v>9</v>
      </c>
      <c r="L291" s="56">
        <v>26</v>
      </c>
      <c r="M291" s="56">
        <v>34</v>
      </c>
      <c r="N291" s="56">
        <v>42</v>
      </c>
      <c r="O291" s="56">
        <v>106</v>
      </c>
      <c r="P291" s="56">
        <v>122</v>
      </c>
      <c r="Q291" s="219" t="s">
        <v>1141</v>
      </c>
    </row>
    <row r="292" spans="1:17" ht="35.25" customHeight="1">
      <c r="A292" s="479"/>
      <c r="B292" s="59" t="s">
        <v>739</v>
      </c>
      <c r="C292" s="63" t="s">
        <v>729</v>
      </c>
      <c r="D292" s="57">
        <v>2469</v>
      </c>
      <c r="E292" s="57">
        <v>3069</v>
      </c>
      <c r="F292" s="57">
        <v>3239</v>
      </c>
      <c r="G292" s="57">
        <v>3409</v>
      </c>
      <c r="H292" s="57" t="s">
        <v>1141</v>
      </c>
      <c r="I292" s="57" t="s">
        <v>1141</v>
      </c>
      <c r="J292" s="57"/>
      <c r="K292" s="56">
        <v>12</v>
      </c>
      <c r="L292" s="56">
        <v>33</v>
      </c>
      <c r="M292" s="56">
        <v>42</v>
      </c>
      <c r="N292" s="56">
        <v>52</v>
      </c>
      <c r="O292" s="56">
        <v>137</v>
      </c>
      <c r="P292" s="56">
        <v>157</v>
      </c>
      <c r="Q292" s="219" t="s">
        <v>1141</v>
      </c>
    </row>
    <row r="293" spans="1:17" ht="64.5" customHeight="1">
      <c r="A293" s="75"/>
      <c r="B293" s="59" t="s">
        <v>738</v>
      </c>
      <c r="C293" s="63" t="s">
        <v>729</v>
      </c>
      <c r="D293" s="57">
        <v>3047</v>
      </c>
      <c r="E293" s="57">
        <v>3817</v>
      </c>
      <c r="F293" s="57">
        <v>4037</v>
      </c>
      <c r="G293" s="57">
        <v>4237</v>
      </c>
      <c r="H293" s="57" t="s">
        <v>1141</v>
      </c>
      <c r="I293" s="57" t="s">
        <v>1141</v>
      </c>
      <c r="J293" s="57"/>
      <c r="K293" s="56">
        <v>15</v>
      </c>
      <c r="L293" s="56">
        <v>43</v>
      </c>
      <c r="M293" s="56">
        <v>55</v>
      </c>
      <c r="N293" s="56">
        <v>69</v>
      </c>
      <c r="O293" s="56">
        <v>190</v>
      </c>
      <c r="P293" s="56">
        <v>216</v>
      </c>
      <c r="Q293" s="219" t="s">
        <v>1141</v>
      </c>
    </row>
    <row r="294" spans="1:17" ht="18" customHeight="1">
      <c r="A294" s="477"/>
      <c r="B294" s="485" t="s">
        <v>737</v>
      </c>
      <c r="C294" s="63" t="s">
        <v>734</v>
      </c>
      <c r="D294" s="57">
        <v>1363</v>
      </c>
      <c r="E294" s="57">
        <v>1453</v>
      </c>
      <c r="F294" s="57">
        <v>1503</v>
      </c>
      <c r="G294" s="57">
        <v>1573</v>
      </c>
      <c r="H294" s="57">
        <v>1673</v>
      </c>
      <c r="I294" s="57">
        <v>1803</v>
      </c>
      <c r="J294" s="57"/>
      <c r="K294" s="56"/>
      <c r="L294" s="56"/>
      <c r="M294" s="56"/>
      <c r="N294" s="56"/>
      <c r="O294" s="56"/>
      <c r="P294" s="56"/>
      <c r="Q294" s="219"/>
    </row>
    <row r="295" spans="1:17" ht="18" customHeight="1">
      <c r="A295" s="478"/>
      <c r="B295" s="485"/>
      <c r="C295" s="63" t="s">
        <v>729</v>
      </c>
      <c r="D295" s="57">
        <v>1591</v>
      </c>
      <c r="E295" s="57">
        <v>1741</v>
      </c>
      <c r="F295" s="57">
        <v>1821</v>
      </c>
      <c r="G295" s="57">
        <v>1931</v>
      </c>
      <c r="H295" s="57">
        <v>2021</v>
      </c>
      <c r="I295" s="57">
        <v>2171</v>
      </c>
      <c r="J295" s="57"/>
      <c r="K295" s="56"/>
      <c r="L295" s="56"/>
      <c r="M295" s="56"/>
      <c r="N295" s="56"/>
      <c r="O295" s="56"/>
      <c r="P295" s="56"/>
      <c r="Q295" s="219"/>
    </row>
    <row r="296" spans="1:17" ht="18" customHeight="1">
      <c r="A296" s="478"/>
      <c r="B296" s="485" t="s">
        <v>736</v>
      </c>
      <c r="C296" s="63" t="s">
        <v>734</v>
      </c>
      <c r="D296" s="57">
        <v>1463</v>
      </c>
      <c r="E296" s="57">
        <v>1573</v>
      </c>
      <c r="F296" s="57">
        <v>1643</v>
      </c>
      <c r="G296" s="57">
        <v>1723</v>
      </c>
      <c r="H296" s="57">
        <v>1823</v>
      </c>
      <c r="I296" s="57">
        <v>1973</v>
      </c>
      <c r="J296" s="57"/>
      <c r="K296" s="56"/>
      <c r="L296" s="56"/>
      <c r="M296" s="56"/>
      <c r="N296" s="56"/>
      <c r="O296" s="56"/>
      <c r="P296" s="56"/>
      <c r="Q296" s="219"/>
    </row>
    <row r="297" spans="1:17" ht="18" customHeight="1">
      <c r="A297" s="478"/>
      <c r="B297" s="485"/>
      <c r="C297" s="63" t="s">
        <v>729</v>
      </c>
      <c r="D297" s="57">
        <v>1723</v>
      </c>
      <c r="E297" s="57">
        <v>1903</v>
      </c>
      <c r="F297" s="57">
        <v>1993</v>
      </c>
      <c r="G297" s="57">
        <v>2123</v>
      </c>
      <c r="H297" s="57">
        <v>2223</v>
      </c>
      <c r="I297" s="57">
        <v>2383</v>
      </c>
      <c r="J297" s="57"/>
      <c r="K297" s="56"/>
      <c r="L297" s="56"/>
      <c r="M297" s="56"/>
      <c r="N297" s="56"/>
      <c r="O297" s="56"/>
      <c r="P297" s="56"/>
      <c r="Q297" s="219"/>
    </row>
    <row r="298" spans="1:17" ht="18" customHeight="1">
      <c r="A298" s="478"/>
      <c r="B298" s="485" t="s">
        <v>735</v>
      </c>
      <c r="C298" s="63" t="s">
        <v>734</v>
      </c>
      <c r="D298" s="57">
        <v>1753</v>
      </c>
      <c r="E298" s="57">
        <v>1903</v>
      </c>
      <c r="F298" s="57">
        <v>1983</v>
      </c>
      <c r="G298" s="57">
        <v>2093</v>
      </c>
      <c r="H298" s="57">
        <v>2213</v>
      </c>
      <c r="I298" s="57">
        <v>2393</v>
      </c>
      <c r="J298" s="57"/>
      <c r="K298" s="74"/>
      <c r="L298" s="74"/>
      <c r="M298" s="74"/>
      <c r="N298" s="74"/>
      <c r="O298" s="56"/>
      <c r="P298" s="56"/>
      <c r="Q298" s="219"/>
    </row>
    <row r="299" spans="1:17" ht="18" customHeight="1">
      <c r="A299" s="479"/>
      <c r="B299" s="485"/>
      <c r="C299" s="63" t="s">
        <v>729</v>
      </c>
      <c r="D299" s="57">
        <v>2093</v>
      </c>
      <c r="E299" s="57">
        <v>2323</v>
      </c>
      <c r="F299" s="57">
        <v>2443</v>
      </c>
      <c r="G299" s="57">
        <v>2613</v>
      </c>
      <c r="H299" s="57">
        <v>2173</v>
      </c>
      <c r="I299" s="57">
        <v>2913</v>
      </c>
      <c r="J299" s="57"/>
      <c r="K299" s="74"/>
      <c r="L299" s="74"/>
      <c r="M299" s="74"/>
      <c r="N299" s="74"/>
      <c r="O299" s="56"/>
      <c r="P299" s="56"/>
      <c r="Q299" s="219"/>
    </row>
    <row r="300" spans="1:17" ht="18" customHeight="1">
      <c r="A300" s="477"/>
      <c r="B300" s="485" t="s">
        <v>733</v>
      </c>
      <c r="C300" s="63" t="s">
        <v>730</v>
      </c>
      <c r="D300" s="57">
        <v>1392</v>
      </c>
      <c r="E300" s="57">
        <v>1482</v>
      </c>
      <c r="F300" s="57">
        <v>1532</v>
      </c>
      <c r="G300" s="57">
        <v>1602</v>
      </c>
      <c r="H300" s="57" t="s">
        <v>1141</v>
      </c>
      <c r="I300" s="57" t="s">
        <v>1141</v>
      </c>
      <c r="J300" s="57"/>
      <c r="K300" s="56">
        <v>3</v>
      </c>
      <c r="L300" s="56">
        <v>12</v>
      </c>
      <c r="M300" s="56">
        <v>14</v>
      </c>
      <c r="N300" s="56">
        <v>19</v>
      </c>
      <c r="O300" s="56">
        <v>64</v>
      </c>
      <c r="P300" s="56">
        <v>71</v>
      </c>
      <c r="Q300" s="219">
        <v>129</v>
      </c>
    </row>
    <row r="301" spans="1:17" ht="18" customHeight="1">
      <c r="A301" s="478"/>
      <c r="B301" s="485"/>
      <c r="C301" s="63" t="s">
        <v>729</v>
      </c>
      <c r="D301" s="57">
        <v>1679</v>
      </c>
      <c r="E301" s="57">
        <v>1829</v>
      </c>
      <c r="F301" s="57">
        <v>1909</v>
      </c>
      <c r="G301" s="57">
        <v>2019</v>
      </c>
      <c r="H301" s="57" t="s">
        <v>1141</v>
      </c>
      <c r="I301" s="57" t="s">
        <v>1141</v>
      </c>
      <c r="J301" s="57"/>
      <c r="K301" s="56">
        <v>8</v>
      </c>
      <c r="L301" s="56">
        <v>22</v>
      </c>
      <c r="M301" s="56">
        <v>27</v>
      </c>
      <c r="N301" s="56">
        <v>38</v>
      </c>
      <c r="O301" s="56">
        <v>121</v>
      </c>
      <c r="P301" s="56">
        <v>135</v>
      </c>
      <c r="Q301" s="219">
        <v>243</v>
      </c>
    </row>
    <row r="302" spans="1:17" ht="18" customHeight="1">
      <c r="A302" s="478"/>
      <c r="B302" s="485" t="s">
        <v>732</v>
      </c>
      <c r="C302" s="63" t="s">
        <v>730</v>
      </c>
      <c r="D302" s="57">
        <v>1522</v>
      </c>
      <c r="E302" s="57">
        <v>1632</v>
      </c>
      <c r="F302" s="57">
        <v>1702</v>
      </c>
      <c r="G302" s="57">
        <v>1782</v>
      </c>
      <c r="H302" s="57" t="s">
        <v>1141</v>
      </c>
      <c r="I302" s="57" t="s">
        <v>1141</v>
      </c>
      <c r="J302" s="57"/>
      <c r="K302" s="56">
        <v>6</v>
      </c>
      <c r="L302" s="56">
        <v>15</v>
      </c>
      <c r="M302" s="56">
        <v>18</v>
      </c>
      <c r="N302" s="56">
        <v>26</v>
      </c>
      <c r="O302" s="56">
        <v>80</v>
      </c>
      <c r="P302" s="56">
        <v>89</v>
      </c>
      <c r="Q302" s="219">
        <v>160</v>
      </c>
    </row>
    <row r="303" spans="1:17" ht="18" customHeight="1">
      <c r="A303" s="479"/>
      <c r="B303" s="485"/>
      <c r="C303" s="63" t="s">
        <v>729</v>
      </c>
      <c r="D303" s="57">
        <v>1829</v>
      </c>
      <c r="E303" s="57">
        <v>2009</v>
      </c>
      <c r="F303" s="57">
        <v>2099</v>
      </c>
      <c r="G303" s="57">
        <v>2229</v>
      </c>
      <c r="H303" s="57" t="s">
        <v>1141</v>
      </c>
      <c r="I303" s="57" t="s">
        <v>1141</v>
      </c>
      <c r="J303" s="57"/>
      <c r="K303" s="56">
        <v>9</v>
      </c>
      <c r="L303" s="56">
        <v>27</v>
      </c>
      <c r="M303" s="56">
        <v>34</v>
      </c>
      <c r="N303" s="56">
        <v>47</v>
      </c>
      <c r="O303" s="56">
        <v>150</v>
      </c>
      <c r="P303" s="56">
        <v>167</v>
      </c>
      <c r="Q303" s="219">
        <v>301</v>
      </c>
    </row>
    <row r="304" spans="1:17" ht="31.5" customHeight="1">
      <c r="A304" s="477"/>
      <c r="B304" s="485" t="s">
        <v>731</v>
      </c>
      <c r="C304" s="63" t="s">
        <v>730</v>
      </c>
      <c r="D304" s="57">
        <v>1829</v>
      </c>
      <c r="E304" s="57">
        <v>1979</v>
      </c>
      <c r="F304" s="57">
        <v>2059</v>
      </c>
      <c r="G304" s="57">
        <v>2169</v>
      </c>
      <c r="H304" s="57" t="s">
        <v>1141</v>
      </c>
      <c r="I304" s="57" t="s">
        <v>1141</v>
      </c>
      <c r="J304" s="57"/>
      <c r="K304" s="56">
        <v>7</v>
      </c>
      <c r="L304" s="56">
        <v>19</v>
      </c>
      <c r="M304" s="56">
        <v>25</v>
      </c>
      <c r="N304" s="56">
        <v>34</v>
      </c>
      <c r="O304" s="56">
        <v>106</v>
      </c>
      <c r="P304" s="56">
        <v>118</v>
      </c>
      <c r="Q304" s="219">
        <v>212</v>
      </c>
    </row>
    <row r="305" spans="1:17" ht="31.5" customHeight="1">
      <c r="A305" s="479"/>
      <c r="B305" s="485"/>
      <c r="C305" s="63" t="s">
        <v>729</v>
      </c>
      <c r="D305" s="57">
        <v>2237</v>
      </c>
      <c r="E305" s="57">
        <v>2467</v>
      </c>
      <c r="F305" s="57">
        <v>2587</v>
      </c>
      <c r="G305" s="57">
        <v>2757</v>
      </c>
      <c r="H305" s="57" t="s">
        <v>1141</v>
      </c>
      <c r="I305" s="57" t="s">
        <v>1141</v>
      </c>
      <c r="J305" s="57"/>
      <c r="K305" s="56">
        <v>12</v>
      </c>
      <c r="L305" s="56">
        <v>36</v>
      </c>
      <c r="M305" s="56">
        <v>45</v>
      </c>
      <c r="N305" s="56">
        <v>61</v>
      </c>
      <c r="O305" s="56">
        <v>198</v>
      </c>
      <c r="P305" s="56">
        <v>220</v>
      </c>
      <c r="Q305" s="219">
        <v>397</v>
      </c>
    </row>
    <row r="306" spans="1:17" ht="31.5" customHeight="1">
      <c r="A306" s="477"/>
      <c r="B306" s="59" t="s">
        <v>728</v>
      </c>
      <c r="C306" s="504" t="s">
        <v>725</v>
      </c>
      <c r="D306" s="57">
        <v>2629</v>
      </c>
      <c r="E306" s="57">
        <v>2929</v>
      </c>
      <c r="F306" s="57">
        <v>3099</v>
      </c>
      <c r="G306" s="57">
        <v>3319</v>
      </c>
      <c r="H306" s="57">
        <v>3629</v>
      </c>
      <c r="I306" s="57">
        <v>4069</v>
      </c>
      <c r="J306" s="57"/>
      <c r="K306" s="89"/>
      <c r="L306" s="89"/>
      <c r="M306" s="89"/>
      <c r="N306" s="89"/>
      <c r="O306" s="89"/>
      <c r="P306" s="89"/>
      <c r="Q306" s="219"/>
    </row>
    <row r="307" spans="1:17" ht="31.5" customHeight="1">
      <c r="A307" s="479"/>
      <c r="B307" s="59" t="s">
        <v>727</v>
      </c>
      <c r="C307" s="504"/>
      <c r="D307" s="57">
        <v>3210</v>
      </c>
      <c r="E307" s="57">
        <v>3600</v>
      </c>
      <c r="F307" s="57">
        <v>3820</v>
      </c>
      <c r="G307" s="57">
        <v>4100</v>
      </c>
      <c r="H307" s="57">
        <v>4470</v>
      </c>
      <c r="I307" s="57">
        <v>5000</v>
      </c>
      <c r="J307" s="57"/>
      <c r="K307" s="56"/>
      <c r="L307" s="56"/>
      <c r="M307" s="56"/>
      <c r="N307" s="56"/>
      <c r="O307" s="56"/>
      <c r="P307" s="56"/>
      <c r="Q307" s="219"/>
    </row>
    <row r="308" spans="1:17" ht="12.75" customHeight="1">
      <c r="A308" s="87" t="s">
        <v>723</v>
      </c>
      <c r="B308" s="86"/>
      <c r="C308" s="230"/>
      <c r="D308" s="230"/>
      <c r="E308" s="84"/>
      <c r="F308" s="84"/>
      <c r="G308" s="84"/>
      <c r="H308" s="84"/>
      <c r="I308" s="84"/>
      <c r="J308" s="84"/>
      <c r="K308" s="72"/>
      <c r="L308" s="72"/>
      <c r="M308" s="72"/>
      <c r="N308" s="72"/>
      <c r="O308" s="72"/>
      <c r="P308" s="72"/>
      <c r="Q308" s="220"/>
    </row>
    <row r="309" spans="1:17" ht="12.75" customHeight="1">
      <c r="A309" s="87" t="s">
        <v>722</v>
      </c>
      <c r="B309" s="86"/>
      <c r="C309" s="230"/>
      <c r="D309" s="230"/>
      <c r="E309" s="84"/>
      <c r="F309" s="84"/>
      <c r="G309" s="84"/>
      <c r="H309" s="84"/>
      <c r="I309" s="84"/>
      <c r="J309" s="84"/>
      <c r="K309" s="72"/>
      <c r="L309" s="72"/>
      <c r="M309" s="72"/>
      <c r="N309" s="72"/>
      <c r="O309" s="72"/>
      <c r="P309" s="72"/>
      <c r="Q309" s="220"/>
    </row>
    <row r="310" spans="1:17" s="64" customFormat="1" ht="12.75" customHeight="1">
      <c r="A310" s="65" t="s">
        <v>674</v>
      </c>
      <c r="B310" s="65"/>
      <c r="C310" s="65"/>
      <c r="D310" s="65"/>
      <c r="E310" s="65"/>
      <c r="F310" s="71"/>
      <c r="G310" s="71"/>
      <c r="H310" s="215"/>
      <c r="I310" s="215"/>
      <c r="J310" s="71"/>
      <c r="K310" s="65"/>
      <c r="L310" s="65" t="s">
        <v>807</v>
      </c>
      <c r="M310" s="65"/>
      <c r="N310" s="65"/>
      <c r="Q310" s="220"/>
    </row>
    <row r="311" spans="1:17" s="64" customFormat="1" ht="15.75" customHeight="1">
      <c r="A311" s="472" t="s">
        <v>70</v>
      </c>
      <c r="B311" s="472" t="s">
        <v>71</v>
      </c>
      <c r="C311" s="472" t="s">
        <v>72</v>
      </c>
      <c r="D311" s="476" t="s">
        <v>1214</v>
      </c>
      <c r="E311" s="472" t="s">
        <v>672</v>
      </c>
      <c r="F311" s="472" t="s">
        <v>671</v>
      </c>
      <c r="G311" s="472" t="s">
        <v>670</v>
      </c>
      <c r="H311" s="495" t="s">
        <v>1139</v>
      </c>
      <c r="I311" s="495" t="s">
        <v>1140</v>
      </c>
      <c r="J311" s="487" t="s">
        <v>76</v>
      </c>
      <c r="K311" s="486" t="s">
        <v>78</v>
      </c>
      <c r="L311" s="486"/>
      <c r="M311" s="486"/>
      <c r="N311" s="486"/>
      <c r="O311" s="486"/>
      <c r="P311" s="486"/>
      <c r="Q311" s="486"/>
    </row>
    <row r="312" spans="1:17" ht="15.75" customHeight="1">
      <c r="A312" s="476"/>
      <c r="B312" s="476"/>
      <c r="C312" s="476"/>
      <c r="D312" s="493"/>
      <c r="E312" s="476"/>
      <c r="F312" s="476"/>
      <c r="G312" s="476"/>
      <c r="H312" s="496"/>
      <c r="I312" s="496"/>
      <c r="J312" s="487"/>
      <c r="K312" s="212" t="s">
        <v>79</v>
      </c>
      <c r="L312" s="213" t="s">
        <v>80</v>
      </c>
      <c r="M312" s="212" t="s">
        <v>81</v>
      </c>
      <c r="N312" s="213" t="s">
        <v>82</v>
      </c>
      <c r="O312" s="212" t="s">
        <v>83</v>
      </c>
      <c r="P312" s="213" t="s">
        <v>84</v>
      </c>
      <c r="Q312" s="219" t="s">
        <v>1149</v>
      </c>
    </row>
    <row r="313" spans="1:17" ht="62.25" customHeight="1">
      <c r="A313" s="67"/>
      <c r="B313" s="59" t="s">
        <v>726</v>
      </c>
      <c r="C313" s="504" t="s">
        <v>725</v>
      </c>
      <c r="D313" s="57">
        <v>2731</v>
      </c>
      <c r="E313" s="57">
        <v>3031</v>
      </c>
      <c r="F313" s="57">
        <v>3201</v>
      </c>
      <c r="G313" s="57">
        <v>3421</v>
      </c>
      <c r="H313" s="57" t="s">
        <v>1141</v>
      </c>
      <c r="I313" s="57" t="s">
        <v>1141</v>
      </c>
      <c r="J313" s="57"/>
      <c r="K313" s="56">
        <v>10</v>
      </c>
      <c r="L313" s="56">
        <v>28</v>
      </c>
      <c r="M313" s="56">
        <v>32</v>
      </c>
      <c r="N313" s="56">
        <v>46</v>
      </c>
      <c r="O313" s="56">
        <v>150</v>
      </c>
      <c r="P313" s="56">
        <v>166</v>
      </c>
      <c r="Q313" s="219">
        <v>300</v>
      </c>
    </row>
    <row r="314" spans="1:17" ht="62.25" customHeight="1">
      <c r="A314" s="67"/>
      <c r="B314" s="59" t="s">
        <v>724</v>
      </c>
      <c r="C314" s="504"/>
      <c r="D314" s="57">
        <v>3564</v>
      </c>
      <c r="E314" s="57">
        <v>3954</v>
      </c>
      <c r="F314" s="57">
        <v>4174</v>
      </c>
      <c r="G314" s="57">
        <v>4454</v>
      </c>
      <c r="H314" s="57" t="s">
        <v>1141</v>
      </c>
      <c r="I314" s="57" t="s">
        <v>1141</v>
      </c>
      <c r="J314" s="57"/>
      <c r="K314" s="56">
        <v>10</v>
      </c>
      <c r="L314" s="56">
        <v>36</v>
      </c>
      <c r="M314" s="56">
        <v>44</v>
      </c>
      <c r="N314" s="56">
        <v>62</v>
      </c>
      <c r="O314" s="56">
        <v>198</v>
      </c>
      <c r="P314" s="56">
        <v>220</v>
      </c>
      <c r="Q314" s="219">
        <v>398</v>
      </c>
    </row>
    <row r="315" spans="1:17" ht="17.25" customHeight="1">
      <c r="A315" s="477"/>
      <c r="B315" s="480" t="s">
        <v>1188</v>
      </c>
      <c r="C315" s="63" t="s">
        <v>734</v>
      </c>
      <c r="D315" s="57">
        <v>1578</v>
      </c>
      <c r="E315" s="57">
        <v>1888</v>
      </c>
      <c r="F315" s="57">
        <v>1978</v>
      </c>
      <c r="G315" s="57">
        <v>2058</v>
      </c>
      <c r="H315" s="57" t="s">
        <v>1141</v>
      </c>
      <c r="I315" s="57" t="s">
        <v>1141</v>
      </c>
      <c r="J315" s="57"/>
      <c r="K315" s="56"/>
      <c r="L315" s="56"/>
      <c r="M315" s="56"/>
      <c r="N315" s="56"/>
      <c r="O315" s="56"/>
      <c r="P315" s="56"/>
      <c r="Q315" s="219"/>
    </row>
    <row r="316" spans="1:17" ht="17.25" customHeight="1">
      <c r="A316" s="478"/>
      <c r="B316" s="488"/>
      <c r="C316" s="63" t="s">
        <v>729</v>
      </c>
      <c r="D316" s="57">
        <v>2008</v>
      </c>
      <c r="E316" s="57">
        <v>2508</v>
      </c>
      <c r="F316" s="57">
        <v>2648</v>
      </c>
      <c r="G316" s="57">
        <v>2788</v>
      </c>
      <c r="H316" s="57" t="s">
        <v>1141</v>
      </c>
      <c r="I316" s="57" t="s">
        <v>1141</v>
      </c>
      <c r="J316" s="57"/>
      <c r="K316" s="56"/>
      <c r="L316" s="56"/>
      <c r="M316" s="56"/>
      <c r="N316" s="56"/>
      <c r="O316" s="56"/>
      <c r="P316" s="56"/>
      <c r="Q316" s="219"/>
    </row>
    <row r="317" spans="1:17" ht="17.25" customHeight="1">
      <c r="A317" s="478"/>
      <c r="B317" s="480" t="s">
        <v>1189</v>
      </c>
      <c r="C317" s="63" t="s">
        <v>734</v>
      </c>
      <c r="D317" s="57">
        <v>1713</v>
      </c>
      <c r="E317" s="57">
        <v>2093</v>
      </c>
      <c r="F317" s="57">
        <v>2203</v>
      </c>
      <c r="G317" s="57">
        <v>2303</v>
      </c>
      <c r="H317" s="57" t="s">
        <v>1141</v>
      </c>
      <c r="I317" s="57" t="s">
        <v>1141</v>
      </c>
      <c r="J317" s="57"/>
      <c r="K317" s="56"/>
      <c r="L317" s="56"/>
      <c r="M317" s="56"/>
      <c r="N317" s="56"/>
      <c r="O317" s="56"/>
      <c r="P317" s="56"/>
      <c r="Q317" s="219"/>
    </row>
    <row r="318" spans="1:17" ht="17.25" customHeight="1">
      <c r="A318" s="478"/>
      <c r="B318" s="488"/>
      <c r="C318" s="63" t="s">
        <v>729</v>
      </c>
      <c r="D318" s="57">
        <v>2268</v>
      </c>
      <c r="E318" s="57">
        <v>2868</v>
      </c>
      <c r="F318" s="57">
        <v>3038</v>
      </c>
      <c r="G318" s="57">
        <v>3208</v>
      </c>
      <c r="H318" s="57" t="s">
        <v>1141</v>
      </c>
      <c r="I318" s="57" t="s">
        <v>1141</v>
      </c>
      <c r="J318" s="57"/>
      <c r="K318" s="56"/>
      <c r="L318" s="56"/>
      <c r="M318" s="56"/>
      <c r="N318" s="56"/>
      <c r="O318" s="56"/>
      <c r="P318" s="56"/>
      <c r="Q318" s="219"/>
    </row>
    <row r="319" spans="1:17" ht="17.25" customHeight="1">
      <c r="A319" s="478"/>
      <c r="B319" s="480" t="s">
        <v>1190</v>
      </c>
      <c r="C319" s="63" t="s">
        <v>734</v>
      </c>
      <c r="D319" s="57">
        <v>2083</v>
      </c>
      <c r="E319" s="57">
        <v>2563</v>
      </c>
      <c r="F319" s="57">
        <v>2703</v>
      </c>
      <c r="G319" s="57">
        <v>2823</v>
      </c>
      <c r="H319" s="57" t="s">
        <v>1141</v>
      </c>
      <c r="I319" s="57" t="s">
        <v>1141</v>
      </c>
      <c r="J319" s="57"/>
      <c r="K319" s="56"/>
      <c r="L319" s="56"/>
      <c r="M319" s="56"/>
      <c r="N319" s="56"/>
      <c r="O319" s="56"/>
      <c r="P319" s="56"/>
      <c r="Q319" s="219"/>
    </row>
    <row r="320" spans="1:17" ht="17.25" customHeight="1">
      <c r="A320" s="479"/>
      <c r="B320" s="488"/>
      <c r="C320" s="63" t="s">
        <v>729</v>
      </c>
      <c r="D320" s="57">
        <v>2768</v>
      </c>
      <c r="E320" s="57">
        <v>3538</v>
      </c>
      <c r="F320" s="57">
        <v>3758</v>
      </c>
      <c r="G320" s="57">
        <v>3958</v>
      </c>
      <c r="H320" s="57" t="s">
        <v>1141</v>
      </c>
      <c r="I320" s="57" t="s">
        <v>1141</v>
      </c>
      <c r="J320" s="57"/>
      <c r="K320" s="56"/>
      <c r="L320" s="56"/>
      <c r="M320" s="56"/>
      <c r="N320" s="56"/>
      <c r="O320" s="56"/>
      <c r="P320" s="56"/>
      <c r="Q320" s="219"/>
    </row>
    <row r="321" spans="1:17" ht="35.25" customHeight="1">
      <c r="A321" s="477"/>
      <c r="B321" s="59" t="s">
        <v>1191</v>
      </c>
      <c r="C321" s="63" t="s">
        <v>729</v>
      </c>
      <c r="D321" s="57">
        <v>2459</v>
      </c>
      <c r="E321" s="57">
        <v>2959</v>
      </c>
      <c r="F321" s="57">
        <v>3099</v>
      </c>
      <c r="G321" s="57">
        <v>3239</v>
      </c>
      <c r="H321" s="57" t="s">
        <v>1141</v>
      </c>
      <c r="I321" s="57" t="s">
        <v>1141</v>
      </c>
      <c r="J321" s="57"/>
      <c r="K321" s="56"/>
      <c r="L321" s="56"/>
      <c r="M321" s="56"/>
      <c r="N321" s="56"/>
      <c r="O321" s="56"/>
      <c r="P321" s="56"/>
      <c r="Q321" s="219"/>
    </row>
    <row r="322" spans="1:17" ht="35.25" customHeight="1">
      <c r="A322" s="479"/>
      <c r="B322" s="59" t="s">
        <v>1192</v>
      </c>
      <c r="C322" s="63" t="s">
        <v>729</v>
      </c>
      <c r="D322" s="57">
        <v>2669</v>
      </c>
      <c r="E322" s="57">
        <v>3269</v>
      </c>
      <c r="F322" s="57">
        <v>3439</v>
      </c>
      <c r="G322" s="57">
        <v>3609</v>
      </c>
      <c r="H322" s="57" t="s">
        <v>1141</v>
      </c>
      <c r="I322" s="57" t="s">
        <v>1141</v>
      </c>
      <c r="J322" s="57"/>
      <c r="K322" s="56"/>
      <c r="L322" s="56"/>
      <c r="M322" s="56"/>
      <c r="N322" s="56"/>
      <c r="O322" s="56"/>
      <c r="P322" s="56"/>
      <c r="Q322" s="219"/>
    </row>
    <row r="323" spans="1:17" ht="64.5" customHeight="1">
      <c r="A323" s="75"/>
      <c r="B323" s="59" t="s">
        <v>1193</v>
      </c>
      <c r="C323" s="63" t="s">
        <v>729</v>
      </c>
      <c r="D323" s="57">
        <v>3215</v>
      </c>
      <c r="E323" s="57">
        <v>3985</v>
      </c>
      <c r="F323" s="57">
        <v>4205</v>
      </c>
      <c r="G323" s="57">
        <v>4405</v>
      </c>
      <c r="H323" s="57" t="s">
        <v>1141</v>
      </c>
      <c r="I323" s="57" t="s">
        <v>1141</v>
      </c>
      <c r="J323" s="57"/>
      <c r="K323" s="56"/>
      <c r="L323" s="56"/>
      <c r="M323" s="56"/>
      <c r="N323" s="56"/>
      <c r="O323" s="56"/>
      <c r="P323" s="56"/>
      <c r="Q323" s="219"/>
    </row>
    <row r="324" spans="1:17" ht="18" customHeight="1">
      <c r="A324" s="477"/>
      <c r="B324" s="485" t="s">
        <v>1194</v>
      </c>
      <c r="C324" s="63" t="s">
        <v>734</v>
      </c>
      <c r="D324" s="57">
        <v>1313</v>
      </c>
      <c r="E324" s="57">
        <v>1403</v>
      </c>
      <c r="F324" s="57">
        <v>1453</v>
      </c>
      <c r="G324" s="57">
        <v>1523</v>
      </c>
      <c r="H324" s="57">
        <v>1623</v>
      </c>
      <c r="I324" s="57">
        <v>1753</v>
      </c>
      <c r="J324" s="57"/>
      <c r="K324" s="56"/>
      <c r="L324" s="56"/>
      <c r="M324" s="56"/>
      <c r="N324" s="56"/>
      <c r="O324" s="56"/>
      <c r="P324" s="56"/>
      <c r="Q324" s="219"/>
    </row>
    <row r="325" spans="1:17" ht="18" customHeight="1">
      <c r="A325" s="478"/>
      <c r="B325" s="485"/>
      <c r="C325" s="63" t="s">
        <v>729</v>
      </c>
      <c r="D325" s="57">
        <v>1553</v>
      </c>
      <c r="E325" s="57">
        <v>1703</v>
      </c>
      <c r="F325" s="57">
        <v>1783</v>
      </c>
      <c r="G325" s="57">
        <v>1893</v>
      </c>
      <c r="H325" s="57">
        <v>1983</v>
      </c>
      <c r="I325" s="57">
        <v>2133</v>
      </c>
      <c r="J325" s="57"/>
      <c r="K325" s="56"/>
      <c r="L325" s="56"/>
      <c r="M325" s="56"/>
      <c r="N325" s="56"/>
      <c r="O325" s="56"/>
      <c r="P325" s="56"/>
      <c r="Q325" s="219"/>
    </row>
    <row r="326" spans="1:17" ht="18" customHeight="1">
      <c r="A326" s="478"/>
      <c r="B326" s="485" t="s">
        <v>1195</v>
      </c>
      <c r="C326" s="63" t="s">
        <v>734</v>
      </c>
      <c r="D326" s="57">
        <v>1428</v>
      </c>
      <c r="E326" s="57">
        <v>1538</v>
      </c>
      <c r="F326" s="57">
        <v>1608</v>
      </c>
      <c r="G326" s="57">
        <v>1688</v>
      </c>
      <c r="H326" s="57">
        <v>1788</v>
      </c>
      <c r="I326" s="57">
        <v>1938</v>
      </c>
      <c r="J326" s="57"/>
      <c r="K326" s="56"/>
      <c r="L326" s="56"/>
      <c r="M326" s="56"/>
      <c r="N326" s="56"/>
      <c r="O326" s="56"/>
      <c r="P326" s="56"/>
      <c r="Q326" s="219"/>
    </row>
    <row r="327" spans="1:17" ht="18" customHeight="1">
      <c r="A327" s="478"/>
      <c r="B327" s="485"/>
      <c r="C327" s="63" t="s">
        <v>729</v>
      </c>
      <c r="D327" s="57">
        <v>1668</v>
      </c>
      <c r="E327" s="57">
        <v>1848</v>
      </c>
      <c r="F327" s="57">
        <v>1938</v>
      </c>
      <c r="G327" s="57">
        <v>2068</v>
      </c>
      <c r="H327" s="57">
        <v>2168</v>
      </c>
      <c r="I327" s="57">
        <v>2328</v>
      </c>
      <c r="J327" s="57"/>
      <c r="K327" s="56"/>
      <c r="L327" s="56"/>
      <c r="M327" s="56"/>
      <c r="N327" s="56"/>
      <c r="O327" s="56"/>
      <c r="P327" s="56"/>
      <c r="Q327" s="219"/>
    </row>
    <row r="328" spans="1:17" ht="18" customHeight="1">
      <c r="A328" s="478"/>
      <c r="B328" s="485" t="s">
        <v>1196</v>
      </c>
      <c r="C328" s="63" t="s">
        <v>734</v>
      </c>
      <c r="D328" s="57">
        <v>1683</v>
      </c>
      <c r="E328" s="57">
        <v>1833</v>
      </c>
      <c r="F328" s="57">
        <v>1913</v>
      </c>
      <c r="G328" s="57">
        <v>2023</v>
      </c>
      <c r="H328" s="57">
        <v>2143</v>
      </c>
      <c r="I328" s="57">
        <v>2323</v>
      </c>
      <c r="J328" s="57"/>
      <c r="K328" s="74"/>
      <c r="L328" s="74"/>
      <c r="M328" s="74"/>
      <c r="N328" s="74"/>
      <c r="O328" s="56"/>
      <c r="P328" s="56"/>
      <c r="Q328" s="219"/>
    </row>
    <row r="329" spans="1:17" ht="18" customHeight="1">
      <c r="A329" s="479"/>
      <c r="B329" s="485"/>
      <c r="C329" s="63" t="s">
        <v>729</v>
      </c>
      <c r="D329" s="57">
        <v>2028</v>
      </c>
      <c r="E329" s="57">
        <v>2258</v>
      </c>
      <c r="F329" s="57">
        <v>2378</v>
      </c>
      <c r="G329" s="57">
        <v>2548</v>
      </c>
      <c r="H329" s="57">
        <v>2648</v>
      </c>
      <c r="I329" s="57">
        <v>2848</v>
      </c>
      <c r="J329" s="57"/>
      <c r="K329" s="74"/>
      <c r="L329" s="74"/>
      <c r="M329" s="74"/>
      <c r="N329" s="74"/>
      <c r="O329" s="56"/>
      <c r="P329" s="56"/>
      <c r="Q329" s="219"/>
    </row>
    <row r="330" spans="1:17" ht="18" customHeight="1">
      <c r="A330" s="477"/>
      <c r="B330" s="485" t="s">
        <v>1197</v>
      </c>
      <c r="C330" s="63" t="s">
        <v>730</v>
      </c>
      <c r="D330" s="57">
        <v>1367</v>
      </c>
      <c r="E330" s="57">
        <v>1457</v>
      </c>
      <c r="F330" s="57">
        <v>1507</v>
      </c>
      <c r="G330" s="57">
        <v>1577</v>
      </c>
      <c r="H330" s="57" t="s">
        <v>1141</v>
      </c>
      <c r="I330" s="57" t="s">
        <v>1141</v>
      </c>
      <c r="J330" s="57"/>
      <c r="K330" s="56"/>
      <c r="L330" s="56"/>
      <c r="M330" s="56"/>
      <c r="N330" s="56"/>
      <c r="O330" s="56"/>
      <c r="P330" s="56"/>
      <c r="Q330" s="219"/>
    </row>
    <row r="331" spans="1:17" ht="18" customHeight="1">
      <c r="A331" s="478"/>
      <c r="B331" s="485"/>
      <c r="C331" s="63" t="s">
        <v>729</v>
      </c>
      <c r="D331" s="57">
        <v>1709</v>
      </c>
      <c r="E331" s="57">
        <v>1859</v>
      </c>
      <c r="F331" s="57">
        <v>1939</v>
      </c>
      <c r="G331" s="57">
        <v>2049</v>
      </c>
      <c r="H331" s="57" t="s">
        <v>1141</v>
      </c>
      <c r="I331" s="57" t="s">
        <v>1141</v>
      </c>
      <c r="J331" s="57"/>
      <c r="K331" s="56"/>
      <c r="L331" s="56"/>
      <c r="M331" s="56"/>
      <c r="N331" s="56"/>
      <c r="O331" s="56"/>
      <c r="P331" s="56"/>
      <c r="Q331" s="219"/>
    </row>
    <row r="332" spans="1:17" ht="18" customHeight="1">
      <c r="A332" s="478"/>
      <c r="B332" s="485" t="s">
        <v>1198</v>
      </c>
      <c r="C332" s="63" t="s">
        <v>730</v>
      </c>
      <c r="D332" s="57">
        <v>1467</v>
      </c>
      <c r="E332" s="57">
        <v>1577</v>
      </c>
      <c r="F332" s="57">
        <v>1647</v>
      </c>
      <c r="G332" s="57">
        <v>1727</v>
      </c>
      <c r="H332" s="57" t="s">
        <v>1141</v>
      </c>
      <c r="I332" s="57" t="s">
        <v>1141</v>
      </c>
      <c r="J332" s="57"/>
      <c r="K332" s="56"/>
      <c r="L332" s="56"/>
      <c r="M332" s="56"/>
      <c r="N332" s="56"/>
      <c r="O332" s="56"/>
      <c r="P332" s="56"/>
      <c r="Q332" s="219"/>
    </row>
    <row r="333" spans="1:17" ht="18" customHeight="1">
      <c r="A333" s="479"/>
      <c r="B333" s="485"/>
      <c r="C333" s="63" t="s">
        <v>729</v>
      </c>
      <c r="D333" s="57">
        <v>1774</v>
      </c>
      <c r="E333" s="57">
        <v>1954</v>
      </c>
      <c r="F333" s="57">
        <v>2044</v>
      </c>
      <c r="G333" s="57">
        <v>2174</v>
      </c>
      <c r="H333" s="57" t="s">
        <v>1141</v>
      </c>
      <c r="I333" s="57" t="s">
        <v>1141</v>
      </c>
      <c r="J333" s="57"/>
      <c r="K333" s="56"/>
      <c r="L333" s="56"/>
      <c r="M333" s="56"/>
      <c r="N333" s="56"/>
      <c r="O333" s="56"/>
      <c r="P333" s="56"/>
      <c r="Q333" s="219"/>
    </row>
    <row r="334" spans="1:17" ht="31.5" customHeight="1">
      <c r="A334" s="477"/>
      <c r="B334" s="485" t="s">
        <v>1199</v>
      </c>
      <c r="C334" s="63" t="s">
        <v>730</v>
      </c>
      <c r="D334" s="57">
        <v>1759</v>
      </c>
      <c r="E334" s="57">
        <v>1909</v>
      </c>
      <c r="F334" s="57">
        <v>1989</v>
      </c>
      <c r="G334" s="57">
        <v>2099</v>
      </c>
      <c r="H334" s="57" t="s">
        <v>1141</v>
      </c>
      <c r="I334" s="57" t="s">
        <v>1141</v>
      </c>
      <c r="J334" s="57"/>
      <c r="K334" s="56"/>
      <c r="L334" s="56"/>
      <c r="M334" s="56"/>
      <c r="N334" s="56"/>
      <c r="O334" s="56"/>
      <c r="P334" s="56"/>
      <c r="Q334" s="219"/>
    </row>
    <row r="335" spans="1:17" ht="31.5" customHeight="1">
      <c r="A335" s="479"/>
      <c r="B335" s="485"/>
      <c r="C335" s="63" t="s">
        <v>729</v>
      </c>
      <c r="D335" s="57">
        <v>2167</v>
      </c>
      <c r="E335" s="57">
        <v>2397</v>
      </c>
      <c r="F335" s="57">
        <v>2517</v>
      </c>
      <c r="G335" s="57">
        <v>2687</v>
      </c>
      <c r="H335" s="57" t="s">
        <v>1141</v>
      </c>
      <c r="I335" s="57" t="s">
        <v>1141</v>
      </c>
      <c r="J335" s="57"/>
      <c r="K335" s="56"/>
      <c r="L335" s="56"/>
      <c r="M335" s="56"/>
      <c r="N335" s="56"/>
      <c r="O335" s="56"/>
      <c r="P335" s="56"/>
      <c r="Q335" s="219"/>
    </row>
    <row r="336" spans="1:17" ht="31.5" customHeight="1">
      <c r="A336" s="477"/>
      <c r="B336" s="59" t="s">
        <v>1204</v>
      </c>
      <c r="C336" s="505" t="s">
        <v>725</v>
      </c>
      <c r="D336" s="57">
        <v>1916</v>
      </c>
      <c r="E336" s="57">
        <v>2166</v>
      </c>
      <c r="F336" s="57">
        <v>2306</v>
      </c>
      <c r="G336" s="57">
        <v>2476</v>
      </c>
      <c r="H336" s="57">
        <v>2776</v>
      </c>
      <c r="I336" s="57">
        <v>3156</v>
      </c>
      <c r="J336" s="57"/>
      <c r="K336" s="56"/>
      <c r="L336" s="56"/>
      <c r="M336" s="56"/>
      <c r="N336" s="56"/>
      <c r="O336" s="56"/>
      <c r="P336" s="56"/>
      <c r="Q336" s="219"/>
    </row>
    <row r="337" spans="1:17" ht="31.5" customHeight="1">
      <c r="A337" s="478"/>
      <c r="B337" s="59" t="s">
        <v>1200</v>
      </c>
      <c r="C337" s="506"/>
      <c r="D337" s="57">
        <v>2036</v>
      </c>
      <c r="E337" s="57">
        <v>2336</v>
      </c>
      <c r="F337" s="57">
        <v>2506</v>
      </c>
      <c r="G337" s="57">
        <v>2726</v>
      </c>
      <c r="H337" s="57">
        <v>3036</v>
      </c>
      <c r="I337" s="57">
        <v>3476</v>
      </c>
      <c r="J337" s="57"/>
      <c r="K337" s="89"/>
      <c r="L337" s="89"/>
      <c r="M337" s="89"/>
      <c r="N337" s="89"/>
      <c r="O337" s="89"/>
      <c r="P337" s="89"/>
      <c r="Q337" s="219"/>
    </row>
    <row r="338" spans="1:17" ht="31.5" customHeight="1">
      <c r="A338" s="479"/>
      <c r="B338" s="59" t="s">
        <v>1201</v>
      </c>
      <c r="C338" s="507"/>
      <c r="D338" s="57">
        <v>2391</v>
      </c>
      <c r="E338" s="57">
        <v>2781</v>
      </c>
      <c r="F338" s="57">
        <v>3001</v>
      </c>
      <c r="G338" s="57">
        <v>3281</v>
      </c>
      <c r="H338" s="57">
        <v>3651</v>
      </c>
      <c r="I338" s="57">
        <v>4181</v>
      </c>
      <c r="J338" s="57"/>
      <c r="K338" s="56"/>
      <c r="L338" s="56"/>
      <c r="M338" s="56"/>
      <c r="N338" s="56"/>
      <c r="O338" s="56"/>
      <c r="P338" s="56"/>
      <c r="Q338" s="219"/>
    </row>
    <row r="339" spans="1:17" ht="31.5" customHeight="1">
      <c r="A339" s="477"/>
      <c r="B339" s="59" t="s">
        <v>1205</v>
      </c>
      <c r="C339" s="505" t="s">
        <v>725</v>
      </c>
      <c r="D339" s="57">
        <v>1994</v>
      </c>
      <c r="E339" s="57">
        <v>2244</v>
      </c>
      <c r="F339" s="57">
        <v>2384</v>
      </c>
      <c r="G339" s="57">
        <v>2554</v>
      </c>
      <c r="H339" s="57" t="s">
        <v>1141</v>
      </c>
      <c r="I339" s="57" t="s">
        <v>1141</v>
      </c>
      <c r="J339" s="57"/>
      <c r="K339" s="56"/>
      <c r="L339" s="56"/>
      <c r="M339" s="56"/>
      <c r="N339" s="56"/>
      <c r="O339" s="56"/>
      <c r="P339" s="56"/>
      <c r="Q339" s="219"/>
    </row>
    <row r="340" spans="1:17" ht="31.5" customHeight="1">
      <c r="A340" s="479"/>
      <c r="B340" s="59" t="s">
        <v>1202</v>
      </c>
      <c r="C340" s="506"/>
      <c r="D340" s="57">
        <v>2148</v>
      </c>
      <c r="E340" s="57">
        <v>2448</v>
      </c>
      <c r="F340" s="57">
        <v>2618</v>
      </c>
      <c r="G340" s="57">
        <v>2838</v>
      </c>
      <c r="H340" s="57" t="s">
        <v>1141</v>
      </c>
      <c r="I340" s="57" t="s">
        <v>1141</v>
      </c>
      <c r="J340" s="57"/>
      <c r="K340" s="56"/>
      <c r="L340" s="56"/>
      <c r="M340" s="56"/>
      <c r="N340" s="56"/>
      <c r="O340" s="56"/>
      <c r="P340" s="56"/>
      <c r="Q340" s="219"/>
    </row>
    <row r="341" spans="1:17" ht="62.25" customHeight="1">
      <c r="A341" s="67"/>
      <c r="B341" s="59" t="s">
        <v>1203</v>
      </c>
      <c r="C341" s="507"/>
      <c r="D341" s="57">
        <v>2535</v>
      </c>
      <c r="E341" s="57">
        <v>2925</v>
      </c>
      <c r="F341" s="57">
        <v>3145</v>
      </c>
      <c r="G341" s="57">
        <v>3425</v>
      </c>
      <c r="H341" s="57" t="s">
        <v>1141</v>
      </c>
      <c r="I341" s="57" t="s">
        <v>1141</v>
      </c>
      <c r="J341" s="57"/>
      <c r="K341" s="56"/>
      <c r="L341" s="56"/>
      <c r="M341" s="56"/>
      <c r="N341" s="56"/>
      <c r="O341" s="56"/>
      <c r="P341" s="56"/>
      <c r="Q341" s="219"/>
    </row>
    <row r="342" spans="1:17" ht="36" customHeight="1">
      <c r="A342" s="473"/>
      <c r="B342" s="59" t="s">
        <v>720</v>
      </c>
      <c r="C342" s="489" t="s">
        <v>645</v>
      </c>
      <c r="D342" s="57">
        <v>2898</v>
      </c>
      <c r="E342" s="57">
        <v>3158</v>
      </c>
      <c r="F342" s="57">
        <v>3308</v>
      </c>
      <c r="G342" s="57">
        <v>3498</v>
      </c>
      <c r="H342" s="57">
        <v>3578</v>
      </c>
      <c r="I342" s="57">
        <v>3778</v>
      </c>
      <c r="J342" s="56">
        <v>220</v>
      </c>
      <c r="K342" s="56"/>
      <c r="L342" s="56"/>
      <c r="M342" s="56"/>
      <c r="N342" s="56"/>
      <c r="O342" s="56"/>
      <c r="P342" s="56"/>
      <c r="Q342" s="219"/>
    </row>
    <row r="343" spans="1:17" ht="36" customHeight="1">
      <c r="A343" s="473"/>
      <c r="B343" s="59" t="s">
        <v>719</v>
      </c>
      <c r="C343" s="489"/>
      <c r="D343" s="57">
        <v>3203</v>
      </c>
      <c r="E343" s="57">
        <v>3543</v>
      </c>
      <c r="F343" s="57">
        <v>3723</v>
      </c>
      <c r="G343" s="57">
        <v>3973</v>
      </c>
      <c r="H343" s="57">
        <v>4043</v>
      </c>
      <c r="I343" s="57">
        <v>4273</v>
      </c>
      <c r="J343" s="56">
        <v>220</v>
      </c>
      <c r="K343" s="56"/>
      <c r="L343" s="56"/>
      <c r="M343" s="56"/>
      <c r="N343" s="56"/>
      <c r="O343" s="56"/>
      <c r="P343" s="56"/>
      <c r="Q343" s="219"/>
    </row>
    <row r="344" spans="1:17" ht="12.75" customHeight="1">
      <c r="A344" s="87" t="s">
        <v>723</v>
      </c>
      <c r="B344" s="86"/>
      <c r="C344" s="96"/>
      <c r="D344" s="96"/>
      <c r="E344" s="84"/>
      <c r="F344" s="84"/>
      <c r="G344" s="84"/>
      <c r="H344" s="84"/>
      <c r="I344" s="84"/>
      <c r="J344" s="72"/>
      <c r="K344" s="72"/>
      <c r="L344" s="72"/>
      <c r="M344" s="72"/>
      <c r="N344" s="72"/>
      <c r="O344" s="72"/>
      <c r="P344" s="72"/>
      <c r="Q344" s="220"/>
    </row>
    <row r="345" spans="1:17" ht="12.75" customHeight="1">
      <c r="A345" s="87" t="s">
        <v>722</v>
      </c>
      <c r="B345" s="86"/>
      <c r="C345" s="96"/>
      <c r="D345" s="96"/>
      <c r="E345" s="84"/>
      <c r="F345" s="84"/>
      <c r="G345" s="84"/>
      <c r="H345" s="84"/>
      <c r="I345" s="84"/>
      <c r="J345" s="72"/>
      <c r="K345" s="72"/>
      <c r="L345" s="72"/>
      <c r="M345" s="72"/>
      <c r="N345" s="72"/>
      <c r="O345" s="72"/>
      <c r="P345" s="72"/>
      <c r="Q345" s="220"/>
    </row>
    <row r="346" spans="1:17" s="64" customFormat="1" ht="12.75" customHeight="1">
      <c r="A346" s="65" t="s">
        <v>674</v>
      </c>
      <c r="B346" s="65"/>
      <c r="C346" s="65"/>
      <c r="D346" s="65"/>
      <c r="E346" s="65"/>
      <c r="F346" s="71"/>
      <c r="G346" s="71"/>
      <c r="H346" s="215"/>
      <c r="I346" s="215"/>
      <c r="J346" s="71"/>
      <c r="K346" s="65"/>
      <c r="L346" s="65" t="s">
        <v>932</v>
      </c>
      <c r="M346" s="65"/>
      <c r="N346" s="65"/>
      <c r="Q346" s="220"/>
    </row>
    <row r="347" spans="1:17" s="64" customFormat="1" ht="15.75" customHeight="1">
      <c r="A347" s="472" t="s">
        <v>70</v>
      </c>
      <c r="B347" s="472" t="s">
        <v>71</v>
      </c>
      <c r="C347" s="472" t="s">
        <v>72</v>
      </c>
      <c r="D347" s="476" t="s">
        <v>1214</v>
      </c>
      <c r="E347" s="472" t="s">
        <v>672</v>
      </c>
      <c r="F347" s="472" t="s">
        <v>671</v>
      </c>
      <c r="G347" s="472" t="s">
        <v>670</v>
      </c>
      <c r="H347" s="487" t="s">
        <v>1139</v>
      </c>
      <c r="I347" s="487" t="s">
        <v>1140</v>
      </c>
      <c r="J347" s="487" t="s">
        <v>76</v>
      </c>
      <c r="K347" s="486" t="s">
        <v>78</v>
      </c>
      <c r="L347" s="486"/>
      <c r="M347" s="486"/>
      <c r="N347" s="486"/>
      <c r="O347" s="486"/>
      <c r="P347" s="486"/>
      <c r="Q347" s="486"/>
    </row>
    <row r="348" spans="1:17" ht="15.75" customHeight="1">
      <c r="A348" s="472"/>
      <c r="B348" s="472"/>
      <c r="C348" s="472"/>
      <c r="D348" s="493"/>
      <c r="E348" s="472"/>
      <c r="F348" s="472"/>
      <c r="G348" s="472"/>
      <c r="H348" s="487"/>
      <c r="I348" s="487"/>
      <c r="J348" s="487"/>
      <c r="K348" s="69" t="s">
        <v>79</v>
      </c>
      <c r="L348" s="66" t="s">
        <v>80</v>
      </c>
      <c r="M348" s="69" t="s">
        <v>81</v>
      </c>
      <c r="N348" s="66" t="s">
        <v>82</v>
      </c>
      <c r="O348" s="69" t="s">
        <v>83</v>
      </c>
      <c r="P348" s="66" t="s">
        <v>84</v>
      </c>
      <c r="Q348" s="219" t="s">
        <v>1149</v>
      </c>
    </row>
    <row r="349" spans="1:17" ht="36" customHeight="1">
      <c r="A349" s="473"/>
      <c r="B349" s="59" t="s">
        <v>718</v>
      </c>
      <c r="C349" s="489" t="s">
        <v>645</v>
      </c>
      <c r="D349" s="57">
        <v>3077</v>
      </c>
      <c r="E349" s="57">
        <v>3337</v>
      </c>
      <c r="F349" s="57">
        <v>3487</v>
      </c>
      <c r="G349" s="57">
        <v>3677</v>
      </c>
      <c r="H349" s="57" t="s">
        <v>1141</v>
      </c>
      <c r="I349" s="57" t="s">
        <v>1141</v>
      </c>
      <c r="J349" s="56">
        <v>220</v>
      </c>
      <c r="K349" s="56">
        <v>16</v>
      </c>
      <c r="L349" s="56">
        <v>45</v>
      </c>
      <c r="M349" s="56">
        <v>57</v>
      </c>
      <c r="N349" s="56">
        <v>77</v>
      </c>
      <c r="O349" s="56">
        <v>250</v>
      </c>
      <c r="P349" s="56">
        <v>278</v>
      </c>
      <c r="Q349" s="219">
        <v>502</v>
      </c>
    </row>
    <row r="350" spans="1:17" ht="36" customHeight="1">
      <c r="A350" s="473"/>
      <c r="B350" s="59" t="s">
        <v>717</v>
      </c>
      <c r="C350" s="489"/>
      <c r="D350" s="57">
        <v>3634</v>
      </c>
      <c r="E350" s="57">
        <v>3974</v>
      </c>
      <c r="F350" s="57">
        <v>4154</v>
      </c>
      <c r="G350" s="57">
        <v>4404</v>
      </c>
      <c r="H350" s="57" t="s">
        <v>1141</v>
      </c>
      <c r="I350" s="57" t="s">
        <v>1141</v>
      </c>
      <c r="J350" s="56">
        <v>220</v>
      </c>
      <c r="K350" s="56">
        <v>20</v>
      </c>
      <c r="L350" s="56">
        <v>61</v>
      </c>
      <c r="M350" s="56">
        <v>75</v>
      </c>
      <c r="N350" s="56">
        <v>102</v>
      </c>
      <c r="O350" s="56">
        <v>331</v>
      </c>
      <c r="P350" s="56">
        <v>368</v>
      </c>
      <c r="Q350" s="219">
        <v>664</v>
      </c>
    </row>
    <row r="351" spans="1:17" ht="15.75" customHeight="1">
      <c r="A351" s="482"/>
      <c r="B351" s="480" t="s">
        <v>716</v>
      </c>
      <c r="C351" s="58" t="s">
        <v>645</v>
      </c>
      <c r="D351" s="57">
        <v>3075</v>
      </c>
      <c r="E351" s="57">
        <v>3355</v>
      </c>
      <c r="F351" s="57">
        <v>3495</v>
      </c>
      <c r="G351" s="57">
        <v>3675</v>
      </c>
      <c r="H351" s="57">
        <v>3875</v>
      </c>
      <c r="I351" s="57">
        <v>4175</v>
      </c>
      <c r="J351" s="56">
        <v>440</v>
      </c>
      <c r="K351" s="83"/>
      <c r="L351" s="83"/>
      <c r="M351" s="83"/>
      <c r="N351" s="83"/>
      <c r="O351" s="56"/>
      <c r="P351" s="56"/>
      <c r="Q351" s="219"/>
    </row>
    <row r="352" spans="1:17" ht="15.75" customHeight="1">
      <c r="A352" s="483"/>
      <c r="B352" s="481"/>
      <c r="C352" s="58" t="s">
        <v>655</v>
      </c>
      <c r="D352" s="57">
        <v>3593</v>
      </c>
      <c r="E352" s="57">
        <v>3953</v>
      </c>
      <c r="F352" s="57">
        <v>4133</v>
      </c>
      <c r="G352" s="57">
        <v>4393</v>
      </c>
      <c r="H352" s="57">
        <v>4593</v>
      </c>
      <c r="I352" s="57">
        <v>4913</v>
      </c>
      <c r="J352" s="56">
        <v>440</v>
      </c>
      <c r="K352" s="83"/>
      <c r="L352" s="83"/>
      <c r="M352" s="83"/>
      <c r="N352" s="83"/>
      <c r="O352" s="56"/>
      <c r="P352" s="56"/>
      <c r="Q352" s="219"/>
    </row>
    <row r="353" spans="1:17" ht="15.75" customHeight="1">
      <c r="A353" s="483"/>
      <c r="B353" s="480" t="s">
        <v>715</v>
      </c>
      <c r="C353" s="58" t="s">
        <v>645</v>
      </c>
      <c r="D353" s="57">
        <v>3364</v>
      </c>
      <c r="E353" s="57">
        <v>3704</v>
      </c>
      <c r="F353" s="57">
        <v>3884</v>
      </c>
      <c r="G353" s="57">
        <v>4124</v>
      </c>
      <c r="H353" s="57">
        <v>4364</v>
      </c>
      <c r="I353" s="57">
        <v>4724</v>
      </c>
      <c r="J353" s="56">
        <v>440</v>
      </c>
      <c r="K353" s="83"/>
      <c r="L353" s="83"/>
      <c r="M353" s="83"/>
      <c r="N353" s="83"/>
      <c r="O353" s="56"/>
      <c r="P353" s="56"/>
      <c r="Q353" s="219"/>
    </row>
    <row r="354" spans="1:17" ht="15.75" customHeight="1">
      <c r="A354" s="484"/>
      <c r="B354" s="488"/>
      <c r="C354" s="58" t="s">
        <v>655</v>
      </c>
      <c r="D354" s="57">
        <v>3944</v>
      </c>
      <c r="E354" s="57">
        <v>4384</v>
      </c>
      <c r="F354" s="57">
        <v>4624</v>
      </c>
      <c r="G354" s="57">
        <v>4944</v>
      </c>
      <c r="H354" s="57">
        <v>5164</v>
      </c>
      <c r="I354" s="57">
        <v>5544</v>
      </c>
      <c r="J354" s="56">
        <v>440</v>
      </c>
      <c r="K354" s="83"/>
      <c r="L354" s="83"/>
      <c r="M354" s="83"/>
      <c r="N354" s="83"/>
      <c r="O354" s="56"/>
      <c r="P354" s="56"/>
      <c r="Q354" s="219"/>
    </row>
    <row r="355" spans="1:17" ht="18" customHeight="1">
      <c r="A355" s="482"/>
      <c r="B355" s="480" t="s">
        <v>714</v>
      </c>
      <c r="C355" s="58" t="s">
        <v>645</v>
      </c>
      <c r="D355" s="57">
        <v>3209</v>
      </c>
      <c r="E355" s="57">
        <v>3489</v>
      </c>
      <c r="F355" s="57">
        <v>3629</v>
      </c>
      <c r="G355" s="57">
        <v>3809</v>
      </c>
      <c r="H355" s="57" t="s">
        <v>1141</v>
      </c>
      <c r="I355" s="57" t="s">
        <v>1141</v>
      </c>
      <c r="J355" s="56">
        <v>440</v>
      </c>
      <c r="K355" s="56">
        <v>14</v>
      </c>
      <c r="L355" s="56">
        <v>36</v>
      </c>
      <c r="M355" s="56">
        <v>46</v>
      </c>
      <c r="N355" s="56">
        <v>64</v>
      </c>
      <c r="O355" s="56">
        <v>200</v>
      </c>
      <c r="P355" s="56">
        <v>224</v>
      </c>
      <c r="Q355" s="219">
        <v>402</v>
      </c>
    </row>
    <row r="356" spans="1:17" ht="18" customHeight="1">
      <c r="A356" s="483"/>
      <c r="B356" s="481"/>
      <c r="C356" s="58" t="s">
        <v>655</v>
      </c>
      <c r="D356" s="57">
        <v>3784</v>
      </c>
      <c r="E356" s="57">
        <v>4144</v>
      </c>
      <c r="F356" s="57">
        <v>4324</v>
      </c>
      <c r="G356" s="57">
        <v>4584</v>
      </c>
      <c r="H356" s="57" t="s">
        <v>1141</v>
      </c>
      <c r="I356" s="57" t="s">
        <v>1141</v>
      </c>
      <c r="J356" s="56">
        <v>440</v>
      </c>
      <c r="K356" s="56">
        <v>18</v>
      </c>
      <c r="L356" s="56">
        <v>54</v>
      </c>
      <c r="M356" s="56">
        <v>68</v>
      </c>
      <c r="N356" s="56">
        <v>94</v>
      </c>
      <c r="O356" s="56">
        <v>300</v>
      </c>
      <c r="P356" s="56">
        <v>334</v>
      </c>
      <c r="Q356" s="219">
        <v>602</v>
      </c>
    </row>
    <row r="357" spans="1:17" ht="18" customHeight="1">
      <c r="A357" s="483"/>
      <c r="B357" s="480" t="s">
        <v>713</v>
      </c>
      <c r="C357" s="58" t="s">
        <v>645</v>
      </c>
      <c r="D357" s="57">
        <v>3542</v>
      </c>
      <c r="E357" s="57">
        <v>3882</v>
      </c>
      <c r="F357" s="57">
        <v>4062</v>
      </c>
      <c r="G357" s="57">
        <v>4302</v>
      </c>
      <c r="H357" s="57" t="s">
        <v>1141</v>
      </c>
      <c r="I357" s="57" t="s">
        <v>1141</v>
      </c>
      <c r="J357" s="56">
        <v>440</v>
      </c>
      <c r="K357" s="56">
        <v>18</v>
      </c>
      <c r="L357" s="56">
        <v>50</v>
      </c>
      <c r="M357" s="56">
        <v>60</v>
      </c>
      <c r="N357" s="56">
        <v>82</v>
      </c>
      <c r="O357" s="56">
        <v>264</v>
      </c>
      <c r="P357" s="56">
        <v>294</v>
      </c>
      <c r="Q357" s="219">
        <v>530</v>
      </c>
    </row>
    <row r="358" spans="1:17" ht="18" customHeight="1">
      <c r="A358" s="484"/>
      <c r="B358" s="481"/>
      <c r="C358" s="58" t="s">
        <v>655</v>
      </c>
      <c r="D358" s="57">
        <v>4201</v>
      </c>
      <c r="E358" s="57">
        <v>4641</v>
      </c>
      <c r="F358" s="57">
        <v>4881</v>
      </c>
      <c r="G358" s="57">
        <v>5201</v>
      </c>
      <c r="H358" s="57" t="s">
        <v>1141</v>
      </c>
      <c r="I358" s="57" t="s">
        <v>1141</v>
      </c>
      <c r="J358" s="56">
        <v>440</v>
      </c>
      <c r="K358" s="56">
        <v>24</v>
      </c>
      <c r="L358" s="56">
        <v>72</v>
      </c>
      <c r="M358" s="56">
        <v>90</v>
      </c>
      <c r="N358" s="56">
        <v>122</v>
      </c>
      <c r="O358" s="56">
        <v>396</v>
      </c>
      <c r="P358" s="56">
        <v>440</v>
      </c>
      <c r="Q358" s="219">
        <v>794</v>
      </c>
    </row>
    <row r="359" spans="1:17" ht="14.25" customHeight="1">
      <c r="A359" s="490"/>
      <c r="B359" s="485" t="s">
        <v>712</v>
      </c>
      <c r="C359" s="58" t="s">
        <v>711</v>
      </c>
      <c r="D359" s="57">
        <v>809</v>
      </c>
      <c r="E359" s="57">
        <v>909</v>
      </c>
      <c r="F359" s="57">
        <v>979</v>
      </c>
      <c r="G359" s="57">
        <v>1029</v>
      </c>
      <c r="H359" s="57" t="s">
        <v>1141</v>
      </c>
      <c r="I359" s="57" t="s">
        <v>1141</v>
      </c>
      <c r="J359" s="57"/>
      <c r="K359" s="74"/>
      <c r="L359" s="74"/>
      <c r="M359" s="74"/>
      <c r="N359" s="74"/>
      <c r="O359" s="56"/>
      <c r="P359" s="56"/>
      <c r="Q359" s="219"/>
    </row>
    <row r="360" spans="1:17">
      <c r="A360" s="491"/>
      <c r="B360" s="480"/>
      <c r="C360" s="61" t="s">
        <v>710</v>
      </c>
      <c r="D360" s="57">
        <v>813</v>
      </c>
      <c r="E360" s="80">
        <v>923</v>
      </c>
      <c r="F360" s="80">
        <v>983</v>
      </c>
      <c r="G360" s="57">
        <v>1053</v>
      </c>
      <c r="H360" s="80" t="s">
        <v>1141</v>
      </c>
      <c r="I360" s="80" t="s">
        <v>1141</v>
      </c>
      <c r="J360" s="80"/>
      <c r="K360" s="78"/>
      <c r="L360" s="78"/>
      <c r="M360" s="78"/>
      <c r="N360" s="78"/>
      <c r="O360" s="56"/>
      <c r="P360" s="56"/>
      <c r="Q360" s="219"/>
    </row>
    <row r="361" spans="1:17" ht="15" customHeight="1">
      <c r="A361" s="472"/>
      <c r="B361" s="480" t="s">
        <v>709</v>
      </c>
      <c r="C361" s="58" t="s">
        <v>683</v>
      </c>
      <c r="D361" s="57">
        <v>1695</v>
      </c>
      <c r="E361" s="57">
        <v>2015</v>
      </c>
      <c r="F361" s="57">
        <v>2175</v>
      </c>
      <c r="G361" s="57">
        <v>2395</v>
      </c>
      <c r="H361" s="57">
        <v>2585</v>
      </c>
      <c r="I361" s="57">
        <v>2885</v>
      </c>
      <c r="J361" s="56">
        <v>440</v>
      </c>
      <c r="K361" s="81"/>
      <c r="L361" s="74"/>
      <c r="M361" s="74"/>
      <c r="N361" s="74"/>
      <c r="O361" s="56"/>
      <c r="P361" s="56"/>
      <c r="Q361" s="219"/>
    </row>
    <row r="362" spans="1:17">
      <c r="A362" s="472"/>
      <c r="B362" s="481"/>
      <c r="C362" s="58" t="s">
        <v>647</v>
      </c>
      <c r="D362" s="57">
        <v>1923</v>
      </c>
      <c r="E362" s="57">
        <v>2313</v>
      </c>
      <c r="F362" s="57">
        <v>2513</v>
      </c>
      <c r="G362" s="57">
        <v>2793</v>
      </c>
      <c r="H362" s="57">
        <v>2973</v>
      </c>
      <c r="I362" s="57">
        <v>3313</v>
      </c>
      <c r="J362" s="56">
        <v>440</v>
      </c>
      <c r="K362" s="81"/>
      <c r="L362" s="74"/>
      <c r="M362" s="74"/>
      <c r="N362" s="74"/>
      <c r="O362" s="56"/>
      <c r="P362" s="56"/>
      <c r="Q362" s="219"/>
    </row>
    <row r="363" spans="1:17">
      <c r="A363" s="472"/>
      <c r="B363" s="481"/>
      <c r="C363" s="58" t="s">
        <v>645</v>
      </c>
      <c r="D363" s="57">
        <v>2200</v>
      </c>
      <c r="E363" s="57">
        <v>2660</v>
      </c>
      <c r="F363" s="57">
        <v>2910</v>
      </c>
      <c r="G363" s="57">
        <v>3240</v>
      </c>
      <c r="H363" s="57">
        <v>3410</v>
      </c>
      <c r="I363" s="57">
        <v>3780</v>
      </c>
      <c r="J363" s="56">
        <v>440</v>
      </c>
      <c r="K363" s="81"/>
      <c r="L363" s="74"/>
      <c r="M363" s="74"/>
      <c r="N363" s="74"/>
      <c r="O363" s="56"/>
      <c r="P363" s="56"/>
      <c r="Q363" s="219"/>
    </row>
    <row r="364" spans="1:17">
      <c r="A364" s="472"/>
      <c r="B364" s="480" t="s">
        <v>708</v>
      </c>
      <c r="C364" s="58" t="s">
        <v>683</v>
      </c>
      <c r="D364" s="57">
        <v>1931</v>
      </c>
      <c r="E364" s="57">
        <v>2291</v>
      </c>
      <c r="F364" s="57">
        <v>2481</v>
      </c>
      <c r="G364" s="57">
        <v>2731</v>
      </c>
      <c r="H364" s="57">
        <v>2931</v>
      </c>
      <c r="I364" s="57">
        <v>3261</v>
      </c>
      <c r="J364" s="56">
        <v>440</v>
      </c>
      <c r="K364" s="81"/>
      <c r="L364" s="74"/>
      <c r="M364" s="74"/>
      <c r="N364" s="74"/>
      <c r="O364" s="56"/>
      <c r="P364" s="56"/>
      <c r="Q364" s="219"/>
    </row>
    <row r="365" spans="1:17">
      <c r="A365" s="472"/>
      <c r="B365" s="481"/>
      <c r="C365" s="58" t="s">
        <v>647</v>
      </c>
      <c r="D365" s="57">
        <v>2169</v>
      </c>
      <c r="E365" s="57">
        <v>2619</v>
      </c>
      <c r="F365" s="57">
        <v>2849</v>
      </c>
      <c r="G365" s="57">
        <v>3179</v>
      </c>
      <c r="H365" s="57">
        <v>3359</v>
      </c>
      <c r="I365" s="57">
        <v>3729</v>
      </c>
      <c r="J365" s="56">
        <v>440</v>
      </c>
      <c r="K365" s="81"/>
      <c r="L365" s="74"/>
      <c r="M365" s="74"/>
      <c r="N365" s="74"/>
      <c r="O365" s="56"/>
      <c r="P365" s="56"/>
      <c r="Q365" s="219"/>
    </row>
    <row r="366" spans="1:17">
      <c r="A366" s="476"/>
      <c r="B366" s="481"/>
      <c r="C366" s="61" t="s">
        <v>645</v>
      </c>
      <c r="D366" s="57">
        <v>2489</v>
      </c>
      <c r="E366" s="80">
        <v>3029</v>
      </c>
      <c r="F366" s="57">
        <v>3309</v>
      </c>
      <c r="G366" s="57">
        <v>3699</v>
      </c>
      <c r="H366" s="57">
        <v>3859</v>
      </c>
      <c r="I366" s="57">
        <v>4259</v>
      </c>
      <c r="J366" s="56">
        <v>440</v>
      </c>
      <c r="K366" s="79"/>
      <c r="L366" s="78"/>
      <c r="M366" s="78"/>
      <c r="N366" s="78"/>
      <c r="O366" s="56"/>
      <c r="P366" s="56"/>
      <c r="Q366" s="219"/>
    </row>
    <row r="367" spans="1:17" ht="15" customHeight="1">
      <c r="A367" s="490"/>
      <c r="B367" s="480" t="s">
        <v>707</v>
      </c>
      <c r="C367" s="58" t="s">
        <v>683</v>
      </c>
      <c r="D367" s="57">
        <v>1868</v>
      </c>
      <c r="E367" s="57">
        <v>2188</v>
      </c>
      <c r="F367" s="57">
        <v>2348</v>
      </c>
      <c r="G367" s="57">
        <v>2568</v>
      </c>
      <c r="H367" s="57" t="s">
        <v>1141</v>
      </c>
      <c r="I367" s="57" t="s">
        <v>1141</v>
      </c>
      <c r="J367" s="56">
        <v>440</v>
      </c>
      <c r="K367" s="56">
        <v>15</v>
      </c>
      <c r="L367" s="56">
        <v>45</v>
      </c>
      <c r="M367" s="56">
        <v>58</v>
      </c>
      <c r="N367" s="56">
        <v>80</v>
      </c>
      <c r="O367" s="56">
        <v>256</v>
      </c>
      <c r="P367" s="56">
        <v>285</v>
      </c>
      <c r="Q367" s="219">
        <v>514</v>
      </c>
    </row>
    <row r="368" spans="1:17" ht="15" customHeight="1">
      <c r="A368" s="490"/>
      <c r="B368" s="481"/>
      <c r="C368" s="58" t="s">
        <v>647</v>
      </c>
      <c r="D368" s="57">
        <v>2154</v>
      </c>
      <c r="E368" s="57">
        <v>2544</v>
      </c>
      <c r="F368" s="57">
        <v>2744</v>
      </c>
      <c r="G368" s="57">
        <v>3024</v>
      </c>
      <c r="H368" s="57" t="s">
        <v>1141</v>
      </c>
      <c r="I368" s="57" t="s">
        <v>1141</v>
      </c>
      <c r="J368" s="56">
        <v>440</v>
      </c>
      <c r="K368" s="56">
        <v>20</v>
      </c>
      <c r="L368" s="56">
        <v>61</v>
      </c>
      <c r="M368" s="56">
        <v>77</v>
      </c>
      <c r="N368" s="56">
        <v>105</v>
      </c>
      <c r="O368" s="56">
        <v>342</v>
      </c>
      <c r="P368" s="56">
        <v>379</v>
      </c>
      <c r="Q368" s="219">
        <v>685</v>
      </c>
    </row>
    <row r="369" spans="1:17" ht="15" customHeight="1">
      <c r="A369" s="490"/>
      <c r="B369" s="481"/>
      <c r="C369" s="58" t="s">
        <v>645</v>
      </c>
      <c r="D369" s="57">
        <v>2509</v>
      </c>
      <c r="E369" s="57">
        <v>2969</v>
      </c>
      <c r="F369" s="57">
        <v>3219</v>
      </c>
      <c r="G369" s="57">
        <v>3549</v>
      </c>
      <c r="H369" s="57" t="s">
        <v>1141</v>
      </c>
      <c r="I369" s="57" t="s">
        <v>1141</v>
      </c>
      <c r="J369" s="56">
        <v>440</v>
      </c>
      <c r="K369" s="56">
        <v>27</v>
      </c>
      <c r="L369" s="56">
        <v>78</v>
      </c>
      <c r="M369" s="56">
        <v>97</v>
      </c>
      <c r="N369" s="56">
        <v>133</v>
      </c>
      <c r="O369" s="56">
        <v>428</v>
      </c>
      <c r="P369" s="56">
        <v>476</v>
      </c>
      <c r="Q369" s="219">
        <v>858</v>
      </c>
    </row>
    <row r="370" spans="1:17" ht="15" customHeight="1">
      <c r="A370" s="490"/>
      <c r="B370" s="480" t="s">
        <v>706</v>
      </c>
      <c r="C370" s="58" t="s">
        <v>683</v>
      </c>
      <c r="D370" s="57">
        <v>2137</v>
      </c>
      <c r="E370" s="57">
        <v>2497</v>
      </c>
      <c r="F370" s="57">
        <v>2687</v>
      </c>
      <c r="G370" s="57">
        <v>2937</v>
      </c>
      <c r="H370" s="57" t="s">
        <v>1141</v>
      </c>
      <c r="I370" s="57" t="s">
        <v>1141</v>
      </c>
      <c r="J370" s="56">
        <v>440</v>
      </c>
      <c r="K370" s="56">
        <v>18</v>
      </c>
      <c r="L370" s="56">
        <v>54</v>
      </c>
      <c r="M370" s="56">
        <v>69</v>
      </c>
      <c r="N370" s="56">
        <v>94</v>
      </c>
      <c r="O370" s="56">
        <v>304</v>
      </c>
      <c r="P370" s="56">
        <v>338</v>
      </c>
      <c r="Q370" s="219">
        <v>610</v>
      </c>
    </row>
    <row r="371" spans="1:17" ht="15" customHeight="1">
      <c r="A371" s="490"/>
      <c r="B371" s="481"/>
      <c r="C371" s="58" t="s">
        <v>647</v>
      </c>
      <c r="D371" s="57">
        <v>2444</v>
      </c>
      <c r="E371" s="57">
        <v>2894</v>
      </c>
      <c r="F371" s="57">
        <v>3124</v>
      </c>
      <c r="G371" s="57">
        <v>3454</v>
      </c>
      <c r="H371" s="57" t="s">
        <v>1141</v>
      </c>
      <c r="I371" s="57" t="s">
        <v>1141</v>
      </c>
      <c r="J371" s="56">
        <v>440</v>
      </c>
      <c r="K371" s="56">
        <v>25</v>
      </c>
      <c r="L371" s="56">
        <v>71</v>
      </c>
      <c r="M371" s="56">
        <v>91</v>
      </c>
      <c r="N371" s="56">
        <v>124</v>
      </c>
      <c r="O371" s="56">
        <v>406</v>
      </c>
      <c r="P371" s="56">
        <v>450</v>
      </c>
      <c r="Q371" s="219">
        <v>813</v>
      </c>
    </row>
    <row r="372" spans="1:17" ht="15" customHeight="1">
      <c r="A372" s="490"/>
      <c r="B372" s="481"/>
      <c r="C372" s="58" t="s">
        <v>645</v>
      </c>
      <c r="D372" s="57">
        <v>2819</v>
      </c>
      <c r="E372" s="57">
        <v>3359</v>
      </c>
      <c r="F372" s="57">
        <v>3639</v>
      </c>
      <c r="G372" s="57">
        <v>4029</v>
      </c>
      <c r="H372" s="57" t="s">
        <v>1141</v>
      </c>
      <c r="I372" s="57" t="s">
        <v>1141</v>
      </c>
      <c r="J372" s="56">
        <v>440</v>
      </c>
      <c r="K372" s="56">
        <v>31</v>
      </c>
      <c r="L372" s="56">
        <v>94</v>
      </c>
      <c r="M372" s="56">
        <v>115</v>
      </c>
      <c r="N372" s="56">
        <v>158</v>
      </c>
      <c r="O372" s="56">
        <v>509</v>
      </c>
      <c r="P372" s="56">
        <v>566</v>
      </c>
      <c r="Q372" s="219">
        <v>1020</v>
      </c>
    </row>
    <row r="373" spans="1:17" ht="36" customHeight="1">
      <c r="A373" s="490"/>
      <c r="B373" s="62" t="s">
        <v>705</v>
      </c>
      <c r="C373" s="474" t="s">
        <v>683</v>
      </c>
      <c r="D373" s="57">
        <v>4474</v>
      </c>
      <c r="E373" s="57">
        <v>4964</v>
      </c>
      <c r="F373" s="57">
        <v>5224</v>
      </c>
      <c r="G373" s="57">
        <v>5584</v>
      </c>
      <c r="H373" s="57">
        <v>5934</v>
      </c>
      <c r="I373" s="57">
        <v>6484</v>
      </c>
      <c r="J373" s="56">
        <v>440</v>
      </c>
      <c r="K373" s="74"/>
      <c r="L373" s="74"/>
      <c r="M373" s="74"/>
      <c r="N373" s="74"/>
      <c r="O373" s="56"/>
      <c r="P373" s="56"/>
      <c r="Q373" s="219"/>
    </row>
    <row r="374" spans="1:17" ht="36" customHeight="1">
      <c r="A374" s="490"/>
      <c r="B374" s="62" t="s">
        <v>704</v>
      </c>
      <c r="C374" s="475"/>
      <c r="D374" s="57">
        <v>4774</v>
      </c>
      <c r="E374" s="57">
        <v>5304</v>
      </c>
      <c r="F374" s="57">
        <v>5594</v>
      </c>
      <c r="G374" s="57">
        <v>5984</v>
      </c>
      <c r="H374" s="57">
        <v>6344</v>
      </c>
      <c r="I374" s="57">
        <v>6924</v>
      </c>
      <c r="J374" s="56">
        <v>440</v>
      </c>
      <c r="K374" s="74"/>
      <c r="L374" s="74"/>
      <c r="M374" s="74"/>
      <c r="N374" s="74"/>
      <c r="O374" s="56"/>
      <c r="P374" s="56"/>
      <c r="Q374" s="219"/>
    </row>
    <row r="375" spans="1:17" ht="36" customHeight="1">
      <c r="A375" s="490"/>
      <c r="B375" s="62" t="s">
        <v>703</v>
      </c>
      <c r="C375" s="474" t="s">
        <v>683</v>
      </c>
      <c r="D375" s="57">
        <v>4666</v>
      </c>
      <c r="E375" s="57">
        <v>5156</v>
      </c>
      <c r="F375" s="57">
        <v>5416</v>
      </c>
      <c r="G375" s="57">
        <v>5776</v>
      </c>
      <c r="H375" s="57" t="s">
        <v>1141</v>
      </c>
      <c r="I375" s="57" t="s">
        <v>1141</v>
      </c>
      <c r="J375" s="56">
        <v>440</v>
      </c>
      <c r="K375" s="56">
        <v>17</v>
      </c>
      <c r="L375" s="56">
        <v>49</v>
      </c>
      <c r="M375" s="56">
        <v>61</v>
      </c>
      <c r="N375" s="56">
        <v>85</v>
      </c>
      <c r="O375" s="56">
        <v>271</v>
      </c>
      <c r="P375" s="56">
        <v>302</v>
      </c>
      <c r="Q375" s="219">
        <v>544</v>
      </c>
    </row>
    <row r="376" spans="1:17" ht="36" customHeight="1">
      <c r="A376" s="490"/>
      <c r="B376" s="62" t="s">
        <v>702</v>
      </c>
      <c r="C376" s="475"/>
      <c r="D376" s="57">
        <v>4999</v>
      </c>
      <c r="E376" s="57">
        <v>5529</v>
      </c>
      <c r="F376" s="57">
        <v>5819</v>
      </c>
      <c r="G376" s="57">
        <v>6209</v>
      </c>
      <c r="H376" s="57" t="s">
        <v>1141</v>
      </c>
      <c r="I376" s="57" t="s">
        <v>1141</v>
      </c>
      <c r="J376" s="56">
        <v>440</v>
      </c>
      <c r="K376" s="56">
        <v>20</v>
      </c>
      <c r="L376" s="56">
        <v>58</v>
      </c>
      <c r="M376" s="56">
        <v>72</v>
      </c>
      <c r="N376" s="56">
        <v>99</v>
      </c>
      <c r="O376" s="56">
        <v>319</v>
      </c>
      <c r="P376" s="56">
        <v>355</v>
      </c>
      <c r="Q376" s="219">
        <v>640</v>
      </c>
    </row>
    <row r="377" spans="1:17" ht="36" customHeight="1">
      <c r="A377" s="490"/>
      <c r="B377" s="480" t="s">
        <v>701</v>
      </c>
      <c r="C377" s="61" t="s">
        <v>683</v>
      </c>
      <c r="D377" s="57">
        <v>3286</v>
      </c>
      <c r="E377" s="57">
        <v>3796</v>
      </c>
      <c r="F377" s="57">
        <v>4046</v>
      </c>
      <c r="G377" s="57">
        <v>4416</v>
      </c>
      <c r="H377" s="57">
        <v>4706</v>
      </c>
      <c r="I377" s="57">
        <v>5176</v>
      </c>
      <c r="J377" s="56">
        <v>660</v>
      </c>
      <c r="K377" s="74"/>
      <c r="L377" s="74"/>
      <c r="M377" s="74"/>
      <c r="N377" s="74"/>
      <c r="O377" s="56"/>
      <c r="P377" s="56"/>
      <c r="Q377" s="219"/>
    </row>
    <row r="378" spans="1:17" ht="36" customHeight="1">
      <c r="A378" s="490"/>
      <c r="B378" s="488"/>
      <c r="C378" s="61" t="s">
        <v>645</v>
      </c>
      <c r="D378" s="57">
        <v>4001</v>
      </c>
      <c r="E378" s="57">
        <v>4741</v>
      </c>
      <c r="F378" s="57">
        <v>5161</v>
      </c>
      <c r="G378" s="57">
        <v>5701</v>
      </c>
      <c r="H378" s="57">
        <v>6486</v>
      </c>
      <c r="I378" s="57">
        <v>8034</v>
      </c>
      <c r="J378" s="56">
        <v>660</v>
      </c>
      <c r="K378" s="74"/>
      <c r="L378" s="74"/>
      <c r="M378" s="74"/>
      <c r="N378" s="74"/>
      <c r="O378" s="56"/>
      <c r="P378" s="56"/>
      <c r="Q378" s="219"/>
    </row>
    <row r="379" spans="1:17" ht="36" customHeight="1">
      <c r="A379" s="490"/>
      <c r="B379" s="480" t="s">
        <v>700</v>
      </c>
      <c r="C379" s="61" t="s">
        <v>683</v>
      </c>
      <c r="D379" s="57">
        <v>3610</v>
      </c>
      <c r="E379" s="57">
        <v>4160</v>
      </c>
      <c r="F379" s="57">
        <v>4440</v>
      </c>
      <c r="G379" s="57">
        <v>4840</v>
      </c>
      <c r="H379" s="57">
        <v>5140</v>
      </c>
      <c r="I379" s="57">
        <v>5640</v>
      </c>
      <c r="J379" s="56">
        <v>660</v>
      </c>
      <c r="K379" s="74"/>
      <c r="L379" s="74"/>
      <c r="M379" s="74"/>
      <c r="N379" s="74"/>
      <c r="O379" s="56"/>
      <c r="P379" s="56"/>
      <c r="Q379" s="219"/>
    </row>
    <row r="380" spans="1:17" ht="36" customHeight="1">
      <c r="A380" s="490"/>
      <c r="B380" s="488"/>
      <c r="C380" s="61" t="s">
        <v>645</v>
      </c>
      <c r="D380" s="57">
        <v>4386</v>
      </c>
      <c r="E380" s="57">
        <v>5206</v>
      </c>
      <c r="F380" s="57">
        <v>5656</v>
      </c>
      <c r="G380" s="57">
        <v>6256</v>
      </c>
      <c r="H380" s="57">
        <v>6486</v>
      </c>
      <c r="I380" s="57">
        <v>7096</v>
      </c>
      <c r="J380" s="56">
        <v>660</v>
      </c>
      <c r="K380" s="74"/>
      <c r="L380" s="74"/>
      <c r="M380" s="74"/>
      <c r="N380" s="74"/>
      <c r="O380" s="56"/>
      <c r="P380" s="56"/>
      <c r="Q380" s="219"/>
    </row>
    <row r="381" spans="1:17" ht="72" customHeight="1">
      <c r="A381" s="73"/>
      <c r="B381" s="59" t="s">
        <v>699</v>
      </c>
      <c r="C381" s="58" t="s">
        <v>645</v>
      </c>
      <c r="D381" s="57">
        <v>3978</v>
      </c>
      <c r="E381" s="57">
        <v>4728</v>
      </c>
      <c r="F381" s="57">
        <v>5138</v>
      </c>
      <c r="G381" s="57">
        <v>5678</v>
      </c>
      <c r="H381" s="57">
        <v>5828</v>
      </c>
      <c r="I381" s="57">
        <v>6308</v>
      </c>
      <c r="J381" s="56">
        <v>440</v>
      </c>
      <c r="K381" s="74"/>
      <c r="L381" s="74"/>
      <c r="M381" s="74"/>
      <c r="N381" s="74"/>
      <c r="O381" s="56"/>
      <c r="P381" s="56"/>
      <c r="Q381" s="219"/>
    </row>
    <row r="382" spans="1:17" ht="30" customHeight="1">
      <c r="A382" s="490"/>
      <c r="B382" s="62" t="s">
        <v>697</v>
      </c>
      <c r="C382" s="474" t="s">
        <v>645</v>
      </c>
      <c r="D382" s="57">
        <v>5535</v>
      </c>
      <c r="E382" s="57">
        <v>6315</v>
      </c>
      <c r="F382" s="57">
        <v>6715</v>
      </c>
      <c r="G382" s="57">
        <v>7235</v>
      </c>
      <c r="H382" s="57">
        <v>7795</v>
      </c>
      <c r="I382" s="57">
        <v>8655</v>
      </c>
      <c r="J382" s="56">
        <v>880</v>
      </c>
      <c r="K382" s="74"/>
      <c r="L382" s="74"/>
      <c r="M382" s="74"/>
      <c r="N382" s="74"/>
      <c r="O382" s="56"/>
      <c r="P382" s="56"/>
      <c r="Q382" s="219"/>
    </row>
    <row r="383" spans="1:17" ht="30" customHeight="1">
      <c r="A383" s="490"/>
      <c r="B383" s="59" t="s">
        <v>696</v>
      </c>
      <c r="C383" s="475"/>
      <c r="D383" s="57">
        <v>5910</v>
      </c>
      <c r="E383" s="57">
        <v>6750</v>
      </c>
      <c r="F383" s="57">
        <v>7190</v>
      </c>
      <c r="G383" s="57">
        <v>7770</v>
      </c>
      <c r="H383" s="57">
        <v>8370</v>
      </c>
      <c r="I383" s="57">
        <v>9290</v>
      </c>
      <c r="J383" s="56">
        <v>880</v>
      </c>
      <c r="K383" s="74"/>
      <c r="L383" s="74"/>
      <c r="M383" s="74"/>
      <c r="N383" s="74"/>
      <c r="O383" s="56"/>
      <c r="P383" s="56"/>
      <c r="Q383" s="219"/>
    </row>
    <row r="384" spans="1:17" ht="37.5" customHeight="1">
      <c r="A384" s="490"/>
      <c r="B384" s="62" t="s">
        <v>695</v>
      </c>
      <c r="C384" s="474" t="s">
        <v>645</v>
      </c>
      <c r="D384" s="57">
        <v>4290</v>
      </c>
      <c r="E384" s="57">
        <v>5070</v>
      </c>
      <c r="F384" s="57">
        <v>5470</v>
      </c>
      <c r="G384" s="57">
        <v>5990</v>
      </c>
      <c r="H384" s="57">
        <v>6570</v>
      </c>
      <c r="I384" s="57">
        <v>7430</v>
      </c>
      <c r="J384" s="56">
        <v>1320</v>
      </c>
      <c r="K384" s="66"/>
      <c r="L384" s="66"/>
      <c r="M384" s="66"/>
      <c r="N384" s="66"/>
      <c r="O384" s="56"/>
      <c r="P384" s="56"/>
      <c r="Q384" s="219"/>
    </row>
    <row r="385" spans="1:17" ht="37.5" customHeight="1">
      <c r="A385" s="490"/>
      <c r="B385" s="62" t="s">
        <v>694</v>
      </c>
      <c r="C385" s="475"/>
      <c r="D385" s="57">
        <v>4711</v>
      </c>
      <c r="E385" s="57">
        <v>5551</v>
      </c>
      <c r="F385" s="57">
        <v>5991</v>
      </c>
      <c r="G385" s="57">
        <v>6571</v>
      </c>
      <c r="H385" s="57">
        <v>7191</v>
      </c>
      <c r="I385" s="57">
        <v>8111</v>
      </c>
      <c r="J385" s="56">
        <v>1320</v>
      </c>
      <c r="K385" s="66"/>
      <c r="L385" s="66"/>
      <c r="M385" s="66"/>
      <c r="N385" s="66"/>
      <c r="O385" s="56"/>
      <c r="P385" s="56"/>
      <c r="Q385" s="219"/>
    </row>
    <row r="386" spans="1:17" ht="12.75" customHeight="1">
      <c r="A386" s="65" t="s">
        <v>674</v>
      </c>
      <c r="B386" s="65"/>
      <c r="C386" s="65"/>
      <c r="D386" s="65"/>
      <c r="E386" s="65"/>
      <c r="F386" s="71"/>
      <c r="G386" s="71"/>
      <c r="H386" s="215"/>
      <c r="I386" s="215"/>
      <c r="J386" s="71"/>
      <c r="K386" s="65"/>
      <c r="L386" s="65" t="s">
        <v>919</v>
      </c>
      <c r="M386" s="65"/>
      <c r="N386" s="65"/>
      <c r="O386" s="64"/>
      <c r="P386" s="64"/>
    </row>
    <row r="387" spans="1:17" s="64" customFormat="1" ht="15.75" customHeight="1">
      <c r="A387" s="472" t="s">
        <v>70</v>
      </c>
      <c r="B387" s="472" t="s">
        <v>71</v>
      </c>
      <c r="C387" s="472" t="s">
        <v>72</v>
      </c>
      <c r="D387" s="476" t="s">
        <v>1214</v>
      </c>
      <c r="E387" s="472" t="s">
        <v>672</v>
      </c>
      <c r="F387" s="472" t="s">
        <v>671</v>
      </c>
      <c r="G387" s="472" t="s">
        <v>670</v>
      </c>
      <c r="H387" s="495" t="s">
        <v>1139</v>
      </c>
      <c r="I387" s="495" t="s">
        <v>1140</v>
      </c>
      <c r="J387" s="487" t="s">
        <v>76</v>
      </c>
      <c r="K387" s="486" t="s">
        <v>78</v>
      </c>
      <c r="L387" s="486"/>
      <c r="M387" s="486"/>
      <c r="N387" s="486"/>
      <c r="O387" s="486"/>
      <c r="P387" s="486"/>
      <c r="Q387" s="486"/>
    </row>
    <row r="388" spans="1:17" ht="15.75" customHeight="1">
      <c r="A388" s="472"/>
      <c r="B388" s="472"/>
      <c r="C388" s="472"/>
      <c r="D388" s="493"/>
      <c r="E388" s="472"/>
      <c r="F388" s="472"/>
      <c r="G388" s="472"/>
      <c r="H388" s="496"/>
      <c r="I388" s="496"/>
      <c r="J388" s="487"/>
      <c r="K388" s="212" t="s">
        <v>79</v>
      </c>
      <c r="L388" s="213" t="s">
        <v>80</v>
      </c>
      <c r="M388" s="212" t="s">
        <v>81</v>
      </c>
      <c r="N388" s="213" t="s">
        <v>82</v>
      </c>
      <c r="O388" s="212" t="s">
        <v>83</v>
      </c>
      <c r="P388" s="213" t="s">
        <v>84</v>
      </c>
      <c r="Q388" s="219" t="s">
        <v>1149</v>
      </c>
    </row>
    <row r="389" spans="1:17" ht="39.75" customHeight="1">
      <c r="A389" s="477"/>
      <c r="B389" s="62" t="s">
        <v>693</v>
      </c>
      <c r="C389" s="474" t="s">
        <v>645</v>
      </c>
      <c r="D389" s="57">
        <v>4721</v>
      </c>
      <c r="E389" s="57">
        <v>5261</v>
      </c>
      <c r="F389" s="57">
        <v>5551</v>
      </c>
      <c r="G389" s="57">
        <v>5921</v>
      </c>
      <c r="H389" s="57">
        <v>6181</v>
      </c>
      <c r="I389" s="57">
        <v>6681</v>
      </c>
      <c r="J389" s="56">
        <v>220</v>
      </c>
      <c r="K389" s="66"/>
      <c r="L389" s="66"/>
      <c r="M389" s="66"/>
      <c r="N389" s="66"/>
      <c r="O389" s="56"/>
      <c r="P389" s="56"/>
      <c r="Q389" s="219"/>
    </row>
    <row r="390" spans="1:17" ht="39.75" customHeight="1">
      <c r="A390" s="479"/>
      <c r="B390" s="59" t="s">
        <v>692</v>
      </c>
      <c r="C390" s="475"/>
      <c r="D390" s="57">
        <v>5101</v>
      </c>
      <c r="E390" s="57">
        <v>5721</v>
      </c>
      <c r="F390" s="57">
        <v>6041</v>
      </c>
      <c r="G390" s="57">
        <v>6471</v>
      </c>
      <c r="H390" s="57">
        <v>6721</v>
      </c>
      <c r="I390" s="57">
        <v>7251</v>
      </c>
      <c r="J390" s="56">
        <v>220</v>
      </c>
      <c r="K390" s="66"/>
      <c r="L390" s="66"/>
      <c r="M390" s="66"/>
      <c r="N390" s="66"/>
      <c r="O390" s="56"/>
      <c r="P390" s="56"/>
      <c r="Q390" s="219"/>
    </row>
    <row r="391" spans="1:17" ht="39.75" customHeight="1">
      <c r="A391" s="490"/>
      <c r="B391" s="62" t="s">
        <v>691</v>
      </c>
      <c r="C391" s="474" t="s">
        <v>645</v>
      </c>
      <c r="D391" s="57">
        <v>4809</v>
      </c>
      <c r="E391" s="57">
        <v>5369</v>
      </c>
      <c r="F391" s="57">
        <v>5649</v>
      </c>
      <c r="G391" s="57">
        <v>6009</v>
      </c>
      <c r="H391" s="57">
        <v>6389</v>
      </c>
      <c r="I391" s="57">
        <v>6989</v>
      </c>
      <c r="J391" s="56">
        <v>440</v>
      </c>
      <c r="K391" s="66"/>
      <c r="L391" s="66"/>
      <c r="M391" s="66"/>
      <c r="N391" s="66"/>
      <c r="O391" s="56"/>
      <c r="P391" s="56"/>
      <c r="Q391" s="219"/>
    </row>
    <row r="392" spans="1:17" ht="39.75" customHeight="1">
      <c r="A392" s="491"/>
      <c r="B392" s="62" t="s">
        <v>690</v>
      </c>
      <c r="C392" s="475"/>
      <c r="D392" s="57">
        <v>5189</v>
      </c>
      <c r="E392" s="57">
        <v>5809</v>
      </c>
      <c r="F392" s="57">
        <v>6129</v>
      </c>
      <c r="G392" s="57">
        <v>6549</v>
      </c>
      <c r="H392" s="57">
        <v>6969</v>
      </c>
      <c r="I392" s="57">
        <v>7629</v>
      </c>
      <c r="J392" s="56">
        <v>440</v>
      </c>
      <c r="K392" s="66"/>
      <c r="L392" s="66"/>
      <c r="M392" s="66"/>
      <c r="N392" s="66"/>
      <c r="O392" s="56"/>
      <c r="P392" s="56"/>
      <c r="Q392" s="219"/>
    </row>
    <row r="393" spans="1:17" ht="36" customHeight="1">
      <c r="A393" s="477"/>
      <c r="B393" s="59" t="s">
        <v>689</v>
      </c>
      <c r="C393" s="474" t="s">
        <v>645</v>
      </c>
      <c r="D393" s="57">
        <v>3623</v>
      </c>
      <c r="E393" s="57">
        <v>4143</v>
      </c>
      <c r="F393" s="57">
        <v>4443</v>
      </c>
      <c r="G393" s="57">
        <v>4823</v>
      </c>
      <c r="H393" s="57">
        <v>4983</v>
      </c>
      <c r="I393" s="57">
        <v>5383</v>
      </c>
      <c r="J393" s="56">
        <v>440</v>
      </c>
      <c r="K393" s="66"/>
      <c r="L393" s="66"/>
      <c r="M393" s="66"/>
      <c r="N393" s="66"/>
      <c r="O393" s="56"/>
      <c r="P393" s="56"/>
      <c r="Q393" s="219"/>
    </row>
    <row r="394" spans="1:17" ht="36" customHeight="1">
      <c r="A394" s="479"/>
      <c r="B394" s="59" t="s">
        <v>688</v>
      </c>
      <c r="C394" s="475"/>
      <c r="D394" s="57">
        <v>3838</v>
      </c>
      <c r="E394" s="57">
        <v>4438</v>
      </c>
      <c r="F394" s="57">
        <v>4768</v>
      </c>
      <c r="G394" s="57">
        <v>5208</v>
      </c>
      <c r="H394" s="57">
        <v>5358</v>
      </c>
      <c r="I394" s="57">
        <v>5788</v>
      </c>
      <c r="J394" s="56">
        <v>440</v>
      </c>
      <c r="K394" s="66"/>
      <c r="L394" s="66"/>
      <c r="M394" s="66"/>
      <c r="N394" s="66"/>
      <c r="O394" s="56"/>
      <c r="P394" s="56"/>
      <c r="Q394" s="219"/>
    </row>
    <row r="395" spans="1:17" ht="72" customHeight="1">
      <c r="A395" s="73"/>
      <c r="B395" s="59" t="s">
        <v>687</v>
      </c>
      <c r="C395" s="58" t="s">
        <v>645</v>
      </c>
      <c r="D395" s="57">
        <v>2813</v>
      </c>
      <c r="E395" s="57">
        <v>3563</v>
      </c>
      <c r="F395" s="57">
        <v>3973</v>
      </c>
      <c r="G395" s="57">
        <v>4513</v>
      </c>
      <c r="H395" s="57">
        <v>4663</v>
      </c>
      <c r="I395" s="57">
        <v>5143</v>
      </c>
      <c r="J395" s="56">
        <v>440</v>
      </c>
      <c r="K395" s="66"/>
      <c r="L395" s="66"/>
      <c r="M395" s="66"/>
      <c r="N395" s="66"/>
      <c r="O395" s="56"/>
      <c r="P395" s="56"/>
      <c r="Q395" s="219"/>
    </row>
    <row r="396" spans="1:17" ht="36" customHeight="1">
      <c r="A396" s="477"/>
      <c r="B396" s="62" t="s">
        <v>1117</v>
      </c>
      <c r="C396" s="58" t="s">
        <v>744</v>
      </c>
      <c r="D396" s="57">
        <v>5990</v>
      </c>
      <c r="E396" s="57">
        <v>8200</v>
      </c>
      <c r="F396" s="57">
        <v>8910</v>
      </c>
      <c r="G396" s="57">
        <v>9670</v>
      </c>
      <c r="H396" s="57" t="s">
        <v>1141</v>
      </c>
      <c r="I396" s="57" t="s">
        <v>1141</v>
      </c>
      <c r="J396" s="56">
        <v>660</v>
      </c>
      <c r="K396" s="56"/>
      <c r="L396" s="56"/>
      <c r="M396" s="56"/>
      <c r="N396" s="56"/>
      <c r="O396" s="56"/>
      <c r="P396" s="56"/>
      <c r="Q396" s="219"/>
    </row>
    <row r="397" spans="1:17" ht="36" customHeight="1">
      <c r="A397" s="478"/>
      <c r="B397" s="62" t="s">
        <v>1118</v>
      </c>
      <c r="C397" s="58" t="s">
        <v>744</v>
      </c>
      <c r="D397" s="57">
        <v>6490</v>
      </c>
      <c r="E397" s="57">
        <v>8910</v>
      </c>
      <c r="F397" s="57">
        <v>9690</v>
      </c>
      <c r="G397" s="57">
        <v>10520</v>
      </c>
      <c r="H397" s="57" t="s">
        <v>1141</v>
      </c>
      <c r="I397" s="57" t="s">
        <v>1141</v>
      </c>
      <c r="J397" s="56">
        <v>660</v>
      </c>
      <c r="K397" s="56"/>
      <c r="L397" s="56"/>
      <c r="M397" s="56"/>
      <c r="N397" s="56"/>
      <c r="O397" s="56"/>
      <c r="P397" s="56"/>
      <c r="Q397" s="219"/>
    </row>
    <row r="398" spans="1:17" ht="36" customHeight="1">
      <c r="A398" s="490"/>
      <c r="B398" s="62" t="s">
        <v>686</v>
      </c>
      <c r="C398" s="474" t="s">
        <v>683</v>
      </c>
      <c r="D398" s="57">
        <v>7184</v>
      </c>
      <c r="E398" s="57">
        <v>7674</v>
      </c>
      <c r="F398" s="57">
        <v>7934</v>
      </c>
      <c r="G398" s="57">
        <v>8294</v>
      </c>
      <c r="H398" s="57">
        <v>8644</v>
      </c>
      <c r="I398" s="57">
        <v>9194</v>
      </c>
      <c r="J398" s="56">
        <v>440</v>
      </c>
      <c r="K398" s="74"/>
      <c r="L398" s="74"/>
      <c r="M398" s="74"/>
      <c r="N398" s="74"/>
      <c r="O398" s="56"/>
      <c r="P398" s="56"/>
      <c r="Q398" s="219"/>
    </row>
    <row r="399" spans="1:17" ht="36" customHeight="1">
      <c r="A399" s="490"/>
      <c r="B399" s="62" t="s">
        <v>685</v>
      </c>
      <c r="C399" s="475"/>
      <c r="D399" s="57">
        <v>7484</v>
      </c>
      <c r="E399" s="57">
        <v>8014</v>
      </c>
      <c r="F399" s="57">
        <v>8304</v>
      </c>
      <c r="G399" s="57">
        <v>8694</v>
      </c>
      <c r="H399" s="57">
        <v>9054</v>
      </c>
      <c r="I399" s="57">
        <v>9634</v>
      </c>
      <c r="J399" s="56">
        <v>440</v>
      </c>
      <c r="K399" s="74"/>
      <c r="L399" s="74"/>
      <c r="M399" s="74"/>
      <c r="N399" s="74"/>
      <c r="O399" s="56"/>
      <c r="P399" s="56"/>
      <c r="Q399" s="219"/>
    </row>
    <row r="400" spans="1:17" ht="39.75" customHeight="1">
      <c r="A400" s="490"/>
      <c r="B400" s="62" t="s">
        <v>684</v>
      </c>
      <c r="C400" s="474" t="s">
        <v>683</v>
      </c>
      <c r="D400" s="57">
        <v>7376</v>
      </c>
      <c r="E400" s="57">
        <v>7866</v>
      </c>
      <c r="F400" s="57">
        <v>8126</v>
      </c>
      <c r="G400" s="57">
        <v>8486</v>
      </c>
      <c r="H400" s="57" t="s">
        <v>1141</v>
      </c>
      <c r="I400" s="57" t="s">
        <v>1141</v>
      </c>
      <c r="J400" s="56">
        <v>440</v>
      </c>
      <c r="K400" s="56">
        <v>17</v>
      </c>
      <c r="L400" s="56">
        <v>49</v>
      </c>
      <c r="M400" s="56">
        <v>61</v>
      </c>
      <c r="N400" s="56">
        <v>85</v>
      </c>
      <c r="O400" s="56">
        <v>271</v>
      </c>
      <c r="P400" s="56">
        <v>302</v>
      </c>
      <c r="Q400" s="219">
        <v>544</v>
      </c>
    </row>
    <row r="401" spans="1:17" ht="39.75" customHeight="1">
      <c r="A401" s="490"/>
      <c r="B401" s="62" t="s">
        <v>682</v>
      </c>
      <c r="C401" s="475"/>
      <c r="D401" s="57">
        <v>7709</v>
      </c>
      <c r="E401" s="57">
        <v>8239</v>
      </c>
      <c r="F401" s="57">
        <v>8529</v>
      </c>
      <c r="G401" s="57">
        <v>8919</v>
      </c>
      <c r="H401" s="57" t="s">
        <v>1141</v>
      </c>
      <c r="I401" s="57" t="s">
        <v>1141</v>
      </c>
      <c r="J401" s="56">
        <v>440</v>
      </c>
      <c r="K401" s="56">
        <v>20</v>
      </c>
      <c r="L401" s="56">
        <v>58</v>
      </c>
      <c r="M401" s="56">
        <v>72</v>
      </c>
      <c r="N401" s="56">
        <v>99</v>
      </c>
      <c r="O401" s="56">
        <v>319</v>
      </c>
      <c r="P401" s="56">
        <v>355</v>
      </c>
      <c r="Q401" s="219">
        <v>640</v>
      </c>
    </row>
    <row r="402" spans="1:17" ht="39.75" customHeight="1">
      <c r="A402" s="490"/>
      <c r="B402" s="62" t="s">
        <v>681</v>
      </c>
      <c r="C402" s="474" t="s">
        <v>645</v>
      </c>
      <c r="D402" s="57">
        <v>8245</v>
      </c>
      <c r="E402" s="57">
        <v>9025</v>
      </c>
      <c r="F402" s="57">
        <v>9425</v>
      </c>
      <c r="G402" s="57">
        <v>9945</v>
      </c>
      <c r="H402" s="57">
        <v>10505</v>
      </c>
      <c r="I402" s="57">
        <v>11365</v>
      </c>
      <c r="J402" s="56">
        <v>880</v>
      </c>
      <c r="K402" s="74"/>
      <c r="L402" s="74"/>
      <c r="M402" s="74"/>
      <c r="N402" s="74"/>
      <c r="O402" s="56"/>
      <c r="P402" s="56"/>
      <c r="Q402" s="219"/>
    </row>
    <row r="403" spans="1:17" ht="39.75" customHeight="1">
      <c r="A403" s="490"/>
      <c r="B403" s="59" t="s">
        <v>680</v>
      </c>
      <c r="C403" s="475"/>
      <c r="D403" s="57">
        <v>8625</v>
      </c>
      <c r="E403" s="57">
        <v>9465</v>
      </c>
      <c r="F403" s="57">
        <v>9905</v>
      </c>
      <c r="G403" s="57">
        <v>10485</v>
      </c>
      <c r="H403" s="57">
        <v>11085</v>
      </c>
      <c r="I403" s="57">
        <v>12005</v>
      </c>
      <c r="J403" s="56">
        <v>880</v>
      </c>
      <c r="K403" s="74"/>
      <c r="L403" s="74"/>
      <c r="M403" s="74"/>
      <c r="N403" s="74"/>
      <c r="O403" s="56"/>
      <c r="P403" s="56"/>
      <c r="Q403" s="219"/>
    </row>
    <row r="404" spans="1:17" ht="39.75" customHeight="1">
      <c r="A404" s="490"/>
      <c r="B404" s="62" t="s">
        <v>679</v>
      </c>
      <c r="C404" s="474" t="s">
        <v>645</v>
      </c>
      <c r="D404" s="57">
        <v>7519</v>
      </c>
      <c r="E404" s="57">
        <v>8079</v>
      </c>
      <c r="F404" s="57">
        <v>8359</v>
      </c>
      <c r="G404" s="57">
        <v>8719</v>
      </c>
      <c r="H404" s="57">
        <v>9099</v>
      </c>
      <c r="I404" s="57">
        <v>9699</v>
      </c>
      <c r="J404" s="56">
        <v>440</v>
      </c>
      <c r="K404" s="66"/>
      <c r="L404" s="66"/>
      <c r="M404" s="66"/>
      <c r="N404" s="66"/>
      <c r="O404" s="56"/>
      <c r="P404" s="56"/>
      <c r="Q404" s="219"/>
    </row>
    <row r="405" spans="1:17" ht="39.75" customHeight="1">
      <c r="A405" s="490"/>
      <c r="B405" s="59" t="s">
        <v>678</v>
      </c>
      <c r="C405" s="475"/>
      <c r="D405" s="57">
        <v>7904</v>
      </c>
      <c r="E405" s="57">
        <v>8524</v>
      </c>
      <c r="F405" s="57">
        <v>8844</v>
      </c>
      <c r="G405" s="57">
        <v>9264</v>
      </c>
      <c r="H405" s="57">
        <v>9684</v>
      </c>
      <c r="I405" s="57">
        <v>10344</v>
      </c>
      <c r="J405" s="56">
        <v>440</v>
      </c>
      <c r="K405" s="66"/>
      <c r="L405" s="66"/>
      <c r="M405" s="66"/>
      <c r="N405" s="66"/>
      <c r="O405" s="56"/>
      <c r="P405" s="56"/>
      <c r="Q405" s="219"/>
    </row>
    <row r="406" spans="1:17" ht="12.75" customHeight="1">
      <c r="A406" s="497" t="s">
        <v>1150</v>
      </c>
      <c r="B406" s="497"/>
      <c r="C406" s="497"/>
      <c r="D406" s="497"/>
      <c r="E406" s="497"/>
      <c r="F406" s="497"/>
      <c r="G406" s="497"/>
      <c r="H406" s="497"/>
      <c r="I406" s="497"/>
      <c r="J406" s="497"/>
      <c r="K406" s="497"/>
      <c r="L406" s="497"/>
      <c r="M406" s="497"/>
      <c r="N406" s="497"/>
      <c r="O406" s="72"/>
      <c r="P406" s="72"/>
    </row>
    <row r="407" spans="1:17" ht="15.75" customHeight="1">
      <c r="A407" s="502" t="s">
        <v>677</v>
      </c>
      <c r="B407" s="502"/>
      <c r="C407" s="502"/>
      <c r="D407" s="502"/>
      <c r="E407" s="502"/>
      <c r="F407" s="502"/>
      <c r="G407" s="502"/>
      <c r="H407" s="502"/>
      <c r="I407" s="502"/>
      <c r="J407" s="502"/>
      <c r="K407" s="502"/>
      <c r="L407" s="502"/>
      <c r="M407" s="502"/>
      <c r="N407" s="502"/>
      <c r="O407" s="502"/>
      <c r="P407" s="502"/>
      <c r="Q407" s="502"/>
    </row>
    <row r="408" spans="1:17" ht="39.75" customHeight="1">
      <c r="A408" s="473"/>
      <c r="B408" s="59" t="s">
        <v>676</v>
      </c>
      <c r="C408" s="489" t="s">
        <v>655</v>
      </c>
      <c r="D408" s="57">
        <v>3634</v>
      </c>
      <c r="E408" s="57">
        <v>4354</v>
      </c>
      <c r="F408" s="57">
        <v>4714</v>
      </c>
      <c r="G408" s="57">
        <v>5234</v>
      </c>
      <c r="H408" s="57">
        <v>5634</v>
      </c>
      <c r="I408" s="57">
        <v>6274</v>
      </c>
      <c r="J408" s="56">
        <v>880</v>
      </c>
      <c r="K408" s="66"/>
      <c r="L408" s="66"/>
      <c r="M408" s="66"/>
      <c r="N408" s="66"/>
      <c r="O408" s="56"/>
      <c r="P408" s="56"/>
      <c r="Q408" s="219"/>
    </row>
    <row r="409" spans="1:17" ht="39.75" customHeight="1">
      <c r="A409" s="473"/>
      <c r="B409" s="59" t="s">
        <v>675</v>
      </c>
      <c r="C409" s="489"/>
      <c r="D409" s="57">
        <v>3855</v>
      </c>
      <c r="E409" s="57">
        <v>4655</v>
      </c>
      <c r="F409" s="57">
        <v>5075</v>
      </c>
      <c r="G409" s="57">
        <v>5655</v>
      </c>
      <c r="H409" s="57">
        <v>6075</v>
      </c>
      <c r="I409" s="57">
        <v>6775</v>
      </c>
      <c r="J409" s="56">
        <v>880</v>
      </c>
      <c r="K409" s="66"/>
      <c r="L409" s="66"/>
      <c r="M409" s="66"/>
      <c r="N409" s="66"/>
      <c r="O409" s="56"/>
      <c r="P409" s="56"/>
      <c r="Q409" s="219"/>
    </row>
    <row r="410" spans="1:17" ht="75.75" customHeight="1">
      <c r="A410" s="68"/>
      <c r="B410" s="59" t="s">
        <v>669</v>
      </c>
      <c r="C410" s="58" t="s">
        <v>655</v>
      </c>
      <c r="D410" s="57">
        <v>3846</v>
      </c>
      <c r="E410" s="57">
        <v>4566</v>
      </c>
      <c r="F410" s="57">
        <v>4926</v>
      </c>
      <c r="G410" s="57">
        <v>5446</v>
      </c>
      <c r="H410" s="57" t="s">
        <v>1141</v>
      </c>
      <c r="I410" s="57" t="s">
        <v>1141</v>
      </c>
      <c r="J410" s="56">
        <v>880</v>
      </c>
      <c r="K410" s="56">
        <v>18</v>
      </c>
      <c r="L410" s="56">
        <v>54</v>
      </c>
      <c r="M410" s="56">
        <v>68</v>
      </c>
      <c r="N410" s="56">
        <v>94</v>
      </c>
      <c r="O410" s="56">
        <v>300</v>
      </c>
      <c r="P410" s="56">
        <v>334</v>
      </c>
      <c r="Q410" s="219">
        <v>602</v>
      </c>
    </row>
    <row r="411" spans="1:17" ht="75.75" customHeight="1">
      <c r="A411" s="68"/>
      <c r="B411" s="59" t="s">
        <v>668</v>
      </c>
      <c r="C411" s="58" t="s">
        <v>655</v>
      </c>
      <c r="D411" s="57">
        <v>4137</v>
      </c>
      <c r="E411" s="57">
        <v>4937</v>
      </c>
      <c r="F411" s="57">
        <v>5357</v>
      </c>
      <c r="G411" s="57">
        <v>5937</v>
      </c>
      <c r="H411" s="57" t="s">
        <v>1141</v>
      </c>
      <c r="I411" s="57" t="s">
        <v>1141</v>
      </c>
      <c r="J411" s="56">
        <v>880</v>
      </c>
      <c r="K411" s="56">
        <v>24</v>
      </c>
      <c r="L411" s="56">
        <v>72</v>
      </c>
      <c r="M411" s="56">
        <v>90</v>
      </c>
      <c r="N411" s="56">
        <v>122</v>
      </c>
      <c r="O411" s="56">
        <v>396</v>
      </c>
      <c r="P411" s="56">
        <v>440</v>
      </c>
      <c r="Q411" s="219">
        <v>794</v>
      </c>
    </row>
    <row r="412" spans="1:17" ht="12.75" customHeight="1">
      <c r="A412" s="65" t="s">
        <v>674</v>
      </c>
      <c r="B412" s="65"/>
      <c r="C412" s="65"/>
      <c r="D412" s="65"/>
      <c r="E412" s="65"/>
      <c r="F412" s="71"/>
      <c r="G412" s="71"/>
      <c r="H412" s="215"/>
      <c r="I412" s="215"/>
      <c r="J412" s="71"/>
      <c r="K412" s="65"/>
      <c r="L412" s="65" t="s">
        <v>908</v>
      </c>
      <c r="M412" s="65"/>
      <c r="N412" s="65"/>
      <c r="O412" s="64"/>
      <c r="P412" s="64"/>
    </row>
    <row r="413" spans="1:17" s="64" customFormat="1" ht="15.75" customHeight="1">
      <c r="A413" s="472" t="s">
        <v>70</v>
      </c>
      <c r="B413" s="472" t="s">
        <v>71</v>
      </c>
      <c r="C413" s="472" t="s">
        <v>72</v>
      </c>
      <c r="D413" s="476" t="s">
        <v>1214</v>
      </c>
      <c r="E413" s="472" t="s">
        <v>672</v>
      </c>
      <c r="F413" s="472" t="s">
        <v>671</v>
      </c>
      <c r="G413" s="472" t="s">
        <v>670</v>
      </c>
      <c r="H413" s="495" t="s">
        <v>1139</v>
      </c>
      <c r="I413" s="495" t="s">
        <v>1140</v>
      </c>
      <c r="J413" s="487" t="s">
        <v>76</v>
      </c>
      <c r="K413" s="486" t="s">
        <v>78</v>
      </c>
      <c r="L413" s="486"/>
      <c r="M413" s="486"/>
      <c r="N413" s="486"/>
      <c r="O413" s="486"/>
      <c r="P413" s="486"/>
      <c r="Q413" s="486"/>
    </row>
    <row r="414" spans="1:17" ht="15.75" customHeight="1">
      <c r="A414" s="472"/>
      <c r="B414" s="472"/>
      <c r="C414" s="472"/>
      <c r="D414" s="493"/>
      <c r="E414" s="472"/>
      <c r="F414" s="472"/>
      <c r="G414" s="472"/>
      <c r="H414" s="496"/>
      <c r="I414" s="496"/>
      <c r="J414" s="487"/>
      <c r="K414" s="212" t="s">
        <v>79</v>
      </c>
      <c r="L414" s="213" t="s">
        <v>80</v>
      </c>
      <c r="M414" s="212" t="s">
        <v>81</v>
      </c>
      <c r="N414" s="213" t="s">
        <v>82</v>
      </c>
      <c r="O414" s="212" t="s">
        <v>83</v>
      </c>
      <c r="P414" s="213" t="s">
        <v>84</v>
      </c>
      <c r="Q414" s="219" t="s">
        <v>1149</v>
      </c>
    </row>
    <row r="415" spans="1:17" ht="15" customHeight="1">
      <c r="A415" s="473"/>
      <c r="B415" s="485" t="s">
        <v>667</v>
      </c>
      <c r="C415" s="58" t="s">
        <v>666</v>
      </c>
      <c r="D415" s="57">
        <v>245</v>
      </c>
      <c r="E415" s="57">
        <v>265</v>
      </c>
      <c r="F415" s="57">
        <v>275</v>
      </c>
      <c r="G415" s="57">
        <v>285</v>
      </c>
      <c r="H415" s="57">
        <v>385</v>
      </c>
      <c r="I415" s="57">
        <v>485</v>
      </c>
      <c r="J415" s="56"/>
      <c r="K415" s="66"/>
      <c r="L415" s="66"/>
      <c r="M415" s="66"/>
      <c r="N415" s="66"/>
      <c r="O415" s="56"/>
      <c r="P415" s="56"/>
      <c r="Q415" s="219"/>
    </row>
    <row r="416" spans="1:17" ht="15" customHeight="1">
      <c r="A416" s="473"/>
      <c r="B416" s="485"/>
      <c r="C416" s="58" t="s">
        <v>665</v>
      </c>
      <c r="D416" s="57">
        <v>270</v>
      </c>
      <c r="E416" s="57">
        <v>300</v>
      </c>
      <c r="F416" s="57">
        <v>310</v>
      </c>
      <c r="G416" s="57">
        <v>320</v>
      </c>
      <c r="H416" s="57">
        <v>440</v>
      </c>
      <c r="I416" s="57">
        <v>560</v>
      </c>
      <c r="J416" s="56"/>
      <c r="K416" s="66"/>
      <c r="L416" s="66"/>
      <c r="M416" s="66"/>
      <c r="N416" s="66"/>
      <c r="O416" s="56"/>
      <c r="P416" s="56"/>
      <c r="Q416" s="219"/>
    </row>
    <row r="417" spans="1:17" ht="15" customHeight="1">
      <c r="A417" s="473"/>
      <c r="B417" s="485"/>
      <c r="C417" s="58" t="s">
        <v>663</v>
      </c>
      <c r="D417" s="57">
        <v>320</v>
      </c>
      <c r="E417" s="57">
        <v>350</v>
      </c>
      <c r="F417" s="57">
        <v>360</v>
      </c>
      <c r="G417" s="57">
        <v>390</v>
      </c>
      <c r="H417" s="57">
        <v>530</v>
      </c>
      <c r="I417" s="57">
        <v>680</v>
      </c>
      <c r="J417" s="56"/>
      <c r="K417" s="66"/>
      <c r="L417" s="66"/>
      <c r="M417" s="66"/>
      <c r="N417" s="66"/>
      <c r="O417" s="56"/>
      <c r="P417" s="56"/>
      <c r="Q417" s="219"/>
    </row>
    <row r="418" spans="1:17" ht="42.75" customHeight="1">
      <c r="A418" s="67"/>
      <c r="B418" s="59" t="s">
        <v>664</v>
      </c>
      <c r="C418" s="58" t="s">
        <v>663</v>
      </c>
      <c r="D418" s="57">
        <v>1690</v>
      </c>
      <c r="E418" s="57">
        <v>2030</v>
      </c>
      <c r="F418" s="57">
        <v>2210</v>
      </c>
      <c r="G418" s="57">
        <v>2460</v>
      </c>
      <c r="H418" s="57">
        <v>2530</v>
      </c>
      <c r="I418" s="57">
        <v>2760</v>
      </c>
      <c r="J418" s="56"/>
      <c r="K418" s="66"/>
      <c r="L418" s="66"/>
      <c r="M418" s="66"/>
      <c r="N418" s="66"/>
      <c r="O418" s="56"/>
      <c r="P418" s="56"/>
      <c r="Q418" s="219"/>
    </row>
    <row r="419" spans="1:17" ht="26.25" customHeight="1">
      <c r="A419" s="67"/>
      <c r="B419" s="59" t="s">
        <v>662</v>
      </c>
      <c r="C419" s="58" t="s">
        <v>661</v>
      </c>
      <c r="D419" s="57">
        <v>645</v>
      </c>
      <c r="E419" s="57">
        <v>645</v>
      </c>
      <c r="F419" s="57">
        <v>645</v>
      </c>
      <c r="G419" s="57">
        <v>645</v>
      </c>
      <c r="H419" s="57" t="s">
        <v>1141</v>
      </c>
      <c r="I419" s="57" t="s">
        <v>1141</v>
      </c>
      <c r="J419" s="56"/>
      <c r="K419" s="66"/>
      <c r="L419" s="66"/>
      <c r="M419" s="66"/>
      <c r="N419" s="66"/>
      <c r="O419" s="56"/>
      <c r="P419" s="56"/>
      <c r="Q419" s="219"/>
    </row>
    <row r="420" spans="1:17" s="64" customFormat="1" ht="16.5" customHeight="1">
      <c r="A420" s="65"/>
      <c r="B420" s="65"/>
      <c r="C420" s="501" t="s">
        <v>660</v>
      </c>
      <c r="D420" s="501"/>
      <c r="E420" s="501"/>
      <c r="F420" s="501"/>
      <c r="G420" s="501"/>
      <c r="H420" s="501"/>
      <c r="I420" s="501"/>
      <c r="J420" s="501"/>
      <c r="K420" s="501"/>
      <c r="L420" s="501"/>
      <c r="M420" s="65"/>
      <c r="N420" s="65"/>
      <c r="Q420" s="220"/>
    </row>
    <row r="421" spans="1:17" ht="12.75" customHeight="1">
      <c r="A421" s="498"/>
      <c r="B421" s="480" t="s">
        <v>659</v>
      </c>
      <c r="C421" s="63" t="s">
        <v>645</v>
      </c>
      <c r="D421" s="57">
        <v>5242</v>
      </c>
      <c r="E421" s="57">
        <v>5522</v>
      </c>
      <c r="F421" s="57">
        <v>5662</v>
      </c>
      <c r="G421" s="57">
        <v>5842</v>
      </c>
      <c r="H421" s="57">
        <v>6022</v>
      </c>
      <c r="I421" s="57">
        <v>6322</v>
      </c>
      <c r="J421" s="56"/>
      <c r="K421" s="56"/>
      <c r="L421" s="56"/>
      <c r="M421" s="56"/>
      <c r="N421" s="56"/>
      <c r="O421" s="56"/>
      <c r="P421" s="56"/>
      <c r="Q421" s="219"/>
    </row>
    <row r="422" spans="1:17" ht="12.75" customHeight="1">
      <c r="A422" s="499"/>
      <c r="B422" s="481"/>
      <c r="C422" s="63" t="s">
        <v>656</v>
      </c>
      <c r="D422" s="57">
        <v>5368</v>
      </c>
      <c r="E422" s="57">
        <v>5668</v>
      </c>
      <c r="F422" s="57">
        <v>5828</v>
      </c>
      <c r="G422" s="57">
        <v>6068</v>
      </c>
      <c r="H422" s="57">
        <v>6248</v>
      </c>
      <c r="I422" s="57">
        <v>6568</v>
      </c>
      <c r="J422" s="56"/>
      <c r="K422" s="56"/>
      <c r="L422" s="56"/>
      <c r="M422" s="56"/>
      <c r="N422" s="56"/>
      <c r="O422" s="56"/>
      <c r="P422" s="56"/>
      <c r="Q422" s="219"/>
    </row>
    <row r="423" spans="1:17" ht="12.75" customHeight="1">
      <c r="A423" s="499"/>
      <c r="B423" s="481"/>
      <c r="C423" s="63" t="s">
        <v>655</v>
      </c>
      <c r="D423" s="57">
        <v>5439</v>
      </c>
      <c r="E423" s="57">
        <v>5799</v>
      </c>
      <c r="F423" s="57">
        <v>5979</v>
      </c>
      <c r="G423" s="57">
        <v>6239</v>
      </c>
      <c r="H423" s="57">
        <v>6439</v>
      </c>
      <c r="I423" s="57">
        <v>6779</v>
      </c>
      <c r="J423" s="56"/>
      <c r="K423" s="56"/>
      <c r="L423" s="56"/>
      <c r="M423" s="56"/>
      <c r="N423" s="56"/>
      <c r="O423" s="56"/>
      <c r="P423" s="56"/>
      <c r="Q423" s="219"/>
    </row>
    <row r="424" spans="1:17" ht="12.75" customHeight="1">
      <c r="A424" s="499"/>
      <c r="B424" s="481"/>
      <c r="C424" s="63" t="s">
        <v>654</v>
      </c>
      <c r="D424" s="57">
        <v>5552</v>
      </c>
      <c r="E424" s="57">
        <v>5932</v>
      </c>
      <c r="F424" s="57">
        <v>6152</v>
      </c>
      <c r="G424" s="57">
        <v>6432</v>
      </c>
      <c r="H424" s="57">
        <v>6652</v>
      </c>
      <c r="I424" s="57">
        <v>7032</v>
      </c>
      <c r="J424" s="56"/>
      <c r="K424" s="56"/>
      <c r="L424" s="56"/>
      <c r="M424" s="56"/>
      <c r="N424" s="56"/>
      <c r="O424" s="56"/>
      <c r="P424" s="56"/>
      <c r="Q424" s="219"/>
    </row>
    <row r="425" spans="1:17" ht="12.75" customHeight="1">
      <c r="A425" s="500"/>
      <c r="B425" s="481"/>
      <c r="C425" s="63" t="s">
        <v>653</v>
      </c>
      <c r="D425" s="57">
        <v>5624</v>
      </c>
      <c r="E425" s="57">
        <v>6064</v>
      </c>
      <c r="F425" s="57">
        <v>6304</v>
      </c>
      <c r="G425" s="57">
        <v>6624</v>
      </c>
      <c r="H425" s="57">
        <v>6844</v>
      </c>
      <c r="I425" s="57">
        <v>7244</v>
      </c>
      <c r="J425" s="56"/>
      <c r="K425" s="56"/>
      <c r="L425" s="56"/>
      <c r="M425" s="56"/>
      <c r="N425" s="56"/>
      <c r="O425" s="56"/>
      <c r="P425" s="56"/>
      <c r="Q425" s="219"/>
    </row>
    <row r="426" spans="1:17" ht="12.75" customHeight="1">
      <c r="A426" s="498"/>
      <c r="B426" s="480" t="s">
        <v>658</v>
      </c>
      <c r="C426" s="63" t="s">
        <v>645</v>
      </c>
      <c r="D426" s="57">
        <v>5317</v>
      </c>
      <c r="E426" s="57">
        <v>5597</v>
      </c>
      <c r="F426" s="57">
        <v>5737</v>
      </c>
      <c r="G426" s="57">
        <v>5917</v>
      </c>
      <c r="H426" s="57" t="s">
        <v>1141</v>
      </c>
      <c r="I426" s="57" t="s">
        <v>1141</v>
      </c>
      <c r="J426" s="56"/>
      <c r="K426" s="56">
        <v>7</v>
      </c>
      <c r="L426" s="56">
        <v>19</v>
      </c>
      <c r="M426" s="56">
        <v>23</v>
      </c>
      <c r="N426" s="56">
        <v>32</v>
      </c>
      <c r="O426" s="56">
        <v>104</v>
      </c>
      <c r="P426" s="56">
        <v>116</v>
      </c>
      <c r="Q426" s="219">
        <v>210</v>
      </c>
    </row>
    <row r="427" spans="1:17" ht="12.75" customHeight="1">
      <c r="A427" s="499"/>
      <c r="B427" s="481"/>
      <c r="C427" s="63" t="s">
        <v>656</v>
      </c>
      <c r="D427" s="57">
        <v>5463</v>
      </c>
      <c r="E427" s="57">
        <v>5763</v>
      </c>
      <c r="F427" s="57">
        <v>5923</v>
      </c>
      <c r="G427" s="57">
        <v>6163</v>
      </c>
      <c r="H427" s="57" t="s">
        <v>1141</v>
      </c>
      <c r="I427" s="57" t="s">
        <v>1141</v>
      </c>
      <c r="J427" s="56"/>
      <c r="K427" s="56">
        <v>7</v>
      </c>
      <c r="L427" s="56">
        <v>23</v>
      </c>
      <c r="M427" s="56">
        <v>29</v>
      </c>
      <c r="N427" s="56">
        <v>40</v>
      </c>
      <c r="O427" s="56">
        <v>126</v>
      </c>
      <c r="P427" s="56">
        <v>140</v>
      </c>
      <c r="Q427" s="219">
        <v>252</v>
      </c>
    </row>
    <row r="428" spans="1:17" ht="12.75" customHeight="1">
      <c r="A428" s="499"/>
      <c r="B428" s="481"/>
      <c r="C428" s="63" t="s">
        <v>655</v>
      </c>
      <c r="D428" s="57">
        <v>5548</v>
      </c>
      <c r="E428" s="57">
        <v>5908</v>
      </c>
      <c r="F428" s="57">
        <v>6088</v>
      </c>
      <c r="G428" s="57">
        <v>6348</v>
      </c>
      <c r="H428" s="57" t="s">
        <v>1141</v>
      </c>
      <c r="I428" s="57" t="s">
        <v>1141</v>
      </c>
      <c r="J428" s="56"/>
      <c r="K428" s="56">
        <v>9</v>
      </c>
      <c r="L428" s="56">
        <v>27</v>
      </c>
      <c r="M428" s="56">
        <v>33</v>
      </c>
      <c r="N428" s="56">
        <v>45</v>
      </c>
      <c r="O428" s="56">
        <v>147</v>
      </c>
      <c r="P428" s="56">
        <v>163</v>
      </c>
      <c r="Q428" s="219">
        <v>294</v>
      </c>
    </row>
    <row r="429" spans="1:17" ht="12.75" customHeight="1">
      <c r="A429" s="499"/>
      <c r="B429" s="481"/>
      <c r="C429" s="63" t="s">
        <v>654</v>
      </c>
      <c r="D429" s="57">
        <v>5676</v>
      </c>
      <c r="E429" s="57">
        <v>6056</v>
      </c>
      <c r="F429" s="57">
        <v>6276</v>
      </c>
      <c r="G429" s="57">
        <v>6556</v>
      </c>
      <c r="H429" s="57" t="s">
        <v>1141</v>
      </c>
      <c r="I429" s="57" t="s">
        <v>1141</v>
      </c>
      <c r="J429" s="56"/>
      <c r="K429" s="56">
        <v>9</v>
      </c>
      <c r="L429" s="56">
        <v>29</v>
      </c>
      <c r="M429" s="56">
        <v>38</v>
      </c>
      <c r="N429" s="56">
        <v>52</v>
      </c>
      <c r="O429" s="56">
        <v>167</v>
      </c>
      <c r="P429" s="56">
        <v>186</v>
      </c>
      <c r="Q429" s="219">
        <v>335</v>
      </c>
    </row>
    <row r="430" spans="1:17" ht="12.75" customHeight="1">
      <c r="A430" s="499"/>
      <c r="B430" s="481"/>
      <c r="C430" s="63" t="s">
        <v>653</v>
      </c>
      <c r="D430" s="57">
        <v>5760</v>
      </c>
      <c r="E430" s="57">
        <v>6200</v>
      </c>
      <c r="F430" s="57">
        <v>6440</v>
      </c>
      <c r="G430" s="57">
        <v>6760</v>
      </c>
      <c r="H430" s="57" t="s">
        <v>1141</v>
      </c>
      <c r="I430" s="57" t="s">
        <v>1141</v>
      </c>
      <c r="J430" s="56"/>
      <c r="K430" s="56">
        <v>13</v>
      </c>
      <c r="L430" s="56">
        <v>35</v>
      </c>
      <c r="M430" s="56">
        <v>44</v>
      </c>
      <c r="N430" s="56">
        <v>60</v>
      </c>
      <c r="O430" s="56">
        <v>190</v>
      </c>
      <c r="P430" s="56">
        <v>211</v>
      </c>
      <c r="Q430" s="219">
        <v>379</v>
      </c>
    </row>
    <row r="431" spans="1:17" ht="12.75" customHeight="1">
      <c r="A431" s="498"/>
      <c r="B431" s="480" t="s">
        <v>657</v>
      </c>
      <c r="C431" s="63" t="s">
        <v>645</v>
      </c>
      <c r="D431" s="57">
        <v>5398</v>
      </c>
      <c r="E431" s="57">
        <v>5678</v>
      </c>
      <c r="F431" s="57">
        <v>5818</v>
      </c>
      <c r="G431" s="57">
        <v>5998</v>
      </c>
      <c r="H431" s="57" t="s">
        <v>1141</v>
      </c>
      <c r="I431" s="57" t="s">
        <v>1141</v>
      </c>
      <c r="J431" s="56"/>
      <c r="K431" s="56">
        <v>14</v>
      </c>
      <c r="L431" s="56">
        <v>38</v>
      </c>
      <c r="M431" s="56">
        <v>46</v>
      </c>
      <c r="N431" s="56">
        <v>64</v>
      </c>
      <c r="O431" s="56">
        <v>208</v>
      </c>
      <c r="P431" s="56">
        <v>232</v>
      </c>
      <c r="Q431" s="219">
        <v>420</v>
      </c>
    </row>
    <row r="432" spans="1:17" ht="12.75" customHeight="1">
      <c r="A432" s="499"/>
      <c r="B432" s="481"/>
      <c r="C432" s="63" t="s">
        <v>656</v>
      </c>
      <c r="D432" s="57">
        <v>5558</v>
      </c>
      <c r="E432" s="57">
        <v>5858</v>
      </c>
      <c r="F432" s="57">
        <v>6018</v>
      </c>
      <c r="G432" s="57">
        <v>6258</v>
      </c>
      <c r="H432" s="57" t="s">
        <v>1141</v>
      </c>
      <c r="I432" s="57" t="s">
        <v>1141</v>
      </c>
      <c r="J432" s="56"/>
      <c r="K432" s="56">
        <v>14</v>
      </c>
      <c r="L432" s="56">
        <v>46</v>
      </c>
      <c r="M432" s="56">
        <v>58</v>
      </c>
      <c r="N432" s="56">
        <v>80</v>
      </c>
      <c r="O432" s="56">
        <v>252</v>
      </c>
      <c r="P432" s="56">
        <v>280</v>
      </c>
      <c r="Q432" s="219">
        <v>504</v>
      </c>
    </row>
    <row r="433" spans="1:17" ht="12.75" customHeight="1">
      <c r="A433" s="499"/>
      <c r="B433" s="481"/>
      <c r="C433" s="63" t="s">
        <v>655</v>
      </c>
      <c r="D433" s="57">
        <v>5657</v>
      </c>
      <c r="E433" s="57">
        <v>6017</v>
      </c>
      <c r="F433" s="57">
        <v>6197</v>
      </c>
      <c r="G433" s="57">
        <v>6457</v>
      </c>
      <c r="H433" s="57" t="s">
        <v>1141</v>
      </c>
      <c r="I433" s="57" t="s">
        <v>1141</v>
      </c>
      <c r="J433" s="56"/>
      <c r="K433" s="56">
        <v>18</v>
      </c>
      <c r="L433" s="56">
        <v>54</v>
      </c>
      <c r="M433" s="56">
        <v>66</v>
      </c>
      <c r="N433" s="56">
        <v>90</v>
      </c>
      <c r="O433" s="56">
        <v>294</v>
      </c>
      <c r="P433" s="56">
        <v>326</v>
      </c>
      <c r="Q433" s="219">
        <v>588</v>
      </c>
    </row>
    <row r="434" spans="1:17" ht="12.75" customHeight="1">
      <c r="A434" s="499"/>
      <c r="B434" s="481"/>
      <c r="C434" s="63" t="s">
        <v>654</v>
      </c>
      <c r="D434" s="57">
        <v>5800</v>
      </c>
      <c r="E434" s="57">
        <v>6180</v>
      </c>
      <c r="F434" s="57">
        <v>6400</v>
      </c>
      <c r="G434" s="57">
        <v>6680</v>
      </c>
      <c r="H434" s="57" t="s">
        <v>1141</v>
      </c>
      <c r="I434" s="57" t="s">
        <v>1141</v>
      </c>
      <c r="J434" s="56"/>
      <c r="K434" s="56">
        <v>18</v>
      </c>
      <c r="L434" s="56">
        <v>58</v>
      </c>
      <c r="M434" s="56">
        <v>76</v>
      </c>
      <c r="N434" s="56">
        <v>104</v>
      </c>
      <c r="O434" s="56">
        <v>334</v>
      </c>
      <c r="P434" s="56">
        <v>372</v>
      </c>
      <c r="Q434" s="219">
        <v>670</v>
      </c>
    </row>
    <row r="435" spans="1:17" ht="12.75" customHeight="1">
      <c r="A435" s="500"/>
      <c r="B435" s="488"/>
      <c r="C435" s="63" t="s">
        <v>653</v>
      </c>
      <c r="D435" s="57">
        <v>5890</v>
      </c>
      <c r="E435" s="57">
        <v>6330</v>
      </c>
      <c r="F435" s="57">
        <v>6570</v>
      </c>
      <c r="G435" s="57">
        <v>6890</v>
      </c>
      <c r="H435" s="57" t="s">
        <v>1141</v>
      </c>
      <c r="I435" s="57" t="s">
        <v>1141</v>
      </c>
      <c r="J435" s="56"/>
      <c r="K435" s="56">
        <v>26</v>
      </c>
      <c r="L435" s="56">
        <v>70</v>
      </c>
      <c r="M435" s="56">
        <v>88</v>
      </c>
      <c r="N435" s="56">
        <v>120</v>
      </c>
      <c r="O435" s="56">
        <v>380</v>
      </c>
      <c r="P435" s="56">
        <v>422</v>
      </c>
      <c r="Q435" s="219">
        <v>758</v>
      </c>
    </row>
    <row r="436" spans="1:17" ht="16.5" customHeight="1">
      <c r="A436" s="503" t="s">
        <v>1103</v>
      </c>
      <c r="B436" s="503"/>
      <c r="C436" s="503"/>
      <c r="D436" s="503"/>
      <c r="E436" s="503"/>
      <c r="F436" s="503"/>
      <c r="G436" s="503"/>
      <c r="H436" s="503"/>
      <c r="I436" s="503"/>
      <c r="J436" s="503"/>
      <c r="K436" s="503"/>
      <c r="L436" s="503"/>
      <c r="M436" s="503"/>
      <c r="N436" s="503"/>
      <c r="O436" s="503"/>
      <c r="P436" s="503"/>
    </row>
    <row r="437" spans="1:17" ht="15.75" customHeight="1">
      <c r="A437" s="498"/>
      <c r="B437" s="480" t="s">
        <v>652</v>
      </c>
      <c r="C437" s="61" t="s">
        <v>647</v>
      </c>
      <c r="D437" s="57">
        <v>1023</v>
      </c>
      <c r="E437" s="57">
        <v>1193</v>
      </c>
      <c r="F437" s="57">
        <v>1283</v>
      </c>
      <c r="G437" s="57">
        <v>1403</v>
      </c>
      <c r="H437" s="57">
        <v>1493</v>
      </c>
      <c r="I437" s="57">
        <v>1653</v>
      </c>
      <c r="J437" s="56"/>
      <c r="K437" s="56"/>
      <c r="L437" s="56"/>
      <c r="M437" s="56"/>
      <c r="N437" s="56"/>
      <c r="O437" s="56"/>
      <c r="P437" s="56"/>
      <c r="Q437" s="219"/>
    </row>
    <row r="438" spans="1:17" ht="15.75" customHeight="1">
      <c r="A438" s="499"/>
      <c r="B438" s="488"/>
      <c r="C438" s="61" t="s">
        <v>645</v>
      </c>
      <c r="D438" s="57">
        <v>1118</v>
      </c>
      <c r="E438" s="57">
        <v>1318</v>
      </c>
      <c r="F438" s="57">
        <v>1428</v>
      </c>
      <c r="G438" s="57">
        <v>1578</v>
      </c>
      <c r="H438" s="57">
        <v>1668</v>
      </c>
      <c r="I438" s="57">
        <v>1838</v>
      </c>
      <c r="J438" s="56"/>
      <c r="K438" s="56"/>
      <c r="L438" s="56"/>
      <c r="M438" s="56"/>
      <c r="N438" s="56"/>
      <c r="O438" s="56"/>
      <c r="P438" s="56"/>
      <c r="Q438" s="219"/>
    </row>
    <row r="439" spans="1:17" ht="15.75" customHeight="1">
      <c r="A439" s="499"/>
      <c r="B439" s="480" t="s">
        <v>651</v>
      </c>
      <c r="C439" s="61" t="s">
        <v>647</v>
      </c>
      <c r="D439" s="57">
        <v>1118</v>
      </c>
      <c r="E439" s="57">
        <v>1328</v>
      </c>
      <c r="F439" s="57">
        <v>1438</v>
      </c>
      <c r="G439" s="57">
        <v>1588</v>
      </c>
      <c r="H439" s="57">
        <v>1678</v>
      </c>
      <c r="I439" s="57">
        <v>1848</v>
      </c>
      <c r="J439" s="56"/>
      <c r="K439" s="56"/>
      <c r="L439" s="56"/>
      <c r="M439" s="56"/>
      <c r="N439" s="56"/>
      <c r="O439" s="56"/>
      <c r="P439" s="56"/>
      <c r="Q439" s="219"/>
    </row>
    <row r="440" spans="1:17" ht="15.75" customHeight="1">
      <c r="A440" s="500"/>
      <c r="B440" s="488"/>
      <c r="C440" s="61" t="s">
        <v>645</v>
      </c>
      <c r="D440" s="57">
        <v>1218</v>
      </c>
      <c r="E440" s="57">
        <v>1468</v>
      </c>
      <c r="F440" s="57">
        <v>1608</v>
      </c>
      <c r="G440" s="57">
        <v>1788</v>
      </c>
      <c r="H440" s="57">
        <v>1868</v>
      </c>
      <c r="I440" s="57">
        <v>2058</v>
      </c>
      <c r="J440" s="56"/>
      <c r="K440" s="56"/>
      <c r="L440" s="56"/>
      <c r="M440" s="56"/>
      <c r="N440" s="56"/>
      <c r="O440" s="56"/>
      <c r="P440" s="56"/>
      <c r="Q440" s="219"/>
    </row>
    <row r="441" spans="1:17" ht="34.5" customHeight="1">
      <c r="A441" s="498"/>
      <c r="B441" s="62" t="s">
        <v>650</v>
      </c>
      <c r="C441" s="61" t="s">
        <v>645</v>
      </c>
      <c r="D441" s="57">
        <v>1236</v>
      </c>
      <c r="E441" s="57">
        <v>1436</v>
      </c>
      <c r="F441" s="57">
        <v>1556</v>
      </c>
      <c r="G441" s="57">
        <v>1696</v>
      </c>
      <c r="H441" s="57">
        <v>1876</v>
      </c>
      <c r="I441" s="57">
        <v>2136</v>
      </c>
      <c r="J441" s="56"/>
      <c r="K441" s="56"/>
      <c r="L441" s="56"/>
      <c r="M441" s="56"/>
      <c r="N441" s="56"/>
      <c r="O441" s="56"/>
      <c r="P441" s="56"/>
      <c r="Q441" s="219"/>
    </row>
    <row r="442" spans="1:17" ht="34.5" customHeight="1">
      <c r="A442" s="499"/>
      <c r="B442" s="62" t="s">
        <v>649</v>
      </c>
      <c r="C442" s="61" t="s">
        <v>645</v>
      </c>
      <c r="D442" s="57">
        <v>1356</v>
      </c>
      <c r="E442" s="57">
        <v>1596</v>
      </c>
      <c r="F442" s="57">
        <v>1736</v>
      </c>
      <c r="G442" s="57">
        <v>1916</v>
      </c>
      <c r="H442" s="57">
        <v>2116</v>
      </c>
      <c r="I442" s="57">
        <v>2396</v>
      </c>
      <c r="J442" s="56"/>
      <c r="K442" s="56"/>
      <c r="L442" s="56"/>
      <c r="M442" s="56"/>
      <c r="N442" s="56"/>
      <c r="O442" s="56"/>
      <c r="P442" s="56"/>
      <c r="Q442" s="219"/>
    </row>
    <row r="443" spans="1:17" ht="30" customHeight="1">
      <c r="A443" s="498"/>
      <c r="B443" s="480" t="s">
        <v>648</v>
      </c>
      <c r="C443" s="61" t="s">
        <v>647</v>
      </c>
      <c r="D443" s="57">
        <v>1358</v>
      </c>
      <c r="E443" s="57">
        <v>1618</v>
      </c>
      <c r="F443" s="57">
        <v>1768</v>
      </c>
      <c r="G443" s="57">
        <v>1958</v>
      </c>
      <c r="H443" s="57">
        <v>2048</v>
      </c>
      <c r="I443" s="57">
        <v>2258</v>
      </c>
      <c r="J443" s="56"/>
      <c r="K443" s="56"/>
      <c r="L443" s="56"/>
      <c r="M443" s="56"/>
      <c r="N443" s="56"/>
      <c r="O443" s="56"/>
      <c r="P443" s="56"/>
      <c r="Q443" s="219"/>
    </row>
    <row r="444" spans="1:17" ht="30" customHeight="1">
      <c r="A444" s="500"/>
      <c r="B444" s="488"/>
      <c r="C444" s="58" t="s">
        <v>645</v>
      </c>
      <c r="D444" s="57">
        <v>1498</v>
      </c>
      <c r="E444" s="57">
        <v>1818</v>
      </c>
      <c r="F444" s="57">
        <v>1988</v>
      </c>
      <c r="G444" s="57">
        <v>2228</v>
      </c>
      <c r="H444" s="57">
        <v>2298</v>
      </c>
      <c r="I444" s="57">
        <v>2518</v>
      </c>
      <c r="J444" s="56"/>
      <c r="K444" s="56"/>
      <c r="L444" s="56"/>
      <c r="M444" s="56"/>
      <c r="N444" s="56"/>
      <c r="O444" s="56"/>
      <c r="P444" s="56"/>
      <c r="Q444" s="219"/>
    </row>
    <row r="445" spans="1:17" ht="60" customHeight="1">
      <c r="A445" s="226"/>
      <c r="B445" s="59" t="s">
        <v>646</v>
      </c>
      <c r="C445" s="58" t="s">
        <v>645</v>
      </c>
      <c r="D445" s="57">
        <v>1676</v>
      </c>
      <c r="E445" s="57">
        <v>1996</v>
      </c>
      <c r="F445" s="57">
        <v>2156</v>
      </c>
      <c r="G445" s="57">
        <v>2396</v>
      </c>
      <c r="H445" s="57">
        <v>2616</v>
      </c>
      <c r="I445" s="57">
        <v>2976</v>
      </c>
      <c r="J445" s="56"/>
      <c r="K445" s="56"/>
      <c r="L445" s="56"/>
      <c r="M445" s="56"/>
      <c r="N445" s="56"/>
      <c r="O445" s="56"/>
      <c r="P445" s="56"/>
      <c r="Q445" s="219"/>
    </row>
  </sheetData>
  <mergeCells count="263">
    <mergeCell ref="G2:G3"/>
    <mergeCell ref="H2:H3"/>
    <mergeCell ref="I2:I3"/>
    <mergeCell ref="J2:J3"/>
    <mergeCell ref="K2:Q2"/>
    <mergeCell ref="B4:B12"/>
    <mergeCell ref="B13:B21"/>
    <mergeCell ref="B22:B30"/>
    <mergeCell ref="A2:A3"/>
    <mergeCell ref="B2:B3"/>
    <mergeCell ref="F2:F3"/>
    <mergeCell ref="C2:C3"/>
    <mergeCell ref="E2:E3"/>
    <mergeCell ref="A4:A30"/>
    <mergeCell ref="D2:D3"/>
    <mergeCell ref="B31:B36"/>
    <mergeCell ref="B37:B42"/>
    <mergeCell ref="B43:B48"/>
    <mergeCell ref="A49:A63"/>
    <mergeCell ref="B49:B53"/>
    <mergeCell ref="B54:B58"/>
    <mergeCell ref="B59:B63"/>
    <mergeCell ref="A64:A68"/>
    <mergeCell ref="B64:B68"/>
    <mergeCell ref="K71:Q71"/>
    <mergeCell ref="A73:A77"/>
    <mergeCell ref="B73:B77"/>
    <mergeCell ref="A78:A82"/>
    <mergeCell ref="B78:B82"/>
    <mergeCell ref="A83:A90"/>
    <mergeCell ref="B83:B90"/>
    <mergeCell ref="B91:B96"/>
    <mergeCell ref="B97:B102"/>
    <mergeCell ref="A71:A72"/>
    <mergeCell ref="B71:B72"/>
    <mergeCell ref="C71:C72"/>
    <mergeCell ref="E71:E72"/>
    <mergeCell ref="F71:F72"/>
    <mergeCell ref="G71:G72"/>
    <mergeCell ref="H71:H72"/>
    <mergeCell ref="I71:I72"/>
    <mergeCell ref="J71:J72"/>
    <mergeCell ref="D71:D72"/>
    <mergeCell ref="B103:B108"/>
    <mergeCell ref="A109:A113"/>
    <mergeCell ref="B109:B113"/>
    <mergeCell ref="A114:A118"/>
    <mergeCell ref="B114:B118"/>
    <mergeCell ref="C141:C142"/>
    <mergeCell ref="E141:E142"/>
    <mergeCell ref="F141:F142"/>
    <mergeCell ref="G141:G142"/>
    <mergeCell ref="A119:A123"/>
    <mergeCell ref="B119:B123"/>
    <mergeCell ref="A124:A128"/>
    <mergeCell ref="B124:B128"/>
    <mergeCell ref="A131:A138"/>
    <mergeCell ref="B131:B138"/>
    <mergeCell ref="D141:D142"/>
    <mergeCell ref="H141:H142"/>
    <mergeCell ref="I141:I142"/>
    <mergeCell ref="J141:J142"/>
    <mergeCell ref="K141:Q141"/>
    <mergeCell ref="A143:A164"/>
    <mergeCell ref="B143:B150"/>
    <mergeCell ref="B151:B158"/>
    <mergeCell ref="B159:B164"/>
    <mergeCell ref="A141:A142"/>
    <mergeCell ref="B141:B142"/>
    <mergeCell ref="A165:A194"/>
    <mergeCell ref="B165:B172"/>
    <mergeCell ref="B173:B180"/>
    <mergeCell ref="B181:B188"/>
    <mergeCell ref="B189:B194"/>
    <mergeCell ref="A195:A208"/>
    <mergeCell ref="B195:B202"/>
    <mergeCell ref="B203:B208"/>
    <mergeCell ref="A209:A216"/>
    <mergeCell ref="B209:B216"/>
    <mergeCell ref="K218:Q218"/>
    <mergeCell ref="A220:A225"/>
    <mergeCell ref="B220:B225"/>
    <mergeCell ref="A226:A239"/>
    <mergeCell ref="B226:B233"/>
    <mergeCell ref="B234:B239"/>
    <mergeCell ref="A240:A247"/>
    <mergeCell ref="B240:B247"/>
    <mergeCell ref="A248:A257"/>
    <mergeCell ref="B248:B257"/>
    <mergeCell ref="A218:A219"/>
    <mergeCell ref="B218:B219"/>
    <mergeCell ref="C218:C219"/>
    <mergeCell ref="E218:E219"/>
    <mergeCell ref="F218:F219"/>
    <mergeCell ref="G218:G219"/>
    <mergeCell ref="H218:H219"/>
    <mergeCell ref="I218:I219"/>
    <mergeCell ref="J218:J219"/>
    <mergeCell ref="D218:D219"/>
    <mergeCell ref="A258:A259"/>
    <mergeCell ref="A264:A267"/>
    <mergeCell ref="B264:B265"/>
    <mergeCell ref="B266:B267"/>
    <mergeCell ref="G274:G275"/>
    <mergeCell ref="H274:H275"/>
    <mergeCell ref="I274:I275"/>
    <mergeCell ref="J274:J275"/>
    <mergeCell ref="A268:A269"/>
    <mergeCell ref="B268:B269"/>
    <mergeCell ref="A270:A272"/>
    <mergeCell ref="A274:A275"/>
    <mergeCell ref="B274:B275"/>
    <mergeCell ref="C274:C275"/>
    <mergeCell ref="D274:D275"/>
    <mergeCell ref="K274:Q274"/>
    <mergeCell ref="A276:A277"/>
    <mergeCell ref="A279:A281"/>
    <mergeCell ref="A282:A283"/>
    <mergeCell ref="A285:A290"/>
    <mergeCell ref="B285:B286"/>
    <mergeCell ref="B287:B288"/>
    <mergeCell ref="B289:B290"/>
    <mergeCell ref="E274:E275"/>
    <mergeCell ref="F274:F275"/>
    <mergeCell ref="A291:A292"/>
    <mergeCell ref="A294:A299"/>
    <mergeCell ref="B294:B295"/>
    <mergeCell ref="B296:B297"/>
    <mergeCell ref="B298:B299"/>
    <mergeCell ref="A300:A303"/>
    <mergeCell ref="B300:B301"/>
    <mergeCell ref="B302:B303"/>
    <mergeCell ref="I311:I312"/>
    <mergeCell ref="D311:D312"/>
    <mergeCell ref="J311:J312"/>
    <mergeCell ref="A304:A305"/>
    <mergeCell ref="B304:B305"/>
    <mergeCell ref="A306:A307"/>
    <mergeCell ref="C306:C307"/>
    <mergeCell ref="A311:A312"/>
    <mergeCell ref="B311:B312"/>
    <mergeCell ref="C311:C312"/>
    <mergeCell ref="K311:Q311"/>
    <mergeCell ref="C313:C314"/>
    <mergeCell ref="A315:A320"/>
    <mergeCell ref="B315:B316"/>
    <mergeCell ref="B317:B318"/>
    <mergeCell ref="B319:B320"/>
    <mergeCell ref="E311:E312"/>
    <mergeCell ref="F311:F312"/>
    <mergeCell ref="G311:G312"/>
    <mergeCell ref="H311:H312"/>
    <mergeCell ref="A321:A322"/>
    <mergeCell ref="A324:A329"/>
    <mergeCell ref="B324:B325"/>
    <mergeCell ref="B326:B327"/>
    <mergeCell ref="B328:B329"/>
    <mergeCell ref="A330:A333"/>
    <mergeCell ref="B330:B331"/>
    <mergeCell ref="B332:B333"/>
    <mergeCell ref="A334:A335"/>
    <mergeCell ref="B334:B335"/>
    <mergeCell ref="A336:A338"/>
    <mergeCell ref="C336:C338"/>
    <mergeCell ref="A339:A340"/>
    <mergeCell ref="C339:C341"/>
    <mergeCell ref="A342:A343"/>
    <mergeCell ref="C342:C343"/>
    <mergeCell ref="A347:A348"/>
    <mergeCell ref="B347:B348"/>
    <mergeCell ref="C347:C348"/>
    <mergeCell ref="E347:E348"/>
    <mergeCell ref="F347:F348"/>
    <mergeCell ref="G347:G348"/>
    <mergeCell ref="H347:H348"/>
    <mergeCell ref="I347:I348"/>
    <mergeCell ref="J347:J348"/>
    <mergeCell ref="K347:Q347"/>
    <mergeCell ref="A349:A350"/>
    <mergeCell ref="C349:C350"/>
    <mergeCell ref="D347:D348"/>
    <mergeCell ref="A351:A354"/>
    <mergeCell ref="B351:B352"/>
    <mergeCell ref="B353:B354"/>
    <mergeCell ref="A355:A358"/>
    <mergeCell ref="B355:B356"/>
    <mergeCell ref="B357:B358"/>
    <mergeCell ref="A359:A360"/>
    <mergeCell ref="B359:B360"/>
    <mergeCell ref="A361:A366"/>
    <mergeCell ref="B361:B363"/>
    <mergeCell ref="B364:B366"/>
    <mergeCell ref="A382:A383"/>
    <mergeCell ref="C382:C383"/>
    <mergeCell ref="A384:A385"/>
    <mergeCell ref="C384:C385"/>
    <mergeCell ref="A387:A388"/>
    <mergeCell ref="A367:A372"/>
    <mergeCell ref="B367:B369"/>
    <mergeCell ref="B370:B372"/>
    <mergeCell ref="B387:B388"/>
    <mergeCell ref="C387:C388"/>
    <mergeCell ref="A373:A374"/>
    <mergeCell ref="C373:C374"/>
    <mergeCell ref="A375:A376"/>
    <mergeCell ref="C375:C376"/>
    <mergeCell ref="A377:A380"/>
    <mergeCell ref="B377:B378"/>
    <mergeCell ref="B379:B380"/>
    <mergeCell ref="A404:A405"/>
    <mergeCell ref="C404:C405"/>
    <mergeCell ref="K387:Q387"/>
    <mergeCell ref="A389:A390"/>
    <mergeCell ref="C389:C390"/>
    <mergeCell ref="A391:A392"/>
    <mergeCell ref="C391:C392"/>
    <mergeCell ref="A393:A394"/>
    <mergeCell ref="C393:C394"/>
    <mergeCell ref="E387:E388"/>
    <mergeCell ref="A396:A397"/>
    <mergeCell ref="A398:A399"/>
    <mergeCell ref="C398:C399"/>
    <mergeCell ref="A400:A401"/>
    <mergeCell ref="C400:C401"/>
    <mergeCell ref="A402:A403"/>
    <mergeCell ref="C402:C403"/>
    <mergeCell ref="F387:F388"/>
    <mergeCell ref="G387:G388"/>
    <mergeCell ref="H387:H388"/>
    <mergeCell ref="I387:I388"/>
    <mergeCell ref="J387:J388"/>
    <mergeCell ref="D387:D388"/>
    <mergeCell ref="A406:N406"/>
    <mergeCell ref="A407:Q407"/>
    <mergeCell ref="A408:A409"/>
    <mergeCell ref="C408:C409"/>
    <mergeCell ref="J413:J414"/>
    <mergeCell ref="K413:Q413"/>
    <mergeCell ref="F413:F414"/>
    <mergeCell ref="G413:G414"/>
    <mergeCell ref="H413:H414"/>
    <mergeCell ref="I413:I414"/>
    <mergeCell ref="D413:D414"/>
    <mergeCell ref="A415:A417"/>
    <mergeCell ref="B415:B417"/>
    <mergeCell ref="A413:A414"/>
    <mergeCell ref="B413:B414"/>
    <mergeCell ref="C413:C414"/>
    <mergeCell ref="E413:E414"/>
    <mergeCell ref="C420:L420"/>
    <mergeCell ref="A421:A425"/>
    <mergeCell ref="B421:B425"/>
    <mergeCell ref="A443:A444"/>
    <mergeCell ref="B443:B444"/>
    <mergeCell ref="A426:A430"/>
    <mergeCell ref="B426:B430"/>
    <mergeCell ref="A431:A435"/>
    <mergeCell ref="B431:B435"/>
    <mergeCell ref="A436:P436"/>
    <mergeCell ref="A437:A440"/>
    <mergeCell ref="B437:B438"/>
    <mergeCell ref="B439:B440"/>
    <mergeCell ref="A441:A442"/>
  </mergeCells>
  <printOptions horizontalCentered="1"/>
  <pageMargins left="0.17" right="0.15748031496062992" top="0.19685039370078741" bottom="0.27559055118110237" header="0.15748031496062992" footer="0.19685039370078741"/>
  <pageSetup paperSize="9" scale="84" orientation="portrait" r:id="rId1"/>
  <rowBreaks count="3" manualBreakCount="3">
    <brk id="69" max="16383" man="1"/>
    <brk id="345" max="16383" man="1"/>
    <brk id="385" max="16383" man="1"/>
  </rowBreaks>
  <drawing r:id="rId2"/>
</worksheet>
</file>

<file path=xl/worksheets/sheet9.xml><?xml version="1.0" encoding="utf-8"?>
<worksheet xmlns="http://schemas.openxmlformats.org/spreadsheetml/2006/main" xmlns:r="http://schemas.openxmlformats.org/officeDocument/2006/relationships">
  <sheetPr>
    <tabColor rgb="FFFFFF00"/>
  </sheetPr>
  <dimension ref="A1:Q144"/>
  <sheetViews>
    <sheetView zoomScaleSheetLayoutView="100" workbookViewId="0">
      <selection activeCell="D38" sqref="D38:I44"/>
    </sheetView>
  </sheetViews>
  <sheetFormatPr defaultRowHeight="15"/>
  <cols>
    <col min="1" max="1" width="9.140625" style="54"/>
    <col min="2" max="2" width="14.85546875" style="54" customWidth="1"/>
    <col min="3" max="4" width="9.28515625" style="54" customWidth="1"/>
    <col min="5" max="5" width="7.7109375" style="54" customWidth="1"/>
    <col min="6" max="10" width="7.7109375" style="55" customWidth="1"/>
    <col min="11" max="16" width="6.140625" style="54" customWidth="1"/>
    <col min="17" max="17" width="6.140625" style="221" customWidth="1"/>
    <col min="18" max="16384" width="9.140625" style="54"/>
  </cols>
  <sheetData>
    <row r="1" spans="1:17">
      <c r="B1" s="54" t="s">
        <v>1211</v>
      </c>
    </row>
    <row r="2" spans="1:17" ht="12.75" customHeight="1">
      <c r="A2" s="65" t="s">
        <v>674</v>
      </c>
      <c r="B2" s="65"/>
      <c r="C2" s="65"/>
      <c r="D2" s="65"/>
      <c r="E2" s="65"/>
      <c r="F2" s="71"/>
      <c r="G2" s="71"/>
      <c r="H2" s="71"/>
      <c r="I2" s="71"/>
      <c r="J2" s="71"/>
      <c r="K2" s="65"/>
      <c r="L2" s="65" t="s">
        <v>902</v>
      </c>
      <c r="M2" s="65"/>
      <c r="N2" s="65"/>
    </row>
    <row r="3" spans="1:17" ht="14.25" customHeight="1">
      <c r="A3" s="472" t="s">
        <v>70</v>
      </c>
      <c r="B3" s="472" t="s">
        <v>71</v>
      </c>
      <c r="C3" s="472" t="s">
        <v>72</v>
      </c>
      <c r="D3" s="476" t="s">
        <v>1214</v>
      </c>
      <c r="E3" s="476" t="s">
        <v>672</v>
      </c>
      <c r="F3" s="472" t="s">
        <v>671</v>
      </c>
      <c r="G3" s="472" t="s">
        <v>670</v>
      </c>
      <c r="H3" s="495" t="s">
        <v>1139</v>
      </c>
      <c r="I3" s="495" t="s">
        <v>1140</v>
      </c>
      <c r="J3" s="487" t="s">
        <v>76</v>
      </c>
      <c r="K3" s="486" t="s">
        <v>78</v>
      </c>
      <c r="L3" s="486"/>
      <c r="M3" s="486"/>
      <c r="N3" s="486"/>
      <c r="O3" s="486"/>
      <c r="P3" s="486"/>
      <c r="Q3" s="486"/>
    </row>
    <row r="4" spans="1:17">
      <c r="A4" s="472"/>
      <c r="B4" s="472"/>
      <c r="C4" s="472"/>
      <c r="D4" s="493"/>
      <c r="E4" s="493"/>
      <c r="F4" s="472"/>
      <c r="G4" s="472"/>
      <c r="H4" s="496"/>
      <c r="I4" s="496"/>
      <c r="J4" s="487"/>
      <c r="K4" s="212" t="s">
        <v>79</v>
      </c>
      <c r="L4" s="213" t="s">
        <v>80</v>
      </c>
      <c r="M4" s="212" t="s">
        <v>81</v>
      </c>
      <c r="N4" s="213" t="s">
        <v>82</v>
      </c>
      <c r="O4" s="212" t="s">
        <v>83</v>
      </c>
      <c r="P4" s="213" t="s">
        <v>84</v>
      </c>
      <c r="Q4" s="222" t="s">
        <v>1149</v>
      </c>
    </row>
    <row r="5" spans="1:17" ht="12.75" customHeight="1">
      <c r="A5" s="477"/>
      <c r="B5" s="480" t="s">
        <v>803</v>
      </c>
      <c r="C5" s="63" t="s">
        <v>762</v>
      </c>
      <c r="D5" s="57">
        <f>CEILING('Шкафы Al 2'!D5*'Дополнительная комплектация'!$AS$1,'Дополнительная комплектация'!$AS$3)</f>
        <v>1393</v>
      </c>
      <c r="E5" s="57">
        <f>CEILING('Шкафы Al 2'!E5*'Дополнительная комплектация'!$AS$1,'Дополнительная комплектация'!$AS$3)</f>
        <v>1393</v>
      </c>
      <c r="F5" s="57">
        <f>CEILING('Шкафы Al 2'!F5*'Дополнительная комплектация'!$AS$1,'Дополнительная комплектация'!$AS$3)</f>
        <v>1393</v>
      </c>
      <c r="G5" s="57">
        <f>CEILING('Шкафы Al 2'!G5*'Дополнительная комплектация'!$AS$1,'Дополнительная комплектация'!$AS$3)</f>
        <v>1393</v>
      </c>
      <c r="H5" s="57">
        <f>CEILING('Шкафы Al 2'!H5*'Дополнительная комплектация'!$AS$1,'Дополнительная комплектация'!$AS$3)</f>
        <v>1393</v>
      </c>
      <c r="I5" s="57">
        <f>CEILING('Шкафы Al 2'!I5*'Дополнительная комплектация'!$AS$1,'Дополнительная комплектация'!$AS$3)</f>
        <v>1393</v>
      </c>
      <c r="J5" s="56">
        <f>CEILING('Шкафы Al 2'!J5*'Дополнительная комплектация'!$AS$1,'Дополнительная комплектация'!$AS$3)</f>
        <v>220</v>
      </c>
      <c r="K5" s="56">
        <f>CEILING('Шкафы Al 2'!K5*'Дополнительная комплектация'!$AS$1,'Дополнительная комплектация'!$AS$3)</f>
        <v>8</v>
      </c>
      <c r="L5" s="56">
        <f>CEILING('Шкафы Al 2'!L5*'Дополнительная комплектация'!$AS$1,'Дополнительная комплектация'!$AS$3)</f>
        <v>25</v>
      </c>
      <c r="M5" s="56">
        <f>CEILING('Шкафы Al 2'!M5*'Дополнительная комплектация'!$AS$1,'Дополнительная комплектация'!$AS$3)</f>
        <v>31</v>
      </c>
      <c r="N5" s="56">
        <f>CEILING('Шкафы Al 2'!N5*'Дополнительная комплектация'!$AS$1,'Дополнительная комплектация'!$AS$3)</f>
        <v>44</v>
      </c>
      <c r="O5" s="56">
        <f>CEILING('Шкафы Al 2'!O5*'Дополнительная комплектация'!$AS$1,'Дополнительная комплектация'!$AS$3)</f>
        <v>138</v>
      </c>
      <c r="P5" s="56">
        <f>CEILING('Шкафы Al 2'!P5*'Дополнительная комплектация'!$AS$1,'Дополнительная комплектация'!$AS$3)</f>
        <v>153</v>
      </c>
      <c r="Q5" s="56">
        <f>CEILING('Шкафы Al 2'!Q5*'Дополнительная комплектация'!$AS$1,'Дополнительная комплектация'!$AS$3)</f>
        <v>205</v>
      </c>
    </row>
    <row r="6" spans="1:17" ht="12.75" customHeight="1">
      <c r="A6" s="478"/>
      <c r="B6" s="481"/>
      <c r="C6" s="63" t="s">
        <v>770</v>
      </c>
      <c r="D6" s="57">
        <f>CEILING('Шкафы Al 2'!D6*'Дополнительная комплектация'!$AS$1,'Дополнительная комплектация'!$AS$3)</f>
        <v>1459</v>
      </c>
      <c r="E6" s="57">
        <f>CEILING('Шкафы Al 2'!E6*'Дополнительная комплектация'!$AS$1,'Дополнительная комплектация'!$AS$3)</f>
        <v>1459</v>
      </c>
      <c r="F6" s="57">
        <f>CEILING('Шкафы Al 2'!F6*'Дополнительная комплектация'!$AS$1,'Дополнительная комплектация'!$AS$3)</f>
        <v>1459</v>
      </c>
      <c r="G6" s="57">
        <f>CEILING('Шкафы Al 2'!G6*'Дополнительная комплектация'!$AS$1,'Дополнительная комплектация'!$AS$3)</f>
        <v>1459</v>
      </c>
      <c r="H6" s="57">
        <f>CEILING('Шкафы Al 2'!H6*'Дополнительная комплектация'!$AS$1,'Дополнительная комплектация'!$AS$3)</f>
        <v>1459</v>
      </c>
      <c r="I6" s="57">
        <f>CEILING('Шкафы Al 2'!I6*'Дополнительная комплектация'!$AS$1,'Дополнительная комплектация'!$AS$3)</f>
        <v>1459</v>
      </c>
      <c r="J6" s="56">
        <f>CEILING('Шкафы Al 2'!J6*'Дополнительная комплектация'!$AS$1,'Дополнительная комплектация'!$AS$3)</f>
        <v>220</v>
      </c>
      <c r="K6" s="56">
        <f>CEILING('Шкафы Al 2'!K6*'Дополнительная комплектация'!$AS$1,'Дополнительная комплектация'!$AS$3)</f>
        <v>9</v>
      </c>
      <c r="L6" s="56">
        <f>CEILING('Шкафы Al 2'!L6*'Дополнительная комплектация'!$AS$1,'Дополнительная комплектация'!$AS$3)</f>
        <v>29</v>
      </c>
      <c r="M6" s="56">
        <f>CEILING('Шкафы Al 2'!M6*'Дополнительная комплектация'!$AS$1,'Дополнительная комплектация'!$AS$3)</f>
        <v>36</v>
      </c>
      <c r="N6" s="56">
        <f>CEILING('Шкафы Al 2'!N6*'Дополнительная комплектация'!$AS$1,'Дополнительная комплектация'!$AS$3)</f>
        <v>51</v>
      </c>
      <c r="O6" s="56">
        <f>CEILING('Шкафы Al 2'!O6*'Дополнительная комплектация'!$AS$1,'Дополнительная комплектация'!$AS$3)</f>
        <v>162</v>
      </c>
      <c r="P6" s="56">
        <f>CEILING('Шкафы Al 2'!P6*'Дополнительная комплектация'!$AS$1,'Дополнительная комплектация'!$AS$3)</f>
        <v>180</v>
      </c>
      <c r="Q6" s="56">
        <f>CEILING('Шкафы Al 2'!Q6*'Дополнительная комплектация'!$AS$1,'Дополнительная комплектация'!$AS$3)</f>
        <v>252</v>
      </c>
    </row>
    <row r="7" spans="1:17" ht="12.75" customHeight="1">
      <c r="A7" s="478"/>
      <c r="B7" s="481"/>
      <c r="C7" s="63" t="s">
        <v>683</v>
      </c>
      <c r="D7" s="57">
        <f>CEILING('Шкафы Al 2'!D7*'Дополнительная комплектация'!$AS$1,'Дополнительная комплектация'!$AS$3)</f>
        <v>1520</v>
      </c>
      <c r="E7" s="57">
        <f>CEILING('Шкафы Al 2'!E7*'Дополнительная комплектация'!$AS$1,'Дополнительная комплектация'!$AS$3)</f>
        <v>1520</v>
      </c>
      <c r="F7" s="57">
        <f>CEILING('Шкафы Al 2'!F7*'Дополнительная комплектация'!$AS$1,'Дополнительная комплектация'!$AS$3)</f>
        <v>1520</v>
      </c>
      <c r="G7" s="57">
        <f>CEILING('Шкафы Al 2'!G7*'Дополнительная комплектация'!$AS$1,'Дополнительная комплектация'!$AS$3)</f>
        <v>1520</v>
      </c>
      <c r="H7" s="57">
        <f>CEILING('Шкафы Al 2'!H7*'Дополнительная комплектация'!$AS$1,'Дополнительная комплектация'!$AS$3)</f>
        <v>1520</v>
      </c>
      <c r="I7" s="57">
        <f>CEILING('Шкафы Al 2'!I7*'Дополнительная комплектация'!$AS$1,'Дополнительная комплектация'!$AS$3)</f>
        <v>1520</v>
      </c>
      <c r="J7" s="56">
        <f>CEILING('Шкафы Al 2'!J7*'Дополнительная комплектация'!$AS$1,'Дополнительная комплектация'!$AS$3)</f>
        <v>220</v>
      </c>
      <c r="K7" s="56">
        <f>CEILING('Шкафы Al 2'!K7*'Дополнительная комплектация'!$AS$1,'Дополнительная комплектация'!$AS$3)</f>
        <v>11</v>
      </c>
      <c r="L7" s="56">
        <f>CEILING('Шкафы Al 2'!L7*'Дополнительная комплектация'!$AS$1,'Дополнительная комплектация'!$AS$3)</f>
        <v>34</v>
      </c>
      <c r="M7" s="56">
        <f>CEILING('Шкафы Al 2'!M7*'Дополнительная комплектация'!$AS$1,'Дополнительная комплектация'!$AS$3)</f>
        <v>42</v>
      </c>
      <c r="N7" s="56">
        <f>CEILING('Шкафы Al 2'!N7*'Дополнительная комплектация'!$AS$1,'Дополнительная комплектация'!$AS$3)</f>
        <v>59</v>
      </c>
      <c r="O7" s="56">
        <f>CEILING('Шкафы Al 2'!O7*'Дополнительная комплектация'!$AS$1,'Дополнительная комплектация'!$AS$3)</f>
        <v>186</v>
      </c>
      <c r="P7" s="56">
        <f>CEILING('Шкафы Al 2'!P7*'Дополнительная комплектация'!$AS$1,'Дополнительная комплектация'!$AS$3)</f>
        <v>206</v>
      </c>
      <c r="Q7" s="56">
        <f>CEILING('Шкафы Al 2'!Q7*'Дополнительная комплектация'!$AS$1,'Дополнительная комплектация'!$AS$3)</f>
        <v>300</v>
      </c>
    </row>
    <row r="8" spans="1:17" ht="12.75" customHeight="1">
      <c r="A8" s="478"/>
      <c r="B8" s="481"/>
      <c r="C8" s="63" t="s">
        <v>769</v>
      </c>
      <c r="D8" s="57">
        <f>CEILING('Шкафы Al 2'!D8*'Дополнительная комплектация'!$AS$1,'Дополнительная комплектация'!$AS$3)</f>
        <v>1596</v>
      </c>
      <c r="E8" s="57">
        <f>CEILING('Шкафы Al 2'!E8*'Дополнительная комплектация'!$AS$1,'Дополнительная комплектация'!$AS$3)</f>
        <v>1596</v>
      </c>
      <c r="F8" s="57">
        <f>CEILING('Шкафы Al 2'!F8*'Дополнительная комплектация'!$AS$1,'Дополнительная комплектация'!$AS$3)</f>
        <v>1596</v>
      </c>
      <c r="G8" s="57">
        <f>CEILING('Шкафы Al 2'!G8*'Дополнительная комплектация'!$AS$1,'Дополнительная комплектация'!$AS$3)</f>
        <v>1596</v>
      </c>
      <c r="H8" s="57">
        <f>CEILING('Шкафы Al 2'!H8*'Дополнительная комплектация'!$AS$1,'Дополнительная комплектация'!$AS$3)</f>
        <v>1596</v>
      </c>
      <c r="I8" s="57">
        <f>CEILING('Шкафы Al 2'!I8*'Дополнительная комплектация'!$AS$1,'Дополнительная комплектация'!$AS$3)</f>
        <v>1596</v>
      </c>
      <c r="J8" s="56">
        <f>CEILING('Шкафы Al 2'!J8*'Дополнительная комплектация'!$AS$1,'Дополнительная комплектация'!$AS$3)</f>
        <v>220</v>
      </c>
      <c r="K8" s="56">
        <f>CEILING('Шкафы Al 2'!K8*'Дополнительная комплектация'!$AS$1,'Дополнительная комплектация'!$AS$3)</f>
        <v>12</v>
      </c>
      <c r="L8" s="56">
        <f>CEILING('Шкафы Al 2'!L8*'Дополнительная комплектация'!$AS$1,'Дополнительная комплектация'!$AS$3)</f>
        <v>38</v>
      </c>
      <c r="M8" s="56">
        <f>CEILING('Шкафы Al 2'!M8*'Дополнительная комплектация'!$AS$1,'Дополнительная комплектация'!$AS$3)</f>
        <v>47</v>
      </c>
      <c r="N8" s="56">
        <f>CEILING('Шкафы Al 2'!N8*'Дополнительная комплектация'!$AS$1,'Дополнительная комплектация'!$AS$3)</f>
        <v>67</v>
      </c>
      <c r="O8" s="56">
        <f>CEILING('Шкафы Al 2'!O8*'Дополнительная комплектация'!$AS$1,'Дополнительная комплектация'!$AS$3)</f>
        <v>209</v>
      </c>
      <c r="P8" s="56">
        <f>CEILING('Шкафы Al 2'!P8*'Дополнительная комплектация'!$AS$1,'Дополнительная комплектация'!$AS$3)</f>
        <v>233</v>
      </c>
      <c r="Q8" s="56">
        <f>CEILING('Шкафы Al 2'!Q8*'Дополнительная комплектация'!$AS$1,'Дополнительная комплектация'!$AS$3)</f>
        <v>348</v>
      </c>
    </row>
    <row r="9" spans="1:17" ht="12.75" customHeight="1">
      <c r="A9" s="478"/>
      <c r="B9" s="481"/>
      <c r="C9" s="63" t="s">
        <v>734</v>
      </c>
      <c r="D9" s="57">
        <f>CEILING('Шкафы Al 2'!D9*'Дополнительная комплектация'!$AS$1,'Дополнительная комплектация'!$AS$3)</f>
        <v>1662</v>
      </c>
      <c r="E9" s="57">
        <f>CEILING('Шкафы Al 2'!E9*'Дополнительная комплектация'!$AS$1,'Дополнительная комплектация'!$AS$3)</f>
        <v>1662</v>
      </c>
      <c r="F9" s="57">
        <f>CEILING('Шкафы Al 2'!F9*'Дополнительная комплектация'!$AS$1,'Дополнительная комплектация'!$AS$3)</f>
        <v>1662</v>
      </c>
      <c r="G9" s="57">
        <f>CEILING('Шкафы Al 2'!G9*'Дополнительная комплектация'!$AS$1,'Дополнительная комплектация'!$AS$3)</f>
        <v>1662</v>
      </c>
      <c r="H9" s="57">
        <f>CEILING('Шкафы Al 2'!H9*'Дополнительная комплектация'!$AS$1,'Дополнительная комплектация'!$AS$3)</f>
        <v>1662</v>
      </c>
      <c r="I9" s="57">
        <f>CEILING('Шкафы Al 2'!I9*'Дополнительная комплектация'!$AS$1,'Дополнительная комплектация'!$AS$3)</f>
        <v>1662</v>
      </c>
      <c r="J9" s="56">
        <f>CEILING('Шкафы Al 2'!J9*'Дополнительная комплектация'!$AS$1,'Дополнительная комплектация'!$AS$3)</f>
        <v>220</v>
      </c>
      <c r="K9" s="56">
        <f>CEILING('Шкафы Al 2'!K9*'Дополнительная комплектация'!$AS$1,'Дополнительная комплектация'!$AS$3)</f>
        <v>14</v>
      </c>
      <c r="L9" s="56">
        <f>CEILING('Шкафы Al 2'!L9*'Дополнительная комплектация'!$AS$1,'Дополнительная комплектация'!$AS$3)</f>
        <v>42</v>
      </c>
      <c r="M9" s="56">
        <f>CEILING('Шкафы Al 2'!M9*'Дополнительная комплектация'!$AS$1,'Дополнительная комплектация'!$AS$3)</f>
        <v>53</v>
      </c>
      <c r="N9" s="56">
        <f>CEILING('Шкафы Al 2'!N9*'Дополнительная комплектация'!$AS$1,'Дополнительная комплектация'!$AS$3)</f>
        <v>74</v>
      </c>
      <c r="O9" s="56">
        <f>CEILING('Шкафы Al 2'!O9*'Дополнительная комплектация'!$AS$1,'Дополнительная комплектация'!$AS$3)</f>
        <v>233</v>
      </c>
      <c r="P9" s="56">
        <f>CEILING('Шкафы Al 2'!P9*'Дополнительная комплектация'!$AS$1,'Дополнительная комплектация'!$AS$3)</f>
        <v>259</v>
      </c>
      <c r="Q9" s="56">
        <f>CEILING('Шкафы Al 2'!Q9*'Дополнительная комплектация'!$AS$1,'Дополнительная комплектация'!$AS$3)</f>
        <v>395</v>
      </c>
    </row>
    <row r="10" spans="1:17" ht="12.75" customHeight="1">
      <c r="A10" s="478"/>
      <c r="B10" s="488"/>
      <c r="C10" s="63" t="s">
        <v>729</v>
      </c>
      <c r="D10" s="57">
        <f>CEILING('Шкафы Al 2'!D10*'Дополнительная комплектация'!$AS$1,'Дополнительная комплектация'!$AS$3)</f>
        <v>1870</v>
      </c>
      <c r="E10" s="57">
        <f>CEILING('Шкафы Al 2'!E10*'Дополнительная комплектация'!$AS$1,'Дополнительная комплектация'!$AS$3)</f>
        <v>1870</v>
      </c>
      <c r="F10" s="57">
        <f>CEILING('Шкафы Al 2'!F10*'Дополнительная комплектация'!$AS$1,'Дополнительная комплектация'!$AS$3)</f>
        <v>1870</v>
      </c>
      <c r="G10" s="57">
        <f>CEILING('Шкафы Al 2'!G10*'Дополнительная комплектация'!$AS$1,'Дополнительная комплектация'!$AS$3)</f>
        <v>1870</v>
      </c>
      <c r="H10" s="57">
        <f>CEILING('Шкафы Al 2'!H10*'Дополнительная комплектация'!$AS$1,'Дополнительная комплектация'!$AS$3)</f>
        <v>1870</v>
      </c>
      <c r="I10" s="57">
        <f>CEILING('Шкафы Al 2'!I10*'Дополнительная комплектация'!$AS$1,'Дополнительная комплектация'!$AS$3)</f>
        <v>1870</v>
      </c>
      <c r="J10" s="56">
        <f>CEILING('Шкафы Al 2'!J10*'Дополнительная комплектация'!$AS$1,'Дополнительная комплектация'!$AS$3)</f>
        <v>220</v>
      </c>
      <c r="K10" s="56">
        <f>CEILING('Шкафы Al 2'!K10*'Дополнительная комплектация'!$AS$1,'Дополнительная комплектация'!$AS$3)</f>
        <v>16</v>
      </c>
      <c r="L10" s="56">
        <f>CEILING('Шкафы Al 2'!L10*'Дополнительная комплектация'!$AS$1,'Дополнительная комплектация'!$AS$3)</f>
        <v>51</v>
      </c>
      <c r="M10" s="56">
        <f>CEILING('Шкафы Al 2'!M10*'Дополнительная комплектация'!$AS$1,'Дополнительная комплектация'!$AS$3)</f>
        <v>63</v>
      </c>
      <c r="N10" s="56">
        <f>CEILING('Шкафы Al 2'!N10*'Дополнительная комплектация'!$AS$1,'Дополнительная комплектация'!$AS$3)</f>
        <v>89</v>
      </c>
      <c r="O10" s="56">
        <f>CEILING('Шкафы Al 2'!O10*'Дополнительная комплектация'!$AS$1,'Дополнительная комплектация'!$AS$3)</f>
        <v>281</v>
      </c>
      <c r="P10" s="56">
        <f>CEILING('Шкафы Al 2'!P10*'Дополнительная комплектация'!$AS$1,'Дополнительная комплектация'!$AS$3)</f>
        <v>312</v>
      </c>
      <c r="Q10" s="56">
        <f>CEILING('Шкафы Al 2'!Q10*'Дополнительная комплектация'!$AS$1,'Дополнительная комплектация'!$AS$3)</f>
        <v>491</v>
      </c>
    </row>
    <row r="11" spans="1:17" ht="12.75" customHeight="1">
      <c r="A11" s="478"/>
      <c r="B11" s="480" t="s">
        <v>802</v>
      </c>
      <c r="C11" s="63" t="s">
        <v>762</v>
      </c>
      <c r="D11" s="57">
        <f>CEILING('Шкафы Al 2'!D11*'Дополнительная комплектация'!$AS$1,'Дополнительная комплектация'!$AS$3)</f>
        <v>1493</v>
      </c>
      <c r="E11" s="57">
        <f>CEILING('Шкафы Al 2'!E11*'Дополнительная комплектация'!$AS$1,'Дополнительная комплектация'!$AS$3)</f>
        <v>1493</v>
      </c>
      <c r="F11" s="57">
        <f>CEILING('Шкафы Al 2'!F11*'Дополнительная комплектация'!$AS$1,'Дополнительная комплектация'!$AS$3)</f>
        <v>1493</v>
      </c>
      <c r="G11" s="57">
        <f>CEILING('Шкафы Al 2'!G11*'Дополнительная комплектация'!$AS$1,'Дополнительная комплектация'!$AS$3)</f>
        <v>1493</v>
      </c>
      <c r="H11" s="57">
        <f>CEILING('Шкафы Al 2'!H11*'Дополнительная комплектация'!$AS$1,'Дополнительная комплектация'!$AS$3)</f>
        <v>1493</v>
      </c>
      <c r="I11" s="57">
        <f>CEILING('Шкафы Al 2'!I11*'Дополнительная комплектация'!$AS$1,'Дополнительная комплектация'!$AS$3)</f>
        <v>1493</v>
      </c>
      <c r="J11" s="56">
        <f>CEILING('Шкафы Al 2'!J11*'Дополнительная комплектация'!$AS$1,'Дополнительная комплектация'!$AS$3)</f>
        <v>220</v>
      </c>
      <c r="K11" s="56">
        <f>CEILING('Шкафы Al 2'!K11*'Дополнительная комплектация'!$AS$1,'Дополнительная комплектация'!$AS$3)</f>
        <v>9</v>
      </c>
      <c r="L11" s="56">
        <f>CEILING('Шкафы Al 2'!L11*'Дополнительная комплектация'!$AS$1,'Дополнительная комплектация'!$AS$3)</f>
        <v>30</v>
      </c>
      <c r="M11" s="56">
        <f>CEILING('Шкафы Al 2'!M11*'Дополнительная комплектация'!$AS$1,'Дополнительная комплектация'!$AS$3)</f>
        <v>37</v>
      </c>
      <c r="N11" s="56">
        <f>CEILING('Шкафы Al 2'!N11*'Дополнительная комплектация'!$AS$1,'Дополнительная комплектация'!$AS$3)</f>
        <v>53</v>
      </c>
      <c r="O11" s="56">
        <f>CEILING('Шкафы Al 2'!O11*'Дополнительная комплектация'!$AS$1,'Дополнительная комплектация'!$AS$3)</f>
        <v>166</v>
      </c>
      <c r="P11" s="56">
        <f>CEILING('Шкафы Al 2'!P11*'Дополнительная комплектация'!$AS$1,'Дополнительная комплектация'!$AS$3)</f>
        <v>184</v>
      </c>
      <c r="Q11" s="56">
        <f>CEILING('Шкафы Al 2'!Q11*'Дополнительная комплектация'!$AS$1,'Дополнительная комплектация'!$AS$3)</f>
        <v>261</v>
      </c>
    </row>
    <row r="12" spans="1:17" ht="12.75" customHeight="1">
      <c r="A12" s="478"/>
      <c r="B12" s="481"/>
      <c r="C12" s="63" t="s">
        <v>770</v>
      </c>
      <c r="D12" s="57">
        <f>CEILING('Шкафы Al 2'!D12*'Дополнительная комплектация'!$AS$1,'Дополнительная комплектация'!$AS$3)</f>
        <v>1570</v>
      </c>
      <c r="E12" s="57">
        <f>CEILING('Шкафы Al 2'!E12*'Дополнительная комплектация'!$AS$1,'Дополнительная комплектация'!$AS$3)</f>
        <v>1570</v>
      </c>
      <c r="F12" s="57">
        <f>CEILING('Шкафы Al 2'!F12*'Дополнительная комплектация'!$AS$1,'Дополнительная комплектация'!$AS$3)</f>
        <v>1570</v>
      </c>
      <c r="G12" s="57">
        <f>CEILING('Шкафы Al 2'!G12*'Дополнительная комплектация'!$AS$1,'Дополнительная комплектация'!$AS$3)</f>
        <v>1570</v>
      </c>
      <c r="H12" s="57">
        <f>CEILING('Шкафы Al 2'!H12*'Дополнительная комплектация'!$AS$1,'Дополнительная комплектация'!$AS$3)</f>
        <v>1570</v>
      </c>
      <c r="I12" s="57">
        <f>CEILING('Шкафы Al 2'!I12*'Дополнительная комплектация'!$AS$1,'Дополнительная комплектация'!$AS$3)</f>
        <v>1570</v>
      </c>
      <c r="J12" s="56">
        <f>CEILING('Шкафы Al 2'!J12*'Дополнительная комплектация'!$AS$1,'Дополнительная комплектация'!$AS$3)</f>
        <v>220</v>
      </c>
      <c r="K12" s="56">
        <f>CEILING('Шкафы Al 2'!K12*'Дополнительная комплектация'!$AS$1,'Дополнительная комплектация'!$AS$3)</f>
        <v>11</v>
      </c>
      <c r="L12" s="56">
        <f>CEILING('Шкафы Al 2'!L12*'Дополнительная комплектация'!$AS$1,'Дополнительная комплектация'!$AS$3)</f>
        <v>36</v>
      </c>
      <c r="M12" s="56">
        <f>CEILING('Шкафы Al 2'!M12*'Дополнительная комплектация'!$AS$1,'Дополнительная комплектация'!$AS$3)</f>
        <v>44</v>
      </c>
      <c r="N12" s="56">
        <f>CEILING('Шкафы Al 2'!N12*'Дополнительная комплектация'!$AS$1,'Дополнительная комплектация'!$AS$3)</f>
        <v>62</v>
      </c>
      <c r="O12" s="56">
        <f>CEILING('Шкафы Al 2'!O12*'Дополнительная комплектация'!$AS$1,'Дополнительная комплектация'!$AS$3)</f>
        <v>195</v>
      </c>
      <c r="P12" s="56">
        <f>CEILING('Шкафы Al 2'!P12*'Дополнительная комплектация'!$AS$1,'Дополнительная комплектация'!$AS$3)</f>
        <v>217</v>
      </c>
      <c r="Q12" s="56">
        <f>CEILING('Шкафы Al 2'!Q12*'Дополнительная комплектация'!$AS$1,'Дополнительная комплектация'!$AS$3)</f>
        <v>318</v>
      </c>
    </row>
    <row r="13" spans="1:17" ht="12.75" customHeight="1">
      <c r="A13" s="478"/>
      <c r="B13" s="481"/>
      <c r="C13" s="63" t="s">
        <v>683</v>
      </c>
      <c r="D13" s="57">
        <f>CEILING('Шкафы Al 2'!D13*'Дополнительная комплектация'!$AS$1,'Дополнительная комплектация'!$AS$3)</f>
        <v>1647</v>
      </c>
      <c r="E13" s="57">
        <f>CEILING('Шкафы Al 2'!E13*'Дополнительная комплектация'!$AS$1,'Дополнительная комплектация'!$AS$3)</f>
        <v>1647</v>
      </c>
      <c r="F13" s="57">
        <f>CEILING('Шкафы Al 2'!F13*'Дополнительная комплектация'!$AS$1,'Дополнительная комплектация'!$AS$3)</f>
        <v>1647</v>
      </c>
      <c r="G13" s="57">
        <f>CEILING('Шкафы Al 2'!G13*'Дополнительная комплектация'!$AS$1,'Дополнительная комплектация'!$AS$3)</f>
        <v>1647</v>
      </c>
      <c r="H13" s="57">
        <f>CEILING('Шкафы Al 2'!H13*'Дополнительная комплектация'!$AS$1,'Дополнительная комплектация'!$AS$3)</f>
        <v>1647</v>
      </c>
      <c r="I13" s="57">
        <f>CEILING('Шкафы Al 2'!I13*'Дополнительная комплектация'!$AS$1,'Дополнительная комплектация'!$AS$3)</f>
        <v>1647</v>
      </c>
      <c r="J13" s="56">
        <f>CEILING('Шкафы Al 2'!J13*'Дополнительная комплектация'!$AS$1,'Дополнительная комплектация'!$AS$3)</f>
        <v>220</v>
      </c>
      <c r="K13" s="56">
        <f>CEILING('Шкафы Al 2'!K13*'Дополнительная комплектация'!$AS$1,'Дополнительная комплектация'!$AS$3)</f>
        <v>13</v>
      </c>
      <c r="L13" s="56">
        <f>CEILING('Шкафы Al 2'!L13*'Дополнительная комплектация'!$AS$1,'Дополнительная комплектация'!$AS$3)</f>
        <v>41</v>
      </c>
      <c r="M13" s="56">
        <f>CEILING('Шкафы Al 2'!M13*'Дополнительная комплектация'!$AS$1,'Дополнительная комплектация'!$AS$3)</f>
        <v>51</v>
      </c>
      <c r="N13" s="56">
        <f>CEILING('Шкафы Al 2'!N13*'Дополнительная комплектация'!$AS$1,'Дополнительная комплектация'!$AS$3)</f>
        <v>72</v>
      </c>
      <c r="O13" s="56">
        <f>CEILING('Шкафы Al 2'!O13*'Дополнительная комплектация'!$AS$1,'Дополнительная комплектация'!$AS$3)</f>
        <v>224</v>
      </c>
      <c r="P13" s="56">
        <f>CEILING('Шкафы Al 2'!P13*'Дополнительная комплектация'!$AS$1,'Дополнительная комплектация'!$AS$3)</f>
        <v>249</v>
      </c>
      <c r="Q13" s="56">
        <f>CEILING('Шкафы Al 2'!Q13*'Дополнительная комплектация'!$AS$1,'Дополнительная комплектация'!$AS$3)</f>
        <v>376</v>
      </c>
    </row>
    <row r="14" spans="1:17" ht="12.75" customHeight="1">
      <c r="A14" s="478"/>
      <c r="B14" s="481"/>
      <c r="C14" s="63" t="s">
        <v>769</v>
      </c>
      <c r="D14" s="57">
        <f>CEILING('Шкафы Al 2'!D14*'Дополнительная комплектация'!$AS$1,'Дополнительная комплектация'!$AS$3)</f>
        <v>1729</v>
      </c>
      <c r="E14" s="57">
        <f>CEILING('Шкафы Al 2'!E14*'Дополнительная комплектация'!$AS$1,'Дополнительная комплектация'!$AS$3)</f>
        <v>1729</v>
      </c>
      <c r="F14" s="57">
        <f>CEILING('Шкафы Al 2'!F14*'Дополнительная комплектация'!$AS$1,'Дополнительная комплектация'!$AS$3)</f>
        <v>1729</v>
      </c>
      <c r="G14" s="57">
        <f>CEILING('Шкафы Al 2'!G14*'Дополнительная комплектация'!$AS$1,'Дополнительная комплектация'!$AS$3)</f>
        <v>1729</v>
      </c>
      <c r="H14" s="57">
        <f>CEILING('Шкафы Al 2'!H14*'Дополнительная комплектация'!$AS$1,'Дополнительная комплектация'!$AS$3)</f>
        <v>1729</v>
      </c>
      <c r="I14" s="57">
        <f>CEILING('Шкафы Al 2'!I14*'Дополнительная комплектация'!$AS$1,'Дополнительная комплектация'!$AS$3)</f>
        <v>1729</v>
      </c>
      <c r="J14" s="56">
        <f>CEILING('Шкафы Al 2'!J14*'Дополнительная комплектация'!$AS$1,'Дополнительная комплектация'!$AS$3)</f>
        <v>220</v>
      </c>
      <c r="K14" s="56">
        <f>CEILING('Шкафы Al 2'!K14*'Дополнительная комплектация'!$AS$1,'Дополнительная комплектация'!$AS$3)</f>
        <v>15</v>
      </c>
      <c r="L14" s="56">
        <f>CEILING('Шкафы Al 2'!L14*'Дополнительная комплектация'!$AS$1,'Дополнительная комплектация'!$AS$3)</f>
        <v>47</v>
      </c>
      <c r="M14" s="56">
        <f>CEILING('Шкафы Al 2'!M14*'Дополнительная комплектация'!$AS$1,'Дополнительная комплектация'!$AS$3)</f>
        <v>57</v>
      </c>
      <c r="N14" s="56">
        <f>CEILING('Шкафы Al 2'!N14*'Дополнительная комплектация'!$AS$1,'Дополнительная комплектация'!$AS$3)</f>
        <v>81</v>
      </c>
      <c r="O14" s="56">
        <f>CEILING('Шкафы Al 2'!O14*'Дополнительная комплектация'!$AS$1,'Дополнительная комплектация'!$AS$3)</f>
        <v>253</v>
      </c>
      <c r="P14" s="56">
        <f>CEILING('Шкафы Al 2'!P14*'Дополнительная комплектация'!$AS$1,'Дополнительная комплектация'!$AS$3)</f>
        <v>281</v>
      </c>
      <c r="Q14" s="56">
        <f>CEILING('Шкафы Al 2'!Q14*'Дополнительная комплектация'!$AS$1,'Дополнительная комплектация'!$AS$3)</f>
        <v>434</v>
      </c>
    </row>
    <row r="15" spans="1:17" ht="12.75" customHeight="1">
      <c r="A15" s="478"/>
      <c r="B15" s="481"/>
      <c r="C15" s="63" t="s">
        <v>734</v>
      </c>
      <c r="D15" s="57">
        <f>CEILING('Шкафы Al 2'!D15*'Дополнительная комплектация'!$AS$1,'Дополнительная комплектация'!$AS$3)</f>
        <v>1808</v>
      </c>
      <c r="E15" s="57">
        <f>CEILING('Шкафы Al 2'!E15*'Дополнительная комплектация'!$AS$1,'Дополнительная комплектация'!$AS$3)</f>
        <v>1808</v>
      </c>
      <c r="F15" s="57">
        <f>CEILING('Шкафы Al 2'!F15*'Дополнительная комплектация'!$AS$1,'Дополнительная комплектация'!$AS$3)</f>
        <v>1808</v>
      </c>
      <c r="G15" s="57">
        <f>CEILING('Шкафы Al 2'!G15*'Дополнительная комплектация'!$AS$1,'Дополнительная комплектация'!$AS$3)</f>
        <v>1808</v>
      </c>
      <c r="H15" s="57">
        <f>CEILING('Шкафы Al 2'!H15*'Дополнительная комплектация'!$AS$1,'Дополнительная комплектация'!$AS$3)</f>
        <v>1808</v>
      </c>
      <c r="I15" s="57">
        <f>CEILING('Шкафы Al 2'!I15*'Дополнительная комплектация'!$AS$1,'Дополнительная комплектация'!$AS$3)</f>
        <v>1808</v>
      </c>
      <c r="J15" s="56">
        <f>CEILING('Шкафы Al 2'!J15*'Дополнительная комплектация'!$AS$1,'Дополнительная комплектация'!$AS$3)</f>
        <v>220</v>
      </c>
      <c r="K15" s="56">
        <f>CEILING('Шкафы Al 2'!K15*'Дополнительная комплектация'!$AS$1,'Дополнительная комплектация'!$AS$3)</f>
        <v>16</v>
      </c>
      <c r="L15" s="56">
        <f>CEILING('Шкафы Al 2'!L15*'Дополнительная комплектация'!$AS$1,'Дополнительная комплектация'!$AS$3)</f>
        <v>51</v>
      </c>
      <c r="M15" s="56">
        <f>CEILING('Шкафы Al 2'!M15*'Дополнительная комплектация'!$AS$1,'Дополнительная комплектация'!$AS$3)</f>
        <v>63</v>
      </c>
      <c r="N15" s="56">
        <f>CEILING('Шкафы Al 2'!N15*'Дополнительная комплектация'!$AS$1,'Дополнительная комплектация'!$AS$3)</f>
        <v>89</v>
      </c>
      <c r="O15" s="56">
        <f>CEILING('Шкафы Al 2'!O15*'Дополнительная комплектация'!$AS$1,'Дополнительная комплектация'!$AS$3)</f>
        <v>281</v>
      </c>
      <c r="P15" s="56">
        <f>CEILING('Шкафы Al 2'!P15*'Дополнительная комплектация'!$AS$1,'Дополнительная комплектация'!$AS$3)</f>
        <v>312</v>
      </c>
      <c r="Q15" s="56">
        <f>CEILING('Шкафы Al 2'!Q15*'Дополнительная комплектация'!$AS$1,'Дополнительная комплектация'!$AS$3)</f>
        <v>490</v>
      </c>
    </row>
    <row r="16" spans="1:17" ht="12.75" customHeight="1">
      <c r="A16" s="479"/>
      <c r="B16" s="488"/>
      <c r="C16" s="63" t="s">
        <v>729</v>
      </c>
      <c r="D16" s="57">
        <f>CEILING('Шкафы Al 2'!D16*'Дополнительная комплектация'!$AS$1,'Дополнительная комплектация'!$AS$3)</f>
        <v>2002</v>
      </c>
      <c r="E16" s="57">
        <f>CEILING('Шкафы Al 2'!E16*'Дополнительная комплектация'!$AS$1,'Дополнительная комплектация'!$AS$3)</f>
        <v>2002</v>
      </c>
      <c r="F16" s="57">
        <f>CEILING('Шкафы Al 2'!F16*'Дополнительная комплектация'!$AS$1,'Дополнительная комплектация'!$AS$3)</f>
        <v>2002</v>
      </c>
      <c r="G16" s="57">
        <f>CEILING('Шкафы Al 2'!G16*'Дополнительная комплектация'!$AS$1,'Дополнительная комплектация'!$AS$3)</f>
        <v>2002</v>
      </c>
      <c r="H16" s="57">
        <f>CEILING('Шкафы Al 2'!H16*'Дополнительная комплектация'!$AS$1,'Дополнительная комплектация'!$AS$3)</f>
        <v>2002</v>
      </c>
      <c r="I16" s="57">
        <f>CEILING('Шкафы Al 2'!I16*'Дополнительная комплектация'!$AS$1,'Дополнительная комплектация'!$AS$3)</f>
        <v>2002</v>
      </c>
      <c r="J16" s="56">
        <f>CEILING('Шкафы Al 2'!J16*'Дополнительная комплектация'!$AS$1,'Дополнительная комплектация'!$AS$3)</f>
        <v>220</v>
      </c>
      <c r="K16" s="56">
        <f>CEILING('Шкафы Al 2'!K16*'Дополнительная комплектация'!$AS$1,'Дополнительная комплектация'!$AS$3)</f>
        <v>20</v>
      </c>
      <c r="L16" s="56">
        <f>CEILING('Шкафы Al 2'!L16*'Дополнительная комплектация'!$AS$1,'Дополнительная комплектация'!$AS$3)</f>
        <v>62</v>
      </c>
      <c r="M16" s="56">
        <f>CEILING('Шкафы Al 2'!M16*'Дополнительная комплектация'!$AS$1,'Дополнительная комплектация'!$AS$3)</f>
        <v>77</v>
      </c>
      <c r="N16" s="56">
        <f>CEILING('Шкафы Al 2'!N16*'Дополнительная комплектация'!$AS$1,'Дополнительная комплектация'!$AS$3)</f>
        <v>108</v>
      </c>
      <c r="O16" s="56">
        <f>CEILING('Шкафы Al 2'!O16*'Дополнительная комплектация'!$AS$1,'Дополнительная комплектация'!$AS$3)</f>
        <v>339</v>
      </c>
      <c r="P16" s="56">
        <f>CEILING('Шкафы Al 2'!P16*'Дополнительная комплектация'!$AS$1,'Дополнительная комплектация'!$AS$3)</f>
        <v>376</v>
      </c>
      <c r="Q16" s="56">
        <f>CEILING('Шкафы Al 2'!Q16*'Дополнительная комплектация'!$AS$1,'Дополнительная комплектация'!$AS$3)</f>
        <v>606</v>
      </c>
    </row>
    <row r="17" spans="1:17" ht="13.5" customHeight="1">
      <c r="A17" s="477"/>
      <c r="B17" s="480" t="s">
        <v>801</v>
      </c>
      <c r="C17" s="63" t="s">
        <v>762</v>
      </c>
      <c r="D17" s="57">
        <f>CEILING('Шкафы Al 2'!D17*'Дополнительная комплектация'!$AS$1,'Дополнительная комплектация'!$AS$3)</f>
        <v>1762</v>
      </c>
      <c r="E17" s="57">
        <f>CEILING('Шкафы Al 2'!E17*'Дополнительная комплектация'!$AS$1,'Дополнительная комплектация'!$AS$3)</f>
        <v>1762</v>
      </c>
      <c r="F17" s="57">
        <f>CEILING('Шкафы Al 2'!F17*'Дополнительная комплектация'!$AS$1,'Дополнительная комплектация'!$AS$3)</f>
        <v>1762</v>
      </c>
      <c r="G17" s="57">
        <f>CEILING('Шкафы Al 2'!G17*'Дополнительная комплектация'!$AS$1,'Дополнительная комплектация'!$AS$3)</f>
        <v>1762</v>
      </c>
      <c r="H17" s="57">
        <f>CEILING('Шкафы Al 2'!H17*'Дополнительная комплектация'!$AS$1,'Дополнительная комплектация'!$AS$3)</f>
        <v>1762</v>
      </c>
      <c r="I17" s="57">
        <f>CEILING('Шкафы Al 2'!I17*'Дополнительная комплектация'!$AS$1,'Дополнительная комплектация'!$AS$3)</f>
        <v>1762</v>
      </c>
      <c r="J17" s="56">
        <f>CEILING('Шкафы Al 2'!J17*'Дополнительная комплектация'!$AS$1,'Дополнительная комплектация'!$AS$3)</f>
        <v>220</v>
      </c>
      <c r="K17" s="56">
        <f>CEILING('Шкафы Al 2'!K17*'Дополнительная комплектация'!$AS$1,'Дополнительная комплектация'!$AS$3)</f>
        <v>13</v>
      </c>
      <c r="L17" s="56">
        <f>CEILING('Шкафы Al 2'!L17*'Дополнительная комплектация'!$AS$1,'Дополнительная комплектация'!$AS$3)</f>
        <v>39</v>
      </c>
      <c r="M17" s="56">
        <f>CEILING('Шкафы Al 2'!M17*'Дополнительная комплектация'!$AS$1,'Дополнительная комплектация'!$AS$3)</f>
        <v>48</v>
      </c>
      <c r="N17" s="56">
        <f>CEILING('Шкафы Al 2'!N17*'Дополнительная комплектация'!$AS$1,'Дополнительная комплектация'!$AS$3)</f>
        <v>68</v>
      </c>
      <c r="O17" s="56">
        <f>CEILING('Шкафы Al 2'!O17*'Дополнительная комплектация'!$AS$1,'Дополнительная комплектация'!$AS$3)</f>
        <v>213</v>
      </c>
      <c r="P17" s="56">
        <f>CEILING('Шкафы Al 2'!P17*'Дополнительная комплектация'!$AS$1,'Дополнительная комплектация'!$AS$3)</f>
        <v>237</v>
      </c>
      <c r="Q17" s="56">
        <f>CEILING('Шкафы Al 2'!Q17*'Дополнительная комплектация'!$AS$1,'Дополнительная комплектация'!$AS$3)</f>
        <v>355</v>
      </c>
    </row>
    <row r="18" spans="1:17" ht="13.5" customHeight="1">
      <c r="A18" s="478"/>
      <c r="B18" s="481"/>
      <c r="C18" s="63" t="s">
        <v>770</v>
      </c>
      <c r="D18" s="57">
        <f>CEILING('Шкафы Al 2'!D18*'Дополнительная комплектация'!$AS$1,'Дополнительная комплектация'!$AS$3)</f>
        <v>1840</v>
      </c>
      <c r="E18" s="57">
        <f>CEILING('Шкафы Al 2'!E18*'Дополнительная комплектация'!$AS$1,'Дополнительная комплектация'!$AS$3)</f>
        <v>1840</v>
      </c>
      <c r="F18" s="57">
        <f>CEILING('Шкафы Al 2'!F18*'Дополнительная комплектация'!$AS$1,'Дополнительная комплектация'!$AS$3)</f>
        <v>1840</v>
      </c>
      <c r="G18" s="57">
        <f>CEILING('Шкафы Al 2'!G18*'Дополнительная комплектация'!$AS$1,'Дополнительная комплектация'!$AS$3)</f>
        <v>1840</v>
      </c>
      <c r="H18" s="57">
        <f>CEILING('Шкафы Al 2'!H18*'Дополнительная комплектация'!$AS$1,'Дополнительная комплектация'!$AS$3)</f>
        <v>1840</v>
      </c>
      <c r="I18" s="57">
        <f>CEILING('Шкафы Al 2'!I18*'Дополнительная комплектация'!$AS$1,'Дополнительная комплектация'!$AS$3)</f>
        <v>1840</v>
      </c>
      <c r="J18" s="56">
        <f>CEILING('Шкафы Al 2'!J18*'Дополнительная комплектация'!$AS$1,'Дополнительная комплектация'!$AS$3)</f>
        <v>220</v>
      </c>
      <c r="K18" s="56">
        <f>CEILING('Шкафы Al 2'!K18*'Дополнительная комплектация'!$AS$1,'Дополнительная комплектация'!$AS$3)</f>
        <v>15</v>
      </c>
      <c r="L18" s="56">
        <f>CEILING('Шкафы Al 2'!L18*'Дополнительная комплектация'!$AS$1,'Дополнительная комплектация'!$AS$3)</f>
        <v>45</v>
      </c>
      <c r="M18" s="56">
        <f>CEILING('Шкафы Al 2'!M18*'Дополнительная комплектация'!$AS$1,'Дополнительная комплектация'!$AS$3)</f>
        <v>56</v>
      </c>
      <c r="N18" s="56">
        <f>CEILING('Шкафы Al 2'!N18*'Дополнительная комплектация'!$AS$1,'Дополнительная комплектация'!$AS$3)</f>
        <v>80</v>
      </c>
      <c r="O18" s="56">
        <f>CEILING('Шкафы Al 2'!O18*'Дополнительная комплектация'!$AS$1,'Дополнительная комплектация'!$AS$3)</f>
        <v>250</v>
      </c>
      <c r="P18" s="56">
        <f>CEILING('Шкафы Al 2'!P18*'Дополнительная комплектация'!$AS$1,'Дополнительная комплектация'!$AS$3)</f>
        <v>278</v>
      </c>
      <c r="Q18" s="56">
        <f>CEILING('Шкафы Al 2'!Q18*'Дополнительная комплектация'!$AS$1,'Дополнительная комплектация'!$AS$3)</f>
        <v>428</v>
      </c>
    </row>
    <row r="19" spans="1:17" ht="13.5" customHeight="1">
      <c r="A19" s="478"/>
      <c r="B19" s="481"/>
      <c r="C19" s="63" t="s">
        <v>683</v>
      </c>
      <c r="D19" s="57">
        <f>CEILING('Шкафы Al 2'!D19*'Дополнительная комплектация'!$AS$1,'Дополнительная комплектация'!$AS$3)</f>
        <v>1927</v>
      </c>
      <c r="E19" s="57">
        <f>CEILING('Шкафы Al 2'!E19*'Дополнительная комплектация'!$AS$1,'Дополнительная комплектация'!$AS$3)</f>
        <v>1927</v>
      </c>
      <c r="F19" s="57">
        <f>CEILING('Шкафы Al 2'!F19*'Дополнительная комплектация'!$AS$1,'Дополнительная комплектация'!$AS$3)</f>
        <v>1927</v>
      </c>
      <c r="G19" s="57">
        <f>CEILING('Шкафы Al 2'!G19*'Дополнительная комплектация'!$AS$1,'Дополнительная комплектация'!$AS$3)</f>
        <v>1927</v>
      </c>
      <c r="H19" s="57">
        <f>CEILING('Шкафы Al 2'!H19*'Дополнительная комплектация'!$AS$1,'Дополнительная комплектация'!$AS$3)</f>
        <v>1927</v>
      </c>
      <c r="I19" s="57">
        <f>CEILING('Шкафы Al 2'!I19*'Дополнительная комплектация'!$AS$1,'Дополнительная комплектация'!$AS$3)</f>
        <v>1927</v>
      </c>
      <c r="J19" s="56">
        <f>CEILING('Шкафы Al 2'!J19*'Дополнительная комплектация'!$AS$1,'Дополнительная комплектация'!$AS$3)</f>
        <v>220</v>
      </c>
      <c r="K19" s="56">
        <f>CEILING('Шкафы Al 2'!K19*'Дополнительная комплектация'!$AS$1,'Дополнительная комплектация'!$AS$3)</f>
        <v>17</v>
      </c>
      <c r="L19" s="56">
        <f>CEILING('Шкафы Al 2'!L19*'Дополнительная комплектация'!$AS$1,'Дополнительная комплектация'!$AS$3)</f>
        <v>53</v>
      </c>
      <c r="M19" s="56">
        <f>CEILING('Шкафы Al 2'!M19*'Дополнительная комплектация'!$AS$1,'Дополнительная комплектация'!$AS$3)</f>
        <v>65</v>
      </c>
      <c r="N19" s="56">
        <f>CEILING('Шкафы Al 2'!N19*'Дополнительная комплектация'!$AS$1,'Дополнительная комплектация'!$AS$3)</f>
        <v>92</v>
      </c>
      <c r="O19" s="56">
        <f>CEILING('Шкафы Al 2'!O19*'Дополнительная комплектация'!$AS$1,'Дополнительная комплектация'!$AS$3)</f>
        <v>287</v>
      </c>
      <c r="P19" s="56">
        <f>CEILING('Шкафы Al 2'!P19*'Дополнительная комплектация'!$AS$1,'Дополнительная комплектация'!$AS$3)</f>
        <v>319</v>
      </c>
      <c r="Q19" s="56">
        <f>CEILING('Шкафы Al 2'!Q19*'Дополнительная комплектация'!$AS$1,'Дополнительная комплектация'!$AS$3)</f>
        <v>503</v>
      </c>
    </row>
    <row r="20" spans="1:17" ht="13.5" customHeight="1">
      <c r="A20" s="478"/>
      <c r="B20" s="481"/>
      <c r="C20" s="63" t="s">
        <v>769</v>
      </c>
      <c r="D20" s="57">
        <f>CEILING('Шкафы Al 2'!D20*'Дополнительная комплектация'!$AS$1,'Дополнительная комплектация'!$AS$3)</f>
        <v>2012</v>
      </c>
      <c r="E20" s="57">
        <f>CEILING('Шкафы Al 2'!E20*'Дополнительная комплектация'!$AS$1,'Дополнительная комплектация'!$AS$3)</f>
        <v>2012</v>
      </c>
      <c r="F20" s="57">
        <f>CEILING('Шкафы Al 2'!F20*'Дополнительная комплектация'!$AS$1,'Дополнительная комплектация'!$AS$3)</f>
        <v>2012</v>
      </c>
      <c r="G20" s="57">
        <f>CEILING('Шкафы Al 2'!G20*'Дополнительная комплектация'!$AS$1,'Дополнительная комплектация'!$AS$3)</f>
        <v>2012</v>
      </c>
      <c r="H20" s="57">
        <f>CEILING('Шкафы Al 2'!H20*'Дополнительная комплектация'!$AS$1,'Дополнительная комплектация'!$AS$3)</f>
        <v>2012</v>
      </c>
      <c r="I20" s="57">
        <f>CEILING('Шкафы Al 2'!I20*'Дополнительная комплектация'!$AS$1,'Дополнительная комплектация'!$AS$3)</f>
        <v>2012</v>
      </c>
      <c r="J20" s="56">
        <f>CEILING('Шкафы Al 2'!J20*'Дополнительная комплектация'!$AS$1,'Дополнительная комплектация'!$AS$3)</f>
        <v>220</v>
      </c>
      <c r="K20" s="56">
        <f>CEILING('Шкафы Al 2'!K20*'Дополнительная комплектация'!$AS$1,'Дополнительная комплектация'!$AS$3)</f>
        <v>19</v>
      </c>
      <c r="L20" s="56">
        <f>CEILING('Шкафы Al 2'!L20*'Дополнительная комплектация'!$AS$1,'Дополнительная комплектация'!$AS$3)</f>
        <v>59</v>
      </c>
      <c r="M20" s="56">
        <f>CEILING('Шкафы Al 2'!M20*'Дополнительная комплектация'!$AS$1,'Дополнительная комплектация'!$AS$3)</f>
        <v>73</v>
      </c>
      <c r="N20" s="56">
        <f>CEILING('Шкафы Al 2'!N20*'Дополнительная комплектация'!$AS$1,'Дополнительная комплектация'!$AS$3)</f>
        <v>103</v>
      </c>
      <c r="O20" s="56">
        <f>CEILING('Шкафы Al 2'!O20*'Дополнительная комплектация'!$AS$1,'Дополнительная комплектация'!$AS$3)</f>
        <v>252</v>
      </c>
      <c r="P20" s="56">
        <f>CEILING('Шкафы Al 2'!P20*'Дополнительная комплектация'!$AS$1,'Дополнительная комплектация'!$AS$3)</f>
        <v>288</v>
      </c>
      <c r="Q20" s="56">
        <f>CEILING('Шкафы Al 2'!Q20*'Дополнительная комплектация'!$AS$1,'Дополнительная комплектация'!$AS$3)</f>
        <v>576</v>
      </c>
    </row>
    <row r="21" spans="1:17" ht="13.5" customHeight="1">
      <c r="A21" s="478"/>
      <c r="B21" s="481"/>
      <c r="C21" s="63" t="s">
        <v>734</v>
      </c>
      <c r="D21" s="57">
        <f>CEILING('Шкафы Al 2'!D21*'Дополнительная комплектация'!$AS$1,'Дополнительная комплектация'!$AS$3)</f>
        <v>2112</v>
      </c>
      <c r="E21" s="57">
        <f>CEILING('Шкафы Al 2'!E21*'Дополнительная комплектация'!$AS$1,'Дополнительная комплектация'!$AS$3)</f>
        <v>2112</v>
      </c>
      <c r="F21" s="57">
        <f>CEILING('Шкафы Al 2'!F21*'Дополнительная комплектация'!$AS$1,'Дополнительная комплектация'!$AS$3)</f>
        <v>2112</v>
      </c>
      <c r="G21" s="57">
        <f>CEILING('Шкафы Al 2'!G21*'Дополнительная комплектация'!$AS$1,'Дополнительная комплектация'!$AS$3)</f>
        <v>2112</v>
      </c>
      <c r="H21" s="57">
        <f>CEILING('Шкафы Al 2'!H21*'Дополнительная комплектация'!$AS$1,'Дополнительная комплектация'!$AS$3)</f>
        <v>2112</v>
      </c>
      <c r="I21" s="57">
        <f>CEILING('Шкафы Al 2'!I21*'Дополнительная комплектация'!$AS$1,'Дополнительная комплектация'!$AS$3)</f>
        <v>2112</v>
      </c>
      <c r="J21" s="56">
        <f>CEILING('Шкафы Al 2'!J21*'Дополнительная комплектация'!$AS$1,'Дополнительная комплектация'!$AS$3)</f>
        <v>220</v>
      </c>
      <c r="K21" s="56">
        <f>CEILING('Шкафы Al 2'!K21*'Дополнительная комплектация'!$AS$1,'Дополнительная комплектация'!$AS$3)</f>
        <v>21</v>
      </c>
      <c r="L21" s="56">
        <f>CEILING('Шкафы Al 2'!L21*'Дополнительная комплектация'!$AS$1,'Дополнительная комплектация'!$AS$3)</f>
        <v>66</v>
      </c>
      <c r="M21" s="56">
        <f>CEILING('Шкафы Al 2'!M21*'Дополнительная комплектация'!$AS$1,'Дополнительная комплектация'!$AS$3)</f>
        <v>81</v>
      </c>
      <c r="N21" s="56">
        <f>CEILING('Шкафы Al 2'!N21*'Дополнительная комплектация'!$AS$1,'Дополнительная комплектация'!$AS$3)</f>
        <v>115</v>
      </c>
      <c r="O21" s="56">
        <f>CEILING('Шкафы Al 2'!O21*'Дополнительная комплектация'!$AS$1,'Дополнительная комплектация'!$AS$3)</f>
        <v>360</v>
      </c>
      <c r="P21" s="56">
        <f>CEILING('Шкафы Al 2'!P21*'Дополнительная комплектация'!$AS$1,'Дополнительная комплектация'!$AS$3)</f>
        <v>400</v>
      </c>
      <c r="Q21" s="56">
        <f>CEILING('Шкафы Al 2'!Q21*'Дополнительная комплектация'!$AS$1,'Дополнительная комплектация'!$AS$3)</f>
        <v>649</v>
      </c>
    </row>
    <row r="22" spans="1:17" ht="13.5" customHeight="1">
      <c r="A22" s="479"/>
      <c r="B22" s="488"/>
      <c r="C22" s="63" t="s">
        <v>729</v>
      </c>
      <c r="D22" s="57">
        <f>CEILING('Шкафы Al 2'!D22*'Дополнительная комплектация'!$AS$1,'Дополнительная комплектация'!$AS$3)</f>
        <v>2344</v>
      </c>
      <c r="E22" s="57">
        <f>CEILING('Шкафы Al 2'!E22*'Дополнительная комплектация'!$AS$1,'Дополнительная комплектация'!$AS$3)</f>
        <v>2344</v>
      </c>
      <c r="F22" s="57">
        <f>CEILING('Шкафы Al 2'!F22*'Дополнительная комплектация'!$AS$1,'Дополнительная комплектация'!$AS$3)</f>
        <v>2344</v>
      </c>
      <c r="G22" s="57">
        <f>CEILING('Шкафы Al 2'!G22*'Дополнительная комплектация'!$AS$1,'Дополнительная комплектация'!$AS$3)</f>
        <v>2344</v>
      </c>
      <c r="H22" s="57">
        <f>CEILING('Шкафы Al 2'!H22*'Дополнительная комплектация'!$AS$1,'Дополнительная комплектация'!$AS$3)</f>
        <v>2344</v>
      </c>
      <c r="I22" s="57">
        <f>CEILING('Шкафы Al 2'!I22*'Дополнительная комплектация'!$AS$1,'Дополнительная комплектация'!$AS$3)</f>
        <v>2344</v>
      </c>
      <c r="J22" s="56">
        <f>CEILING('Шкафы Al 2'!J22*'Дополнительная комплектация'!$AS$1,'Дополнительная комплектация'!$AS$3)</f>
        <v>220</v>
      </c>
      <c r="K22" s="56">
        <f>CEILING('Шкафы Al 2'!K22*'Дополнительная комплектация'!$AS$1,'Дополнительная комплектация'!$AS$3)</f>
        <v>26</v>
      </c>
      <c r="L22" s="56">
        <f>CEILING('Шкафы Al 2'!L22*'Дополнительная комплектация'!$AS$1,'Дополнительная комплектация'!$AS$3)</f>
        <v>79</v>
      </c>
      <c r="M22" s="56">
        <f>CEILING('Шкафы Al 2'!M22*'Дополнительная комплектация'!$AS$1,'Дополнительная комплектация'!$AS$3)</f>
        <v>98</v>
      </c>
      <c r="N22" s="56">
        <f>CEILING('Шкафы Al 2'!N22*'Дополнительная комплектация'!$AS$1,'Дополнительная комплектация'!$AS$3)</f>
        <v>139</v>
      </c>
      <c r="O22" s="56">
        <f>CEILING('Шкафы Al 2'!O22*'Дополнительная комплектация'!$AS$1,'Дополнительная комплектация'!$AS$3)</f>
        <v>434</v>
      </c>
      <c r="P22" s="56">
        <f>CEILING('Шкафы Al 2'!P22*'Дополнительная комплектация'!$AS$1,'Дополнительная комплектация'!$AS$3)</f>
        <v>482</v>
      </c>
      <c r="Q22" s="56">
        <f>CEILING('Шкафы Al 2'!Q22*'Дополнительная комплектация'!$AS$1,'Дополнительная комплектация'!$AS$3)</f>
        <v>797</v>
      </c>
    </row>
    <row r="23" spans="1:17" ht="13.5" customHeight="1">
      <c r="A23" s="477"/>
      <c r="B23" s="480" t="s">
        <v>797</v>
      </c>
      <c r="C23" s="63" t="s">
        <v>729</v>
      </c>
      <c r="D23" s="57">
        <f>CEILING('Шкафы Al 2'!D23*'Дополнительная комплектация'!$AS$1,'Дополнительная комплектация'!$AS$3)</f>
        <v>2363</v>
      </c>
      <c r="E23" s="57">
        <f>CEILING('Шкафы Al 2'!E23*'Дополнительная комплектация'!$AS$1,'Дополнительная комплектация'!$AS$3)</f>
        <v>2363</v>
      </c>
      <c r="F23" s="57">
        <f>CEILING('Шкафы Al 2'!F23*'Дополнительная комплектация'!$AS$1,'Дополнительная комплектация'!$AS$3)</f>
        <v>2363</v>
      </c>
      <c r="G23" s="57">
        <f>CEILING('Шкафы Al 2'!G23*'Дополнительная комплектация'!$AS$1,'Дополнительная комплектация'!$AS$3)</f>
        <v>2363</v>
      </c>
      <c r="H23" s="57">
        <f>CEILING('Шкафы Al 2'!H23*'Дополнительная комплектация'!$AS$1,'Дополнительная комплектация'!$AS$3)</f>
        <v>2363</v>
      </c>
      <c r="I23" s="57">
        <f>CEILING('Шкафы Al 2'!I23*'Дополнительная комплектация'!$AS$1,'Дополнительная комплектация'!$AS$3)</f>
        <v>2363</v>
      </c>
      <c r="J23" s="56">
        <f>CEILING('Шкафы Al 2'!J23*'Дополнительная комплектация'!$AS$1,'Дополнительная комплектация'!$AS$3)</f>
        <v>440</v>
      </c>
      <c r="K23" s="56">
        <f>CEILING('Шкафы Al 2'!K23*'Дополнительная комплектация'!$AS$1,'Дополнительная комплектация'!$AS$3)</f>
        <v>16</v>
      </c>
      <c r="L23" s="56">
        <f>CEILING('Шкафы Al 2'!L23*'Дополнительная комплектация'!$AS$1,'Дополнительная комплектация'!$AS$3)</f>
        <v>50</v>
      </c>
      <c r="M23" s="56">
        <f>CEILING('Шкафы Al 2'!M23*'Дополнительная комплектация'!$AS$1,'Дополнительная комплектация'!$AS$3)</f>
        <v>62</v>
      </c>
      <c r="N23" s="56">
        <f>CEILING('Шкафы Al 2'!N23*'Дополнительная комплектация'!$AS$1,'Дополнительная комплектация'!$AS$3)</f>
        <v>88</v>
      </c>
      <c r="O23" s="56">
        <f>CEILING('Шкафы Al 2'!O23*'Дополнительная комплектация'!$AS$1,'Дополнительная комплектация'!$AS$3)</f>
        <v>276</v>
      </c>
      <c r="P23" s="56">
        <f>CEILING('Шкафы Al 2'!P23*'Дополнительная комплектация'!$AS$1,'Дополнительная комплектация'!$AS$3)</f>
        <v>306</v>
      </c>
      <c r="Q23" s="56">
        <f>CEILING('Шкафы Al 2'!Q23*'Дополнительная комплектация'!$AS$1,'Дополнительная комплектация'!$AS$3)</f>
        <v>410</v>
      </c>
    </row>
    <row r="24" spans="1:17" ht="12.75" customHeight="1">
      <c r="A24" s="478"/>
      <c r="B24" s="481"/>
      <c r="C24" s="63" t="s">
        <v>656</v>
      </c>
      <c r="D24" s="57">
        <f>CEILING('Шкафы Al 2'!D24*'Дополнительная комплектация'!$AS$1,'Дополнительная комплектация'!$AS$3)</f>
        <v>2507</v>
      </c>
      <c r="E24" s="57">
        <f>CEILING('Шкафы Al 2'!E24*'Дополнительная комплектация'!$AS$1,'Дополнительная комплектация'!$AS$3)</f>
        <v>2507</v>
      </c>
      <c r="F24" s="57">
        <f>CEILING('Шкафы Al 2'!F24*'Дополнительная комплектация'!$AS$1,'Дополнительная комплектация'!$AS$3)</f>
        <v>2507</v>
      </c>
      <c r="G24" s="57">
        <f>CEILING('Шкафы Al 2'!G24*'Дополнительная комплектация'!$AS$1,'Дополнительная комплектация'!$AS$3)</f>
        <v>2507</v>
      </c>
      <c r="H24" s="57">
        <f>CEILING('Шкафы Al 2'!H24*'Дополнительная комплектация'!$AS$1,'Дополнительная комплектация'!$AS$3)</f>
        <v>2507</v>
      </c>
      <c r="I24" s="57">
        <f>CEILING('Шкафы Al 2'!I24*'Дополнительная комплектация'!$AS$1,'Дополнительная комплектация'!$AS$3)</f>
        <v>2507</v>
      </c>
      <c r="J24" s="56">
        <f>CEILING('Шкафы Al 2'!J24*'Дополнительная комплектация'!$AS$1,'Дополнительная комплектация'!$AS$3)</f>
        <v>440</v>
      </c>
      <c r="K24" s="56">
        <f>CEILING('Шкафы Al 2'!K24*'Дополнительная комплектация'!$AS$1,'Дополнительная комплектация'!$AS$3)</f>
        <v>18</v>
      </c>
      <c r="L24" s="56">
        <f>CEILING('Шкафы Al 2'!L24*'Дополнительная комплектация'!$AS$1,'Дополнительная комплектация'!$AS$3)</f>
        <v>58</v>
      </c>
      <c r="M24" s="56">
        <f>CEILING('Шкафы Al 2'!M24*'Дополнительная комплектация'!$AS$1,'Дополнительная комплектация'!$AS$3)</f>
        <v>72</v>
      </c>
      <c r="N24" s="56">
        <f>CEILING('Шкафы Al 2'!N24*'Дополнительная комплектация'!$AS$1,'Дополнительная комплектация'!$AS$3)</f>
        <v>102</v>
      </c>
      <c r="O24" s="56">
        <f>CEILING('Шкафы Al 2'!O24*'Дополнительная комплектация'!$AS$1,'Дополнительная комплектация'!$AS$3)</f>
        <v>324</v>
      </c>
      <c r="P24" s="56">
        <f>CEILING('Шкафы Al 2'!P24*'Дополнительная комплектация'!$AS$1,'Дополнительная комплектация'!$AS$3)</f>
        <v>360</v>
      </c>
      <c r="Q24" s="56">
        <f>CEILING('Шкафы Al 2'!Q24*'Дополнительная комплектация'!$AS$1,'Дополнительная комплектация'!$AS$3)</f>
        <v>504</v>
      </c>
    </row>
    <row r="25" spans="1:17" ht="12.75" customHeight="1">
      <c r="A25" s="478"/>
      <c r="B25" s="481"/>
      <c r="C25" s="63" t="s">
        <v>785</v>
      </c>
      <c r="D25" s="57">
        <f>CEILING('Шкафы Al 2'!D25*'Дополнительная комплектация'!$AS$1,'Дополнительная комплектация'!$AS$3)</f>
        <v>2639</v>
      </c>
      <c r="E25" s="57">
        <f>CEILING('Шкафы Al 2'!E25*'Дополнительная комплектация'!$AS$1,'Дополнительная комплектация'!$AS$3)</f>
        <v>2639</v>
      </c>
      <c r="F25" s="57">
        <f>CEILING('Шкафы Al 2'!F25*'Дополнительная комплектация'!$AS$1,'Дополнительная комплектация'!$AS$3)</f>
        <v>2639</v>
      </c>
      <c r="G25" s="57">
        <f>CEILING('Шкафы Al 2'!G25*'Дополнительная комплектация'!$AS$1,'Дополнительная комплектация'!$AS$3)</f>
        <v>2639</v>
      </c>
      <c r="H25" s="57">
        <f>CEILING('Шкафы Al 2'!H25*'Дополнительная комплектация'!$AS$1,'Дополнительная комплектация'!$AS$3)</f>
        <v>2639</v>
      </c>
      <c r="I25" s="57">
        <f>CEILING('Шкафы Al 2'!I25*'Дополнительная комплектация'!$AS$1,'Дополнительная комплектация'!$AS$3)</f>
        <v>2639</v>
      </c>
      <c r="J25" s="56">
        <f>CEILING('Шкафы Al 2'!J25*'Дополнительная комплектация'!$AS$1,'Дополнительная комплектация'!$AS$3)</f>
        <v>440</v>
      </c>
      <c r="K25" s="56">
        <f>CEILING('Шкафы Al 2'!K25*'Дополнительная комплектация'!$AS$1,'Дополнительная комплектация'!$AS$3)</f>
        <v>22</v>
      </c>
      <c r="L25" s="56">
        <f>CEILING('Шкафы Al 2'!L25*'Дополнительная комплектация'!$AS$1,'Дополнительная комплектация'!$AS$3)</f>
        <v>68</v>
      </c>
      <c r="M25" s="56">
        <f>CEILING('Шкафы Al 2'!M25*'Дополнительная комплектация'!$AS$1,'Дополнительная комплектация'!$AS$3)</f>
        <v>84</v>
      </c>
      <c r="N25" s="56">
        <f>CEILING('Шкафы Al 2'!N25*'Дополнительная комплектация'!$AS$1,'Дополнительная комплектация'!$AS$3)</f>
        <v>118</v>
      </c>
      <c r="O25" s="56">
        <f>CEILING('Шкафы Al 2'!O25*'Дополнительная комплектация'!$AS$1,'Дополнительная комплектация'!$AS$3)</f>
        <v>372</v>
      </c>
      <c r="P25" s="56">
        <f>CEILING('Шкафы Al 2'!P25*'Дополнительная комплектация'!$AS$1,'Дополнительная комплектация'!$AS$3)</f>
        <v>412</v>
      </c>
      <c r="Q25" s="56">
        <f>CEILING('Шкафы Al 2'!Q25*'Дополнительная комплектация'!$AS$1,'Дополнительная комплектация'!$AS$3)</f>
        <v>600</v>
      </c>
    </row>
    <row r="26" spans="1:17" ht="12.75" customHeight="1">
      <c r="A26" s="478"/>
      <c r="B26" s="481"/>
      <c r="C26" s="63" t="s">
        <v>654</v>
      </c>
      <c r="D26" s="57">
        <f>CEILING('Шкафы Al 2'!D26*'Дополнительная комплектация'!$AS$1,'Дополнительная комплектация'!$AS$3)</f>
        <v>2793</v>
      </c>
      <c r="E26" s="57">
        <f>CEILING('Шкафы Al 2'!E26*'Дополнительная комплектация'!$AS$1,'Дополнительная комплектация'!$AS$3)</f>
        <v>2793</v>
      </c>
      <c r="F26" s="57">
        <f>CEILING('Шкафы Al 2'!F26*'Дополнительная комплектация'!$AS$1,'Дополнительная комплектация'!$AS$3)</f>
        <v>2793</v>
      </c>
      <c r="G26" s="57">
        <f>CEILING('Шкафы Al 2'!G26*'Дополнительная комплектация'!$AS$1,'Дополнительная комплектация'!$AS$3)</f>
        <v>2793</v>
      </c>
      <c r="H26" s="57">
        <f>CEILING('Шкафы Al 2'!H26*'Дополнительная комплектация'!$AS$1,'Дополнительная комплектация'!$AS$3)</f>
        <v>2793</v>
      </c>
      <c r="I26" s="57">
        <f>CEILING('Шкафы Al 2'!I26*'Дополнительная комплектация'!$AS$1,'Дополнительная комплектация'!$AS$3)</f>
        <v>2793</v>
      </c>
      <c r="J26" s="56">
        <f>CEILING('Шкафы Al 2'!J26*'Дополнительная комплектация'!$AS$1,'Дополнительная комплектация'!$AS$3)</f>
        <v>440</v>
      </c>
      <c r="K26" s="56">
        <f>CEILING('Шкафы Al 2'!K26*'Дополнительная комплектация'!$AS$1,'Дополнительная комплектация'!$AS$3)</f>
        <v>24</v>
      </c>
      <c r="L26" s="56">
        <f>CEILING('Шкафы Al 2'!L26*'Дополнительная комплектация'!$AS$1,'Дополнительная комплектация'!$AS$3)</f>
        <v>76</v>
      </c>
      <c r="M26" s="56">
        <f>CEILING('Шкафы Al 2'!M26*'Дополнительная комплектация'!$AS$1,'Дополнительная комплектация'!$AS$3)</f>
        <v>94</v>
      </c>
      <c r="N26" s="56">
        <f>CEILING('Шкафы Al 2'!N26*'Дополнительная комплектация'!$AS$1,'Дополнительная комплектация'!$AS$3)</f>
        <v>134</v>
      </c>
      <c r="O26" s="56">
        <f>CEILING('Шкафы Al 2'!O26*'Дополнительная комплектация'!$AS$1,'Дополнительная комплектация'!$AS$3)</f>
        <v>418</v>
      </c>
      <c r="P26" s="56">
        <f>CEILING('Шкафы Al 2'!P26*'Дополнительная комплектация'!$AS$1,'Дополнительная комплектация'!$AS$3)</f>
        <v>466</v>
      </c>
      <c r="Q26" s="56">
        <f>CEILING('Шкафы Al 2'!Q26*'Дополнительная комплектация'!$AS$1,'Дополнительная комплектация'!$AS$3)</f>
        <v>696</v>
      </c>
    </row>
    <row r="27" spans="1:17" ht="12.75" customHeight="1">
      <c r="A27" s="478"/>
      <c r="B27" s="488"/>
      <c r="C27" s="63" t="s">
        <v>653</v>
      </c>
      <c r="D27" s="57">
        <f>CEILING('Шкафы Al 2'!D27*'Дополнительная комплектация'!$AS$1,'Дополнительная комплектация'!$AS$3)</f>
        <v>2922</v>
      </c>
      <c r="E27" s="57">
        <f>CEILING('Шкафы Al 2'!E27*'Дополнительная комплектация'!$AS$1,'Дополнительная комплектация'!$AS$3)</f>
        <v>2922</v>
      </c>
      <c r="F27" s="57">
        <f>CEILING('Шкафы Al 2'!F27*'Дополнительная комплектация'!$AS$1,'Дополнительная комплектация'!$AS$3)</f>
        <v>2922</v>
      </c>
      <c r="G27" s="57">
        <f>CEILING('Шкафы Al 2'!G27*'Дополнительная комплектация'!$AS$1,'Дополнительная комплектация'!$AS$3)</f>
        <v>2922</v>
      </c>
      <c r="H27" s="57">
        <f>CEILING('Шкафы Al 2'!H27*'Дополнительная комплектация'!$AS$1,'Дополнительная комплектация'!$AS$3)</f>
        <v>2922</v>
      </c>
      <c r="I27" s="57">
        <f>CEILING('Шкафы Al 2'!I27*'Дополнительная комплектация'!$AS$1,'Дополнительная комплектация'!$AS$3)</f>
        <v>2922</v>
      </c>
      <c r="J27" s="56">
        <f>CEILING('Шкафы Al 2'!J27*'Дополнительная комплектация'!$AS$1,'Дополнительная комплектация'!$AS$3)</f>
        <v>440</v>
      </c>
      <c r="K27" s="56">
        <f>CEILING('Шкафы Al 2'!K27*'Дополнительная комплектация'!$AS$1,'Дополнительная комплектация'!$AS$3)</f>
        <v>28</v>
      </c>
      <c r="L27" s="56">
        <f>CEILING('Шкафы Al 2'!L27*'Дополнительная комплектация'!$AS$1,'Дополнительная комплектация'!$AS$3)</f>
        <v>84</v>
      </c>
      <c r="M27" s="56">
        <f>CEILING('Шкафы Al 2'!M27*'Дополнительная комплектация'!$AS$1,'Дополнительная комплектация'!$AS$3)</f>
        <v>106</v>
      </c>
      <c r="N27" s="56">
        <f>CEILING('Шкафы Al 2'!N27*'Дополнительная комплектация'!$AS$1,'Дополнительная комплектация'!$AS$3)</f>
        <v>148</v>
      </c>
      <c r="O27" s="56">
        <f>CEILING('Шкафы Al 2'!O27*'Дополнительная комплектация'!$AS$1,'Дополнительная комплектация'!$AS$3)</f>
        <v>466</v>
      </c>
      <c r="P27" s="56">
        <f>CEILING('Шкафы Al 2'!P27*'Дополнительная комплектация'!$AS$1,'Дополнительная комплектация'!$AS$3)</f>
        <v>518</v>
      </c>
      <c r="Q27" s="56">
        <f>CEILING('Шкафы Al 2'!Q27*'Дополнительная комплектация'!$AS$1,'Дополнительная комплектация'!$AS$3)</f>
        <v>790</v>
      </c>
    </row>
    <row r="28" spans="1:17" ht="12.75" customHeight="1">
      <c r="A28" s="478"/>
      <c r="B28" s="480" t="s">
        <v>796</v>
      </c>
      <c r="C28" s="63" t="s">
        <v>729</v>
      </c>
      <c r="D28" s="57">
        <f>CEILING('Шкафы Al 2'!D28*'Дополнительная комплектация'!$AS$1,'Дополнительная комплектация'!$AS$3)</f>
        <v>2556</v>
      </c>
      <c r="E28" s="57">
        <f>CEILING('Шкафы Al 2'!E28*'Дополнительная комплектация'!$AS$1,'Дополнительная комплектация'!$AS$3)</f>
        <v>2556</v>
      </c>
      <c r="F28" s="57">
        <f>CEILING('Шкафы Al 2'!F28*'Дополнительная комплектация'!$AS$1,'Дополнительная комплектация'!$AS$3)</f>
        <v>2556</v>
      </c>
      <c r="G28" s="57">
        <f>CEILING('Шкафы Al 2'!G28*'Дополнительная комплектация'!$AS$1,'Дополнительная комплектация'!$AS$3)</f>
        <v>2556</v>
      </c>
      <c r="H28" s="57">
        <f>CEILING('Шкафы Al 2'!H28*'Дополнительная комплектация'!$AS$1,'Дополнительная комплектация'!$AS$3)</f>
        <v>2556</v>
      </c>
      <c r="I28" s="57">
        <f>CEILING('Шкафы Al 2'!I28*'Дополнительная комплектация'!$AS$1,'Дополнительная комплектация'!$AS$3)</f>
        <v>2556</v>
      </c>
      <c r="J28" s="56">
        <f>CEILING('Шкафы Al 2'!J28*'Дополнительная комплектация'!$AS$1,'Дополнительная комплектация'!$AS$3)</f>
        <v>440</v>
      </c>
      <c r="K28" s="56">
        <f>CEILING('Шкафы Al 2'!K28*'Дополнительная комплектация'!$AS$1,'Дополнительная комплектация'!$AS$3)</f>
        <v>18</v>
      </c>
      <c r="L28" s="56">
        <f>CEILING('Шкафы Al 2'!L28*'Дополнительная комплектация'!$AS$1,'Дополнительная комплектация'!$AS$3)</f>
        <v>60</v>
      </c>
      <c r="M28" s="56">
        <f>CEILING('Шкафы Al 2'!M28*'Дополнительная комплектация'!$AS$1,'Дополнительная комплектация'!$AS$3)</f>
        <v>74</v>
      </c>
      <c r="N28" s="56">
        <f>CEILING('Шкафы Al 2'!N28*'Дополнительная комплектация'!$AS$1,'Дополнительная комплектация'!$AS$3)</f>
        <v>106</v>
      </c>
      <c r="O28" s="56">
        <f>CEILING('Шкафы Al 2'!O28*'Дополнительная комплектация'!$AS$1,'Дополнительная комплектация'!$AS$3)</f>
        <v>332</v>
      </c>
      <c r="P28" s="56">
        <f>CEILING('Шкафы Al 2'!P28*'Дополнительная комплектация'!$AS$1,'Дополнительная комплектация'!$AS$3)</f>
        <v>368</v>
      </c>
      <c r="Q28" s="56">
        <f>CEILING('Шкафы Al 2'!Q28*'Дополнительная комплектация'!$AS$1,'Дополнительная комплектация'!$AS$3)</f>
        <v>524</v>
      </c>
    </row>
    <row r="29" spans="1:17" ht="12.75" customHeight="1">
      <c r="A29" s="478"/>
      <c r="B29" s="481"/>
      <c r="C29" s="63" t="s">
        <v>656</v>
      </c>
      <c r="D29" s="57">
        <f>CEILING('Шкафы Al 2'!D29*'Дополнительная комплектация'!$AS$1,'Дополнительная комплектация'!$AS$3)</f>
        <v>2728</v>
      </c>
      <c r="E29" s="57">
        <f>CEILING('Шкафы Al 2'!E29*'Дополнительная комплектация'!$AS$1,'Дополнительная комплектация'!$AS$3)</f>
        <v>2728</v>
      </c>
      <c r="F29" s="57">
        <f>CEILING('Шкафы Al 2'!F29*'Дополнительная комплектация'!$AS$1,'Дополнительная комплектация'!$AS$3)</f>
        <v>2728</v>
      </c>
      <c r="G29" s="57">
        <f>CEILING('Шкафы Al 2'!G29*'Дополнительная комплектация'!$AS$1,'Дополнительная комплектация'!$AS$3)</f>
        <v>2728</v>
      </c>
      <c r="H29" s="57">
        <f>CEILING('Шкафы Al 2'!H29*'Дополнительная комплектация'!$AS$1,'Дополнительная комплектация'!$AS$3)</f>
        <v>2728</v>
      </c>
      <c r="I29" s="57">
        <f>CEILING('Шкафы Al 2'!I29*'Дополнительная комплектация'!$AS$1,'Дополнительная комплектация'!$AS$3)</f>
        <v>2728</v>
      </c>
      <c r="J29" s="56">
        <f>CEILING('Шкафы Al 2'!J29*'Дополнительная комплектация'!$AS$1,'Дополнительная комплектация'!$AS$3)</f>
        <v>440</v>
      </c>
      <c r="K29" s="56">
        <f>CEILING('Шкафы Al 2'!K29*'Дополнительная комплектация'!$AS$1,'Дополнительная комплектация'!$AS$3)</f>
        <v>22</v>
      </c>
      <c r="L29" s="56">
        <f>CEILING('Шкафы Al 2'!L29*'Дополнительная комплектация'!$AS$1,'Дополнительная комплектация'!$AS$3)</f>
        <v>72</v>
      </c>
      <c r="M29" s="56">
        <f>CEILING('Шкафы Al 2'!M29*'Дополнительная комплектация'!$AS$1,'Дополнительная комплектация'!$AS$3)</f>
        <v>88</v>
      </c>
      <c r="N29" s="56">
        <f>CEILING('Шкафы Al 2'!N29*'Дополнительная комплектация'!$AS$1,'Дополнительная комплектация'!$AS$3)</f>
        <v>124</v>
      </c>
      <c r="O29" s="56">
        <f>CEILING('Шкафы Al 2'!O29*'Дополнительная комплектация'!$AS$1,'Дополнительная комплектация'!$AS$3)</f>
        <v>390</v>
      </c>
      <c r="P29" s="56">
        <f>CEILING('Шкафы Al 2'!P29*'Дополнительная комплектация'!$AS$1,'Дополнительная комплектация'!$AS$3)</f>
        <v>434</v>
      </c>
      <c r="Q29" s="56">
        <f>CEILING('Шкафы Al 2'!Q29*'Дополнительная комплектация'!$AS$1,'Дополнительная комплектация'!$AS$3)</f>
        <v>636</v>
      </c>
    </row>
    <row r="30" spans="1:17" ht="12.75" customHeight="1">
      <c r="A30" s="478"/>
      <c r="B30" s="481"/>
      <c r="C30" s="63" t="s">
        <v>785</v>
      </c>
      <c r="D30" s="57">
        <f>CEILING('Шкафы Al 2'!D30*'Дополнительная комплектация'!$AS$1,'Дополнительная комплектация'!$AS$3)</f>
        <v>2881</v>
      </c>
      <c r="E30" s="57">
        <f>CEILING('Шкафы Al 2'!E30*'Дополнительная комплектация'!$AS$1,'Дополнительная комплектация'!$AS$3)</f>
        <v>2881</v>
      </c>
      <c r="F30" s="57">
        <f>CEILING('Шкафы Al 2'!F30*'Дополнительная комплектация'!$AS$1,'Дополнительная комплектация'!$AS$3)</f>
        <v>2881</v>
      </c>
      <c r="G30" s="57">
        <f>CEILING('Шкафы Al 2'!G30*'Дополнительная комплектация'!$AS$1,'Дополнительная комплектация'!$AS$3)</f>
        <v>2881</v>
      </c>
      <c r="H30" s="57">
        <f>CEILING('Шкафы Al 2'!H30*'Дополнительная комплектация'!$AS$1,'Дополнительная комплектация'!$AS$3)</f>
        <v>2881</v>
      </c>
      <c r="I30" s="57">
        <f>CEILING('Шкафы Al 2'!I30*'Дополнительная комплектация'!$AS$1,'Дополнительная комплектация'!$AS$3)</f>
        <v>2881</v>
      </c>
      <c r="J30" s="56">
        <f>CEILING('Шкафы Al 2'!J30*'Дополнительная комплектация'!$AS$1,'Дополнительная комплектация'!$AS$3)</f>
        <v>440</v>
      </c>
      <c r="K30" s="56">
        <f>CEILING('Шкафы Al 2'!K30*'Дополнительная комплектация'!$AS$1,'Дополнительная комплектация'!$AS$3)</f>
        <v>26</v>
      </c>
      <c r="L30" s="56">
        <f>CEILING('Шкафы Al 2'!L30*'Дополнительная комплектация'!$AS$1,'Дополнительная комплектация'!$AS$3)</f>
        <v>82</v>
      </c>
      <c r="M30" s="56">
        <f>CEILING('Шкафы Al 2'!M30*'Дополнительная комплектация'!$AS$1,'Дополнительная комплектация'!$AS$3)</f>
        <v>102</v>
      </c>
      <c r="N30" s="56">
        <f>CEILING('Шкафы Al 2'!N30*'Дополнительная комплектация'!$AS$1,'Дополнительная комплектация'!$AS$3)</f>
        <v>144</v>
      </c>
      <c r="O30" s="56">
        <f>CEILING('Шкафы Al 2'!O30*'Дополнительная комплектация'!$AS$1,'Дополнительная комплектация'!$AS$3)</f>
        <v>448</v>
      </c>
      <c r="P30" s="56">
        <f>CEILING('Шкафы Al 2'!P30*'Дополнительная комплектация'!$AS$1,'Дополнительная комплектация'!$AS$3)</f>
        <v>498</v>
      </c>
      <c r="Q30" s="56">
        <f>CEILING('Шкафы Al 2'!Q30*'Дополнительная комплектация'!$AS$1,'Дополнительная комплектация'!$AS$3)</f>
        <v>752</v>
      </c>
    </row>
    <row r="31" spans="1:17" ht="12.75" customHeight="1">
      <c r="A31" s="478"/>
      <c r="B31" s="481"/>
      <c r="C31" s="63" t="s">
        <v>654</v>
      </c>
      <c r="D31" s="57">
        <f>CEILING('Шкафы Al 2'!D31*'Дополнительная комплектация'!$AS$1,'Дополнительная комплектация'!$AS$3)</f>
        <v>3014</v>
      </c>
      <c r="E31" s="57">
        <f>CEILING('Шкафы Al 2'!E31*'Дополнительная комплектация'!$AS$1,'Дополнительная комплектация'!$AS$3)</f>
        <v>3014</v>
      </c>
      <c r="F31" s="57">
        <f>CEILING('Шкафы Al 2'!F31*'Дополнительная комплектация'!$AS$1,'Дополнительная комплектация'!$AS$3)</f>
        <v>3014</v>
      </c>
      <c r="G31" s="57">
        <f>CEILING('Шкафы Al 2'!G31*'Дополнительная комплектация'!$AS$1,'Дополнительная комплектация'!$AS$3)</f>
        <v>3014</v>
      </c>
      <c r="H31" s="57">
        <f>CEILING('Шкафы Al 2'!H31*'Дополнительная комплектация'!$AS$1,'Дополнительная комплектация'!$AS$3)</f>
        <v>3014</v>
      </c>
      <c r="I31" s="57">
        <f>CEILING('Шкафы Al 2'!I31*'Дополнительная комплектация'!$AS$1,'Дополнительная комплектация'!$AS$3)</f>
        <v>3014</v>
      </c>
      <c r="J31" s="56">
        <f>CEILING('Шкафы Al 2'!J31*'Дополнительная комплектация'!$AS$1,'Дополнительная комплектация'!$AS$3)</f>
        <v>440</v>
      </c>
      <c r="K31" s="56">
        <f>CEILING('Шкафы Al 2'!K31*'Дополнительная комплектация'!$AS$1,'Дополнительная комплектация'!$AS$3)</f>
        <v>30</v>
      </c>
      <c r="L31" s="56">
        <f>CEILING('Шкафы Al 2'!L31*'Дополнительная комплектация'!$AS$1,'Дополнительная комплектация'!$AS$3)</f>
        <v>94</v>
      </c>
      <c r="M31" s="56">
        <f>CEILING('Шкафы Al 2'!M31*'Дополнительная комплектация'!$AS$1,'Дополнительная комплектация'!$AS$3)</f>
        <v>114</v>
      </c>
      <c r="N31" s="56">
        <f>CEILING('Шкафы Al 2'!N31*'Дополнительная комплектация'!$AS$1,'Дополнительная комплектация'!$AS$3)</f>
        <v>162</v>
      </c>
      <c r="O31" s="56">
        <f>CEILING('Шкафы Al 2'!O31*'Дополнительная комплектация'!$AS$1,'Дополнительная комплектация'!$AS$3)</f>
        <v>506</v>
      </c>
      <c r="P31" s="56">
        <f>CEILING('Шкафы Al 2'!P31*'Дополнительная комплектация'!$AS$1,'Дополнительная комплектация'!$AS$3)</f>
        <v>562</v>
      </c>
      <c r="Q31" s="56">
        <f>CEILING('Шкафы Al 2'!Q31*'Дополнительная комплектация'!$AS$1,'Дополнительная комплектация'!$AS$3)</f>
        <v>868</v>
      </c>
    </row>
    <row r="32" spans="1:17" ht="12.75" customHeight="1">
      <c r="A32" s="479"/>
      <c r="B32" s="488"/>
      <c r="C32" s="63" t="s">
        <v>653</v>
      </c>
      <c r="D32" s="57">
        <f>CEILING('Шкафы Al 2'!D32*'Дополнительная комплектация'!$AS$1,'Дополнительная комплектация'!$AS$3)</f>
        <v>3152</v>
      </c>
      <c r="E32" s="57">
        <f>CEILING('Шкафы Al 2'!E32*'Дополнительная комплектация'!$AS$1,'Дополнительная комплектация'!$AS$3)</f>
        <v>3152</v>
      </c>
      <c r="F32" s="57">
        <f>CEILING('Шкафы Al 2'!F32*'Дополнительная комплектация'!$AS$1,'Дополнительная комплектация'!$AS$3)</f>
        <v>3152</v>
      </c>
      <c r="G32" s="57">
        <f>CEILING('Шкафы Al 2'!G32*'Дополнительная комплектация'!$AS$1,'Дополнительная комплектация'!$AS$3)</f>
        <v>3152</v>
      </c>
      <c r="H32" s="57">
        <f>CEILING('Шкафы Al 2'!H32*'Дополнительная комплектация'!$AS$1,'Дополнительная комплектация'!$AS$3)</f>
        <v>3152</v>
      </c>
      <c r="I32" s="57">
        <f>CEILING('Шкафы Al 2'!I32*'Дополнительная комплектация'!$AS$1,'Дополнительная комплектация'!$AS$3)</f>
        <v>3152</v>
      </c>
      <c r="J32" s="56">
        <f>CEILING('Шкафы Al 2'!J32*'Дополнительная комплектация'!$AS$1,'Дополнительная комплектация'!$AS$3)</f>
        <v>440</v>
      </c>
      <c r="K32" s="56">
        <f>CEILING('Шкафы Al 2'!K32*'Дополнительная комплектация'!$AS$1,'Дополнительная комплектация'!$AS$3)</f>
        <v>32</v>
      </c>
      <c r="L32" s="56">
        <f>CEILING('Шкафы Al 2'!L32*'Дополнительная комплектация'!$AS$1,'Дополнительная комплектация'!$AS$3)</f>
        <v>102</v>
      </c>
      <c r="M32" s="56">
        <f>CEILING('Шкафы Al 2'!M32*'Дополнительная комплектация'!$AS$1,'Дополнительная комплектация'!$AS$3)</f>
        <v>126</v>
      </c>
      <c r="N32" s="56">
        <f>CEILING('Шкафы Al 2'!N32*'Дополнительная комплектация'!$AS$1,'Дополнительная комплектация'!$AS$3)</f>
        <v>178</v>
      </c>
      <c r="O32" s="56">
        <f>CEILING('Шкафы Al 2'!O32*'Дополнительная комплектация'!$AS$1,'Дополнительная комплектация'!$AS$3)</f>
        <v>562</v>
      </c>
      <c r="P32" s="56">
        <f>CEILING('Шкафы Al 2'!P32*'Дополнительная комплектация'!$AS$1,'Дополнительная комплектация'!$AS$3)</f>
        <v>624</v>
      </c>
      <c r="Q32" s="56">
        <f>CEILING('Шкафы Al 2'!Q32*'Дополнительная комплектация'!$AS$1,'Дополнительная комплектация'!$AS$3)</f>
        <v>980</v>
      </c>
    </row>
    <row r="33" spans="1:17" ht="12.75" customHeight="1">
      <c r="A33" s="477"/>
      <c r="B33" s="480" t="s">
        <v>795</v>
      </c>
      <c r="C33" s="63" t="s">
        <v>729</v>
      </c>
      <c r="D33" s="57">
        <f>CEILING('Шкафы Al 2'!D33*'Дополнительная комплектация'!$AS$1,'Дополнительная комплектация'!$AS$3)</f>
        <v>3029</v>
      </c>
      <c r="E33" s="57">
        <f>CEILING('Шкафы Al 2'!E33*'Дополнительная комплектация'!$AS$1,'Дополнительная комплектация'!$AS$3)</f>
        <v>3029</v>
      </c>
      <c r="F33" s="57">
        <f>CEILING('Шкафы Al 2'!F33*'Дополнительная комплектация'!$AS$1,'Дополнительная комплектация'!$AS$3)</f>
        <v>3029</v>
      </c>
      <c r="G33" s="57">
        <f>CEILING('Шкафы Al 2'!G33*'Дополнительная комплектация'!$AS$1,'Дополнительная комплектация'!$AS$3)</f>
        <v>3029</v>
      </c>
      <c r="H33" s="57">
        <f>CEILING('Шкафы Al 2'!H33*'Дополнительная комплектация'!$AS$1,'Дополнительная комплектация'!$AS$3)</f>
        <v>3029</v>
      </c>
      <c r="I33" s="57">
        <f>CEILING('Шкафы Al 2'!I33*'Дополнительная комплектация'!$AS$1,'Дополнительная комплектация'!$AS$3)</f>
        <v>3029</v>
      </c>
      <c r="J33" s="56">
        <f>CEILING('Шкафы Al 2'!J33*'Дополнительная комплектация'!$AS$1,'Дополнительная комплектация'!$AS$3)</f>
        <v>440</v>
      </c>
      <c r="K33" s="56">
        <f>CEILING('Шкафы Al 2'!K33*'Дополнительная комплектация'!$AS$1,'Дополнительная комплектация'!$AS$3)</f>
        <v>26</v>
      </c>
      <c r="L33" s="56">
        <f>CEILING('Шкафы Al 2'!L33*'Дополнительная комплектация'!$AS$1,'Дополнительная комплектация'!$AS$3)</f>
        <v>78</v>
      </c>
      <c r="M33" s="56">
        <f>CEILING('Шкафы Al 2'!M33*'Дополнительная комплектация'!$AS$1,'Дополнительная комплектация'!$AS$3)</f>
        <v>96</v>
      </c>
      <c r="N33" s="56">
        <f>CEILING('Шкафы Al 2'!N33*'Дополнительная комплектация'!$AS$1,'Дополнительная комплектация'!$AS$3)</f>
        <v>136</v>
      </c>
      <c r="O33" s="56">
        <f>CEILING('Шкафы Al 2'!O33*'Дополнительная комплектация'!$AS$1,'Дополнительная комплектация'!$AS$3)</f>
        <v>426</v>
      </c>
      <c r="P33" s="56">
        <f>CEILING('Шкафы Al 2'!P33*'Дополнительная комплектация'!$AS$1,'Дополнительная комплектация'!$AS$3)</f>
        <v>474</v>
      </c>
      <c r="Q33" s="56">
        <f>CEILING('Шкафы Al 2'!Q33*'Дополнительная комплектация'!$AS$1,'Дополнительная комплектация'!$AS$3)</f>
        <v>710</v>
      </c>
    </row>
    <row r="34" spans="1:17" ht="12.75" customHeight="1">
      <c r="A34" s="478"/>
      <c r="B34" s="481"/>
      <c r="C34" s="63" t="s">
        <v>656</v>
      </c>
      <c r="D34" s="57">
        <f>CEILING('Шкафы Al 2'!D34*'Дополнительная комплектация'!$AS$1,'Дополнительная комплектация'!$AS$3)</f>
        <v>3191</v>
      </c>
      <c r="E34" s="57">
        <f>CEILING('Шкафы Al 2'!E34*'Дополнительная комплектация'!$AS$1,'Дополнительная комплектация'!$AS$3)</f>
        <v>3191</v>
      </c>
      <c r="F34" s="57">
        <f>CEILING('Шкафы Al 2'!F34*'Дополнительная комплектация'!$AS$1,'Дополнительная комплектация'!$AS$3)</f>
        <v>3191</v>
      </c>
      <c r="G34" s="57">
        <f>CEILING('Шкафы Al 2'!G34*'Дополнительная комплектация'!$AS$1,'Дополнительная комплектация'!$AS$3)</f>
        <v>3191</v>
      </c>
      <c r="H34" s="57">
        <f>CEILING('Шкафы Al 2'!H34*'Дополнительная комплектация'!$AS$1,'Дополнительная комплектация'!$AS$3)</f>
        <v>3191</v>
      </c>
      <c r="I34" s="57">
        <f>CEILING('Шкафы Al 2'!I34*'Дополнительная комплектация'!$AS$1,'Дополнительная комплектация'!$AS$3)</f>
        <v>3191</v>
      </c>
      <c r="J34" s="56">
        <f>CEILING('Шкафы Al 2'!J34*'Дополнительная комплектация'!$AS$1,'Дополнительная комплектация'!$AS$3)</f>
        <v>440</v>
      </c>
      <c r="K34" s="56">
        <f>CEILING('Шкафы Al 2'!K34*'Дополнительная комплектация'!$AS$1,'Дополнительная комплектация'!$AS$3)</f>
        <v>30</v>
      </c>
      <c r="L34" s="56">
        <f>CEILING('Шкафы Al 2'!L34*'Дополнительная комплектация'!$AS$1,'Дополнительная комплектация'!$AS$3)</f>
        <v>90</v>
      </c>
      <c r="M34" s="56">
        <f>CEILING('Шкафы Al 2'!M34*'Дополнительная комплектация'!$AS$1,'Дополнительная комплектация'!$AS$3)</f>
        <v>112</v>
      </c>
      <c r="N34" s="56">
        <f>CEILING('Шкафы Al 2'!N34*'Дополнительная комплектация'!$AS$1,'Дополнительная комплектация'!$AS$3)</f>
        <v>160</v>
      </c>
      <c r="O34" s="56">
        <f>CEILING('Шкафы Al 2'!O34*'Дополнительная комплектация'!$AS$1,'Дополнительная комплектация'!$AS$3)</f>
        <v>500</v>
      </c>
      <c r="P34" s="56">
        <f>CEILING('Шкафы Al 2'!P34*'Дополнительная комплектация'!$AS$1,'Дополнительная комплектация'!$AS$3)</f>
        <v>556</v>
      </c>
      <c r="Q34" s="56">
        <f>CEILING('Шкафы Al 2'!Q34*'Дополнительная комплектация'!$AS$1,'Дополнительная комплектация'!$AS$3)</f>
        <v>856</v>
      </c>
    </row>
    <row r="35" spans="1:17" ht="12.75" customHeight="1">
      <c r="A35" s="478"/>
      <c r="B35" s="481"/>
      <c r="C35" s="63" t="s">
        <v>785</v>
      </c>
      <c r="D35" s="57">
        <f>CEILING('Шкафы Al 2'!D35*'Дополнительная комплектация'!$AS$1,'Дополнительная комплектация'!$AS$3)</f>
        <v>3394</v>
      </c>
      <c r="E35" s="57">
        <f>CEILING('Шкафы Al 2'!E35*'Дополнительная комплектация'!$AS$1,'Дополнительная комплектация'!$AS$3)</f>
        <v>3394</v>
      </c>
      <c r="F35" s="57">
        <f>CEILING('Шкафы Al 2'!F35*'Дополнительная комплектация'!$AS$1,'Дополнительная комплектация'!$AS$3)</f>
        <v>3394</v>
      </c>
      <c r="G35" s="57">
        <f>CEILING('Шкафы Al 2'!G35*'Дополнительная комплектация'!$AS$1,'Дополнительная комплектация'!$AS$3)</f>
        <v>3394</v>
      </c>
      <c r="H35" s="57">
        <f>CEILING('Шкафы Al 2'!H35*'Дополнительная комплектация'!$AS$1,'Дополнительная комплектация'!$AS$3)</f>
        <v>3394</v>
      </c>
      <c r="I35" s="57">
        <f>CEILING('Шкафы Al 2'!I35*'Дополнительная комплектация'!$AS$1,'Дополнительная комплектация'!$AS$3)</f>
        <v>3394</v>
      </c>
      <c r="J35" s="56">
        <f>CEILING('Шкафы Al 2'!J35*'Дополнительная комплектация'!$AS$1,'Дополнительная комплектация'!$AS$3)</f>
        <v>440</v>
      </c>
      <c r="K35" s="56">
        <f>CEILING('Шкафы Al 2'!K35*'Дополнительная комплектация'!$AS$1,'Дополнительная комплектация'!$AS$3)</f>
        <v>34</v>
      </c>
      <c r="L35" s="56">
        <f>CEILING('Шкафы Al 2'!L35*'Дополнительная комплектация'!$AS$1,'Дополнительная комплектация'!$AS$3)</f>
        <v>106</v>
      </c>
      <c r="M35" s="56">
        <f>CEILING('Шкафы Al 2'!M35*'Дополнительная комплектация'!$AS$1,'Дополнительная комплектация'!$AS$3)</f>
        <v>130</v>
      </c>
      <c r="N35" s="56">
        <f>CEILING('Шкафы Al 2'!N35*'Дополнительная комплектация'!$AS$1,'Дополнительная комплектация'!$AS$3)</f>
        <v>184</v>
      </c>
      <c r="O35" s="56">
        <f>CEILING('Шкафы Al 2'!O35*'Дополнительная комплектация'!$AS$1,'Дополнительная комплектация'!$AS$3)</f>
        <v>574</v>
      </c>
      <c r="P35" s="56">
        <f>CEILING('Шкафы Al 2'!P35*'Дополнительная комплектация'!$AS$1,'Дополнительная комплектация'!$AS$3)</f>
        <v>638</v>
      </c>
      <c r="Q35" s="56">
        <f>CEILING('Шкафы Al 2'!Q35*'Дополнительная комплектация'!$AS$1,'Дополнительная комплектация'!$AS$3)</f>
        <v>1006</v>
      </c>
    </row>
    <row r="36" spans="1:17" ht="12.75" customHeight="1">
      <c r="A36" s="478"/>
      <c r="B36" s="481"/>
      <c r="C36" s="63" t="s">
        <v>654</v>
      </c>
      <c r="D36" s="57">
        <f>CEILING('Шкафы Al 2'!D36*'Дополнительная комплектация'!$AS$1,'Дополнительная комплектация'!$AS$3)</f>
        <v>3513</v>
      </c>
      <c r="E36" s="57">
        <f>CEILING('Шкафы Al 2'!E36*'Дополнительная комплектация'!$AS$1,'Дополнительная комплектация'!$AS$3)</f>
        <v>3513</v>
      </c>
      <c r="F36" s="57">
        <f>CEILING('Шкафы Al 2'!F36*'Дополнительная комплектация'!$AS$1,'Дополнительная комплектация'!$AS$3)</f>
        <v>3513</v>
      </c>
      <c r="G36" s="57">
        <f>CEILING('Шкафы Al 2'!G36*'Дополнительная комплектация'!$AS$1,'Дополнительная комплектация'!$AS$3)</f>
        <v>3513</v>
      </c>
      <c r="H36" s="57">
        <f>CEILING('Шкафы Al 2'!H36*'Дополнительная комплектация'!$AS$1,'Дополнительная комплектация'!$AS$3)</f>
        <v>3513</v>
      </c>
      <c r="I36" s="57">
        <f>CEILING('Шкафы Al 2'!I36*'Дополнительная комплектация'!$AS$1,'Дополнительная комплектация'!$AS$3)</f>
        <v>3513</v>
      </c>
      <c r="J36" s="56">
        <f>CEILING('Шкафы Al 2'!J36*'Дополнительная комплектация'!$AS$1,'Дополнительная комплектация'!$AS$3)</f>
        <v>440</v>
      </c>
      <c r="K36" s="56">
        <f>CEILING('Шкафы Al 2'!K36*'Дополнительная комплектация'!$AS$1,'Дополнительная комплектация'!$AS$3)</f>
        <v>38</v>
      </c>
      <c r="L36" s="56">
        <f>CEILING('Шкафы Al 2'!L36*'Дополнительная комплектация'!$AS$1,'Дополнительная комплектация'!$AS$3)</f>
        <v>118</v>
      </c>
      <c r="M36" s="56">
        <f>CEILING('Шкафы Al 2'!M36*'Дополнительная комплектация'!$AS$1,'Дополнительная комплектация'!$AS$3)</f>
        <v>2</v>
      </c>
      <c r="N36" s="56">
        <f>CEILING('Шкафы Al 2'!N36*'Дополнительная комплектация'!$AS$1,'Дополнительная комплектация'!$AS$3)</f>
        <v>56</v>
      </c>
      <c r="O36" s="56">
        <f>CEILING('Шкафы Al 2'!O36*'Дополнительная комплектация'!$AS$1,'Дополнительная комплектация'!$AS$3)</f>
        <v>504</v>
      </c>
      <c r="P36" s="56">
        <f>CEILING('Шкафы Al 2'!P36*'Дополнительная комплектация'!$AS$1,'Дополнительная комплектация'!$AS$3)</f>
        <v>576</v>
      </c>
      <c r="Q36" s="56">
        <f>CEILING('Шкафы Al 2'!Q36*'Дополнительная комплектация'!$AS$1,'Дополнительная комплектация'!$AS$3)</f>
        <v>1152</v>
      </c>
    </row>
    <row r="37" spans="1:17" ht="12.75" customHeight="1">
      <c r="A37" s="479"/>
      <c r="B37" s="488"/>
      <c r="C37" s="63" t="s">
        <v>653</v>
      </c>
      <c r="D37" s="57">
        <f>CEILING('Шкафы Al 2'!D37*'Дополнительная комплектация'!$AS$1,'Дополнительная комплектация'!$AS$3)</f>
        <v>3679</v>
      </c>
      <c r="E37" s="57">
        <f>CEILING('Шкафы Al 2'!E37*'Дополнительная комплектация'!$AS$1,'Дополнительная комплектация'!$AS$3)</f>
        <v>3679</v>
      </c>
      <c r="F37" s="57">
        <f>CEILING('Шкафы Al 2'!F37*'Дополнительная комплектация'!$AS$1,'Дополнительная комплектация'!$AS$3)</f>
        <v>3679</v>
      </c>
      <c r="G37" s="57">
        <f>CEILING('Шкафы Al 2'!G37*'Дополнительная комплектация'!$AS$1,'Дополнительная комплектация'!$AS$3)</f>
        <v>3679</v>
      </c>
      <c r="H37" s="57">
        <f>CEILING('Шкафы Al 2'!H37*'Дополнительная комплектация'!$AS$1,'Дополнительная комплектация'!$AS$3)</f>
        <v>3679</v>
      </c>
      <c r="I37" s="57">
        <f>CEILING('Шкафы Al 2'!I37*'Дополнительная комплектация'!$AS$1,'Дополнительная комплектация'!$AS$3)</f>
        <v>3679</v>
      </c>
      <c r="J37" s="56">
        <f>CEILING('Шкафы Al 2'!J37*'Дополнительная комплектация'!$AS$1,'Дополнительная комплектация'!$AS$3)</f>
        <v>440</v>
      </c>
      <c r="K37" s="56">
        <f>CEILING('Шкафы Al 2'!K37*'Дополнительная комплектация'!$AS$1,'Дополнительная комплектация'!$AS$3)</f>
        <v>42</v>
      </c>
      <c r="L37" s="56">
        <f>CEILING('Шкафы Al 2'!L37*'Дополнительная комплектация'!$AS$1,'Дополнительная комплектация'!$AS$3)</f>
        <v>132</v>
      </c>
      <c r="M37" s="56">
        <f>CEILING('Шкафы Al 2'!M37*'Дополнительная комплектация'!$AS$1,'Дополнительная комплектация'!$AS$3)</f>
        <v>162</v>
      </c>
      <c r="N37" s="56">
        <f>CEILING('Шкафы Al 2'!N37*'Дополнительная комплектация'!$AS$1,'Дополнительная комплектация'!$AS$3)</f>
        <v>230</v>
      </c>
      <c r="O37" s="56">
        <f>CEILING('Шкафы Al 2'!O37*'Дополнительная комплектация'!$AS$1,'Дополнительная комплектация'!$AS$3)</f>
        <v>720</v>
      </c>
      <c r="P37" s="56">
        <f>CEILING('Шкафы Al 2'!P37*'Дополнительная комплектация'!$AS$1,'Дополнительная комплектация'!$AS$3)</f>
        <v>800</v>
      </c>
      <c r="Q37" s="56">
        <f>CEILING('Шкафы Al 2'!Q37*'Дополнительная комплектация'!$AS$1,'Дополнительная комплектация'!$AS$3)</f>
        <v>1298</v>
      </c>
    </row>
    <row r="38" spans="1:17" ht="12.75" customHeight="1">
      <c r="A38" s="477"/>
      <c r="B38" s="485" t="s">
        <v>791</v>
      </c>
      <c r="C38" s="63" t="s">
        <v>762</v>
      </c>
      <c r="D38" s="57">
        <f>CEILING('Шкафы Al 2'!D38*'Дополнительная комплектация'!$AS$1,'Дополнительная комплектация'!$AS$3)</f>
        <v>1652</v>
      </c>
      <c r="E38" s="57">
        <f>CEILING('Шкафы Al 2'!E38*'Дополнительная комплектация'!$AS$1,'Дополнительная комплектация'!$AS$3)</f>
        <v>1652</v>
      </c>
      <c r="F38" s="57">
        <f>CEILING('Шкафы Al 2'!F38*'Дополнительная комплектация'!$AS$1,'Дополнительная комплектация'!$AS$3)</f>
        <v>1652</v>
      </c>
      <c r="G38" s="57">
        <f>CEILING('Шкафы Al 2'!G38*'Дополнительная комплектация'!$AS$1,'Дополнительная комплектация'!$AS$3)</f>
        <v>1652</v>
      </c>
      <c r="H38" s="57">
        <f>CEILING('Шкафы Al 2'!H38*'Дополнительная комплектация'!$AS$1,'Дополнительная комплектация'!$AS$3)</f>
        <v>1652</v>
      </c>
      <c r="I38" s="57">
        <f>CEILING('Шкафы Al 2'!I38*'Дополнительная комплектация'!$AS$1,'Дополнительная комплектация'!$AS$3)</f>
        <v>1652</v>
      </c>
      <c r="J38" s="56">
        <f>CEILING('Шкафы Al 2'!J38*'Дополнительная комплектация'!$AS$1,'Дополнительная комплектация'!$AS$3)</f>
        <v>220</v>
      </c>
      <c r="K38" s="56">
        <f>CEILING('Шкафы Al 2'!K38*'Дополнительная комплектация'!$AS$1,'Дополнительная комплектация'!$AS$3)</f>
        <v>9</v>
      </c>
      <c r="L38" s="56">
        <f>CEILING('Шкафы Al 2'!L38*'Дополнительная комплектация'!$AS$1,'Дополнительная комплектация'!$AS$3)</f>
        <v>30</v>
      </c>
      <c r="M38" s="56">
        <f>CEILING('Шкафы Al 2'!M38*'Дополнительная комплектация'!$AS$1,'Дополнительная комплектация'!$AS$3)</f>
        <v>37</v>
      </c>
      <c r="N38" s="56">
        <f>CEILING('Шкафы Al 2'!N38*'Дополнительная комплектация'!$AS$1,'Дополнительная комплектация'!$AS$3)</f>
        <v>53</v>
      </c>
      <c r="O38" s="56">
        <f>CEILING('Шкафы Al 2'!O38*'Дополнительная комплектация'!$AS$1,'Дополнительная комплектация'!$AS$3)</f>
        <v>166</v>
      </c>
      <c r="P38" s="56">
        <f>CEILING('Шкафы Al 2'!P38*'Дополнительная комплектация'!$AS$1,'Дополнительная комплектация'!$AS$3)</f>
        <v>184</v>
      </c>
      <c r="Q38" s="56">
        <f>CEILING('Шкафы Al 2'!Q38*'Дополнительная комплектация'!$AS$1,'Дополнительная комплектация'!$AS$3)</f>
        <v>261</v>
      </c>
    </row>
    <row r="39" spans="1:17" ht="12.75" customHeight="1">
      <c r="A39" s="478"/>
      <c r="B39" s="485"/>
      <c r="C39" s="63" t="s">
        <v>770</v>
      </c>
      <c r="D39" s="57">
        <f>CEILING('Шкафы Al 2'!D39*'Дополнительная комплектация'!$AS$1,'Дополнительная комплектация'!$AS$3)</f>
        <v>1719</v>
      </c>
      <c r="E39" s="57">
        <f>CEILING('Шкафы Al 2'!E39*'Дополнительная комплектация'!$AS$1,'Дополнительная комплектация'!$AS$3)</f>
        <v>1719</v>
      </c>
      <c r="F39" s="57">
        <f>CEILING('Шкафы Al 2'!F39*'Дополнительная комплектация'!$AS$1,'Дополнительная комплектация'!$AS$3)</f>
        <v>1719</v>
      </c>
      <c r="G39" s="57">
        <f>CEILING('Шкафы Al 2'!G39*'Дополнительная комплектация'!$AS$1,'Дополнительная комплектация'!$AS$3)</f>
        <v>1719</v>
      </c>
      <c r="H39" s="57">
        <f>CEILING('Шкафы Al 2'!H39*'Дополнительная комплектация'!$AS$1,'Дополнительная комплектация'!$AS$3)</f>
        <v>1719</v>
      </c>
      <c r="I39" s="57">
        <f>CEILING('Шкафы Al 2'!I39*'Дополнительная комплектация'!$AS$1,'Дополнительная комплектация'!$AS$3)</f>
        <v>1719</v>
      </c>
      <c r="J39" s="56">
        <f>CEILING('Шкафы Al 2'!J39*'Дополнительная комплектация'!$AS$1,'Дополнительная комплектация'!$AS$3)</f>
        <v>220</v>
      </c>
      <c r="K39" s="56">
        <f>CEILING('Шкафы Al 2'!K39*'Дополнительная комплектация'!$AS$1,'Дополнительная комплектация'!$AS$3)</f>
        <v>11</v>
      </c>
      <c r="L39" s="56">
        <f>CEILING('Шкафы Al 2'!L39*'Дополнительная комплектация'!$AS$1,'Дополнительная комплектация'!$AS$3)</f>
        <v>36</v>
      </c>
      <c r="M39" s="56">
        <f>CEILING('Шкафы Al 2'!M39*'Дополнительная комплектация'!$AS$1,'Дополнительная комплектация'!$AS$3)</f>
        <v>44</v>
      </c>
      <c r="N39" s="56">
        <f>CEILING('Шкафы Al 2'!N39*'Дополнительная комплектация'!$AS$1,'Дополнительная комплектация'!$AS$3)</f>
        <v>62</v>
      </c>
      <c r="O39" s="56">
        <f>CEILING('Шкафы Al 2'!O39*'Дополнительная комплектация'!$AS$1,'Дополнительная комплектация'!$AS$3)</f>
        <v>195</v>
      </c>
      <c r="P39" s="56">
        <f>CEILING('Шкафы Al 2'!P39*'Дополнительная комплектация'!$AS$1,'Дополнительная комплектация'!$AS$3)</f>
        <v>217</v>
      </c>
      <c r="Q39" s="56">
        <f>CEILING('Шкафы Al 2'!Q39*'Дополнительная комплектация'!$AS$1,'Дополнительная комплектация'!$AS$3)</f>
        <v>318</v>
      </c>
    </row>
    <row r="40" spans="1:17" ht="12.75" customHeight="1">
      <c r="A40" s="478"/>
      <c r="B40" s="485"/>
      <c r="C40" s="63" t="s">
        <v>683</v>
      </c>
      <c r="D40" s="57">
        <f>CEILING('Шкафы Al 2'!D40*'Дополнительная комплектация'!$AS$1,'Дополнительная комплектация'!$AS$3)</f>
        <v>1806</v>
      </c>
      <c r="E40" s="57">
        <f>CEILING('Шкафы Al 2'!E40*'Дополнительная комплектация'!$AS$1,'Дополнительная комплектация'!$AS$3)</f>
        <v>1806</v>
      </c>
      <c r="F40" s="57">
        <f>CEILING('Шкафы Al 2'!F40*'Дополнительная комплектация'!$AS$1,'Дополнительная комплектация'!$AS$3)</f>
        <v>1806</v>
      </c>
      <c r="G40" s="57">
        <f>CEILING('Шкафы Al 2'!G40*'Дополнительная комплектация'!$AS$1,'Дополнительная комплектация'!$AS$3)</f>
        <v>1806</v>
      </c>
      <c r="H40" s="57">
        <f>CEILING('Шкафы Al 2'!H40*'Дополнительная комплектация'!$AS$1,'Дополнительная комплектация'!$AS$3)</f>
        <v>1806</v>
      </c>
      <c r="I40" s="57">
        <f>CEILING('Шкафы Al 2'!I40*'Дополнительная комплектация'!$AS$1,'Дополнительная комплектация'!$AS$3)</f>
        <v>1806</v>
      </c>
      <c r="J40" s="56">
        <f>CEILING('Шкафы Al 2'!J40*'Дополнительная комплектация'!$AS$1,'Дополнительная комплектация'!$AS$3)</f>
        <v>220</v>
      </c>
      <c r="K40" s="56">
        <f>CEILING('Шкафы Al 2'!K40*'Дополнительная комплектация'!$AS$1,'Дополнительная комплектация'!$AS$3)</f>
        <v>13</v>
      </c>
      <c r="L40" s="56">
        <f>CEILING('Шкафы Al 2'!L40*'Дополнительная комплектация'!$AS$1,'Дополнительная комплектация'!$AS$3)</f>
        <v>41</v>
      </c>
      <c r="M40" s="56">
        <f>CEILING('Шкафы Al 2'!M40*'Дополнительная комплектация'!$AS$1,'Дополнительная комплектация'!$AS$3)</f>
        <v>51</v>
      </c>
      <c r="N40" s="56">
        <f>CEILING('Шкафы Al 2'!N40*'Дополнительная комплектация'!$AS$1,'Дополнительная комплектация'!$AS$3)</f>
        <v>72</v>
      </c>
      <c r="O40" s="56">
        <f>CEILING('Шкафы Al 2'!O40*'Дополнительная комплектация'!$AS$1,'Дополнительная комплектация'!$AS$3)</f>
        <v>224</v>
      </c>
      <c r="P40" s="56">
        <f>CEILING('Шкафы Al 2'!P40*'Дополнительная комплектация'!$AS$1,'Дополнительная комплектация'!$AS$3)</f>
        <v>249</v>
      </c>
      <c r="Q40" s="56">
        <f>CEILING('Шкафы Al 2'!Q40*'Дополнительная комплектация'!$AS$1,'Дополнительная комплектация'!$AS$3)</f>
        <v>376</v>
      </c>
    </row>
    <row r="41" spans="1:17" ht="12.75" customHeight="1">
      <c r="A41" s="478"/>
      <c r="B41" s="485"/>
      <c r="C41" s="63" t="s">
        <v>769</v>
      </c>
      <c r="D41" s="57">
        <f>CEILING('Шкафы Al 2'!D41*'Дополнительная комплектация'!$AS$1,'Дополнительная комплектация'!$AS$3)</f>
        <v>1895</v>
      </c>
      <c r="E41" s="57">
        <f>CEILING('Шкафы Al 2'!E41*'Дополнительная комплектация'!$AS$1,'Дополнительная комплектация'!$AS$3)</f>
        <v>1895</v>
      </c>
      <c r="F41" s="57">
        <f>CEILING('Шкафы Al 2'!F41*'Дополнительная комплектация'!$AS$1,'Дополнительная комплектация'!$AS$3)</f>
        <v>1895</v>
      </c>
      <c r="G41" s="57">
        <f>CEILING('Шкафы Al 2'!G41*'Дополнительная комплектация'!$AS$1,'Дополнительная комплектация'!$AS$3)</f>
        <v>1895</v>
      </c>
      <c r="H41" s="57">
        <f>CEILING('Шкафы Al 2'!H41*'Дополнительная комплектация'!$AS$1,'Дополнительная комплектация'!$AS$3)</f>
        <v>1895</v>
      </c>
      <c r="I41" s="57">
        <f>CEILING('Шкафы Al 2'!I41*'Дополнительная комплектация'!$AS$1,'Дополнительная комплектация'!$AS$3)</f>
        <v>1895</v>
      </c>
      <c r="J41" s="56">
        <f>CEILING('Шкафы Al 2'!J41*'Дополнительная комплектация'!$AS$1,'Дополнительная комплектация'!$AS$3)</f>
        <v>220</v>
      </c>
      <c r="K41" s="56">
        <f>CEILING('Шкафы Al 2'!K41*'Дополнительная комплектация'!$AS$1,'Дополнительная комплектация'!$AS$3)</f>
        <v>15</v>
      </c>
      <c r="L41" s="56">
        <f>CEILING('Шкафы Al 2'!L41*'Дополнительная комплектация'!$AS$1,'Дополнительная комплектация'!$AS$3)</f>
        <v>47</v>
      </c>
      <c r="M41" s="56">
        <f>CEILING('Шкафы Al 2'!M41*'Дополнительная комплектация'!$AS$1,'Дополнительная комплектация'!$AS$3)</f>
        <v>57</v>
      </c>
      <c r="N41" s="56">
        <f>CEILING('Шкафы Al 2'!N41*'Дополнительная комплектация'!$AS$1,'Дополнительная комплектация'!$AS$3)</f>
        <v>81</v>
      </c>
      <c r="O41" s="56">
        <f>CEILING('Шкафы Al 2'!O41*'Дополнительная комплектация'!$AS$1,'Дополнительная комплектация'!$AS$3)</f>
        <v>253</v>
      </c>
      <c r="P41" s="56">
        <f>CEILING('Шкафы Al 2'!P41*'Дополнительная комплектация'!$AS$1,'Дополнительная комплектация'!$AS$3)</f>
        <v>281</v>
      </c>
      <c r="Q41" s="56">
        <f>CEILING('Шкафы Al 2'!Q41*'Дополнительная комплектация'!$AS$1,'Дополнительная комплектация'!$AS$3)</f>
        <v>434</v>
      </c>
    </row>
    <row r="42" spans="1:17" ht="12.75" customHeight="1">
      <c r="A42" s="478"/>
      <c r="B42" s="485"/>
      <c r="C42" s="63" t="s">
        <v>734</v>
      </c>
      <c r="D42" s="57">
        <f>CEILING('Шкафы Al 2'!D42*'Дополнительная комплектация'!$AS$1,'Дополнительная комплектация'!$AS$3)</f>
        <v>1984</v>
      </c>
      <c r="E42" s="57">
        <f>CEILING('Шкафы Al 2'!E42*'Дополнительная комплектация'!$AS$1,'Дополнительная комплектация'!$AS$3)</f>
        <v>1984</v>
      </c>
      <c r="F42" s="57">
        <f>CEILING('Шкафы Al 2'!F42*'Дополнительная комплектация'!$AS$1,'Дополнительная комплектация'!$AS$3)</f>
        <v>1984</v>
      </c>
      <c r="G42" s="57">
        <f>CEILING('Шкафы Al 2'!G42*'Дополнительная комплектация'!$AS$1,'Дополнительная комплектация'!$AS$3)</f>
        <v>1984</v>
      </c>
      <c r="H42" s="57">
        <f>CEILING('Шкафы Al 2'!H42*'Дополнительная комплектация'!$AS$1,'Дополнительная комплектация'!$AS$3)</f>
        <v>1984</v>
      </c>
      <c r="I42" s="57">
        <f>CEILING('Шкафы Al 2'!I42*'Дополнительная комплектация'!$AS$1,'Дополнительная комплектация'!$AS$3)</f>
        <v>1984</v>
      </c>
      <c r="J42" s="56">
        <f>CEILING('Шкафы Al 2'!J42*'Дополнительная комплектация'!$AS$1,'Дополнительная комплектация'!$AS$3)</f>
        <v>220</v>
      </c>
      <c r="K42" s="56">
        <f>CEILING('Шкафы Al 2'!K42*'Дополнительная комплектация'!$AS$1,'Дополнительная комплектация'!$AS$3)</f>
        <v>16</v>
      </c>
      <c r="L42" s="56">
        <f>CEILING('Шкафы Al 2'!L42*'Дополнительная комплектация'!$AS$1,'Дополнительная комплектация'!$AS$3)</f>
        <v>51</v>
      </c>
      <c r="M42" s="56">
        <f>CEILING('Шкафы Al 2'!M42*'Дополнительная комплектация'!$AS$1,'Дополнительная комплектация'!$AS$3)</f>
        <v>63</v>
      </c>
      <c r="N42" s="56">
        <f>CEILING('Шкафы Al 2'!N42*'Дополнительная комплектация'!$AS$1,'Дополнительная комплектация'!$AS$3)</f>
        <v>89</v>
      </c>
      <c r="O42" s="56">
        <f>CEILING('Шкафы Al 2'!O42*'Дополнительная комплектация'!$AS$1,'Дополнительная комплектация'!$AS$3)</f>
        <v>281</v>
      </c>
      <c r="P42" s="56">
        <f>CEILING('Шкафы Al 2'!P42*'Дополнительная комплектация'!$AS$1,'Дополнительная комплектация'!$AS$3)</f>
        <v>312</v>
      </c>
      <c r="Q42" s="56">
        <f>CEILING('Шкафы Al 2'!Q42*'Дополнительная комплектация'!$AS$1,'Дополнительная комплектация'!$AS$3)</f>
        <v>490</v>
      </c>
    </row>
    <row r="43" spans="1:17" ht="12.75" customHeight="1">
      <c r="A43" s="479"/>
      <c r="B43" s="485"/>
      <c r="C43" s="63" t="s">
        <v>729</v>
      </c>
      <c r="D43" s="57">
        <f>CEILING('Шкафы Al 2'!D43*'Дополнительная комплектация'!$AS$1,'Дополнительная комплектация'!$AS$3)</f>
        <v>2211</v>
      </c>
      <c r="E43" s="57">
        <f>CEILING('Шкафы Al 2'!E43*'Дополнительная комплектация'!$AS$1,'Дополнительная комплектация'!$AS$3)</f>
        <v>2211</v>
      </c>
      <c r="F43" s="57">
        <f>CEILING('Шкафы Al 2'!F43*'Дополнительная комплектация'!$AS$1,'Дополнительная комплектация'!$AS$3)</f>
        <v>2211</v>
      </c>
      <c r="G43" s="57">
        <f>CEILING('Шкафы Al 2'!G43*'Дополнительная комплектация'!$AS$1,'Дополнительная комплектация'!$AS$3)</f>
        <v>2211</v>
      </c>
      <c r="H43" s="57">
        <f>CEILING('Шкафы Al 2'!H43*'Дополнительная комплектация'!$AS$1,'Дополнительная комплектация'!$AS$3)</f>
        <v>2211</v>
      </c>
      <c r="I43" s="57">
        <f>CEILING('Шкафы Al 2'!I43*'Дополнительная комплектация'!$AS$1,'Дополнительная комплектация'!$AS$3)</f>
        <v>2211</v>
      </c>
      <c r="J43" s="56">
        <f>CEILING('Шкафы Al 2'!J43*'Дополнительная комплектация'!$AS$1,'Дополнительная комплектация'!$AS$3)</f>
        <v>220</v>
      </c>
      <c r="K43" s="56">
        <f>CEILING('Шкафы Al 2'!K43*'Дополнительная комплектация'!$AS$1,'Дополнительная комплектация'!$AS$3)</f>
        <v>20</v>
      </c>
      <c r="L43" s="56">
        <f>CEILING('Шкафы Al 2'!L43*'Дополнительная комплектация'!$AS$1,'Дополнительная комплектация'!$AS$3)</f>
        <v>62</v>
      </c>
      <c r="M43" s="56">
        <f>CEILING('Шкафы Al 2'!M43*'Дополнительная комплектация'!$AS$1,'Дополнительная комплектация'!$AS$3)</f>
        <v>77</v>
      </c>
      <c r="N43" s="56">
        <f>CEILING('Шкафы Al 2'!N43*'Дополнительная комплектация'!$AS$1,'Дополнительная комплектация'!$AS$3)</f>
        <v>108</v>
      </c>
      <c r="O43" s="56">
        <f>CEILING('Шкафы Al 2'!O43*'Дополнительная комплектация'!$AS$1,'Дополнительная комплектация'!$AS$3)</f>
        <v>339</v>
      </c>
      <c r="P43" s="56">
        <f>CEILING('Шкафы Al 2'!P43*'Дополнительная комплектация'!$AS$1,'Дополнительная комплектация'!$AS$3)</f>
        <v>376</v>
      </c>
      <c r="Q43" s="56">
        <f>CEILING('Шкафы Al 2'!Q43*'Дополнительная комплектация'!$AS$1,'Дополнительная комплектация'!$AS$3)</f>
        <v>606</v>
      </c>
    </row>
    <row r="44" spans="1:17" ht="12.75" customHeight="1">
      <c r="A44" s="477"/>
      <c r="B44" s="485" t="s">
        <v>790</v>
      </c>
      <c r="C44" s="63" t="s">
        <v>762</v>
      </c>
      <c r="D44" s="57">
        <f>CEILING('Шкафы Al 2'!D44*'Дополнительная комплектация'!$AS$1,'Дополнительная комплектация'!$AS$3)</f>
        <v>1672</v>
      </c>
      <c r="E44" s="57">
        <f>CEILING('Шкафы Al 2'!E44*'Дополнительная комплектация'!$AS$1,'Дополнительная комплектация'!$AS$3)</f>
        <v>1692</v>
      </c>
      <c r="F44" s="57">
        <f>CEILING('Шкафы Al 2'!F44*'Дополнительная комплектация'!$AS$1,'Дополнительная комплектация'!$AS$3)</f>
        <v>1702</v>
      </c>
      <c r="G44" s="57">
        <f>CEILING('Шкафы Al 2'!G44*'Дополнительная комплектация'!$AS$1,'Дополнительная комплектация'!$AS$3)</f>
        <v>1712</v>
      </c>
      <c r="H44" s="57" t="s">
        <v>1141</v>
      </c>
      <c r="I44" s="57" t="s">
        <v>1141</v>
      </c>
      <c r="J44" s="56">
        <f>CEILING('Шкафы Al 2'!J44*'Дополнительная комплектация'!$AS$1,'Дополнительная комплектация'!$AS$3)</f>
        <v>220</v>
      </c>
      <c r="K44" s="56">
        <f>CEILING('Шкафы Al 2'!K44*'Дополнительная комплектация'!$AS$1,'Дополнительная комплектация'!$AS$3)</f>
        <v>9</v>
      </c>
      <c r="L44" s="56">
        <f>CEILING('Шкафы Al 2'!L44*'Дополнительная комплектация'!$AS$1,'Дополнительная комплектация'!$AS$3)</f>
        <v>30</v>
      </c>
      <c r="M44" s="56">
        <f>CEILING('Шкафы Al 2'!M44*'Дополнительная комплектация'!$AS$1,'Дополнительная комплектация'!$AS$3)</f>
        <v>37</v>
      </c>
      <c r="N44" s="56">
        <f>CEILING('Шкафы Al 2'!N44*'Дополнительная комплектация'!$AS$1,'Дополнительная комплектация'!$AS$3)</f>
        <v>53</v>
      </c>
      <c r="O44" s="56">
        <f>CEILING('Шкафы Al 2'!O44*'Дополнительная комплектация'!$AS$1,'Дополнительная комплектация'!$AS$3)</f>
        <v>166</v>
      </c>
      <c r="P44" s="56">
        <f>CEILING('Шкафы Al 2'!P44*'Дополнительная комплектация'!$AS$1,'Дополнительная комплектация'!$AS$3)</f>
        <v>184</v>
      </c>
      <c r="Q44" s="56">
        <f>CEILING('Шкафы Al 2'!Q44*'Дополнительная комплектация'!$AS$1,'Дополнительная комплектация'!$AS$3)</f>
        <v>261</v>
      </c>
    </row>
    <row r="45" spans="1:17" ht="12.75" customHeight="1">
      <c r="A45" s="478"/>
      <c r="B45" s="485"/>
      <c r="C45" s="63" t="s">
        <v>770</v>
      </c>
      <c r="D45" s="57">
        <f>CEILING('Шкафы Al 2'!D45*'Дополнительная комплектация'!$AS$1,'Дополнительная комплектация'!$AS$3)</f>
        <v>1751</v>
      </c>
      <c r="E45" s="57">
        <f>CEILING('Шкафы Al 2'!E45*'Дополнительная комплектация'!$AS$1,'Дополнительная комплектация'!$AS$3)</f>
        <v>1771</v>
      </c>
      <c r="F45" s="57">
        <f>CEILING('Шкафы Al 2'!F45*'Дополнительная комплектация'!$AS$1,'Дополнительная комплектация'!$AS$3)</f>
        <v>1781</v>
      </c>
      <c r="G45" s="57">
        <f>CEILING('Шкафы Al 2'!G45*'Дополнительная комплектация'!$AS$1,'Дополнительная комплектация'!$AS$3)</f>
        <v>1801</v>
      </c>
      <c r="H45" s="57" t="s">
        <v>1141</v>
      </c>
      <c r="I45" s="57" t="s">
        <v>1141</v>
      </c>
      <c r="J45" s="56">
        <f>CEILING('Шкафы Al 2'!J45*'Дополнительная комплектация'!$AS$1,'Дополнительная комплектация'!$AS$3)</f>
        <v>220</v>
      </c>
      <c r="K45" s="56">
        <f>CEILING('Шкафы Al 2'!K45*'Дополнительная комплектация'!$AS$1,'Дополнительная комплектация'!$AS$3)</f>
        <v>11</v>
      </c>
      <c r="L45" s="56">
        <f>CEILING('Шкафы Al 2'!L45*'Дополнительная комплектация'!$AS$1,'Дополнительная комплектация'!$AS$3)</f>
        <v>36</v>
      </c>
      <c r="M45" s="56">
        <f>CEILING('Шкафы Al 2'!M45*'Дополнительная комплектация'!$AS$1,'Дополнительная комплектация'!$AS$3)</f>
        <v>44</v>
      </c>
      <c r="N45" s="56">
        <f>CEILING('Шкафы Al 2'!N45*'Дополнительная комплектация'!$AS$1,'Дополнительная комплектация'!$AS$3)</f>
        <v>62</v>
      </c>
      <c r="O45" s="56">
        <f>CEILING('Шкафы Al 2'!O45*'Дополнительная комплектация'!$AS$1,'Дополнительная комплектация'!$AS$3)</f>
        <v>195</v>
      </c>
      <c r="P45" s="56">
        <f>CEILING('Шкафы Al 2'!P45*'Дополнительная комплектация'!$AS$1,'Дополнительная комплектация'!$AS$3)</f>
        <v>217</v>
      </c>
      <c r="Q45" s="56">
        <f>CEILING('Шкафы Al 2'!Q45*'Дополнительная комплектация'!$AS$1,'Дополнительная комплектация'!$AS$3)</f>
        <v>318</v>
      </c>
    </row>
    <row r="46" spans="1:17" ht="12.75" customHeight="1">
      <c r="A46" s="478"/>
      <c r="B46" s="485"/>
      <c r="C46" s="63" t="s">
        <v>683</v>
      </c>
      <c r="D46" s="57">
        <f>CEILING('Шкафы Al 2'!D46*'Дополнительная комплектация'!$AS$1,'Дополнительная комплектация'!$AS$3)</f>
        <v>1836</v>
      </c>
      <c r="E46" s="57">
        <f>CEILING('Шкафы Al 2'!E46*'Дополнительная комплектация'!$AS$1,'Дополнительная комплектация'!$AS$3)</f>
        <v>1856</v>
      </c>
      <c r="F46" s="57">
        <f>CEILING('Шкафы Al 2'!F46*'Дополнительная комплектация'!$AS$1,'Дополнительная комплектация'!$AS$3)</f>
        <v>1866</v>
      </c>
      <c r="G46" s="57">
        <f>CEILING('Шкафы Al 2'!G46*'Дополнительная комплектация'!$AS$1,'Дополнительная комплектация'!$AS$3)</f>
        <v>1886</v>
      </c>
      <c r="H46" s="57" t="s">
        <v>1141</v>
      </c>
      <c r="I46" s="57" t="s">
        <v>1141</v>
      </c>
      <c r="J46" s="56">
        <f>CEILING('Шкафы Al 2'!J46*'Дополнительная комплектация'!$AS$1,'Дополнительная комплектация'!$AS$3)</f>
        <v>220</v>
      </c>
      <c r="K46" s="56">
        <f>CEILING('Шкафы Al 2'!K46*'Дополнительная комплектация'!$AS$1,'Дополнительная комплектация'!$AS$3)</f>
        <v>13</v>
      </c>
      <c r="L46" s="56">
        <f>CEILING('Шкафы Al 2'!L46*'Дополнительная комплектация'!$AS$1,'Дополнительная комплектация'!$AS$3)</f>
        <v>41</v>
      </c>
      <c r="M46" s="56">
        <f>CEILING('Шкафы Al 2'!M46*'Дополнительная комплектация'!$AS$1,'Дополнительная комплектация'!$AS$3)</f>
        <v>51</v>
      </c>
      <c r="N46" s="56">
        <f>CEILING('Шкафы Al 2'!N46*'Дополнительная комплектация'!$AS$1,'Дополнительная комплектация'!$AS$3)</f>
        <v>72</v>
      </c>
      <c r="O46" s="56">
        <f>CEILING('Шкафы Al 2'!O46*'Дополнительная комплектация'!$AS$1,'Дополнительная комплектация'!$AS$3)</f>
        <v>224</v>
      </c>
      <c r="P46" s="56">
        <f>CEILING('Шкафы Al 2'!P46*'Дополнительная комплектация'!$AS$1,'Дополнительная комплектация'!$AS$3)</f>
        <v>249</v>
      </c>
      <c r="Q46" s="56">
        <f>CEILING('Шкафы Al 2'!Q46*'Дополнительная комплектация'!$AS$1,'Дополнительная комплектация'!$AS$3)</f>
        <v>376</v>
      </c>
    </row>
    <row r="47" spans="1:17" ht="12.75" customHeight="1">
      <c r="A47" s="478"/>
      <c r="B47" s="485"/>
      <c r="C47" s="63" t="s">
        <v>769</v>
      </c>
      <c r="D47" s="57">
        <f>CEILING('Шкафы Al 2'!D47*'Дополнительная комплектация'!$AS$1,'Дополнительная комплектация'!$AS$3)</f>
        <v>1925</v>
      </c>
      <c r="E47" s="57">
        <f>CEILING('Шкафы Al 2'!E47*'Дополнительная комплектация'!$AS$1,'Дополнительная комплектация'!$AS$3)</f>
        <v>1945</v>
      </c>
      <c r="F47" s="57">
        <f>CEILING('Шкафы Al 2'!F47*'Дополнительная комплектация'!$AS$1,'Дополнительная комплектация'!$AS$3)</f>
        <v>1965</v>
      </c>
      <c r="G47" s="57">
        <f>CEILING('Шкафы Al 2'!G47*'Дополнительная комплектация'!$AS$1,'Дополнительная комплектация'!$AS$3)</f>
        <v>1985</v>
      </c>
      <c r="H47" s="57" t="s">
        <v>1141</v>
      </c>
      <c r="I47" s="57" t="s">
        <v>1141</v>
      </c>
      <c r="J47" s="56">
        <f>CEILING('Шкафы Al 2'!J47*'Дополнительная комплектация'!$AS$1,'Дополнительная комплектация'!$AS$3)</f>
        <v>220</v>
      </c>
      <c r="K47" s="56">
        <f>CEILING('Шкафы Al 2'!K47*'Дополнительная комплектация'!$AS$1,'Дополнительная комплектация'!$AS$3)</f>
        <v>15</v>
      </c>
      <c r="L47" s="56">
        <f>CEILING('Шкафы Al 2'!L47*'Дополнительная комплектация'!$AS$1,'Дополнительная комплектация'!$AS$3)</f>
        <v>47</v>
      </c>
      <c r="M47" s="56">
        <f>CEILING('Шкафы Al 2'!M47*'Дополнительная комплектация'!$AS$1,'Дополнительная комплектация'!$AS$3)</f>
        <v>57</v>
      </c>
      <c r="N47" s="56">
        <f>CEILING('Шкафы Al 2'!N47*'Дополнительная комплектация'!$AS$1,'Дополнительная комплектация'!$AS$3)</f>
        <v>81</v>
      </c>
      <c r="O47" s="56">
        <f>CEILING('Шкафы Al 2'!O47*'Дополнительная комплектация'!$AS$1,'Дополнительная комплектация'!$AS$3)</f>
        <v>253</v>
      </c>
      <c r="P47" s="56">
        <f>CEILING('Шкафы Al 2'!P47*'Дополнительная комплектация'!$AS$1,'Дополнительная комплектация'!$AS$3)</f>
        <v>281</v>
      </c>
      <c r="Q47" s="56">
        <f>CEILING('Шкафы Al 2'!Q47*'Дополнительная комплектация'!$AS$1,'Дополнительная комплектация'!$AS$3)</f>
        <v>434</v>
      </c>
    </row>
    <row r="48" spans="1:17" ht="12.75" customHeight="1">
      <c r="A48" s="478"/>
      <c r="B48" s="485"/>
      <c r="C48" s="63" t="s">
        <v>734</v>
      </c>
      <c r="D48" s="57">
        <f>CEILING('Шкафы Al 2'!D48*'Дополнительная комплектация'!$AS$1,'Дополнительная комплектация'!$AS$3)</f>
        <v>2014</v>
      </c>
      <c r="E48" s="57">
        <f>CEILING('Шкафы Al 2'!E48*'Дополнительная комплектация'!$AS$1,'Дополнительная комплектация'!$AS$3)</f>
        <v>2044</v>
      </c>
      <c r="F48" s="57">
        <f>CEILING('Шкафы Al 2'!F48*'Дополнительная комплектация'!$AS$1,'Дополнительная комплектация'!$AS$3)</f>
        <v>2064</v>
      </c>
      <c r="G48" s="57">
        <f>CEILING('Шкафы Al 2'!G48*'Дополнительная комплектация'!$AS$1,'Дополнительная комплектация'!$AS$3)</f>
        <v>2084</v>
      </c>
      <c r="H48" s="57" t="s">
        <v>1141</v>
      </c>
      <c r="I48" s="57" t="s">
        <v>1141</v>
      </c>
      <c r="J48" s="56">
        <f>CEILING('Шкафы Al 2'!J48*'Дополнительная комплектация'!$AS$1,'Дополнительная комплектация'!$AS$3)</f>
        <v>220</v>
      </c>
      <c r="K48" s="56">
        <f>CEILING('Шкафы Al 2'!K48*'Дополнительная комплектация'!$AS$1,'Дополнительная комплектация'!$AS$3)</f>
        <v>16</v>
      </c>
      <c r="L48" s="56">
        <f>CEILING('Шкафы Al 2'!L48*'Дополнительная комплектация'!$AS$1,'Дополнительная комплектация'!$AS$3)</f>
        <v>51</v>
      </c>
      <c r="M48" s="56">
        <f>CEILING('Шкафы Al 2'!M48*'Дополнительная комплектация'!$AS$1,'Дополнительная комплектация'!$AS$3)</f>
        <v>63</v>
      </c>
      <c r="N48" s="56">
        <f>CEILING('Шкафы Al 2'!N48*'Дополнительная комплектация'!$AS$1,'Дополнительная комплектация'!$AS$3)</f>
        <v>89</v>
      </c>
      <c r="O48" s="56">
        <f>CEILING('Шкафы Al 2'!O48*'Дополнительная комплектация'!$AS$1,'Дополнительная комплектация'!$AS$3)</f>
        <v>281</v>
      </c>
      <c r="P48" s="56">
        <f>CEILING('Шкафы Al 2'!P48*'Дополнительная комплектация'!$AS$1,'Дополнительная комплектация'!$AS$3)</f>
        <v>312</v>
      </c>
      <c r="Q48" s="56">
        <f>CEILING('Шкафы Al 2'!Q48*'Дополнительная комплектация'!$AS$1,'Дополнительная комплектация'!$AS$3)</f>
        <v>490</v>
      </c>
    </row>
    <row r="49" spans="1:17" ht="12.75" customHeight="1">
      <c r="A49" s="479"/>
      <c r="B49" s="485"/>
      <c r="C49" s="63" t="s">
        <v>729</v>
      </c>
      <c r="D49" s="57">
        <f>CEILING('Шкафы Al 2'!D49*'Дополнительная комплектация'!$AS$1,'Дополнительная комплектация'!$AS$3)</f>
        <v>2278</v>
      </c>
      <c r="E49" s="57">
        <f>CEILING('Шкафы Al 2'!E49*'Дополнительная комплектация'!$AS$1,'Дополнительная комплектация'!$AS$3)</f>
        <v>2308</v>
      </c>
      <c r="F49" s="57">
        <f>CEILING('Шкафы Al 2'!F49*'Дополнительная комплектация'!$AS$1,'Дополнительная комплектация'!$AS$3)</f>
        <v>2328</v>
      </c>
      <c r="G49" s="57">
        <f>CEILING('Шкафы Al 2'!G49*'Дополнительная комплектация'!$AS$1,'Дополнительная комплектация'!$AS$3)</f>
        <v>2358</v>
      </c>
      <c r="H49" s="57" t="s">
        <v>1141</v>
      </c>
      <c r="I49" s="57" t="s">
        <v>1141</v>
      </c>
      <c r="J49" s="56">
        <f>CEILING('Шкафы Al 2'!J49*'Дополнительная комплектация'!$AS$1,'Дополнительная комплектация'!$AS$3)</f>
        <v>220</v>
      </c>
      <c r="K49" s="56">
        <f>CEILING('Шкафы Al 2'!K49*'Дополнительная комплектация'!$AS$1,'Дополнительная комплектация'!$AS$3)</f>
        <v>20</v>
      </c>
      <c r="L49" s="56">
        <f>CEILING('Шкафы Al 2'!L49*'Дополнительная комплектация'!$AS$1,'Дополнительная комплектация'!$AS$3)</f>
        <v>62</v>
      </c>
      <c r="M49" s="56">
        <f>CEILING('Шкафы Al 2'!M49*'Дополнительная комплектация'!$AS$1,'Дополнительная комплектация'!$AS$3)</f>
        <v>77</v>
      </c>
      <c r="N49" s="56">
        <f>CEILING('Шкафы Al 2'!N49*'Дополнительная комплектация'!$AS$1,'Дополнительная комплектация'!$AS$3)</f>
        <v>108</v>
      </c>
      <c r="O49" s="56">
        <f>CEILING('Шкафы Al 2'!O49*'Дополнительная комплектация'!$AS$1,'Дополнительная комплектация'!$AS$3)</f>
        <v>339</v>
      </c>
      <c r="P49" s="56">
        <f>CEILING('Шкафы Al 2'!P49*'Дополнительная комплектация'!$AS$1,'Дополнительная комплектация'!$AS$3)</f>
        <v>376</v>
      </c>
      <c r="Q49" s="56">
        <f>CEILING('Шкафы Al 2'!Q49*'Дополнительная комплектация'!$AS$1,'Дополнительная комплектация'!$AS$3)</f>
        <v>606</v>
      </c>
    </row>
    <row r="50" spans="1:17" ht="13.5" customHeight="1">
      <c r="A50" s="477"/>
      <c r="B50" s="485" t="s">
        <v>787</v>
      </c>
      <c r="C50" s="63" t="s">
        <v>729</v>
      </c>
      <c r="D50" s="57">
        <f>CEILING('Шкафы Al 2'!D50*'Дополнительная комплектация'!$AS$1,'Дополнительная комплектация'!$AS$3)</f>
        <v>2765</v>
      </c>
      <c r="E50" s="57">
        <f>CEILING('Шкафы Al 2'!E50*'Дополнительная комплектация'!$AS$1,'Дополнительная комплектация'!$AS$3)</f>
        <v>2765</v>
      </c>
      <c r="F50" s="57">
        <f>CEILING('Шкафы Al 2'!F50*'Дополнительная комплектация'!$AS$1,'Дополнительная комплектация'!$AS$3)</f>
        <v>2765</v>
      </c>
      <c r="G50" s="57">
        <f>CEILING('Шкафы Al 2'!G50*'Дополнительная комплектация'!$AS$1,'Дополнительная комплектация'!$AS$3)</f>
        <v>2765</v>
      </c>
      <c r="H50" s="57">
        <f>CEILING('Шкафы Al 2'!H50*'Дополнительная комплектация'!$AS$1,'Дополнительная комплектация'!$AS$3)</f>
        <v>2765</v>
      </c>
      <c r="I50" s="57">
        <f>CEILING('Шкафы Al 2'!I50*'Дополнительная комплектация'!$AS$1,'Дополнительная комплектация'!$AS$3)</f>
        <v>2765</v>
      </c>
      <c r="J50" s="56">
        <f>CEILING('Шкафы Al 2'!J50*'Дополнительная комплектация'!$AS$1,'Дополнительная комплектация'!$AS$3)</f>
        <v>440</v>
      </c>
      <c r="K50" s="56">
        <f>CEILING('Шкафы Al 2'!K50*'Дополнительная комплектация'!$AS$1,'Дополнительная комплектация'!$AS$3)</f>
        <v>18</v>
      </c>
      <c r="L50" s="56">
        <f>CEILING('Шкафы Al 2'!L50*'Дополнительная комплектация'!$AS$1,'Дополнительная комплектация'!$AS$3)</f>
        <v>60</v>
      </c>
      <c r="M50" s="56">
        <f>CEILING('Шкафы Al 2'!M50*'Дополнительная комплектация'!$AS$1,'Дополнительная комплектация'!$AS$3)</f>
        <v>74</v>
      </c>
      <c r="N50" s="56">
        <f>CEILING('Шкафы Al 2'!N50*'Дополнительная комплектация'!$AS$1,'Дополнительная комплектация'!$AS$3)</f>
        <v>106</v>
      </c>
      <c r="O50" s="56">
        <f>CEILING('Шкафы Al 2'!O50*'Дополнительная комплектация'!$AS$1,'Дополнительная комплектация'!$AS$3)</f>
        <v>332</v>
      </c>
      <c r="P50" s="56">
        <f>CEILING('Шкафы Al 2'!P50*'Дополнительная комплектация'!$AS$1,'Дополнительная комплектация'!$AS$3)</f>
        <v>368</v>
      </c>
      <c r="Q50" s="56">
        <f>CEILING('Шкафы Al 2'!Q50*'Дополнительная комплектация'!$AS$1,'Дополнительная комплектация'!$AS$3)</f>
        <v>524</v>
      </c>
    </row>
    <row r="51" spans="1:17" ht="13.5" customHeight="1">
      <c r="A51" s="478"/>
      <c r="B51" s="485"/>
      <c r="C51" s="63" t="s">
        <v>656</v>
      </c>
      <c r="D51" s="57">
        <f>CEILING('Шкафы Al 2'!D51*'Дополнительная комплектация'!$AS$1,'Дополнительная комплектация'!$AS$3)</f>
        <v>2948</v>
      </c>
      <c r="E51" s="57">
        <f>CEILING('Шкафы Al 2'!E51*'Дополнительная комплектация'!$AS$1,'Дополнительная комплектация'!$AS$3)</f>
        <v>2948</v>
      </c>
      <c r="F51" s="57">
        <f>CEILING('Шкафы Al 2'!F51*'Дополнительная комплектация'!$AS$1,'Дополнительная комплектация'!$AS$3)</f>
        <v>2948</v>
      </c>
      <c r="G51" s="57">
        <f>CEILING('Шкафы Al 2'!G51*'Дополнительная комплектация'!$AS$1,'Дополнительная комплектация'!$AS$3)</f>
        <v>2948</v>
      </c>
      <c r="H51" s="57">
        <f>CEILING('Шкафы Al 2'!H51*'Дополнительная комплектация'!$AS$1,'Дополнительная комплектация'!$AS$3)</f>
        <v>2948</v>
      </c>
      <c r="I51" s="57">
        <f>CEILING('Шкафы Al 2'!I51*'Дополнительная комплектация'!$AS$1,'Дополнительная комплектация'!$AS$3)</f>
        <v>2948</v>
      </c>
      <c r="J51" s="56">
        <f>CEILING('Шкафы Al 2'!J51*'Дополнительная комплектация'!$AS$1,'Дополнительная комплектация'!$AS$3)</f>
        <v>440</v>
      </c>
      <c r="K51" s="56">
        <f>CEILING('Шкафы Al 2'!K51*'Дополнительная комплектация'!$AS$1,'Дополнительная комплектация'!$AS$3)</f>
        <v>22</v>
      </c>
      <c r="L51" s="56">
        <f>CEILING('Шкафы Al 2'!L51*'Дополнительная комплектация'!$AS$1,'Дополнительная комплектация'!$AS$3)</f>
        <v>72</v>
      </c>
      <c r="M51" s="56">
        <f>CEILING('Шкафы Al 2'!M51*'Дополнительная комплектация'!$AS$1,'Дополнительная комплектация'!$AS$3)</f>
        <v>88</v>
      </c>
      <c r="N51" s="56">
        <f>CEILING('Шкафы Al 2'!N51*'Дополнительная комплектация'!$AS$1,'Дополнительная комплектация'!$AS$3)</f>
        <v>124</v>
      </c>
      <c r="O51" s="56">
        <f>CEILING('Шкафы Al 2'!O51*'Дополнительная комплектация'!$AS$1,'Дополнительная комплектация'!$AS$3)</f>
        <v>390</v>
      </c>
      <c r="P51" s="56">
        <f>CEILING('Шкафы Al 2'!P51*'Дополнительная комплектация'!$AS$1,'Дополнительная комплектация'!$AS$3)</f>
        <v>434</v>
      </c>
      <c r="Q51" s="56">
        <f>CEILING('Шкафы Al 2'!Q51*'Дополнительная комплектация'!$AS$1,'Дополнительная комплектация'!$AS$3)</f>
        <v>636</v>
      </c>
    </row>
    <row r="52" spans="1:17" ht="13.5" customHeight="1">
      <c r="A52" s="479"/>
      <c r="B52" s="485"/>
      <c r="C52" s="63" t="s">
        <v>785</v>
      </c>
      <c r="D52" s="57">
        <f>CEILING('Шкафы Al 2'!D52*'Дополнительная комплектация'!$AS$1,'Дополнительная комплектация'!$AS$3)</f>
        <v>3112</v>
      </c>
      <c r="E52" s="57">
        <f>CEILING('Шкафы Al 2'!E52*'Дополнительная комплектация'!$AS$1,'Дополнительная комплектация'!$AS$3)</f>
        <v>3112</v>
      </c>
      <c r="F52" s="57">
        <f>CEILING('Шкафы Al 2'!F52*'Дополнительная комплектация'!$AS$1,'Дополнительная комплектация'!$AS$3)</f>
        <v>3112</v>
      </c>
      <c r="G52" s="57">
        <f>CEILING('Шкафы Al 2'!G52*'Дополнительная комплектация'!$AS$1,'Дополнительная комплектация'!$AS$3)</f>
        <v>3112</v>
      </c>
      <c r="H52" s="57">
        <f>CEILING('Шкафы Al 2'!H52*'Дополнительная комплектация'!$AS$1,'Дополнительная комплектация'!$AS$3)</f>
        <v>3112</v>
      </c>
      <c r="I52" s="57">
        <f>CEILING('Шкафы Al 2'!I52*'Дополнительная комплектация'!$AS$1,'Дополнительная комплектация'!$AS$3)</f>
        <v>3112</v>
      </c>
      <c r="J52" s="56">
        <f>CEILING('Шкафы Al 2'!J52*'Дополнительная комплектация'!$AS$1,'Дополнительная комплектация'!$AS$3)</f>
        <v>440</v>
      </c>
      <c r="K52" s="56">
        <f>CEILING('Шкафы Al 2'!K52*'Дополнительная комплектация'!$AS$1,'Дополнительная комплектация'!$AS$3)</f>
        <v>26</v>
      </c>
      <c r="L52" s="56">
        <f>CEILING('Шкафы Al 2'!L52*'Дополнительная комплектация'!$AS$1,'Дополнительная комплектация'!$AS$3)</f>
        <v>82</v>
      </c>
      <c r="M52" s="56">
        <f>CEILING('Шкафы Al 2'!M52*'Дополнительная комплектация'!$AS$1,'Дополнительная комплектация'!$AS$3)</f>
        <v>102</v>
      </c>
      <c r="N52" s="56">
        <f>CEILING('Шкафы Al 2'!N52*'Дополнительная комплектация'!$AS$1,'Дополнительная комплектация'!$AS$3)</f>
        <v>144</v>
      </c>
      <c r="O52" s="56">
        <f>CEILING('Шкафы Al 2'!O52*'Дополнительная комплектация'!$AS$1,'Дополнительная комплектация'!$AS$3)</f>
        <v>448</v>
      </c>
      <c r="P52" s="56">
        <f>CEILING('Шкафы Al 2'!P52*'Дополнительная комплектация'!$AS$1,'Дополнительная комплектация'!$AS$3)</f>
        <v>498</v>
      </c>
      <c r="Q52" s="56">
        <f>CEILING('Шкафы Al 2'!Q52*'Дополнительная комплектация'!$AS$1,'Дополнительная комплектация'!$AS$3)</f>
        <v>752</v>
      </c>
    </row>
    <row r="53" spans="1:17" ht="13.5" customHeight="1">
      <c r="A53" s="477"/>
      <c r="B53" s="485" t="s">
        <v>786</v>
      </c>
      <c r="C53" s="63" t="s">
        <v>729</v>
      </c>
      <c r="D53" s="57">
        <f>CEILING('Шкафы Al 2'!D53*'Дополнительная комплектация'!$AS$1,'Дополнительная комплектация'!$AS$3)</f>
        <v>2805</v>
      </c>
      <c r="E53" s="57">
        <f>CEILING('Шкафы Al 2'!E53*'Дополнительная комплектация'!$AS$1,'Дополнительная комплектация'!$AS$3)</f>
        <v>2835</v>
      </c>
      <c r="F53" s="57">
        <f>CEILING('Шкафы Al 2'!F53*'Дополнительная комплектация'!$AS$1,'Дополнительная комплектация'!$AS$3)</f>
        <v>2855</v>
      </c>
      <c r="G53" s="57">
        <f>CEILING('Шкафы Al 2'!G53*'Дополнительная комплектация'!$AS$1,'Дополнительная комплектация'!$AS$3)</f>
        <v>2885</v>
      </c>
      <c r="H53" s="57" t="s">
        <v>1141</v>
      </c>
      <c r="I53" s="57" t="s">
        <v>1141</v>
      </c>
      <c r="J53" s="56">
        <f>CEILING('Шкафы Al 2'!J53*'Дополнительная комплектация'!$AS$1,'Дополнительная комплектация'!$AS$3)</f>
        <v>440</v>
      </c>
      <c r="K53" s="56">
        <f>CEILING('Шкафы Al 2'!K53*'Дополнительная комплектация'!$AS$1,'Дополнительная комплектация'!$AS$3)</f>
        <v>18</v>
      </c>
      <c r="L53" s="56">
        <f>CEILING('Шкафы Al 2'!L53*'Дополнительная комплектация'!$AS$1,'Дополнительная комплектация'!$AS$3)</f>
        <v>60</v>
      </c>
      <c r="M53" s="56">
        <f>CEILING('Шкафы Al 2'!M53*'Дополнительная комплектация'!$AS$1,'Дополнительная комплектация'!$AS$3)</f>
        <v>74</v>
      </c>
      <c r="N53" s="56">
        <f>CEILING('Шкафы Al 2'!N53*'Дополнительная комплектация'!$AS$1,'Дополнительная комплектация'!$AS$3)</f>
        <v>106</v>
      </c>
      <c r="O53" s="56">
        <f>CEILING('Шкафы Al 2'!O53*'Дополнительная комплектация'!$AS$1,'Дополнительная комплектация'!$AS$3)</f>
        <v>332</v>
      </c>
      <c r="P53" s="56">
        <f>CEILING('Шкафы Al 2'!P53*'Дополнительная комплектация'!$AS$1,'Дополнительная комплектация'!$AS$3)</f>
        <v>368</v>
      </c>
      <c r="Q53" s="56">
        <f>CEILING('Шкафы Al 2'!Q53*'Дополнительная комплектация'!$AS$1,'Дополнительная комплектация'!$AS$3)</f>
        <v>524</v>
      </c>
    </row>
    <row r="54" spans="1:17" ht="13.5" customHeight="1">
      <c r="A54" s="478"/>
      <c r="B54" s="485"/>
      <c r="C54" s="63" t="s">
        <v>656</v>
      </c>
      <c r="D54" s="57">
        <f>CEILING('Шкафы Al 2'!D54*'Дополнительная комплектация'!$AS$1,'Дополнительная комплектация'!$AS$3)</f>
        <v>2988</v>
      </c>
      <c r="E54" s="57">
        <f>CEILING('Шкафы Al 2'!E54*'Дополнительная комплектация'!$AS$1,'Дополнительная комплектация'!$AS$3)</f>
        <v>3038</v>
      </c>
      <c r="F54" s="57">
        <f>CEILING('Шкафы Al 2'!F54*'Дополнительная комплектация'!$AS$1,'Дополнительная комплектация'!$AS$3)</f>
        <v>3058</v>
      </c>
      <c r="G54" s="57">
        <f>CEILING('Шкафы Al 2'!G54*'Дополнительная комплектация'!$AS$1,'Дополнительная комплектация'!$AS$3)</f>
        <v>3088</v>
      </c>
      <c r="H54" s="57" t="s">
        <v>1141</v>
      </c>
      <c r="I54" s="57" t="s">
        <v>1141</v>
      </c>
      <c r="J54" s="56">
        <f>CEILING('Шкафы Al 2'!J54*'Дополнительная комплектация'!$AS$1,'Дополнительная комплектация'!$AS$3)</f>
        <v>440</v>
      </c>
      <c r="K54" s="56">
        <f>CEILING('Шкафы Al 2'!K54*'Дополнительная комплектация'!$AS$1,'Дополнительная комплектация'!$AS$3)</f>
        <v>22</v>
      </c>
      <c r="L54" s="56">
        <f>CEILING('Шкафы Al 2'!L54*'Дополнительная комплектация'!$AS$1,'Дополнительная комплектация'!$AS$3)</f>
        <v>72</v>
      </c>
      <c r="M54" s="56">
        <f>CEILING('Шкафы Al 2'!M54*'Дополнительная комплектация'!$AS$1,'Дополнительная комплектация'!$AS$3)</f>
        <v>88</v>
      </c>
      <c r="N54" s="56">
        <f>CEILING('Шкафы Al 2'!N54*'Дополнительная комплектация'!$AS$1,'Дополнительная комплектация'!$AS$3)</f>
        <v>124</v>
      </c>
      <c r="O54" s="56">
        <f>CEILING('Шкафы Al 2'!O54*'Дополнительная комплектация'!$AS$1,'Дополнительная комплектация'!$AS$3)</f>
        <v>390</v>
      </c>
      <c r="P54" s="56">
        <f>CEILING('Шкафы Al 2'!P54*'Дополнительная комплектация'!$AS$1,'Дополнительная комплектация'!$AS$3)</f>
        <v>434</v>
      </c>
      <c r="Q54" s="56">
        <f>CEILING('Шкафы Al 2'!Q54*'Дополнительная комплектация'!$AS$1,'Дополнительная комплектация'!$AS$3)</f>
        <v>636</v>
      </c>
    </row>
    <row r="55" spans="1:17" ht="13.5" customHeight="1">
      <c r="A55" s="479"/>
      <c r="B55" s="485"/>
      <c r="C55" s="63" t="s">
        <v>785</v>
      </c>
      <c r="D55" s="57">
        <f>CEILING('Шкафы Al 2'!D55*'Дополнительная комплектация'!$AS$1,'Дополнительная комплектация'!$AS$3)</f>
        <v>3162</v>
      </c>
      <c r="E55" s="57">
        <f>CEILING('Шкафы Al 2'!E55*'Дополнительная комплектация'!$AS$1,'Дополнительная комплектация'!$AS$3)</f>
        <v>3212</v>
      </c>
      <c r="F55" s="57">
        <f>CEILING('Шкафы Al 2'!F55*'Дополнительная комплектация'!$AS$1,'Дополнительная комплектация'!$AS$3)</f>
        <v>3232</v>
      </c>
      <c r="G55" s="57">
        <f>CEILING('Шкафы Al 2'!G55*'Дополнительная комплектация'!$AS$1,'Дополнительная комплектация'!$AS$3)</f>
        <v>3272</v>
      </c>
      <c r="H55" s="57" t="s">
        <v>1141</v>
      </c>
      <c r="I55" s="57" t="s">
        <v>1141</v>
      </c>
      <c r="J55" s="56">
        <f>CEILING('Шкафы Al 2'!J55*'Дополнительная комплектация'!$AS$1,'Дополнительная комплектация'!$AS$3)</f>
        <v>440</v>
      </c>
      <c r="K55" s="56">
        <f>CEILING('Шкафы Al 2'!K55*'Дополнительная комплектация'!$AS$1,'Дополнительная комплектация'!$AS$3)</f>
        <v>26</v>
      </c>
      <c r="L55" s="56">
        <f>CEILING('Шкафы Al 2'!L55*'Дополнительная комплектация'!$AS$1,'Дополнительная комплектация'!$AS$3)</f>
        <v>82</v>
      </c>
      <c r="M55" s="56">
        <f>CEILING('Шкафы Al 2'!M55*'Дополнительная комплектация'!$AS$1,'Дополнительная комплектация'!$AS$3)</f>
        <v>102</v>
      </c>
      <c r="N55" s="56">
        <f>CEILING('Шкафы Al 2'!N55*'Дополнительная комплектация'!$AS$1,'Дополнительная комплектация'!$AS$3)</f>
        <v>144</v>
      </c>
      <c r="O55" s="56">
        <f>CEILING('Шкафы Al 2'!O55*'Дополнительная комплектация'!$AS$1,'Дополнительная комплектация'!$AS$3)</f>
        <v>448</v>
      </c>
      <c r="P55" s="56">
        <f>CEILING('Шкафы Al 2'!P55*'Дополнительная комплектация'!$AS$1,'Дополнительная комплектация'!$AS$3)</f>
        <v>498</v>
      </c>
      <c r="Q55" s="56">
        <f>CEILING('Шкафы Al 2'!Q55*'Дополнительная комплектация'!$AS$1,'Дополнительная комплектация'!$AS$3)</f>
        <v>752</v>
      </c>
    </row>
    <row r="56" spans="1:17" ht="12.75" customHeight="1">
      <c r="A56" s="494"/>
      <c r="B56" s="480" t="s">
        <v>778</v>
      </c>
      <c r="C56" s="63" t="s">
        <v>683</v>
      </c>
      <c r="D56" s="57">
        <f>CEILING('Шкафы Al 2'!D56*'Дополнительная комплектация'!$AS$1,'Дополнительная комплектация'!$AS$3)</f>
        <v>1235</v>
      </c>
      <c r="E56" s="57">
        <f>CEILING('Шкафы Al 2'!E56*'Дополнительная комплектация'!$AS$1,'Дополнительная комплектация'!$AS$3)</f>
        <v>1235</v>
      </c>
      <c r="F56" s="57">
        <f>CEILING('Шкафы Al 2'!F56*'Дополнительная комплектация'!$AS$1,'Дополнительная комплектация'!$AS$3)</f>
        <v>1235</v>
      </c>
      <c r="G56" s="57">
        <f>CEILING('Шкафы Al 2'!G56*'Дополнительная комплектация'!$AS$1,'Дополнительная комплектация'!$AS$3)</f>
        <v>1235</v>
      </c>
      <c r="H56" s="57">
        <f>CEILING('Шкафы Al 2'!H56*'Дополнительная комплектация'!$AS$1,'Дополнительная комплектация'!$AS$3)</f>
        <v>1235</v>
      </c>
      <c r="I56" s="57">
        <f>CEILING('Шкафы Al 2'!I56*'Дополнительная комплектация'!$AS$1,'Дополнительная комплектация'!$AS$3)</f>
        <v>1235</v>
      </c>
      <c r="J56" s="56">
        <f>CEILING('Шкафы Al 2'!J56*'Дополнительная комплектация'!$AS$1,'Дополнительная комплектация'!$AS$3)</f>
        <v>220</v>
      </c>
      <c r="K56" s="56">
        <f>CEILING('Шкафы Al 2'!K56*'Дополнительная комплектация'!$AS$1,'Дополнительная комплектация'!$AS$3)</f>
        <v>6</v>
      </c>
      <c r="L56" s="56">
        <f>CEILING('Шкафы Al 2'!L56*'Дополнительная комплектация'!$AS$1,'Дополнительная комплектация'!$AS$3)</f>
        <v>17</v>
      </c>
      <c r="M56" s="56">
        <f>CEILING('Шкафы Al 2'!M56*'Дополнительная комплектация'!$AS$1,'Дополнительная комплектация'!$AS$3)</f>
        <v>21</v>
      </c>
      <c r="N56" s="56">
        <f>CEILING('Шкафы Al 2'!N56*'Дополнительная комплектация'!$AS$1,'Дополнительная комплектация'!$AS$3)</f>
        <v>29</v>
      </c>
      <c r="O56" s="56">
        <f>CEILING('Шкафы Al 2'!O56*'Дополнительная комплектация'!$AS$1,'Дополнительная комплектация'!$AS$3)</f>
        <v>92</v>
      </c>
      <c r="P56" s="56">
        <f>CEILING('Шкафы Al 2'!P56*'Дополнительная комплектация'!$AS$1,'Дополнительная комплектация'!$AS$3)</f>
        <v>102</v>
      </c>
      <c r="Q56" s="56">
        <f>CEILING('Шкафы Al 2'!Q56*'Дополнительная комплектация'!$AS$1,'Дополнительная комплектация'!$AS$3)</f>
        <v>111</v>
      </c>
    </row>
    <row r="57" spans="1:17" ht="12.75" customHeight="1">
      <c r="A57" s="494"/>
      <c r="B57" s="481"/>
      <c r="C57" s="63" t="s">
        <v>769</v>
      </c>
      <c r="D57" s="57">
        <f>CEILING('Шкафы Al 2'!D57*'Дополнительная комплектация'!$AS$1,'Дополнительная комплектация'!$AS$3)</f>
        <v>1257</v>
      </c>
      <c r="E57" s="57">
        <f>CEILING('Шкафы Al 2'!E57*'Дополнительная комплектация'!$AS$1,'Дополнительная комплектация'!$AS$3)</f>
        <v>1257</v>
      </c>
      <c r="F57" s="57">
        <f>CEILING('Шкафы Al 2'!F57*'Дополнительная комплектация'!$AS$1,'Дополнительная комплектация'!$AS$3)</f>
        <v>1257</v>
      </c>
      <c r="G57" s="57">
        <f>CEILING('Шкафы Al 2'!G57*'Дополнительная комплектация'!$AS$1,'Дополнительная комплектация'!$AS$3)</f>
        <v>1257</v>
      </c>
      <c r="H57" s="57">
        <f>CEILING('Шкафы Al 2'!H57*'Дополнительная комплектация'!$AS$1,'Дополнительная комплектация'!$AS$3)</f>
        <v>1257</v>
      </c>
      <c r="I57" s="57">
        <f>CEILING('Шкафы Al 2'!I57*'Дополнительная комплектация'!$AS$1,'Дополнительная комплектация'!$AS$3)</f>
        <v>1257</v>
      </c>
      <c r="J57" s="56">
        <f>CEILING('Шкафы Al 2'!J57*'Дополнительная комплектация'!$AS$1,'Дополнительная комплектация'!$AS$3)</f>
        <v>220</v>
      </c>
      <c r="K57" s="56">
        <f>CEILING('Шкафы Al 2'!K57*'Дополнительная комплектация'!$AS$1,'Дополнительная комплектация'!$AS$3)</f>
        <v>6</v>
      </c>
      <c r="L57" s="56">
        <f>CEILING('Шкафы Al 2'!L57*'Дополнительная комплектация'!$AS$1,'Дополнительная комплектация'!$AS$3)</f>
        <v>19</v>
      </c>
      <c r="M57" s="56">
        <f>CEILING('Шкафы Al 2'!M57*'Дополнительная комплектация'!$AS$1,'Дополнительная комплектация'!$AS$3)</f>
        <v>24</v>
      </c>
      <c r="N57" s="56">
        <f>CEILING('Шкафы Al 2'!N57*'Дополнительная комплектация'!$AS$1,'Дополнительная комплектация'!$AS$3)</f>
        <v>33</v>
      </c>
      <c r="O57" s="56">
        <f>CEILING('Шкафы Al 2'!O57*'Дополнительная комплектация'!$AS$1,'Дополнительная комплектация'!$AS$3)</f>
        <v>103</v>
      </c>
      <c r="P57" s="56">
        <f>CEILING('Шкафы Al 2'!P57*'Дополнительная комплектация'!$AS$1,'Дополнительная комплектация'!$AS$3)</f>
        <v>115</v>
      </c>
      <c r="Q57" s="56">
        <f>CEILING('Шкафы Al 2'!Q57*'Дополнительная комплектация'!$AS$1,'Дополнительная комплектация'!$AS$3)</f>
        <v>135</v>
      </c>
    </row>
    <row r="58" spans="1:17" ht="12.75" customHeight="1">
      <c r="A58" s="494"/>
      <c r="B58" s="481"/>
      <c r="C58" s="63" t="s">
        <v>647</v>
      </c>
      <c r="D58" s="57">
        <f>CEILING('Шкафы Al 2'!D58*'Дополнительная комплектация'!$AS$1,'Дополнительная комплектация'!$AS$3)</f>
        <v>1269</v>
      </c>
      <c r="E58" s="57">
        <f>CEILING('Шкафы Al 2'!E58*'Дополнительная комплектация'!$AS$1,'Дополнительная комплектация'!$AS$3)</f>
        <v>1269</v>
      </c>
      <c r="F58" s="57">
        <f>CEILING('Шкафы Al 2'!F58*'Дополнительная комплектация'!$AS$1,'Дополнительная комплектация'!$AS$3)</f>
        <v>1269</v>
      </c>
      <c r="G58" s="57">
        <f>CEILING('Шкафы Al 2'!G58*'Дополнительная комплектация'!$AS$1,'Дополнительная комплектация'!$AS$3)</f>
        <v>1269</v>
      </c>
      <c r="H58" s="57">
        <f>CEILING('Шкафы Al 2'!H58*'Дополнительная комплектация'!$AS$1,'Дополнительная комплектация'!$AS$3)</f>
        <v>1269</v>
      </c>
      <c r="I58" s="57">
        <f>CEILING('Шкафы Al 2'!I58*'Дополнительная комплектация'!$AS$1,'Дополнительная комплектация'!$AS$3)</f>
        <v>1269</v>
      </c>
      <c r="J58" s="56">
        <f>CEILING('Шкафы Al 2'!J58*'Дополнительная комплектация'!$AS$1,'Дополнительная комплектация'!$AS$3)</f>
        <v>220</v>
      </c>
      <c r="K58" s="56">
        <f>CEILING('Шкафы Al 2'!K58*'Дополнительная комплектация'!$AS$1,'Дополнительная комплектация'!$AS$3)</f>
        <v>7</v>
      </c>
      <c r="L58" s="56">
        <f>CEILING('Шкафы Al 2'!L58*'Дополнительная комплектация'!$AS$1,'Дополнительная комплектация'!$AS$3)</f>
        <v>21</v>
      </c>
      <c r="M58" s="56">
        <f>CEILING('Шкафы Al 2'!M58*'Дополнительная комплектация'!$AS$1,'Дополнительная комплектация'!$AS$3)</f>
        <v>26</v>
      </c>
      <c r="N58" s="56">
        <f>CEILING('Шкафы Al 2'!N58*'Дополнительная комплектация'!$AS$1,'Дополнительная комплектация'!$AS$3)</f>
        <v>37</v>
      </c>
      <c r="O58" s="56">
        <f>CEILING('Шкафы Al 2'!O58*'Дополнительная комплектация'!$AS$1,'Дополнительная комплектация'!$AS$3)</f>
        <v>115</v>
      </c>
      <c r="P58" s="56">
        <f>CEILING('Шкафы Al 2'!P58*'Дополнительная комплектация'!$AS$1,'Дополнительная комплектация'!$AS$3)</f>
        <v>128</v>
      </c>
      <c r="Q58" s="56">
        <f>CEILING('Шкафы Al 2'!Q58*'Дополнительная комплектация'!$AS$1,'Дополнительная комплектация'!$AS$3)</f>
        <v>158</v>
      </c>
    </row>
    <row r="59" spans="1:17" ht="12.75" customHeight="1">
      <c r="A59" s="494"/>
      <c r="B59" s="481"/>
      <c r="C59" s="63" t="s">
        <v>645</v>
      </c>
      <c r="D59" s="57">
        <f>CEILING('Шкафы Al 2'!D59*'Дополнительная комплектация'!$AS$1,'Дополнительная комплектация'!$AS$3)</f>
        <v>1363</v>
      </c>
      <c r="E59" s="57">
        <f>CEILING('Шкафы Al 2'!E59*'Дополнительная комплектация'!$AS$1,'Дополнительная комплектация'!$AS$3)</f>
        <v>1363</v>
      </c>
      <c r="F59" s="57">
        <f>CEILING('Шкафы Al 2'!F59*'Дополнительная комплектация'!$AS$1,'Дополнительная комплектация'!$AS$3)</f>
        <v>1363</v>
      </c>
      <c r="G59" s="57">
        <f>CEILING('Шкафы Al 2'!G59*'Дополнительная комплектация'!$AS$1,'Дополнительная комплектация'!$AS$3)</f>
        <v>1363</v>
      </c>
      <c r="H59" s="57">
        <f>CEILING('Шкафы Al 2'!H59*'Дополнительная комплектация'!$AS$1,'Дополнительная комплектация'!$AS$3)</f>
        <v>1363</v>
      </c>
      <c r="I59" s="57">
        <f>CEILING('Шкафы Al 2'!I59*'Дополнительная комплектация'!$AS$1,'Дополнительная комплектация'!$AS$3)</f>
        <v>1363</v>
      </c>
      <c r="J59" s="56">
        <f>CEILING('Шкафы Al 2'!J59*'Дополнительная комплектация'!$AS$1,'Дополнительная комплектация'!$AS$3)</f>
        <v>220</v>
      </c>
      <c r="K59" s="56">
        <f>CEILING('Шкафы Al 2'!K59*'Дополнительная комплектация'!$AS$1,'Дополнительная комплектация'!$AS$3)</f>
        <v>8</v>
      </c>
      <c r="L59" s="56">
        <f>CEILING('Шкафы Al 2'!L59*'Дополнительная комплектация'!$AS$1,'Дополнительная комплектация'!$AS$3)</f>
        <v>25</v>
      </c>
      <c r="M59" s="56">
        <f>CEILING('Шкафы Al 2'!M59*'Дополнительная комплектация'!$AS$1,'Дополнительная комплектация'!$AS$3)</f>
        <v>31</v>
      </c>
      <c r="N59" s="56">
        <f>CEILING('Шкафы Al 2'!N59*'Дополнительная комплектация'!$AS$1,'Дополнительная комплектация'!$AS$3)</f>
        <v>44</v>
      </c>
      <c r="O59" s="56">
        <f>CEILING('Шкафы Al 2'!O59*'Дополнительная комплектация'!$AS$1,'Дополнительная комплектация'!$AS$3)</f>
        <v>138</v>
      </c>
      <c r="P59" s="56">
        <f>CEILING('Шкафы Al 2'!P59*'Дополнительная комплектация'!$AS$1,'Дополнительная комплектация'!$AS$3)</f>
        <v>153</v>
      </c>
      <c r="Q59" s="56">
        <f>CEILING('Шкафы Al 2'!Q59*'Дополнительная комплектация'!$AS$1,'Дополнительная комплектация'!$AS$3)</f>
        <v>205</v>
      </c>
    </row>
    <row r="60" spans="1:17" ht="12.75" customHeight="1">
      <c r="A60" s="494"/>
      <c r="B60" s="481"/>
      <c r="C60" s="63" t="s">
        <v>656</v>
      </c>
      <c r="D60" s="57">
        <f>CEILING('Шкафы Al 2'!D60*'Дополнительная комплектация'!$AS$1,'Дополнительная комплектация'!$AS$3)</f>
        <v>1523</v>
      </c>
      <c r="E60" s="57">
        <f>CEILING('Шкафы Al 2'!E60*'Дополнительная комплектация'!$AS$1,'Дополнительная комплектация'!$AS$3)</f>
        <v>1523</v>
      </c>
      <c r="F60" s="57">
        <f>CEILING('Шкафы Al 2'!F60*'Дополнительная комплектация'!$AS$1,'Дополнительная комплектация'!$AS$3)</f>
        <v>1523</v>
      </c>
      <c r="G60" s="57">
        <f>CEILING('Шкафы Al 2'!G60*'Дополнительная комплектация'!$AS$1,'Дополнительная комплектация'!$AS$3)</f>
        <v>1523</v>
      </c>
      <c r="H60" s="57">
        <f>CEILING('Шкафы Al 2'!H60*'Дополнительная комплектация'!$AS$1,'Дополнительная комплектация'!$AS$3)</f>
        <v>1523</v>
      </c>
      <c r="I60" s="57">
        <f>CEILING('Шкафы Al 2'!I60*'Дополнительная комплектация'!$AS$1,'Дополнительная комплектация'!$AS$3)</f>
        <v>1523</v>
      </c>
      <c r="J60" s="56">
        <f>CEILING('Шкафы Al 2'!J60*'Дополнительная комплектация'!$AS$1,'Дополнительная комплектация'!$AS$3)</f>
        <v>220</v>
      </c>
      <c r="K60" s="56">
        <f>CEILING('Шкафы Al 2'!K60*'Дополнительная комплектация'!$AS$1,'Дополнительная комплектация'!$AS$3)</f>
        <v>10</v>
      </c>
      <c r="L60" s="56">
        <f>CEILING('Шкафы Al 2'!L60*'Дополнительная комплектация'!$AS$1,'Дополнительная комплектация'!$AS$3)</f>
        <v>30</v>
      </c>
      <c r="M60" s="56">
        <f>CEILING('Шкафы Al 2'!M60*'Дополнительная комплектация'!$AS$1,'Дополнительная комплектация'!$AS$3)</f>
        <v>37</v>
      </c>
      <c r="N60" s="56">
        <f>CEILING('Шкафы Al 2'!N60*'Дополнительная комплектация'!$AS$1,'Дополнительная комплектация'!$AS$3)</f>
        <v>52</v>
      </c>
      <c r="O60" s="56">
        <f>CEILING('Шкафы Al 2'!O60*'Дополнительная комплектация'!$AS$1,'Дополнительная комплектация'!$AS$3)</f>
        <v>162</v>
      </c>
      <c r="P60" s="56">
        <f>CEILING('Шкафы Al 2'!P60*'Дополнительная комплектация'!$AS$1,'Дополнительная комплектация'!$AS$3)</f>
        <v>180</v>
      </c>
      <c r="Q60" s="56">
        <f>CEILING('Шкафы Al 2'!Q60*'Дополнительная комплектация'!$AS$1,'Дополнительная комплектация'!$AS$3)</f>
        <v>252</v>
      </c>
    </row>
    <row r="61" spans="1:17" ht="12.75" customHeight="1">
      <c r="A61" s="494"/>
      <c r="B61" s="481"/>
      <c r="C61" s="63" t="s">
        <v>655</v>
      </c>
      <c r="D61" s="57">
        <f>CEILING('Шкафы Al 2'!D61*'Дополнительная комплектация'!$AS$1,'Дополнительная комплектация'!$AS$3)</f>
        <v>1624</v>
      </c>
      <c r="E61" s="57">
        <f>CEILING('Шкафы Al 2'!E61*'Дополнительная комплектация'!$AS$1,'Дополнительная комплектация'!$AS$3)</f>
        <v>1624</v>
      </c>
      <c r="F61" s="57">
        <f>CEILING('Шкафы Al 2'!F61*'Дополнительная комплектация'!$AS$1,'Дополнительная комплектация'!$AS$3)</f>
        <v>1624</v>
      </c>
      <c r="G61" s="57">
        <f>CEILING('Шкафы Al 2'!G61*'Дополнительная комплектация'!$AS$1,'Дополнительная комплектация'!$AS$3)</f>
        <v>1624</v>
      </c>
      <c r="H61" s="57">
        <f>CEILING('Шкафы Al 2'!H61*'Дополнительная комплектация'!$AS$1,'Дополнительная комплектация'!$AS$3)</f>
        <v>1624</v>
      </c>
      <c r="I61" s="57">
        <f>CEILING('Шкафы Al 2'!I61*'Дополнительная комплектация'!$AS$1,'Дополнительная комплектация'!$AS$3)</f>
        <v>1624</v>
      </c>
      <c r="J61" s="56">
        <f>CEILING('Шкафы Al 2'!J61*'Дополнительная комплектация'!$AS$1,'Дополнительная комплектация'!$AS$3)</f>
        <v>220</v>
      </c>
      <c r="K61" s="56">
        <f>CEILING('Шкафы Al 2'!K61*'Дополнительная комплектация'!$AS$1,'Дополнительная комплектация'!$AS$3)</f>
        <v>11</v>
      </c>
      <c r="L61" s="56">
        <f>CEILING('Шкафы Al 2'!L61*'Дополнительная комплектация'!$AS$1,'Дополнительная комплектация'!$AS$3)</f>
        <v>34</v>
      </c>
      <c r="M61" s="56">
        <f>CEILING('Шкафы Al 2'!M61*'Дополнительная комплектация'!$AS$1,'Дополнительная комплектация'!$AS$3)</f>
        <v>42</v>
      </c>
      <c r="N61" s="56">
        <f>CEILING('Шкафы Al 2'!N61*'Дополнительная комплектация'!$AS$1,'Дополнительная комплектация'!$AS$3)</f>
        <v>59</v>
      </c>
      <c r="O61" s="56">
        <f>CEILING('Шкафы Al 2'!O61*'Дополнительная комплектация'!$AS$1,'Дополнительная комплектация'!$AS$3)</f>
        <v>185</v>
      </c>
      <c r="P61" s="56">
        <f>CEILING('Шкафы Al 2'!P61*'Дополнительная комплектация'!$AS$1,'Дополнительная комплектация'!$AS$3)</f>
        <v>206</v>
      </c>
      <c r="Q61" s="56">
        <f>CEILING('Шкафы Al 2'!Q61*'Дополнительная комплектация'!$AS$1,'Дополнительная комплектация'!$AS$3)</f>
        <v>299</v>
      </c>
    </row>
    <row r="62" spans="1:17" ht="12.75" customHeight="1">
      <c r="A62" s="494"/>
      <c r="B62" s="481"/>
      <c r="C62" s="63" t="s">
        <v>654</v>
      </c>
      <c r="D62" s="57">
        <f>CEILING('Шкафы Al 2'!D62*'Дополнительная комплектация'!$AS$1,'Дополнительная комплектация'!$AS$3)</f>
        <v>1947</v>
      </c>
      <c r="E62" s="57">
        <f>CEILING('Шкафы Al 2'!E62*'Дополнительная комплектация'!$AS$1,'Дополнительная комплектация'!$AS$3)</f>
        <v>1947</v>
      </c>
      <c r="F62" s="57">
        <f>CEILING('Шкафы Al 2'!F62*'Дополнительная комплектация'!$AS$1,'Дополнительная комплектация'!$AS$3)</f>
        <v>1947</v>
      </c>
      <c r="G62" s="57">
        <f>CEILING('Шкафы Al 2'!G62*'Дополнительная комплектация'!$AS$1,'Дополнительная комплектация'!$AS$3)</f>
        <v>1947</v>
      </c>
      <c r="H62" s="57">
        <f>CEILING('Шкафы Al 2'!H62*'Дополнительная комплектация'!$AS$1,'Дополнительная комплектация'!$AS$3)</f>
        <v>1947</v>
      </c>
      <c r="I62" s="57">
        <f>CEILING('Шкафы Al 2'!I62*'Дополнительная комплектация'!$AS$1,'Дополнительная комплектация'!$AS$3)</f>
        <v>1947</v>
      </c>
      <c r="J62" s="56">
        <f>CEILING('Шкафы Al 2'!J62*'Дополнительная комплектация'!$AS$1,'Дополнительная комплектация'!$AS$3)</f>
        <v>220</v>
      </c>
      <c r="K62" s="56">
        <f>CEILING('Шкафы Al 2'!K62*'Дополнительная комплектация'!$AS$1,'Дополнительная комплектация'!$AS$3)</f>
        <v>12</v>
      </c>
      <c r="L62" s="56">
        <f>CEILING('Шкафы Al 2'!L62*'Дополнительная комплектация'!$AS$1,'Дополнительная комплектация'!$AS$3)</f>
        <v>38</v>
      </c>
      <c r="M62" s="56">
        <f>CEILING('Шкафы Al 2'!M62*'Дополнительная комплектация'!$AS$1,'Дополнительная комплектация'!$AS$3)</f>
        <v>47</v>
      </c>
      <c r="N62" s="56">
        <f>CEILING('Шкафы Al 2'!N62*'Дополнительная комплектация'!$AS$1,'Дополнительная комплектация'!$AS$3)</f>
        <v>66</v>
      </c>
      <c r="O62" s="56">
        <f>CEILING('Шкафы Al 2'!O62*'Дополнительная комплектация'!$AS$1,'Дополнительная комплектация'!$AS$3)</f>
        <v>208</v>
      </c>
      <c r="P62" s="56">
        <f>CEILING('Шкафы Al 2'!P62*'Дополнительная комплектация'!$AS$1,'Дополнительная комплектация'!$AS$3)</f>
        <v>232</v>
      </c>
      <c r="Q62" s="56">
        <f>CEILING('Шкафы Al 2'!Q62*'Дополнительная комплектация'!$AS$1,'Дополнительная комплектация'!$AS$3)</f>
        <v>345</v>
      </c>
    </row>
    <row r="63" spans="1:17" ht="12.75" customHeight="1">
      <c r="A63" s="494"/>
      <c r="B63" s="488"/>
      <c r="C63" s="63" t="s">
        <v>653</v>
      </c>
      <c r="D63" s="57">
        <f>CEILING('Шкафы Al 2'!D63*'Дополнительная комплектация'!$AS$1,'Дополнительная комплектация'!$AS$3)</f>
        <v>2036</v>
      </c>
      <c r="E63" s="57">
        <f>CEILING('Шкафы Al 2'!E63*'Дополнительная комплектация'!$AS$1,'Дополнительная комплектация'!$AS$3)</f>
        <v>2036</v>
      </c>
      <c r="F63" s="57">
        <f>CEILING('Шкафы Al 2'!F63*'Дополнительная комплектация'!$AS$1,'Дополнительная комплектация'!$AS$3)</f>
        <v>2036</v>
      </c>
      <c r="G63" s="57">
        <f>CEILING('Шкафы Al 2'!G63*'Дополнительная комплектация'!$AS$1,'Дополнительная комплектация'!$AS$3)</f>
        <v>2036</v>
      </c>
      <c r="H63" s="57">
        <f>CEILING('Шкафы Al 2'!H63*'Дополнительная комплектация'!$AS$1,'Дополнительная комплектация'!$AS$3)</f>
        <v>2036</v>
      </c>
      <c r="I63" s="57">
        <f>CEILING('Шкафы Al 2'!I63*'Дополнительная комплектация'!$AS$1,'Дополнительная комплектация'!$AS$3)</f>
        <v>2036</v>
      </c>
      <c r="J63" s="56">
        <f>CEILING('Шкафы Al 2'!J63*'Дополнительная комплектация'!$AS$1,'Дополнительная комплектация'!$AS$3)</f>
        <v>220</v>
      </c>
      <c r="K63" s="56">
        <f>CEILING('Шкафы Al 2'!K63*'Дополнительная комплектация'!$AS$1,'Дополнительная комплектация'!$AS$3)</f>
        <v>13</v>
      </c>
      <c r="L63" s="56">
        <f>CEILING('Шкафы Al 2'!L63*'Дополнительная комплектация'!$AS$1,'Дополнительная комплектация'!$AS$3)</f>
        <v>42</v>
      </c>
      <c r="M63" s="56">
        <f>CEILING('Шкафы Al 2'!M63*'Дополнительная комплектация'!$AS$1,'Дополнительная комплектация'!$AS$3)</f>
        <v>52</v>
      </c>
      <c r="N63" s="56">
        <f>CEILING('Шкафы Al 2'!N63*'Дополнительная комплектация'!$AS$1,'Дополнительная комплектация'!$AS$3)</f>
        <v>74</v>
      </c>
      <c r="O63" s="56">
        <f>CEILING('Шкафы Al 2'!O63*'Дополнительная комплектация'!$AS$1,'Дополнительная комплектация'!$AS$3)</f>
        <v>232</v>
      </c>
      <c r="P63" s="56">
        <f>CEILING('Шкафы Al 2'!P63*'Дополнительная комплектация'!$AS$1,'Дополнительная комплектация'!$AS$3)</f>
        <v>257</v>
      </c>
      <c r="Q63" s="56">
        <f>CEILING('Шкафы Al 2'!Q63*'Дополнительная комплектация'!$AS$1,'Дополнительная комплектация'!$AS$3)</f>
        <v>392</v>
      </c>
    </row>
    <row r="64" spans="1:17" ht="12.75" customHeight="1">
      <c r="A64" s="494"/>
      <c r="B64" s="485" t="s">
        <v>777</v>
      </c>
      <c r="C64" s="63" t="s">
        <v>683</v>
      </c>
      <c r="D64" s="57">
        <f>CEILING('Шкафы Al 2'!D64*'Дополнительная комплектация'!$AS$1,'Дополнительная комплектация'!$AS$3)</f>
        <v>1317</v>
      </c>
      <c r="E64" s="57">
        <f>CEILING('Шкафы Al 2'!E64*'Дополнительная комплектация'!$AS$1,'Дополнительная комплектация'!$AS$3)</f>
        <v>1317</v>
      </c>
      <c r="F64" s="57">
        <f>CEILING('Шкафы Al 2'!F64*'Дополнительная комплектация'!$AS$1,'Дополнительная комплектация'!$AS$3)</f>
        <v>1317</v>
      </c>
      <c r="G64" s="57">
        <f>CEILING('Шкафы Al 2'!G64*'Дополнительная комплектация'!$AS$1,'Дополнительная комплектация'!$AS$3)</f>
        <v>1317</v>
      </c>
      <c r="H64" s="57">
        <f>CEILING('Шкафы Al 2'!H64*'Дополнительная комплектация'!$AS$1,'Дополнительная комплектация'!$AS$3)</f>
        <v>1317</v>
      </c>
      <c r="I64" s="57">
        <f>CEILING('Шкафы Al 2'!I64*'Дополнительная комплектация'!$AS$1,'Дополнительная комплектация'!$AS$3)</f>
        <v>1317</v>
      </c>
      <c r="J64" s="56">
        <f>CEILING('Шкафы Al 2'!J64*'Дополнительная комплектация'!$AS$1,'Дополнительная комплектация'!$AS$3)</f>
        <v>220</v>
      </c>
      <c r="K64" s="56">
        <f>CEILING('Шкафы Al 2'!K64*'Дополнительная комплектация'!$AS$1,'Дополнительная комплектация'!$AS$3)</f>
        <v>7</v>
      </c>
      <c r="L64" s="56">
        <f>CEILING('Шкафы Al 2'!L64*'Дополнительная комплектация'!$AS$1,'Дополнительная комплектация'!$AS$3)</f>
        <v>20</v>
      </c>
      <c r="M64" s="56">
        <f>CEILING('Шкафы Al 2'!M64*'Дополнительная комплектация'!$AS$1,'Дополнительная комплектация'!$AS$3)</f>
        <v>25</v>
      </c>
      <c r="N64" s="56">
        <f>CEILING('Шкафы Al 2'!N64*'Дополнительная комплектация'!$AS$1,'Дополнительная комплектация'!$AS$3)</f>
        <v>35</v>
      </c>
      <c r="O64" s="56">
        <f>CEILING('Шкафы Al 2'!O64*'Дополнительная комплектация'!$AS$1,'Дополнительная комплектация'!$AS$3)</f>
        <v>110</v>
      </c>
      <c r="P64" s="56">
        <f>CEILING('Шкафы Al 2'!P64*'Дополнительная комплектация'!$AS$1,'Дополнительная комплектация'!$AS$3)</f>
        <v>123</v>
      </c>
      <c r="Q64" s="56">
        <f>CEILING('Шкафы Al 2'!Q64*'Дополнительная комплектация'!$AS$1,'Дополнительная комплектация'!$AS$3)</f>
        <v>149</v>
      </c>
    </row>
    <row r="65" spans="1:17" ht="12.75" customHeight="1">
      <c r="A65" s="494"/>
      <c r="B65" s="485"/>
      <c r="C65" s="63" t="s">
        <v>769</v>
      </c>
      <c r="D65" s="57">
        <f>CEILING('Шкафы Al 2'!D65*'Дополнительная комплектация'!$AS$1,'Дополнительная комплектация'!$AS$3)</f>
        <v>1330</v>
      </c>
      <c r="E65" s="57">
        <f>CEILING('Шкафы Al 2'!E65*'Дополнительная комплектация'!$AS$1,'Дополнительная комплектация'!$AS$3)</f>
        <v>1330</v>
      </c>
      <c r="F65" s="57">
        <f>CEILING('Шкафы Al 2'!F65*'Дополнительная комплектация'!$AS$1,'Дополнительная комплектация'!$AS$3)</f>
        <v>1330</v>
      </c>
      <c r="G65" s="57">
        <f>CEILING('Шкафы Al 2'!G65*'Дополнительная комплектация'!$AS$1,'Дополнительная комплектация'!$AS$3)</f>
        <v>1330</v>
      </c>
      <c r="H65" s="57">
        <f>CEILING('Шкафы Al 2'!H65*'Дополнительная комплектация'!$AS$1,'Дополнительная комплектация'!$AS$3)</f>
        <v>1330</v>
      </c>
      <c r="I65" s="57">
        <f>CEILING('Шкафы Al 2'!I65*'Дополнительная комплектация'!$AS$1,'Дополнительная комплектация'!$AS$3)</f>
        <v>1330</v>
      </c>
      <c r="J65" s="56">
        <f>CEILING('Шкафы Al 2'!J65*'Дополнительная комплектация'!$AS$1,'Дополнительная комплектация'!$AS$3)</f>
        <v>220</v>
      </c>
      <c r="K65" s="56">
        <f>CEILING('Шкафы Al 2'!K65*'Дополнительная комплектация'!$AS$1,'Дополнительная комплектация'!$AS$3)</f>
        <v>8</v>
      </c>
      <c r="L65" s="56">
        <f>CEILING('Шкафы Al 2'!L65*'Дополнительная комплектация'!$AS$1,'Дополнительная комплектация'!$AS$3)</f>
        <v>23</v>
      </c>
      <c r="M65" s="56">
        <f>CEILING('Шкафы Al 2'!M65*'Дополнительная комплектация'!$AS$1,'Дополнительная комплектация'!$AS$3)</f>
        <v>29</v>
      </c>
      <c r="N65" s="56">
        <f>CEILING('Шкафы Al 2'!N65*'Дополнительная комплектация'!$AS$1,'Дополнительная комплектация'!$AS$3)</f>
        <v>40</v>
      </c>
      <c r="O65" s="56">
        <f>CEILING('Шкафы Al 2'!O65*'Дополнительная комплектация'!$AS$1,'Дополнительная комплектация'!$AS$3)</f>
        <v>125</v>
      </c>
      <c r="P65" s="56">
        <f>CEILING('Шкафы Al 2'!P65*'Дополнительная комплектация'!$AS$1,'Дополнительная комплектация'!$AS$3)</f>
        <v>139</v>
      </c>
      <c r="Q65" s="56">
        <f>CEILING('Шкафы Al 2'!Q65*'Дополнительная комплектация'!$AS$1,'Дополнительная комплектация'!$AS$3)</f>
        <v>178</v>
      </c>
    </row>
    <row r="66" spans="1:17" ht="12.75" customHeight="1">
      <c r="A66" s="494"/>
      <c r="B66" s="485"/>
      <c r="C66" s="63" t="s">
        <v>647</v>
      </c>
      <c r="D66" s="57">
        <f>CEILING('Шкафы Al 2'!D66*'Дополнительная комплектация'!$AS$1,'Дополнительная комплектация'!$AS$3)</f>
        <v>1342</v>
      </c>
      <c r="E66" s="57">
        <f>CEILING('Шкафы Al 2'!E66*'Дополнительная комплектация'!$AS$1,'Дополнительная комплектация'!$AS$3)</f>
        <v>1342</v>
      </c>
      <c r="F66" s="57">
        <f>CEILING('Шкафы Al 2'!F66*'Дополнительная комплектация'!$AS$1,'Дополнительная комплектация'!$AS$3)</f>
        <v>1342</v>
      </c>
      <c r="G66" s="57">
        <f>CEILING('Шкафы Al 2'!G66*'Дополнительная комплектация'!$AS$1,'Дополнительная комплектация'!$AS$3)</f>
        <v>1342</v>
      </c>
      <c r="H66" s="57">
        <f>CEILING('Шкафы Al 2'!H66*'Дополнительная комплектация'!$AS$1,'Дополнительная комплектация'!$AS$3)</f>
        <v>1342</v>
      </c>
      <c r="I66" s="57">
        <f>CEILING('Шкафы Al 2'!I66*'Дополнительная комплектация'!$AS$1,'Дополнительная комплектация'!$AS$3)</f>
        <v>1342</v>
      </c>
      <c r="J66" s="56">
        <f>CEILING('Шкафы Al 2'!J66*'Дополнительная комплектация'!$AS$1,'Дополнительная комплектация'!$AS$3)</f>
        <v>220</v>
      </c>
      <c r="K66" s="56">
        <f>CEILING('Шкафы Al 2'!K66*'Дополнительная комплектация'!$AS$1,'Дополнительная комплектация'!$AS$3)</f>
        <v>8</v>
      </c>
      <c r="L66" s="56">
        <f>CEILING('Шкафы Al 2'!L66*'Дополнительная комплектация'!$AS$1,'Дополнительная комплектация'!$AS$3)</f>
        <v>25</v>
      </c>
      <c r="M66" s="56">
        <f>CEILING('Шкафы Al 2'!M66*'Дополнительная комплектация'!$AS$1,'Дополнительная комплектация'!$AS$3)</f>
        <v>31</v>
      </c>
      <c r="N66" s="56">
        <f>CEILING('Шкафы Al 2'!N66*'Дополнительная комплектация'!$AS$1,'Дополнительная комплектация'!$AS$3)</f>
        <v>44</v>
      </c>
      <c r="O66" s="56">
        <f>CEILING('Шкафы Al 2'!O66*'Дополнительная комплектация'!$AS$1,'Дополнительная комплектация'!$AS$3)</f>
        <v>139</v>
      </c>
      <c r="P66" s="56">
        <f>CEILING('Шкафы Al 2'!P66*'Дополнительная комплектация'!$AS$1,'Дополнительная комплектация'!$AS$3)</f>
        <v>154</v>
      </c>
      <c r="Q66" s="56">
        <f>CEILING('Шкафы Al 2'!Q66*'Дополнительная комплектация'!$AS$1,'Дополнительная комплектация'!$AS$3)</f>
        <v>205</v>
      </c>
    </row>
    <row r="67" spans="1:17" ht="12.75" customHeight="1">
      <c r="A67" s="494"/>
      <c r="B67" s="485"/>
      <c r="C67" s="63" t="s">
        <v>645</v>
      </c>
      <c r="D67" s="57">
        <f>CEILING('Шкафы Al 2'!D67*'Дополнительная комплектация'!$AS$1,'Дополнительная комплектация'!$AS$3)</f>
        <v>1440</v>
      </c>
      <c r="E67" s="57">
        <f>CEILING('Шкафы Al 2'!E67*'Дополнительная комплектация'!$AS$1,'Дополнительная комплектация'!$AS$3)</f>
        <v>1440</v>
      </c>
      <c r="F67" s="57">
        <f>CEILING('Шкафы Al 2'!F67*'Дополнительная комплектация'!$AS$1,'Дополнительная комплектация'!$AS$3)</f>
        <v>1440</v>
      </c>
      <c r="G67" s="57">
        <f>CEILING('Шкафы Al 2'!G67*'Дополнительная комплектация'!$AS$1,'Дополнительная комплектация'!$AS$3)</f>
        <v>1440</v>
      </c>
      <c r="H67" s="57">
        <f>CEILING('Шкафы Al 2'!H67*'Дополнительная комплектация'!$AS$1,'Дополнительная комплектация'!$AS$3)</f>
        <v>1440</v>
      </c>
      <c r="I67" s="57">
        <f>CEILING('Шкафы Al 2'!I67*'Дополнительная комплектация'!$AS$1,'Дополнительная комплектация'!$AS$3)</f>
        <v>1440</v>
      </c>
      <c r="J67" s="56">
        <f>CEILING('Шкафы Al 2'!J67*'Дополнительная комплектация'!$AS$1,'Дополнительная комплектация'!$AS$3)</f>
        <v>220</v>
      </c>
      <c r="K67" s="56">
        <f>CEILING('Шкафы Al 2'!K67*'Дополнительная комплектация'!$AS$1,'Дополнительная комплектация'!$AS$3)</f>
        <v>10</v>
      </c>
      <c r="L67" s="56">
        <f>CEILING('Шкафы Al 2'!L67*'Дополнительная комплектация'!$AS$1,'Дополнительная комплектация'!$AS$3)</f>
        <v>30</v>
      </c>
      <c r="M67" s="56">
        <f>CEILING('Шкафы Al 2'!M67*'Дополнительная комплектация'!$AS$1,'Дополнительная комплектация'!$AS$3)</f>
        <v>38</v>
      </c>
      <c r="N67" s="56">
        <f>CEILING('Шкафы Al 2'!N67*'Дополнительная комплектация'!$AS$1,'Дополнительная комплектация'!$AS$3)</f>
        <v>53</v>
      </c>
      <c r="O67" s="56">
        <f>CEILING('Шкафы Al 2'!O67*'Дополнительная комплектация'!$AS$1,'Дополнительная комплектация'!$AS$3)</f>
        <v>167</v>
      </c>
      <c r="P67" s="56">
        <f>CEILING('Шкафы Al 2'!P67*'Дополнительная комплектация'!$AS$1,'Дополнительная комплектация'!$AS$3)</f>
        <v>185</v>
      </c>
      <c r="Q67" s="56">
        <f>CEILING('Шкафы Al 2'!Q67*'Дополнительная комплектация'!$AS$1,'Дополнительная комплектация'!$AS$3)</f>
        <v>262</v>
      </c>
    </row>
    <row r="68" spans="1:17" ht="12.75" customHeight="1">
      <c r="A68" s="494"/>
      <c r="B68" s="485"/>
      <c r="C68" s="63" t="s">
        <v>656</v>
      </c>
      <c r="D68" s="57">
        <f>CEILING('Шкафы Al 2'!D68*'Дополнительная комплектация'!$AS$1,'Дополнительная комплектация'!$AS$3)</f>
        <v>1601</v>
      </c>
      <c r="E68" s="57">
        <f>CEILING('Шкафы Al 2'!E68*'Дополнительная комплектация'!$AS$1,'Дополнительная комплектация'!$AS$3)</f>
        <v>1601</v>
      </c>
      <c r="F68" s="57">
        <f>CEILING('Шкафы Al 2'!F68*'Дополнительная комплектация'!$AS$1,'Дополнительная комплектация'!$AS$3)</f>
        <v>1601</v>
      </c>
      <c r="G68" s="57">
        <f>CEILING('Шкафы Al 2'!G68*'Дополнительная комплектация'!$AS$1,'Дополнительная комплектация'!$AS$3)</f>
        <v>1601</v>
      </c>
      <c r="H68" s="57">
        <f>CEILING('Шкафы Al 2'!H68*'Дополнительная комплектация'!$AS$1,'Дополнительная комплектация'!$AS$3)</f>
        <v>1601</v>
      </c>
      <c r="I68" s="57">
        <f>CEILING('Шкафы Al 2'!I68*'Дополнительная комплектация'!$AS$1,'Дополнительная комплектация'!$AS$3)</f>
        <v>1601</v>
      </c>
      <c r="J68" s="56">
        <f>CEILING('Шкафы Al 2'!J68*'Дополнительная комплектация'!$AS$1,'Дополнительная комплектация'!$AS$3)</f>
        <v>220</v>
      </c>
      <c r="K68" s="56">
        <f>CEILING('Шкафы Al 2'!K68*'Дополнительная комплектация'!$AS$1,'Дополнительная комплектация'!$AS$3)</f>
        <v>11</v>
      </c>
      <c r="L68" s="56">
        <f>CEILING('Шкафы Al 2'!L68*'Дополнительная комплектация'!$AS$1,'Дополнительная комплектация'!$AS$3)</f>
        <v>36</v>
      </c>
      <c r="M68" s="56">
        <f>CEILING('Шкафы Al 2'!M68*'Дополнительная комплектация'!$AS$1,'Дополнительная комплектация'!$AS$3)</f>
        <v>44</v>
      </c>
      <c r="N68" s="56">
        <f>CEILING('Шкафы Al 2'!N68*'Дополнительная комплектация'!$AS$1,'Дополнительная комплектация'!$AS$3)</f>
        <v>62</v>
      </c>
      <c r="O68" s="56">
        <f>CEILING('Шкафы Al 2'!O68*'Дополнительная комплектация'!$AS$1,'Дополнительная комплектация'!$AS$3)</f>
        <v>195</v>
      </c>
      <c r="P68" s="56">
        <f>CEILING('Шкафы Al 2'!P68*'Дополнительная комплектация'!$AS$1,'Дополнительная комплектация'!$AS$3)</f>
        <v>217</v>
      </c>
      <c r="Q68" s="56">
        <f>CEILING('Шкафы Al 2'!Q68*'Дополнительная комплектация'!$AS$1,'Дополнительная комплектация'!$AS$3)</f>
        <v>319</v>
      </c>
    </row>
    <row r="69" spans="1:17" ht="12.75" customHeight="1">
      <c r="A69" s="494"/>
      <c r="B69" s="485"/>
      <c r="C69" s="63" t="s">
        <v>655</v>
      </c>
      <c r="D69" s="57">
        <f>CEILING('Шкафы Al 2'!D69*'Дополнительная комплектация'!$AS$1,'Дополнительная комплектация'!$AS$3)</f>
        <v>1695</v>
      </c>
      <c r="E69" s="57">
        <f>CEILING('Шкафы Al 2'!E69*'Дополнительная комплектация'!$AS$1,'Дополнительная комплектация'!$AS$3)</f>
        <v>1695</v>
      </c>
      <c r="F69" s="57">
        <f>CEILING('Шкафы Al 2'!F69*'Дополнительная комплектация'!$AS$1,'Дополнительная комплектация'!$AS$3)</f>
        <v>1695</v>
      </c>
      <c r="G69" s="57">
        <f>CEILING('Шкафы Al 2'!G69*'Дополнительная комплектация'!$AS$1,'Дополнительная комплектация'!$AS$3)</f>
        <v>1695</v>
      </c>
      <c r="H69" s="57">
        <f>CEILING('Шкафы Al 2'!H69*'Дополнительная комплектация'!$AS$1,'Дополнительная комплектация'!$AS$3)</f>
        <v>1695</v>
      </c>
      <c r="I69" s="57">
        <f>CEILING('Шкафы Al 2'!I69*'Дополнительная комплектация'!$AS$1,'Дополнительная комплектация'!$AS$3)</f>
        <v>1695</v>
      </c>
      <c r="J69" s="56">
        <f>CEILING('Шкафы Al 2'!J69*'Дополнительная комплектация'!$AS$1,'Дополнительная комплектация'!$AS$3)</f>
        <v>220</v>
      </c>
      <c r="K69" s="56">
        <f>CEILING('Шкафы Al 2'!K69*'Дополнительная комплектация'!$AS$1,'Дополнительная комплектация'!$AS$3)</f>
        <v>13</v>
      </c>
      <c r="L69" s="56">
        <f>CEILING('Шкафы Al 2'!L69*'Дополнительная комплектация'!$AS$1,'Дополнительная комплектация'!$AS$3)</f>
        <v>41</v>
      </c>
      <c r="M69" s="56">
        <f>CEILING('Шкафы Al 2'!M69*'Дополнительная комплектация'!$AS$1,'Дополнительная комплектация'!$AS$3)</f>
        <v>50</v>
      </c>
      <c r="N69" s="56">
        <f>CEILING('Шкафы Al 2'!N69*'Дополнительная комплектация'!$AS$1,'Дополнительная комплектация'!$AS$3)</f>
        <v>71</v>
      </c>
      <c r="O69" s="56">
        <f>CEILING('Шкафы Al 2'!O69*'Дополнительная комплектация'!$AS$1,'Дополнительная комплектация'!$AS$3)</f>
        <v>223</v>
      </c>
      <c r="P69" s="56">
        <f>CEILING('Шкафы Al 2'!P69*'Дополнительная комплектация'!$AS$1,'Дополнительная комплектация'!$AS$3)</f>
        <v>248</v>
      </c>
      <c r="Q69" s="56">
        <f>CEILING('Шкафы Al 2'!Q69*'Дополнительная комплектация'!$AS$1,'Дополнительная комплектация'!$AS$3)</f>
        <v>375</v>
      </c>
    </row>
    <row r="70" spans="1:17" ht="12.75" customHeight="1">
      <c r="A70" s="494"/>
      <c r="B70" s="485"/>
      <c r="C70" s="63" t="s">
        <v>654</v>
      </c>
      <c r="D70" s="57">
        <f>CEILING('Шкафы Al 2'!D70*'Дополнительная комплектация'!$AS$1,'Дополнительная комплектация'!$AS$3)</f>
        <v>2035</v>
      </c>
      <c r="E70" s="57">
        <f>CEILING('Шкафы Al 2'!E70*'Дополнительная комплектация'!$AS$1,'Дополнительная комплектация'!$AS$3)</f>
        <v>2035</v>
      </c>
      <c r="F70" s="57">
        <f>CEILING('Шкафы Al 2'!F70*'Дополнительная комплектация'!$AS$1,'Дополнительная комплектация'!$AS$3)</f>
        <v>2035</v>
      </c>
      <c r="G70" s="57">
        <f>CEILING('Шкафы Al 2'!G70*'Дополнительная комплектация'!$AS$1,'Дополнительная комплектация'!$AS$3)</f>
        <v>2035</v>
      </c>
      <c r="H70" s="57">
        <f>CEILING('Шкафы Al 2'!H70*'Дополнительная комплектация'!$AS$1,'Дополнительная комплектация'!$AS$3)</f>
        <v>2035</v>
      </c>
      <c r="I70" s="57">
        <f>CEILING('Шкафы Al 2'!I70*'Дополнительная комплектация'!$AS$1,'Дополнительная комплектация'!$AS$3)</f>
        <v>2035</v>
      </c>
      <c r="J70" s="56">
        <f>CEILING('Шкафы Al 2'!J70*'Дополнительная комплектация'!$AS$1,'Дополнительная комплектация'!$AS$3)</f>
        <v>220</v>
      </c>
      <c r="K70" s="56">
        <f>CEILING('Шкафы Al 2'!K70*'Дополнительная комплектация'!$AS$1,'Дополнительная комплектация'!$AS$3)</f>
        <v>15</v>
      </c>
      <c r="L70" s="56">
        <f>CEILING('Шкафы Al 2'!L70*'Дополнительная комплектация'!$AS$1,'Дополнительная комплектация'!$AS$3)</f>
        <v>46</v>
      </c>
      <c r="M70" s="56">
        <f>CEILING('Шкафы Al 2'!M70*'Дополнительная комплектация'!$AS$1,'Дополнительная комплектация'!$AS$3)</f>
        <v>57</v>
      </c>
      <c r="N70" s="56">
        <f>CEILING('Шкафы Al 2'!N70*'Дополнительная комплектация'!$AS$1,'Дополнительная комплектация'!$AS$3)</f>
        <v>80</v>
      </c>
      <c r="O70" s="56">
        <f>CEILING('Шкафы Al 2'!O70*'Дополнительная комплектация'!$AS$1,'Дополнительная комплектация'!$AS$3)</f>
        <v>252</v>
      </c>
      <c r="P70" s="56">
        <f>CEILING('Шкафы Al 2'!P70*'Дополнительная комплектация'!$AS$1,'Дополнительная комплектация'!$AS$3)</f>
        <v>280</v>
      </c>
      <c r="Q70" s="56">
        <f>CEILING('Шкафы Al 2'!Q70*'Дополнительная комплектация'!$AS$1,'Дополнительная комплектация'!$AS$3)</f>
        <v>432</v>
      </c>
    </row>
    <row r="71" spans="1:17" ht="12.75" customHeight="1">
      <c r="A71" s="494"/>
      <c r="B71" s="485"/>
      <c r="C71" s="63" t="s">
        <v>653</v>
      </c>
      <c r="D71" s="57">
        <f>CEILING('Шкафы Al 2'!D71*'Дополнительная комплектация'!$AS$1,'Дополнительная комплектация'!$AS$3)</f>
        <v>2142</v>
      </c>
      <c r="E71" s="57">
        <f>CEILING('Шкафы Al 2'!E71*'Дополнительная комплектация'!$AS$1,'Дополнительная комплектация'!$AS$3)</f>
        <v>2142</v>
      </c>
      <c r="F71" s="57">
        <f>CEILING('Шкафы Al 2'!F71*'Дополнительная комплектация'!$AS$1,'Дополнительная комплектация'!$AS$3)</f>
        <v>2142</v>
      </c>
      <c r="G71" s="57">
        <f>CEILING('Шкафы Al 2'!G71*'Дополнительная комплектация'!$AS$1,'Дополнительная комплектация'!$AS$3)</f>
        <v>2142</v>
      </c>
      <c r="H71" s="57">
        <f>CEILING('Шкафы Al 2'!H71*'Дополнительная комплектация'!$AS$1,'Дополнительная комплектация'!$AS$3)</f>
        <v>2142</v>
      </c>
      <c r="I71" s="57">
        <f>CEILING('Шкафы Al 2'!I71*'Дополнительная комплектация'!$AS$1,'Дополнительная комплектация'!$AS$3)</f>
        <v>2142</v>
      </c>
      <c r="J71" s="56">
        <f>CEILING('Шкафы Al 2'!J71*'Дополнительная комплектация'!$AS$1,'Дополнительная комплектация'!$AS$3)</f>
        <v>220</v>
      </c>
      <c r="K71" s="56">
        <f>CEILING('Шкафы Al 2'!K71*'Дополнительная комплектация'!$AS$1,'Дополнительная комплектация'!$AS$3)</f>
        <v>16</v>
      </c>
      <c r="L71" s="56">
        <f>CEILING('Шкафы Al 2'!L71*'Дополнительная комплектация'!$AS$1,'Дополнительная комплектация'!$AS$3)</f>
        <v>51</v>
      </c>
      <c r="M71" s="56">
        <f>CEILING('Шкафы Al 2'!M71*'Дополнительная комплектация'!$AS$1,'Дополнительная комплектация'!$AS$3)</f>
        <v>63</v>
      </c>
      <c r="N71" s="56">
        <f>CEILING('Шкафы Al 2'!N71*'Дополнительная комплектация'!$AS$1,'Дополнительная комплектация'!$AS$3)</f>
        <v>89</v>
      </c>
      <c r="O71" s="56">
        <f>CEILING('Шкафы Al 2'!O71*'Дополнительная комплектация'!$AS$1,'Дополнительная комплектация'!$AS$3)</f>
        <v>280</v>
      </c>
      <c r="P71" s="56">
        <f>CEILING('Шкафы Al 2'!P71*'Дополнительная комплектация'!$AS$1,'Дополнительная комплектация'!$AS$3)</f>
        <v>311</v>
      </c>
      <c r="Q71" s="56">
        <f>CEILING('Шкафы Al 2'!Q71*'Дополнительная комплектация'!$AS$1,'Дополнительная комплектация'!$AS$3)</f>
        <v>488</v>
      </c>
    </row>
    <row r="72" spans="1:17" ht="12.75" customHeight="1">
      <c r="A72" s="494"/>
      <c r="B72" s="485" t="s">
        <v>776</v>
      </c>
      <c r="C72" s="63" t="s">
        <v>683</v>
      </c>
      <c r="D72" s="57">
        <f>CEILING('Шкафы Al 2'!D72*'Дополнительная комплектация'!$AS$1,'Дополнительная комплектация'!$AS$3)</f>
        <v>1356</v>
      </c>
      <c r="E72" s="57">
        <f>CEILING('Шкафы Al 2'!E72*'Дополнительная комплектация'!$AS$1,'Дополнительная комплектация'!$AS$3)</f>
        <v>1356</v>
      </c>
      <c r="F72" s="57">
        <f>CEILING('Шкафы Al 2'!F72*'Дополнительная комплектация'!$AS$1,'Дополнительная комплектация'!$AS$3)</f>
        <v>1356</v>
      </c>
      <c r="G72" s="57">
        <f>CEILING('Шкафы Al 2'!G72*'Дополнительная комплектация'!$AS$1,'Дополнительная комплектация'!$AS$3)</f>
        <v>1356</v>
      </c>
      <c r="H72" s="57">
        <f>CEILING('Шкафы Al 2'!H72*'Дополнительная комплектация'!$AS$1,'Дополнительная комплектация'!$AS$3)</f>
        <v>1356</v>
      </c>
      <c r="I72" s="57">
        <f>CEILING('Шкафы Al 2'!I72*'Дополнительная комплектация'!$AS$1,'Дополнительная комплектация'!$AS$3)</f>
        <v>1356</v>
      </c>
      <c r="J72" s="56">
        <f>CEILING('Шкафы Al 2'!J72*'Дополнительная комплектация'!$AS$1,'Дополнительная комплектация'!$AS$3)</f>
        <v>220</v>
      </c>
      <c r="K72" s="56">
        <f>CEILING('Шкафы Al 2'!K72*'Дополнительная комплектация'!$AS$1,'Дополнительная комплектация'!$AS$3)</f>
        <v>8</v>
      </c>
      <c r="L72" s="56">
        <f>CEILING('Шкафы Al 2'!L72*'Дополнительная комплектация'!$AS$1,'Дополнительная комплектация'!$AS$3)</f>
        <v>23</v>
      </c>
      <c r="M72" s="56">
        <f>CEILING('Шкафы Al 2'!M72*'Дополнительная комплектация'!$AS$1,'Дополнительная комплектация'!$AS$3)</f>
        <v>28</v>
      </c>
      <c r="N72" s="56">
        <f>CEILING('Шкафы Al 2'!N72*'Дополнительная комплектация'!$AS$1,'Дополнительная комплектация'!$AS$3)</f>
        <v>40</v>
      </c>
      <c r="O72" s="56">
        <f>CEILING('Шкафы Al 2'!O72*'Дополнительная комплектация'!$AS$1,'Дополнительная комплектация'!$AS$3)</f>
        <v>123</v>
      </c>
      <c r="P72" s="56">
        <f>CEILING('Шкафы Al 2'!P72*'Дополнительная комплектация'!$AS$1,'Дополнительная комплектация'!$AS$3)</f>
        <v>137</v>
      </c>
      <c r="Q72" s="56">
        <f>CEILING('Шкафы Al 2'!Q72*'Дополнительная комплектация'!$AS$1,'Дополнительная комплектация'!$AS$3)</f>
        <v>175</v>
      </c>
    </row>
    <row r="73" spans="1:17" ht="12.75" customHeight="1">
      <c r="A73" s="494"/>
      <c r="B73" s="485"/>
      <c r="C73" s="63" t="s">
        <v>769</v>
      </c>
      <c r="D73" s="57">
        <f>CEILING('Шкафы Al 2'!D73*'Дополнительная комплектация'!$AS$1,'Дополнительная комплектация'!$AS$3)</f>
        <v>1371</v>
      </c>
      <c r="E73" s="57">
        <f>CEILING('Шкафы Al 2'!E73*'Дополнительная комплектация'!$AS$1,'Дополнительная комплектация'!$AS$3)</f>
        <v>1371</v>
      </c>
      <c r="F73" s="57">
        <f>CEILING('Шкафы Al 2'!F73*'Дополнительная комплектация'!$AS$1,'Дополнительная комплектация'!$AS$3)</f>
        <v>1371</v>
      </c>
      <c r="G73" s="57">
        <f>CEILING('Шкафы Al 2'!G73*'Дополнительная комплектация'!$AS$1,'Дополнительная комплектация'!$AS$3)</f>
        <v>1371</v>
      </c>
      <c r="H73" s="57">
        <f>CEILING('Шкафы Al 2'!H73*'Дополнительная комплектация'!$AS$1,'Дополнительная комплектация'!$AS$3)</f>
        <v>1371</v>
      </c>
      <c r="I73" s="57">
        <f>CEILING('Шкафы Al 2'!I73*'Дополнительная комплектация'!$AS$1,'Дополнительная комплектация'!$AS$3)</f>
        <v>1371</v>
      </c>
      <c r="J73" s="56">
        <f>CEILING('Шкафы Al 2'!J73*'Дополнительная комплектация'!$AS$1,'Дополнительная комплектация'!$AS$3)</f>
        <v>220</v>
      </c>
      <c r="K73" s="56">
        <f>CEILING('Шкафы Al 2'!K73*'Дополнительная комплектация'!$AS$1,'Дополнительная комплектация'!$AS$3)</f>
        <v>8</v>
      </c>
      <c r="L73" s="56">
        <f>CEILING('Шкафы Al 2'!L73*'Дополнительная комплектация'!$AS$1,'Дополнительная комплектация'!$AS$3)</f>
        <v>25</v>
      </c>
      <c r="M73" s="56">
        <f>CEILING('Шкафы Al 2'!M73*'Дополнительная комплектация'!$AS$1,'Дополнительная комплектация'!$AS$3)</f>
        <v>31</v>
      </c>
      <c r="N73" s="56">
        <f>CEILING('Шкафы Al 2'!N73*'Дополнительная комплектация'!$AS$1,'Дополнительная комплектация'!$AS$3)</f>
        <v>44</v>
      </c>
      <c r="O73" s="56">
        <f>CEILING('Шкафы Al 2'!O73*'Дополнительная комплектация'!$AS$1,'Дополнительная комплектация'!$AS$3)</f>
        <v>139</v>
      </c>
      <c r="P73" s="56">
        <f>CEILING('Шкафы Al 2'!P73*'Дополнительная комплектация'!$AS$1,'Дополнительная комплектация'!$AS$3)</f>
        <v>154</v>
      </c>
      <c r="Q73" s="56">
        <f>CEILING('Шкафы Al 2'!Q73*'Дополнительная комплектация'!$AS$1,'Дополнительная комплектация'!$AS$3)</f>
        <v>206</v>
      </c>
    </row>
    <row r="74" spans="1:17" ht="12.75" customHeight="1">
      <c r="A74" s="494"/>
      <c r="B74" s="485"/>
      <c r="C74" s="63" t="s">
        <v>647</v>
      </c>
      <c r="D74" s="57">
        <f>CEILING('Шкафы Al 2'!D74*'Дополнительная комплектация'!$AS$1,'Дополнительная комплектация'!$AS$3)</f>
        <v>1391</v>
      </c>
      <c r="E74" s="57">
        <f>CEILING('Шкафы Al 2'!E74*'Дополнительная комплектация'!$AS$1,'Дополнительная комплектация'!$AS$3)</f>
        <v>1391</v>
      </c>
      <c r="F74" s="57">
        <f>CEILING('Шкафы Al 2'!F74*'Дополнительная комплектация'!$AS$1,'Дополнительная комплектация'!$AS$3)</f>
        <v>1391</v>
      </c>
      <c r="G74" s="57">
        <f>CEILING('Шкафы Al 2'!G74*'Дополнительная комплектация'!$AS$1,'Дополнительная комплектация'!$AS$3)</f>
        <v>1391</v>
      </c>
      <c r="H74" s="57">
        <f>CEILING('Шкафы Al 2'!H74*'Дополнительная комплектация'!$AS$1,'Дополнительная комплектация'!$AS$3)</f>
        <v>1391</v>
      </c>
      <c r="I74" s="57">
        <f>CEILING('Шкафы Al 2'!I74*'Дополнительная комплектация'!$AS$1,'Дополнительная комплектация'!$AS$3)</f>
        <v>1391</v>
      </c>
      <c r="J74" s="56">
        <f>CEILING('Шкафы Al 2'!J74*'Дополнительная комплектация'!$AS$1,'Дополнительная комплектация'!$AS$3)</f>
        <v>220</v>
      </c>
      <c r="K74" s="56">
        <f>CEILING('Шкафы Al 2'!K74*'Дополнительная комплектация'!$AS$1,'Дополнительная комплектация'!$AS$3)</f>
        <v>9</v>
      </c>
      <c r="L74" s="56">
        <f>CEILING('Шкафы Al 2'!L74*'Дополнительная комплектация'!$AS$1,'Дополнительная комплектация'!$AS$3)</f>
        <v>28</v>
      </c>
      <c r="M74" s="56">
        <f>CEILING('Шкафы Al 2'!M74*'Дополнительная комплектация'!$AS$1,'Дополнительная комплектация'!$AS$3)</f>
        <v>35</v>
      </c>
      <c r="N74" s="56">
        <f>CEILING('Шкафы Al 2'!N74*'Дополнительная комплектация'!$AS$1,'Дополнительная комплектация'!$AS$3)</f>
        <v>49</v>
      </c>
      <c r="O74" s="56">
        <f>CEILING('Шкафы Al 2'!O74*'Дополнительная комплектация'!$AS$1,'Дополнительная комплектация'!$AS$3)</f>
        <v>154</v>
      </c>
      <c r="P74" s="56">
        <f>CEILING('Шкафы Al 2'!P74*'Дополнительная комплектация'!$AS$1,'Дополнительная комплектация'!$AS$3)</f>
        <v>171</v>
      </c>
      <c r="Q74" s="56">
        <f>CEILING('Шкафы Al 2'!Q74*'Дополнительная комплектация'!$AS$1,'Дополнительная комплектация'!$AS$3)</f>
        <v>237</v>
      </c>
    </row>
    <row r="75" spans="1:17" ht="12.75" customHeight="1">
      <c r="A75" s="494"/>
      <c r="B75" s="485"/>
      <c r="C75" s="63" t="s">
        <v>645</v>
      </c>
      <c r="D75" s="57">
        <f>CEILING('Шкафы Al 2'!D75*'Дополнительная комплектация'!$AS$1,'Дополнительная комплектация'!$AS$3)</f>
        <v>1479</v>
      </c>
      <c r="E75" s="57">
        <f>CEILING('Шкафы Al 2'!E75*'Дополнительная комплектация'!$AS$1,'Дополнительная комплектация'!$AS$3)</f>
        <v>1479</v>
      </c>
      <c r="F75" s="57">
        <f>CEILING('Шкафы Al 2'!F75*'Дополнительная комплектация'!$AS$1,'Дополнительная комплектация'!$AS$3)</f>
        <v>1479</v>
      </c>
      <c r="G75" s="57">
        <f>CEILING('Шкафы Al 2'!G75*'Дополнительная комплектация'!$AS$1,'Дополнительная комплектация'!$AS$3)</f>
        <v>1479</v>
      </c>
      <c r="H75" s="57">
        <f>CEILING('Шкафы Al 2'!H75*'Дополнительная комплектация'!$AS$1,'Дополнительная комплектация'!$AS$3)</f>
        <v>1479</v>
      </c>
      <c r="I75" s="57">
        <f>CEILING('Шкафы Al 2'!I75*'Дополнительная комплектация'!$AS$1,'Дополнительная комплектация'!$AS$3)</f>
        <v>1479</v>
      </c>
      <c r="J75" s="56">
        <f>CEILING('Шкафы Al 2'!J75*'Дополнительная комплектация'!$AS$1,'Дополнительная комплектация'!$AS$3)</f>
        <v>220</v>
      </c>
      <c r="K75" s="56">
        <f>CEILING('Шкафы Al 2'!K75*'Дополнительная комплектация'!$AS$1,'Дополнительная комплектация'!$AS$3)</f>
        <v>11</v>
      </c>
      <c r="L75" s="56">
        <f>CEILING('Шкафы Al 2'!L75*'Дополнительная комплектация'!$AS$1,'Дополнительная комплектация'!$AS$3)</f>
        <v>34</v>
      </c>
      <c r="M75" s="56">
        <f>CEILING('Шкафы Al 2'!M75*'Дополнительная комплектация'!$AS$1,'Дополнительная комплектация'!$AS$3)</f>
        <v>42</v>
      </c>
      <c r="N75" s="56">
        <f>CEILING('Шкафы Al 2'!N75*'Дополнительная комплектация'!$AS$1,'Дополнительная комплектация'!$AS$3)</f>
        <v>59</v>
      </c>
      <c r="O75" s="56">
        <f>CEILING('Шкафы Al 2'!O75*'Дополнительная комплектация'!$AS$1,'Дополнительная комплектация'!$AS$3)</f>
        <v>186</v>
      </c>
      <c r="P75" s="56">
        <f>CEILING('Шкафы Al 2'!P75*'Дополнительная комплектация'!$AS$1,'Дополнительная комплектация'!$AS$3)</f>
        <v>206</v>
      </c>
      <c r="Q75" s="56">
        <f>CEILING('Шкафы Al 2'!Q75*'Дополнительная комплектация'!$AS$1,'Дополнительная комплектация'!$AS$3)</f>
        <v>300</v>
      </c>
    </row>
    <row r="76" spans="1:17" ht="12.75" customHeight="1">
      <c r="A76" s="494"/>
      <c r="B76" s="485"/>
      <c r="C76" s="63" t="s">
        <v>656</v>
      </c>
      <c r="D76" s="57">
        <f>CEILING('Шкафы Al 2'!D76*'Дополнительная комплектация'!$AS$1,'Дополнительная комплектация'!$AS$3)</f>
        <v>1651</v>
      </c>
      <c r="E76" s="57">
        <f>CEILING('Шкафы Al 2'!E76*'Дополнительная комплектация'!$AS$1,'Дополнительная комплектация'!$AS$3)</f>
        <v>1651</v>
      </c>
      <c r="F76" s="57">
        <f>CEILING('Шкафы Al 2'!F76*'Дополнительная комплектация'!$AS$1,'Дополнительная комплектация'!$AS$3)</f>
        <v>1651</v>
      </c>
      <c r="G76" s="57">
        <f>CEILING('Шкафы Al 2'!G76*'Дополнительная комплектация'!$AS$1,'Дополнительная комплектация'!$AS$3)</f>
        <v>1651</v>
      </c>
      <c r="H76" s="57">
        <f>CEILING('Шкафы Al 2'!H76*'Дополнительная комплектация'!$AS$1,'Дополнительная комплектация'!$AS$3)</f>
        <v>1651</v>
      </c>
      <c r="I76" s="57">
        <f>CEILING('Шкафы Al 2'!I76*'Дополнительная комплектация'!$AS$1,'Дополнительная комплектация'!$AS$3)</f>
        <v>1651</v>
      </c>
      <c r="J76" s="56">
        <f>CEILING('Шкафы Al 2'!J76*'Дополнительная комплектация'!$AS$1,'Дополнительная комплектация'!$AS$3)</f>
        <v>220</v>
      </c>
      <c r="K76" s="56">
        <f>CEILING('Шкафы Al 2'!K76*'Дополнительная комплектация'!$AS$1,'Дополнительная комплектация'!$AS$3)</f>
        <v>13</v>
      </c>
      <c r="L76" s="56">
        <f>CEILING('Шкафы Al 2'!L76*'Дополнительная комплектация'!$AS$1,'Дополнительная комплектация'!$AS$3)</f>
        <v>40</v>
      </c>
      <c r="M76" s="56">
        <f>CEILING('Шкафы Al 2'!M76*'Дополнительная комплектация'!$AS$1,'Дополнительная комплектация'!$AS$3)</f>
        <v>49</v>
      </c>
      <c r="N76" s="56">
        <f>CEILING('Шкафы Al 2'!N76*'Дополнительная комплектация'!$AS$1,'Дополнительная комплектация'!$AS$3)</f>
        <v>69</v>
      </c>
      <c r="O76" s="56">
        <f>CEILING('Шкафы Al 2'!O76*'Дополнительная комплектация'!$AS$1,'Дополнительная комплектация'!$AS$3)</f>
        <v>217</v>
      </c>
      <c r="P76" s="56">
        <f>CEILING('Шкафы Al 2'!P76*'Дополнительная комплектация'!$AS$1,'Дополнительная комплектация'!$AS$3)</f>
        <v>242</v>
      </c>
      <c r="Q76" s="56">
        <f>CEILING('Шкафы Al 2'!Q76*'Дополнительная комплектация'!$AS$1,'Дополнительная комплектация'!$AS$3)</f>
        <v>363</v>
      </c>
    </row>
    <row r="77" spans="1:17" ht="12.75" customHeight="1">
      <c r="A77" s="494"/>
      <c r="B77" s="485"/>
      <c r="C77" s="63" t="s">
        <v>655</v>
      </c>
      <c r="D77" s="57">
        <f>CEILING('Шкафы Al 2'!D77*'Дополнительная комплектация'!$AS$1,'Дополнительная комплектация'!$AS$3)</f>
        <v>1752</v>
      </c>
      <c r="E77" s="57">
        <f>CEILING('Шкафы Al 2'!E77*'Дополнительная комплектация'!$AS$1,'Дополнительная комплектация'!$AS$3)</f>
        <v>1752</v>
      </c>
      <c r="F77" s="57">
        <f>CEILING('Шкафы Al 2'!F77*'Дополнительная комплектация'!$AS$1,'Дополнительная комплектация'!$AS$3)</f>
        <v>1752</v>
      </c>
      <c r="G77" s="57">
        <f>CEILING('Шкафы Al 2'!G77*'Дополнительная комплектация'!$AS$1,'Дополнительная комплектация'!$AS$3)</f>
        <v>1752</v>
      </c>
      <c r="H77" s="57">
        <f>CEILING('Шкафы Al 2'!H77*'Дополнительная комплектация'!$AS$1,'Дополнительная комплектация'!$AS$3)</f>
        <v>1752</v>
      </c>
      <c r="I77" s="57">
        <f>CEILING('Шкафы Al 2'!I77*'Дополнительная комплектация'!$AS$1,'Дополнительная комплектация'!$AS$3)</f>
        <v>1752</v>
      </c>
      <c r="J77" s="56">
        <f>CEILING('Шкафы Al 2'!J77*'Дополнительная комплектация'!$AS$1,'Дополнительная комплектация'!$AS$3)</f>
        <v>220</v>
      </c>
      <c r="K77" s="56">
        <f>CEILING('Шкафы Al 2'!K77*'Дополнительная комплектация'!$AS$1,'Дополнительная комплектация'!$AS$3)</f>
        <v>15</v>
      </c>
      <c r="L77" s="56">
        <f>CEILING('Шкафы Al 2'!L77*'Дополнительная комплектация'!$AS$1,'Дополнительная комплектация'!$AS$3)</f>
        <v>46</v>
      </c>
      <c r="M77" s="56">
        <f>CEILING('Шкафы Al 2'!M77*'Дополнительная комплектация'!$AS$1,'Дополнительная комплектация'!$AS$3)</f>
        <v>56</v>
      </c>
      <c r="N77" s="56">
        <f>CEILING('Шкафы Al 2'!N77*'Дополнительная комплектация'!$AS$1,'Дополнительная комплектация'!$AS$3)</f>
        <v>79</v>
      </c>
      <c r="O77" s="56">
        <f>CEILING('Шкафы Al 2'!O77*'Дополнительная комплектация'!$AS$1,'Дополнительная комплектация'!$AS$3)</f>
        <v>249</v>
      </c>
      <c r="P77" s="56">
        <f>CEILING('Шкафы Al 2'!P77*'Дополнительная комплектация'!$AS$1,'Дополнительная комплектация'!$AS$3)</f>
        <v>277</v>
      </c>
      <c r="Q77" s="56">
        <f>CEILING('Шкафы Al 2'!Q77*'Дополнительная комплектация'!$AS$1,'Дополнительная комплектация'!$AS$3)</f>
        <v>426</v>
      </c>
    </row>
    <row r="78" spans="1:17" ht="12.75" customHeight="1">
      <c r="A78" s="494"/>
      <c r="B78" s="485"/>
      <c r="C78" s="63" t="s">
        <v>654</v>
      </c>
      <c r="D78" s="57">
        <f>CEILING('Шкафы Al 2'!D78*'Дополнительная комплектация'!$AS$1,'Дополнительная комплектация'!$AS$3)</f>
        <v>2079</v>
      </c>
      <c r="E78" s="57">
        <f>CEILING('Шкафы Al 2'!E78*'Дополнительная комплектация'!$AS$1,'Дополнительная комплектация'!$AS$3)</f>
        <v>2079</v>
      </c>
      <c r="F78" s="57">
        <f>CEILING('Шкафы Al 2'!F78*'Дополнительная комплектация'!$AS$1,'Дополнительная комплектация'!$AS$3)</f>
        <v>2079</v>
      </c>
      <c r="G78" s="57">
        <f>CEILING('Шкафы Al 2'!G78*'Дополнительная комплектация'!$AS$1,'Дополнительная комплектация'!$AS$3)</f>
        <v>2079</v>
      </c>
      <c r="H78" s="57">
        <f>CEILING('Шкафы Al 2'!H78*'Дополнительная комплектация'!$AS$1,'Дополнительная комплектация'!$AS$3)</f>
        <v>2079</v>
      </c>
      <c r="I78" s="57">
        <f>CEILING('Шкафы Al 2'!I78*'Дополнительная комплектация'!$AS$1,'Дополнительная комплектация'!$AS$3)</f>
        <v>2079</v>
      </c>
      <c r="J78" s="56">
        <f>CEILING('Шкафы Al 2'!J78*'Дополнительная комплектация'!$AS$1,'Дополнительная комплектация'!$AS$3)</f>
        <v>220</v>
      </c>
      <c r="K78" s="56">
        <f>CEILING('Шкафы Al 2'!K78*'Дополнительная комплектация'!$AS$1,'Дополнительная комплектация'!$AS$3)</f>
        <v>17</v>
      </c>
      <c r="L78" s="56">
        <f>CEILING('Шкафы Al 2'!L78*'Дополнительная комплектация'!$AS$1,'Дополнительная комплектация'!$AS$3)</f>
        <v>51</v>
      </c>
      <c r="M78" s="56">
        <f>CEILING('Шкафы Al 2'!M78*'Дополнительная комплектация'!$AS$1,'Дополнительная комплектация'!$AS$3)</f>
        <v>64</v>
      </c>
      <c r="N78" s="56">
        <f>CEILING('Шкафы Al 2'!N78*'Дополнительная комплектация'!$AS$1,'Дополнительная комплектация'!$AS$3)</f>
        <v>90</v>
      </c>
      <c r="O78" s="56">
        <f>CEILING('Шкафы Al 2'!O78*'Дополнительная комплектация'!$AS$1,'Дополнительная комплектация'!$AS$3)</f>
        <v>281</v>
      </c>
      <c r="P78" s="56">
        <f>CEILING('Шкафы Al 2'!P78*'Дополнительная комплектация'!$AS$1,'Дополнительная комплектация'!$AS$3)</f>
        <v>312</v>
      </c>
      <c r="Q78" s="56">
        <f>CEILING('Шкафы Al 2'!Q78*'Дополнительная комплектация'!$AS$1,'Дополнительная комплектация'!$AS$3)</f>
        <v>490</v>
      </c>
    </row>
    <row r="79" spans="1:17" ht="12.75" customHeight="1">
      <c r="A79" s="87" t="s">
        <v>723</v>
      </c>
      <c r="B79" s="97"/>
      <c r="C79" s="85"/>
      <c r="D79" s="85"/>
      <c r="E79" s="96"/>
      <c r="F79" s="84"/>
      <c r="G79" s="93"/>
      <c r="H79" s="93"/>
      <c r="I79" s="93"/>
      <c r="K79" s="95"/>
      <c r="L79" s="93" t="s">
        <v>780</v>
      </c>
      <c r="M79" s="95"/>
      <c r="N79" s="95"/>
    </row>
    <row r="80" spans="1:17" ht="12.75" customHeight="1">
      <c r="A80" s="65" t="s">
        <v>674</v>
      </c>
      <c r="B80" s="65"/>
      <c r="C80" s="65"/>
      <c r="D80" s="65"/>
      <c r="E80" s="65"/>
      <c r="F80" s="71"/>
      <c r="G80" s="71"/>
      <c r="H80" s="71"/>
      <c r="I80" s="71"/>
      <c r="J80" s="71"/>
      <c r="K80" s="65"/>
      <c r="L80" s="65" t="s">
        <v>897</v>
      </c>
      <c r="M80" s="65"/>
      <c r="N80" s="65"/>
    </row>
    <row r="81" spans="1:17" ht="12.75" customHeight="1">
      <c r="A81" s="472" t="s">
        <v>70</v>
      </c>
      <c r="B81" s="472" t="s">
        <v>71</v>
      </c>
      <c r="C81" s="472" t="s">
        <v>72</v>
      </c>
      <c r="D81" s="476" t="s">
        <v>1214</v>
      </c>
      <c r="E81" s="476" t="s">
        <v>672</v>
      </c>
      <c r="F81" s="472" t="s">
        <v>671</v>
      </c>
      <c r="G81" s="476" t="s">
        <v>670</v>
      </c>
      <c r="H81" s="495" t="s">
        <v>1139</v>
      </c>
      <c r="I81" s="495" t="s">
        <v>1140</v>
      </c>
      <c r="J81" s="487" t="s">
        <v>76</v>
      </c>
      <c r="K81" s="486" t="s">
        <v>78</v>
      </c>
      <c r="L81" s="486"/>
      <c r="M81" s="486"/>
      <c r="N81" s="486"/>
      <c r="O81" s="486"/>
      <c r="P81" s="486"/>
      <c r="Q81" s="486"/>
    </row>
    <row r="82" spans="1:17" ht="12.75" customHeight="1">
      <c r="A82" s="472"/>
      <c r="B82" s="472"/>
      <c r="C82" s="472"/>
      <c r="D82" s="493"/>
      <c r="E82" s="493"/>
      <c r="F82" s="472"/>
      <c r="G82" s="493"/>
      <c r="H82" s="496"/>
      <c r="I82" s="496"/>
      <c r="J82" s="487"/>
      <c r="K82" s="212" t="s">
        <v>79</v>
      </c>
      <c r="L82" s="213" t="s">
        <v>80</v>
      </c>
      <c r="M82" s="212" t="s">
        <v>81</v>
      </c>
      <c r="N82" s="213" t="s">
        <v>82</v>
      </c>
      <c r="O82" s="212" t="s">
        <v>83</v>
      </c>
      <c r="P82" s="213" t="s">
        <v>84</v>
      </c>
      <c r="Q82" s="222" t="s">
        <v>1149</v>
      </c>
    </row>
    <row r="83" spans="1:17" ht="25.5" customHeight="1">
      <c r="A83" s="498"/>
      <c r="B83" s="225" t="s">
        <v>1208</v>
      </c>
      <c r="C83" s="63" t="s">
        <v>653</v>
      </c>
      <c r="D83" s="57">
        <f>CEILING('Шкафы Al 2'!D83*'Дополнительная комплектация'!$AS$1,'Дополнительная комплектация'!$AS$3)</f>
        <v>2217</v>
      </c>
      <c r="E83" s="57">
        <f>CEILING('Шкафы Al 2'!E83*'Дополнительная комплектация'!$AS$1,'Дополнительная комплектация'!$AS$3)</f>
        <v>2217</v>
      </c>
      <c r="F83" s="57">
        <f>CEILING('Шкафы Al 2'!F83*'Дополнительная комплектация'!$AS$1,'Дополнительная комплектация'!$AS$3)</f>
        <v>2217</v>
      </c>
      <c r="G83" s="57">
        <f>CEILING('Шкафы Al 2'!G83*'Дополнительная комплектация'!$AS$1,'Дополнительная комплектация'!$AS$3)</f>
        <v>2217</v>
      </c>
      <c r="H83" s="57">
        <f>CEILING('Шкафы Al 2'!H83*'Дополнительная комплектация'!$AS$1,'Дополнительная комплектация'!$AS$3)</f>
        <v>2217</v>
      </c>
      <c r="I83" s="57">
        <f>CEILING('Шкафы Al 2'!I83*'Дополнительная комплектация'!$AS$1,'Дополнительная комплектация'!$AS$3)</f>
        <v>2217</v>
      </c>
      <c r="J83" s="56">
        <f>CEILING('Шкафы Al 2'!J83*'Дополнительная комплектация'!$AS$1,'Дополнительная комплектация'!$AS$3)</f>
        <v>220</v>
      </c>
      <c r="K83" s="56">
        <f>CEILING('Шкафы Al 2'!K83*'Дополнительная комплектация'!$AS$1,'Дополнительная комплектация'!$AS$3)</f>
        <v>19</v>
      </c>
      <c r="L83" s="56">
        <f>CEILING('Шкафы Al 2'!L83*'Дополнительная комплектация'!$AS$1,'Дополнительная комплектация'!$AS$3)</f>
        <v>57</v>
      </c>
      <c r="M83" s="56">
        <f>CEILING('Шкафы Al 2'!M83*'Дополнительная комплектация'!$AS$1,'Дополнительная комплектация'!$AS$3)</f>
        <v>71</v>
      </c>
      <c r="N83" s="56">
        <f>CEILING('Шкафы Al 2'!N83*'Дополнительная комплектация'!$AS$1,'Дополнительная комплектация'!$AS$3)</f>
        <v>100</v>
      </c>
      <c r="O83" s="56">
        <f>CEILING('Шкафы Al 2'!O83*'Дополнительная комплектация'!$AS$1,'Дополнительная комплектация'!$AS$3)</f>
        <v>312</v>
      </c>
      <c r="P83" s="56">
        <f>CEILING('Шкафы Al 2'!P83*'Дополнительная комплектация'!$AS$1,'Дополнительная комплектация'!$AS$3)</f>
        <v>347</v>
      </c>
      <c r="Q83" s="56">
        <f>CEILING('Шкафы Al 2'!Q83*'Дополнительная комплектация'!$AS$1,'Дополнительная комплектация'!$AS$3)</f>
        <v>553</v>
      </c>
    </row>
    <row r="84" spans="1:17" ht="12.75" customHeight="1">
      <c r="A84" s="499"/>
      <c r="B84" s="480" t="s">
        <v>1207</v>
      </c>
      <c r="C84" s="63" t="s">
        <v>647</v>
      </c>
      <c r="D84" s="57">
        <f>CEILING('Шкафы Al 2'!D84*'Дополнительная комплектация'!$AS$1,'Дополнительная комплектация'!$AS$3)</f>
        <v>1353</v>
      </c>
      <c r="E84" s="57">
        <f>CEILING('Шкафы Al 2'!E84*'Дополнительная комплектация'!$AS$1,'Дополнительная комплектация'!$AS$3)</f>
        <v>1353</v>
      </c>
      <c r="F84" s="57">
        <f>CEILING('Шкафы Al 2'!F84*'Дополнительная комплектация'!$AS$1,'Дополнительная комплектация'!$AS$3)</f>
        <v>1353</v>
      </c>
      <c r="G84" s="57">
        <f>CEILING('Шкафы Al 2'!G84*'Дополнительная комплектация'!$AS$1,'Дополнительная комплектация'!$AS$3)</f>
        <v>1353</v>
      </c>
      <c r="H84" s="57">
        <f>CEILING('Шкафы Al 2'!H84*'Дополнительная комплектация'!$AS$1,'Дополнительная комплектация'!$AS$3)</f>
        <v>1353</v>
      </c>
      <c r="I84" s="57">
        <f>CEILING('Шкафы Al 2'!I84*'Дополнительная комплектация'!$AS$1,'Дополнительная комплектация'!$AS$3)</f>
        <v>1353</v>
      </c>
      <c r="J84" s="56">
        <f>CEILING('Шкафы Al 2'!J84*'Дополнительная комплектация'!$AS$1,'Дополнительная комплектация'!$AS$3)</f>
        <v>220</v>
      </c>
      <c r="K84" s="56">
        <f>CEILING('Шкафы Al 2'!K84*'Дополнительная комплектация'!$AS$1,'Дополнительная комплектация'!$AS$3)</f>
        <v>10</v>
      </c>
      <c r="L84" s="56">
        <f>CEILING('Шкафы Al 2'!L84*'Дополнительная комплектация'!$AS$1,'Дополнительная комплектация'!$AS$3)</f>
        <v>32</v>
      </c>
      <c r="M84" s="56">
        <f>CEILING('Шкафы Al 2'!M84*'Дополнительная комплектация'!$AS$1,'Дополнительная комплектация'!$AS$3)</f>
        <v>40</v>
      </c>
      <c r="N84" s="56">
        <f>CEILING('Шкафы Al 2'!N84*'Дополнительная комплектация'!$AS$1,'Дополнительная комплектация'!$AS$3)</f>
        <v>55</v>
      </c>
      <c r="O84" s="56">
        <f>CEILING('Шкафы Al 2'!O84*'Дополнительная комплектация'!$AS$1,'Дополнительная комплектация'!$AS$3)</f>
        <v>177</v>
      </c>
      <c r="P84" s="56">
        <f>CEILING('Шкафы Al 2'!P84*'Дополнительная комплектация'!$AS$1,'Дополнительная комплектация'!$AS$3)</f>
        <v>197</v>
      </c>
      <c r="Q84" s="56">
        <f>CEILING('Шкафы Al 2'!Q84*'Дополнительная комплектация'!$AS$1,'Дополнительная комплектация'!$AS$3)</f>
        <v>365</v>
      </c>
    </row>
    <row r="85" spans="1:17" ht="12.75" customHeight="1">
      <c r="A85" s="499"/>
      <c r="B85" s="481"/>
      <c r="C85" s="63" t="s">
        <v>645</v>
      </c>
      <c r="D85" s="57">
        <f>CEILING('Шкафы Al 2'!D85*'Дополнительная комплектация'!$AS$1,'Дополнительная комплектация'!$AS$3)</f>
        <v>1452</v>
      </c>
      <c r="E85" s="57">
        <f>CEILING('Шкафы Al 2'!E85*'Дополнительная комплектация'!$AS$1,'Дополнительная комплектация'!$AS$3)</f>
        <v>1452</v>
      </c>
      <c r="F85" s="57">
        <f>CEILING('Шкафы Al 2'!F85*'Дополнительная комплектация'!$AS$1,'Дополнительная комплектация'!$AS$3)</f>
        <v>1452</v>
      </c>
      <c r="G85" s="57">
        <f>CEILING('Шкафы Al 2'!G85*'Дополнительная комплектация'!$AS$1,'Дополнительная комплектация'!$AS$3)</f>
        <v>1452</v>
      </c>
      <c r="H85" s="57">
        <f>CEILING('Шкафы Al 2'!H85*'Дополнительная комплектация'!$AS$1,'Дополнительная комплектация'!$AS$3)</f>
        <v>1452</v>
      </c>
      <c r="I85" s="57">
        <f>CEILING('Шкафы Al 2'!I85*'Дополнительная комплектация'!$AS$1,'Дополнительная комплектация'!$AS$3)</f>
        <v>1452</v>
      </c>
      <c r="J85" s="56">
        <f>CEILING('Шкафы Al 2'!J85*'Дополнительная комплектация'!$AS$1,'Дополнительная комплектация'!$AS$3)</f>
        <v>220</v>
      </c>
      <c r="K85" s="56">
        <f>CEILING('Шкафы Al 2'!K85*'Дополнительная комплектация'!$AS$1,'Дополнительная комплектация'!$AS$3)</f>
        <v>13</v>
      </c>
      <c r="L85" s="56">
        <f>CEILING('Шкафы Al 2'!L85*'Дополнительная комплектация'!$AS$1,'Дополнительная комплектация'!$AS$3)</f>
        <v>39</v>
      </c>
      <c r="M85" s="56">
        <f>CEILING('Шкафы Al 2'!M85*'Дополнительная комплектация'!$AS$1,'Дополнительная комплектация'!$AS$3)</f>
        <v>48</v>
      </c>
      <c r="N85" s="56">
        <f>CEILING('Шкафы Al 2'!N85*'Дополнительная комплектация'!$AS$1,'Дополнительная комплектация'!$AS$3)</f>
        <v>67</v>
      </c>
      <c r="O85" s="56">
        <f>CEILING('Шкафы Al 2'!O85*'Дополнительная комплектация'!$AS$1,'Дополнительная комплектация'!$AS$3)</f>
        <v>214</v>
      </c>
      <c r="P85" s="56">
        <f>CEILING('Шкафы Al 2'!P85*'Дополнительная комплектация'!$AS$1,'Дополнительная комплектация'!$AS$3)</f>
        <v>238</v>
      </c>
      <c r="Q85" s="56">
        <f>CEILING('Шкафы Al 2'!Q85*'Дополнительная комплектация'!$AS$1,'Дополнительная комплектация'!$AS$3)</f>
        <v>440</v>
      </c>
    </row>
    <row r="86" spans="1:17" ht="12.75" customHeight="1">
      <c r="A86" s="499"/>
      <c r="B86" s="481"/>
      <c r="C86" s="63" t="s">
        <v>656</v>
      </c>
      <c r="D86" s="57">
        <f>CEILING('Шкафы Al 2'!D86*'Дополнительная комплектация'!$AS$1,'Дополнительная комплектация'!$AS$3)</f>
        <v>1647</v>
      </c>
      <c r="E86" s="57">
        <f>CEILING('Шкафы Al 2'!E86*'Дополнительная комплектация'!$AS$1,'Дополнительная комплектация'!$AS$3)</f>
        <v>1647</v>
      </c>
      <c r="F86" s="57">
        <f>CEILING('Шкафы Al 2'!F86*'Дополнительная комплектация'!$AS$1,'Дополнительная комплектация'!$AS$3)</f>
        <v>1647</v>
      </c>
      <c r="G86" s="57">
        <f>CEILING('Шкафы Al 2'!G86*'Дополнительная комплектация'!$AS$1,'Дополнительная комплектация'!$AS$3)</f>
        <v>1647</v>
      </c>
      <c r="H86" s="57">
        <f>CEILING('Шкафы Al 2'!H86*'Дополнительная комплектация'!$AS$1,'Дополнительная комплектация'!$AS$3)</f>
        <v>1647</v>
      </c>
      <c r="I86" s="57">
        <f>CEILING('Шкафы Al 2'!I86*'Дополнительная комплектация'!$AS$1,'Дополнительная комплектация'!$AS$3)</f>
        <v>1647</v>
      </c>
      <c r="J86" s="56">
        <f>CEILING('Шкафы Al 2'!J86*'Дополнительная комплектация'!$AS$1,'Дополнительная комплектация'!$AS$3)</f>
        <v>220</v>
      </c>
      <c r="K86" s="56">
        <f>CEILING('Шкафы Al 2'!K86*'Дополнительная комплектация'!$AS$1,'Дополнительная комплектация'!$AS$3)</f>
        <v>15</v>
      </c>
      <c r="L86" s="56">
        <f>CEILING('Шкафы Al 2'!L86*'Дополнительная комплектация'!$AS$1,'Дополнительная комплектация'!$AS$3)</f>
        <v>45</v>
      </c>
      <c r="M86" s="56">
        <f>CEILING('Шкафы Al 2'!M86*'Дополнительная комплектация'!$AS$1,'Дополнительная комплектация'!$AS$3)</f>
        <v>56</v>
      </c>
      <c r="N86" s="56">
        <f>CEILING('Шкафы Al 2'!N86*'Дополнительная комплектация'!$AS$1,'Дополнительная комплектация'!$AS$3)</f>
        <v>78</v>
      </c>
      <c r="O86" s="56">
        <f>CEILING('Шкафы Al 2'!O86*'Дополнительная комплектация'!$AS$1,'Дополнительная комплектация'!$AS$3)</f>
        <v>250</v>
      </c>
      <c r="P86" s="56">
        <f>CEILING('Шкафы Al 2'!P86*'Дополнительная комплектация'!$AS$1,'Дополнительная комплектация'!$AS$3)</f>
        <v>278</v>
      </c>
      <c r="Q86" s="56">
        <f>CEILING('Шкафы Al 2'!Q86*'Дополнительная комплектация'!$AS$1,'Дополнительная комплектация'!$AS$3)</f>
        <v>514</v>
      </c>
    </row>
    <row r="87" spans="1:17" ht="12.75" customHeight="1">
      <c r="A87" s="499"/>
      <c r="B87" s="481"/>
      <c r="C87" s="63" t="s">
        <v>655</v>
      </c>
      <c r="D87" s="57">
        <f>CEILING('Шкафы Al 2'!D87*'Дополнительная комплектация'!$AS$1,'Дополнительная комплектация'!$AS$3)</f>
        <v>1747</v>
      </c>
      <c r="E87" s="57">
        <f>CEILING('Шкафы Al 2'!E87*'Дополнительная комплектация'!$AS$1,'Дополнительная комплектация'!$AS$3)</f>
        <v>1747</v>
      </c>
      <c r="F87" s="57">
        <f>CEILING('Шкафы Al 2'!F87*'Дополнительная комплектация'!$AS$1,'Дополнительная комплектация'!$AS$3)</f>
        <v>1747</v>
      </c>
      <c r="G87" s="57">
        <f>CEILING('Шкафы Al 2'!G87*'Дополнительная комплектация'!$AS$1,'Дополнительная комплектация'!$AS$3)</f>
        <v>1747</v>
      </c>
      <c r="H87" s="57">
        <f>CEILING('Шкафы Al 2'!H87*'Дополнительная комплектация'!$AS$1,'Дополнительная комплектация'!$AS$3)</f>
        <v>1747</v>
      </c>
      <c r="I87" s="57">
        <f>CEILING('Шкафы Al 2'!I87*'Дополнительная комплектация'!$AS$1,'Дополнительная комплектация'!$AS$3)</f>
        <v>1747</v>
      </c>
      <c r="J87" s="56">
        <f>CEILING('Шкафы Al 2'!J87*'Дополнительная комплектация'!$AS$1,'Дополнительная комплектация'!$AS$3)</f>
        <v>220</v>
      </c>
      <c r="K87" s="56">
        <f>CEILING('Шкафы Al 2'!K87*'Дополнительная комплектация'!$AS$1,'Дополнительная комплектация'!$AS$3)</f>
        <v>16</v>
      </c>
      <c r="L87" s="56">
        <f>CEILING('Шкафы Al 2'!L87*'Дополнительная комплектация'!$AS$1,'Дополнительная комплектация'!$AS$3)</f>
        <v>51</v>
      </c>
      <c r="M87" s="56">
        <f>CEILING('Шкафы Al 2'!M87*'Дополнительная комплектация'!$AS$1,'Дополнительная комплектация'!$AS$3)</f>
        <v>64</v>
      </c>
      <c r="N87" s="56">
        <f>CEILING('Шкафы Al 2'!N87*'Дополнительная комплектация'!$AS$1,'Дополнительная комплектация'!$AS$3)</f>
        <v>88</v>
      </c>
      <c r="O87" s="56">
        <f>CEILING('Шкафы Al 2'!O87*'Дополнительная комплектация'!$AS$1,'Дополнительная комплектация'!$AS$3)</f>
        <v>286</v>
      </c>
      <c r="P87" s="56">
        <f>CEILING('Шкафы Al 2'!P87*'Дополнительная комплектация'!$AS$1,'Дополнительная комплектация'!$AS$3)</f>
        <v>317</v>
      </c>
      <c r="Q87" s="56">
        <f>CEILING('Шкафы Al 2'!Q87*'Дополнительная комплектация'!$AS$1,'Дополнительная комплектация'!$AS$3)</f>
        <v>588</v>
      </c>
    </row>
    <row r="88" spans="1:17" ht="12.75" customHeight="1">
      <c r="A88" s="499"/>
      <c r="B88" s="481"/>
      <c r="C88" s="63" t="s">
        <v>654</v>
      </c>
      <c r="D88" s="57">
        <f>CEILING('Шкафы Al 2'!D88*'Дополнительная комплектация'!$AS$1,'Дополнительная комплектация'!$AS$3)</f>
        <v>1861</v>
      </c>
      <c r="E88" s="57">
        <f>CEILING('Шкафы Al 2'!E88*'Дополнительная комплектация'!$AS$1,'Дополнительная комплектация'!$AS$3)</f>
        <v>1861</v>
      </c>
      <c r="F88" s="57">
        <f>CEILING('Шкафы Al 2'!F88*'Дополнительная комплектация'!$AS$1,'Дополнительная комплектация'!$AS$3)</f>
        <v>1861</v>
      </c>
      <c r="G88" s="57">
        <f>CEILING('Шкафы Al 2'!G88*'Дополнительная комплектация'!$AS$1,'Дополнительная комплектация'!$AS$3)</f>
        <v>1861</v>
      </c>
      <c r="H88" s="57">
        <f>CEILING('Шкафы Al 2'!H88*'Дополнительная комплектация'!$AS$1,'Дополнительная комплектация'!$AS$3)</f>
        <v>1861</v>
      </c>
      <c r="I88" s="57">
        <f>CEILING('Шкафы Al 2'!I88*'Дополнительная комплектация'!$AS$1,'Дополнительная комплектация'!$AS$3)</f>
        <v>1861</v>
      </c>
      <c r="J88" s="56">
        <f>CEILING('Шкафы Al 2'!J88*'Дополнительная комплектация'!$AS$1,'Дополнительная комплектация'!$AS$3)</f>
        <v>220</v>
      </c>
      <c r="K88" s="56">
        <f>CEILING('Шкафы Al 2'!K88*'Дополнительная комплектация'!$AS$1,'Дополнительная комплектация'!$AS$3)</f>
        <v>19</v>
      </c>
      <c r="L88" s="56">
        <f>CEILING('Шкафы Al 2'!L88*'Дополнительная комплектация'!$AS$1,'Дополнительная комплектация'!$AS$3)</f>
        <v>58</v>
      </c>
      <c r="M88" s="56">
        <f>CEILING('Шкафы Al 2'!M88*'Дополнительная комплектация'!$AS$1,'Дополнительная комплектация'!$AS$3)</f>
        <v>72</v>
      </c>
      <c r="N88" s="56">
        <f>CEILING('Шкафы Al 2'!N88*'Дополнительная комплектация'!$AS$1,'Дополнительная комплектация'!$AS$3)</f>
        <v>100</v>
      </c>
      <c r="O88" s="56">
        <f>CEILING('Шкафы Al 2'!O88*'Дополнительная комплектация'!$AS$1,'Дополнительная комплектация'!$AS$3)</f>
        <v>322</v>
      </c>
      <c r="P88" s="56">
        <f>CEILING('Шкафы Al 2'!P88*'Дополнительная комплектация'!$AS$1,'Дополнительная комплектация'!$AS$3)</f>
        <v>358</v>
      </c>
      <c r="Q88" s="56">
        <f>CEILING('Шкафы Al 2'!Q88*'Дополнительная комплектация'!$AS$1,'Дополнительная комплектация'!$AS$3)</f>
        <v>663</v>
      </c>
    </row>
    <row r="89" spans="1:17" ht="12.75" customHeight="1">
      <c r="A89" s="500"/>
      <c r="B89" s="488"/>
      <c r="C89" s="63" t="s">
        <v>653</v>
      </c>
      <c r="D89" s="57">
        <f>CEILING('Шкафы Al 2'!D89*'Дополнительная комплектация'!$AS$1,'Дополнительная комплектация'!$AS$3)</f>
        <v>1965</v>
      </c>
      <c r="E89" s="57">
        <f>CEILING('Шкафы Al 2'!E89*'Дополнительная комплектация'!$AS$1,'Дополнительная комплектация'!$AS$3)</f>
        <v>1965</v>
      </c>
      <c r="F89" s="57">
        <f>CEILING('Шкафы Al 2'!F89*'Дополнительная комплектация'!$AS$1,'Дополнительная комплектация'!$AS$3)</f>
        <v>1965</v>
      </c>
      <c r="G89" s="57">
        <f>CEILING('Шкафы Al 2'!G89*'Дополнительная комплектация'!$AS$1,'Дополнительная комплектация'!$AS$3)</f>
        <v>1965</v>
      </c>
      <c r="H89" s="57">
        <f>CEILING('Шкафы Al 2'!H89*'Дополнительная комплектация'!$AS$1,'Дополнительная комплектация'!$AS$3)</f>
        <v>1965</v>
      </c>
      <c r="I89" s="57">
        <f>CEILING('Шкафы Al 2'!I89*'Дополнительная комплектация'!$AS$1,'Дополнительная комплектация'!$AS$3)</f>
        <v>1965</v>
      </c>
      <c r="J89" s="56">
        <f>CEILING('Шкафы Al 2'!J89*'Дополнительная комплектация'!$AS$1,'Дополнительная комплектация'!$AS$3)</f>
        <v>220</v>
      </c>
      <c r="K89" s="56">
        <f>CEILING('Шкафы Al 2'!K89*'Дополнительная комплектация'!$AS$1,'Дополнительная комплектация'!$AS$3)</f>
        <v>22</v>
      </c>
      <c r="L89" s="56">
        <f>CEILING('Шкафы Al 2'!L89*'Дополнительная комплектация'!$AS$1,'Дополнительная комплектация'!$AS$3)</f>
        <v>65</v>
      </c>
      <c r="M89" s="56">
        <f>CEILING('Шкафы Al 2'!M89*'Дополнительная комплектация'!$AS$1,'Дополнительная комплектация'!$AS$3)</f>
        <v>81</v>
      </c>
      <c r="N89" s="56">
        <f>CEILING('Шкафы Al 2'!N89*'Дополнительная комплектация'!$AS$1,'Дополнительная комплектация'!$AS$3)</f>
        <v>112</v>
      </c>
      <c r="O89" s="56">
        <f>CEILING('Шкафы Al 2'!O89*'Дополнительная комплектация'!$AS$1,'Дополнительная комплектация'!$AS$3)</f>
        <v>360</v>
      </c>
      <c r="P89" s="56">
        <f>CEILING('Шкафы Al 2'!P89*'Дополнительная комплектация'!$AS$1,'Дополнительная комплектация'!$AS$3)</f>
        <v>400</v>
      </c>
      <c r="Q89" s="56">
        <f>CEILING('Шкафы Al 2'!Q89*'Дополнительная комплектация'!$AS$1,'Дополнительная комплектация'!$AS$3)</f>
        <v>738</v>
      </c>
    </row>
    <row r="90" spans="1:17" ht="12.75" customHeight="1">
      <c r="A90" s="477"/>
      <c r="B90" s="485" t="s">
        <v>774</v>
      </c>
      <c r="C90" s="63" t="s">
        <v>683</v>
      </c>
      <c r="D90" s="57">
        <f>CEILING('Шкафы Al 2'!D90*'Дополнительная комплектация'!$AS$1,'Дополнительная комплектация'!$AS$3)</f>
        <v>1759</v>
      </c>
      <c r="E90" s="57">
        <f>CEILING('Шкафы Al 2'!E90*'Дополнительная комплектация'!$AS$1,'Дополнительная комплектация'!$AS$3)</f>
        <v>1839</v>
      </c>
      <c r="F90" s="57">
        <f>CEILING('Шкафы Al 2'!F90*'Дополнительная комплектация'!$AS$1,'Дополнительная комплектация'!$AS$3)</f>
        <v>1889</v>
      </c>
      <c r="G90" s="57">
        <f>CEILING('Шкафы Al 2'!G90*'Дополнительная комплектация'!$AS$1,'Дополнительная комплектация'!$AS$3)</f>
        <v>1949</v>
      </c>
      <c r="H90" s="57">
        <f>CEILING('Шкафы Al 2'!H90*'Дополнительная комплектация'!$AS$1,'Дополнительная комплектация'!$AS$3)</f>
        <v>2029</v>
      </c>
      <c r="I90" s="57">
        <f>CEILING('Шкафы Al 2'!I90*'Дополнительная комплектация'!$AS$1,'Дополнительная комплектация'!$AS$3)</f>
        <v>2149</v>
      </c>
      <c r="J90" s="56">
        <f>CEILING('Шкафы Al 2'!J90*'Дополнительная комплектация'!$AS$1,'Дополнительная комплектация'!$AS$3)</f>
        <v>440</v>
      </c>
      <c r="K90" s="56">
        <f>CEILING('Шкафы Al 2'!K90*'Дополнительная комплектация'!$AS$1,'Дополнительная комплектация'!$AS$3)</f>
        <v>7</v>
      </c>
      <c r="L90" s="56">
        <f>CEILING('Шкафы Al 2'!L90*'Дополнительная комплектация'!$AS$1,'Дополнительная комплектация'!$AS$3)</f>
        <v>20</v>
      </c>
      <c r="M90" s="56">
        <f>CEILING('Шкафы Al 2'!M90*'Дополнительная комплектация'!$AS$1,'Дополнительная комплектация'!$AS$3)</f>
        <v>25</v>
      </c>
      <c r="N90" s="56">
        <f>CEILING('Шкафы Al 2'!N90*'Дополнительная комплектация'!$AS$1,'Дополнительная комплектация'!$AS$3)</f>
        <v>35</v>
      </c>
      <c r="O90" s="56">
        <f>CEILING('Шкафы Al 2'!O90*'Дополнительная комплектация'!$AS$1,'Дополнительная комплектация'!$AS$3)</f>
        <v>110</v>
      </c>
      <c r="P90" s="56">
        <f>CEILING('Шкафы Al 2'!P90*'Дополнительная комплектация'!$AS$1,'Дополнительная комплектация'!$AS$3)</f>
        <v>123</v>
      </c>
      <c r="Q90" s="56">
        <f>CEILING('Шкафы Al 2'!Q90*'Дополнительная комплектация'!$AS$1,'Дополнительная комплектация'!$AS$3)</f>
        <v>149</v>
      </c>
    </row>
    <row r="91" spans="1:17" ht="12.75" customHeight="1">
      <c r="A91" s="478"/>
      <c r="B91" s="485"/>
      <c r="C91" s="63" t="s">
        <v>769</v>
      </c>
      <c r="D91" s="57">
        <f>CEILING('Шкафы Al 2'!D91*'Дополнительная комплектация'!$AS$1,'Дополнительная комплектация'!$AS$3)</f>
        <v>1864</v>
      </c>
      <c r="E91" s="57">
        <f>CEILING('Шкафы Al 2'!E91*'Дополнительная комплектация'!$AS$1,'Дополнительная комплектация'!$AS$3)</f>
        <v>1964</v>
      </c>
      <c r="F91" s="57">
        <f>CEILING('Шкафы Al 2'!F91*'Дополнительная комплектация'!$AS$1,'Дополнительная комплектация'!$AS$3)</f>
        <v>2014</v>
      </c>
      <c r="G91" s="57">
        <f>CEILING('Шкафы Al 2'!G91*'Дополнительная комплектация'!$AS$1,'Дополнительная комплектация'!$AS$3)</f>
        <v>2084</v>
      </c>
      <c r="H91" s="57">
        <f>CEILING('Шкафы Al 2'!H91*'Дополнительная комплектация'!$AS$1,'Дополнительная комплектация'!$AS$3)</f>
        <v>2164</v>
      </c>
      <c r="I91" s="57">
        <f>CEILING('Шкафы Al 2'!I91*'Дополнительная комплектация'!$AS$1,'Дополнительная комплектация'!$AS$3)</f>
        <v>2284</v>
      </c>
      <c r="J91" s="56">
        <f>CEILING('Шкафы Al 2'!J91*'Дополнительная комплектация'!$AS$1,'Дополнительная комплектация'!$AS$3)</f>
        <v>440</v>
      </c>
      <c r="K91" s="56">
        <f>CEILING('Шкафы Al 2'!K91*'Дополнительная комплектация'!$AS$1,'Дополнительная комплектация'!$AS$3)</f>
        <v>8</v>
      </c>
      <c r="L91" s="56">
        <f>CEILING('Шкафы Al 2'!L91*'Дополнительная комплектация'!$AS$1,'Дополнительная комплектация'!$AS$3)</f>
        <v>23</v>
      </c>
      <c r="M91" s="56">
        <f>CEILING('Шкафы Al 2'!M91*'Дополнительная комплектация'!$AS$1,'Дополнительная комплектация'!$AS$3)</f>
        <v>29</v>
      </c>
      <c r="N91" s="56">
        <f>CEILING('Шкафы Al 2'!N91*'Дополнительная комплектация'!$AS$1,'Дополнительная комплектация'!$AS$3)</f>
        <v>40</v>
      </c>
      <c r="O91" s="56">
        <f>CEILING('Шкафы Al 2'!O91*'Дополнительная комплектация'!$AS$1,'Дополнительная комплектация'!$AS$3)</f>
        <v>125</v>
      </c>
      <c r="P91" s="56">
        <f>CEILING('Шкафы Al 2'!P91*'Дополнительная комплектация'!$AS$1,'Дополнительная комплектация'!$AS$3)</f>
        <v>139</v>
      </c>
      <c r="Q91" s="56">
        <f>CEILING('Шкафы Al 2'!Q91*'Дополнительная комплектация'!$AS$1,'Дополнительная комплектация'!$AS$3)</f>
        <v>178</v>
      </c>
    </row>
    <row r="92" spans="1:17" ht="12.75" customHeight="1">
      <c r="A92" s="478"/>
      <c r="B92" s="485"/>
      <c r="C92" s="63" t="s">
        <v>647</v>
      </c>
      <c r="D92" s="57">
        <f>CEILING('Шкафы Al 2'!D92*'Дополнительная комплектация'!$AS$1,'Дополнительная комплектация'!$AS$3)</f>
        <v>1941</v>
      </c>
      <c r="E92" s="57">
        <f>CEILING('Шкафы Al 2'!E92*'Дополнительная комплектация'!$AS$1,'Дополнительная комплектация'!$AS$3)</f>
        <v>2051</v>
      </c>
      <c r="F92" s="57">
        <f>CEILING('Шкафы Al 2'!F92*'Дополнительная комплектация'!$AS$1,'Дополнительная комплектация'!$AS$3)</f>
        <v>2111</v>
      </c>
      <c r="G92" s="57">
        <f>CEILING('Шкафы Al 2'!G92*'Дополнительная комплектация'!$AS$1,'Дополнительная комплектация'!$AS$3)</f>
        <v>2191</v>
      </c>
      <c r="H92" s="57">
        <f>CEILING('Шкафы Al 2'!H92*'Дополнительная комплектация'!$AS$1,'Дополнительная комплектация'!$AS$3)</f>
        <v>2271</v>
      </c>
      <c r="I92" s="57">
        <f>CEILING('Шкафы Al 2'!I92*'Дополнительная комплектация'!$AS$1,'Дополнительная комплектация'!$AS$3)</f>
        <v>2401</v>
      </c>
      <c r="J92" s="56">
        <f>CEILING('Шкафы Al 2'!J92*'Дополнительная комплектация'!$AS$1,'Дополнительная комплектация'!$AS$3)</f>
        <v>440</v>
      </c>
      <c r="K92" s="56">
        <f>CEILING('Шкафы Al 2'!K92*'Дополнительная комплектация'!$AS$1,'Дополнительная комплектация'!$AS$3)</f>
        <v>8</v>
      </c>
      <c r="L92" s="56">
        <f>CEILING('Шкафы Al 2'!L92*'Дополнительная комплектация'!$AS$1,'Дополнительная комплектация'!$AS$3)</f>
        <v>25</v>
      </c>
      <c r="M92" s="56">
        <f>CEILING('Шкафы Al 2'!M92*'Дополнительная комплектация'!$AS$1,'Дополнительная комплектация'!$AS$3)</f>
        <v>31</v>
      </c>
      <c r="N92" s="56">
        <f>CEILING('Шкафы Al 2'!N92*'Дополнительная комплектация'!$AS$1,'Дополнительная комплектация'!$AS$3)</f>
        <v>44</v>
      </c>
      <c r="O92" s="56">
        <f>CEILING('Шкафы Al 2'!O92*'Дополнительная комплектация'!$AS$1,'Дополнительная комплектация'!$AS$3)</f>
        <v>139</v>
      </c>
      <c r="P92" s="56">
        <f>CEILING('Шкафы Al 2'!P92*'Дополнительная комплектация'!$AS$1,'Дополнительная комплектация'!$AS$3)</f>
        <v>154</v>
      </c>
      <c r="Q92" s="56">
        <f>CEILING('Шкафы Al 2'!Q92*'Дополнительная комплектация'!$AS$1,'Дополнительная комплектация'!$AS$3)</f>
        <v>205</v>
      </c>
    </row>
    <row r="93" spans="1:17" ht="12.75" customHeight="1">
      <c r="A93" s="478"/>
      <c r="B93" s="485"/>
      <c r="C93" s="63" t="s">
        <v>645</v>
      </c>
      <c r="D93" s="57">
        <f>CEILING('Шкафы Al 2'!D93*'Дополнительная комплектация'!$AS$1,'Дополнительная комплектация'!$AS$3)</f>
        <v>2108</v>
      </c>
      <c r="E93" s="57">
        <f>CEILING('Шкафы Al 2'!E93*'Дополнительная комплектация'!$AS$1,'Дополнительная комплектация'!$AS$3)</f>
        <v>2248</v>
      </c>
      <c r="F93" s="57">
        <f>CEILING('Шкафы Al 2'!F93*'Дополнительная комплектация'!$AS$1,'Дополнительная комплектация'!$AS$3)</f>
        <v>2318</v>
      </c>
      <c r="G93" s="57">
        <f>CEILING('Шкафы Al 2'!G93*'Дополнительная комплектация'!$AS$1,'Дополнительная комплектация'!$AS$3)</f>
        <v>2408</v>
      </c>
      <c r="H93" s="57">
        <f>CEILING('Шкафы Al 2'!H93*'Дополнительная комплектация'!$AS$1,'Дополнительная комплектация'!$AS$3)</f>
        <v>2498</v>
      </c>
      <c r="I93" s="57">
        <f>CEILING('Шкафы Al 2'!I93*'Дополнительная комплектация'!$AS$1,'Дополнительная комплектация'!$AS$3)</f>
        <v>2648</v>
      </c>
      <c r="J93" s="56">
        <f>CEILING('Шкафы Al 2'!J93*'Дополнительная комплектация'!$AS$1,'Дополнительная комплектация'!$AS$3)</f>
        <v>440</v>
      </c>
      <c r="K93" s="56">
        <f>CEILING('Шкафы Al 2'!K93*'Дополнительная комплектация'!$AS$1,'Дополнительная комплектация'!$AS$3)</f>
        <v>10</v>
      </c>
      <c r="L93" s="56">
        <f>CEILING('Шкафы Al 2'!L93*'Дополнительная комплектация'!$AS$1,'Дополнительная комплектация'!$AS$3)</f>
        <v>30</v>
      </c>
      <c r="M93" s="56">
        <f>CEILING('Шкафы Al 2'!M93*'Дополнительная комплектация'!$AS$1,'Дополнительная комплектация'!$AS$3)</f>
        <v>38</v>
      </c>
      <c r="N93" s="56">
        <f>CEILING('Шкафы Al 2'!N93*'Дополнительная комплектация'!$AS$1,'Дополнительная комплектация'!$AS$3)</f>
        <v>53</v>
      </c>
      <c r="O93" s="56">
        <f>CEILING('Шкафы Al 2'!O93*'Дополнительная комплектация'!$AS$1,'Дополнительная комплектация'!$AS$3)</f>
        <v>167</v>
      </c>
      <c r="P93" s="56">
        <f>CEILING('Шкафы Al 2'!P93*'Дополнительная комплектация'!$AS$1,'Дополнительная комплектация'!$AS$3)</f>
        <v>185</v>
      </c>
      <c r="Q93" s="56">
        <f>CEILING('Шкафы Al 2'!Q93*'Дополнительная комплектация'!$AS$1,'Дополнительная комплектация'!$AS$3)</f>
        <v>262</v>
      </c>
    </row>
    <row r="94" spans="1:17" ht="12.75" customHeight="1">
      <c r="A94" s="478"/>
      <c r="B94" s="485"/>
      <c r="C94" s="63" t="s">
        <v>656</v>
      </c>
      <c r="D94" s="57">
        <f>CEILING('Шкафы Al 2'!D94*'Дополнительная комплектация'!$AS$1,'Дополнительная комплектация'!$AS$3)</f>
        <v>2280</v>
      </c>
      <c r="E94" s="57">
        <f>CEILING('Шкафы Al 2'!E94*'Дополнительная комплектация'!$AS$1,'Дополнительная комплектация'!$AS$3)</f>
        <v>2430</v>
      </c>
      <c r="F94" s="57">
        <f>CEILING('Шкафы Al 2'!F94*'Дополнительная комплектация'!$AS$1,'Дополнительная комплектация'!$AS$3)</f>
        <v>2510</v>
      </c>
      <c r="G94" s="57">
        <f>CEILING('Шкафы Al 2'!G94*'Дополнительная комплектация'!$AS$1,'Дополнительная комплектация'!$AS$3)</f>
        <v>2630</v>
      </c>
      <c r="H94" s="57">
        <f>CEILING('Шкафы Al 2'!H94*'Дополнительная комплектация'!$AS$1,'Дополнительная комплектация'!$AS$3)</f>
        <v>2720</v>
      </c>
      <c r="I94" s="57">
        <f>CEILING('Шкафы Al 2'!I94*'Дополнительная комплектация'!$AS$1,'Дополнительная комплектация'!$AS$3)</f>
        <v>2880</v>
      </c>
      <c r="J94" s="56">
        <f>CEILING('Шкафы Al 2'!J94*'Дополнительная комплектация'!$AS$1,'Дополнительная комплектация'!$AS$3)</f>
        <v>440</v>
      </c>
      <c r="K94" s="56">
        <f>CEILING('Шкафы Al 2'!K94*'Дополнительная комплектация'!$AS$1,'Дополнительная комплектация'!$AS$3)</f>
        <v>11</v>
      </c>
      <c r="L94" s="56">
        <f>CEILING('Шкафы Al 2'!L94*'Дополнительная комплектация'!$AS$1,'Дополнительная комплектация'!$AS$3)</f>
        <v>36</v>
      </c>
      <c r="M94" s="56">
        <f>CEILING('Шкафы Al 2'!M94*'Дополнительная комплектация'!$AS$1,'Дополнительная комплектация'!$AS$3)</f>
        <v>44</v>
      </c>
      <c r="N94" s="56">
        <f>CEILING('Шкафы Al 2'!N94*'Дополнительная комплектация'!$AS$1,'Дополнительная комплектация'!$AS$3)</f>
        <v>62</v>
      </c>
      <c r="O94" s="56">
        <f>CEILING('Шкафы Al 2'!O94*'Дополнительная комплектация'!$AS$1,'Дополнительная комплектация'!$AS$3)</f>
        <v>195</v>
      </c>
      <c r="P94" s="56">
        <f>CEILING('Шкафы Al 2'!P94*'Дополнительная комплектация'!$AS$1,'Дополнительная комплектация'!$AS$3)</f>
        <v>217</v>
      </c>
      <c r="Q94" s="56">
        <f>CEILING('Шкафы Al 2'!Q94*'Дополнительная комплектация'!$AS$1,'Дополнительная комплектация'!$AS$3)</f>
        <v>319</v>
      </c>
    </row>
    <row r="95" spans="1:17" ht="12.75" customHeight="1">
      <c r="A95" s="478"/>
      <c r="B95" s="485"/>
      <c r="C95" s="63" t="s">
        <v>655</v>
      </c>
      <c r="D95" s="57">
        <f>CEILING('Шкафы Al 2'!D95*'Дополнительная комплектация'!$AS$1,'Дополнительная комплектация'!$AS$3)</f>
        <v>2458</v>
      </c>
      <c r="E95" s="57">
        <f>CEILING('Шкафы Al 2'!E95*'Дополнительная комплектация'!$AS$1,'Дополнительная комплектация'!$AS$3)</f>
        <v>2638</v>
      </c>
      <c r="F95" s="57">
        <f>CEILING('Шкафы Al 2'!F95*'Дополнительная комплектация'!$AS$1,'Дополнительная комплектация'!$AS$3)</f>
        <v>2728</v>
      </c>
      <c r="G95" s="57">
        <f>CEILING('Шкафы Al 2'!G95*'Дополнительная комплектация'!$AS$1,'Дополнительная комплектация'!$AS$3)</f>
        <v>2858</v>
      </c>
      <c r="H95" s="57">
        <f>CEILING('Шкафы Al 2'!H95*'Дополнительная комплектация'!$AS$1,'Дополнительная комплектация'!$AS$3)</f>
        <v>2958</v>
      </c>
      <c r="I95" s="57">
        <f>CEILING('Шкафы Al 2'!I95*'Дополнительная комплектация'!$AS$1,'Дополнительная комплектация'!$AS$3)</f>
        <v>3128</v>
      </c>
      <c r="J95" s="56">
        <f>CEILING('Шкафы Al 2'!J95*'Дополнительная комплектация'!$AS$1,'Дополнительная комплектация'!$AS$3)</f>
        <v>440</v>
      </c>
      <c r="K95" s="56">
        <f>CEILING('Шкафы Al 2'!K95*'Дополнительная комплектация'!$AS$1,'Дополнительная комплектация'!$AS$3)</f>
        <v>13</v>
      </c>
      <c r="L95" s="56">
        <f>CEILING('Шкафы Al 2'!L95*'Дополнительная комплектация'!$AS$1,'Дополнительная комплектация'!$AS$3)</f>
        <v>41</v>
      </c>
      <c r="M95" s="56">
        <f>CEILING('Шкафы Al 2'!M95*'Дополнительная комплектация'!$AS$1,'Дополнительная комплектация'!$AS$3)</f>
        <v>50</v>
      </c>
      <c r="N95" s="56">
        <f>CEILING('Шкафы Al 2'!N95*'Дополнительная комплектация'!$AS$1,'Дополнительная комплектация'!$AS$3)</f>
        <v>71</v>
      </c>
      <c r="O95" s="56">
        <f>CEILING('Шкафы Al 2'!O95*'Дополнительная комплектация'!$AS$1,'Дополнительная комплектация'!$AS$3)</f>
        <v>223</v>
      </c>
      <c r="P95" s="56">
        <f>CEILING('Шкафы Al 2'!P95*'Дополнительная комплектация'!$AS$1,'Дополнительная комплектация'!$AS$3)</f>
        <v>248</v>
      </c>
      <c r="Q95" s="56">
        <f>CEILING('Шкафы Al 2'!Q95*'Дополнительная комплектация'!$AS$1,'Дополнительная комплектация'!$AS$3)</f>
        <v>375</v>
      </c>
    </row>
    <row r="96" spans="1:17" ht="12.75" customHeight="1">
      <c r="A96" s="478"/>
      <c r="B96" s="485"/>
      <c r="C96" s="63" t="s">
        <v>654</v>
      </c>
      <c r="D96" s="57">
        <f>CEILING('Шкафы Al 2'!D96*'Дополнительная комплектация'!$AS$1,'Дополнительная комплектация'!$AS$3)</f>
        <v>2613</v>
      </c>
      <c r="E96" s="57">
        <f>CEILING('Шкафы Al 2'!E96*'Дополнительная комплектация'!$AS$1,'Дополнительная комплектация'!$AS$3)</f>
        <v>2803</v>
      </c>
      <c r="F96" s="57">
        <f>CEILING('Шкафы Al 2'!F96*'Дополнительная комплектация'!$AS$1,'Дополнительная комплектация'!$AS$3)</f>
        <v>2913</v>
      </c>
      <c r="G96" s="57">
        <f>CEILING('Шкафы Al 2'!G96*'Дополнительная комплектация'!$AS$1,'Дополнительная комплектация'!$AS$3)</f>
        <v>3053</v>
      </c>
      <c r="H96" s="57">
        <f>CEILING('Шкафы Al 2'!H96*'Дополнительная комплектация'!$AS$1,'Дополнительная комплектация'!$AS$3)</f>
        <v>3163</v>
      </c>
      <c r="I96" s="57">
        <f>CEILING('Шкафы Al 2'!I96*'Дополнительная комплектация'!$AS$1,'Дополнительная комплектация'!$AS$3)</f>
        <v>3353</v>
      </c>
      <c r="J96" s="56">
        <f>CEILING('Шкафы Al 2'!J96*'Дополнительная комплектация'!$AS$1,'Дополнительная комплектация'!$AS$3)</f>
        <v>440</v>
      </c>
      <c r="K96" s="56">
        <f>CEILING('Шкафы Al 2'!K96*'Дополнительная комплектация'!$AS$1,'Дополнительная комплектация'!$AS$3)</f>
        <v>15</v>
      </c>
      <c r="L96" s="56">
        <f>CEILING('Шкафы Al 2'!L96*'Дополнительная комплектация'!$AS$1,'Дополнительная комплектация'!$AS$3)</f>
        <v>46</v>
      </c>
      <c r="M96" s="56">
        <f>CEILING('Шкафы Al 2'!M96*'Дополнительная комплектация'!$AS$1,'Дополнительная комплектация'!$AS$3)</f>
        <v>57</v>
      </c>
      <c r="N96" s="56">
        <f>CEILING('Шкафы Al 2'!N96*'Дополнительная комплектация'!$AS$1,'Дополнительная комплектация'!$AS$3)</f>
        <v>80</v>
      </c>
      <c r="O96" s="56">
        <f>CEILING('Шкафы Al 2'!O96*'Дополнительная комплектация'!$AS$1,'Дополнительная комплектация'!$AS$3)</f>
        <v>252</v>
      </c>
      <c r="P96" s="56">
        <f>CEILING('Шкафы Al 2'!P96*'Дополнительная комплектация'!$AS$1,'Дополнительная комплектация'!$AS$3)</f>
        <v>280</v>
      </c>
      <c r="Q96" s="56">
        <f>CEILING('Шкафы Al 2'!Q96*'Дополнительная комплектация'!$AS$1,'Дополнительная комплектация'!$AS$3)</f>
        <v>432</v>
      </c>
    </row>
    <row r="97" spans="1:17" ht="12.75" customHeight="1">
      <c r="A97" s="478"/>
      <c r="B97" s="485"/>
      <c r="C97" s="63" t="s">
        <v>653</v>
      </c>
      <c r="D97" s="57">
        <f>CEILING('Шкафы Al 2'!D97*'Дополнительная комплектация'!$AS$1,'Дополнительная комплектация'!$AS$3)</f>
        <v>2828</v>
      </c>
      <c r="E97" s="57">
        <f>CEILING('Шкафы Al 2'!E97*'Дополнительная комплектация'!$AS$1,'Дополнительная комплектация'!$AS$3)</f>
        <v>3048</v>
      </c>
      <c r="F97" s="57">
        <f>CEILING('Шкафы Al 2'!F97*'Дополнительная комплектация'!$AS$1,'Дополнительная комплектация'!$AS$3)</f>
        <v>3168</v>
      </c>
      <c r="G97" s="57">
        <f>CEILING('Шкафы Al 2'!G97*'Дополнительная комплектация'!$AS$1,'Дополнительная комплектация'!$AS$3)</f>
        <v>3328</v>
      </c>
      <c r="H97" s="57">
        <f>CEILING('Шкафы Al 2'!H97*'Дополнительная комплектация'!$AS$1,'Дополнительная комплектация'!$AS$3)</f>
        <v>3438</v>
      </c>
      <c r="I97" s="57">
        <f>CEILING('Шкафы Al 2'!I97*'Дополнительная комплектация'!$AS$1,'Дополнительная комплектация'!$AS$3)</f>
        <v>3638</v>
      </c>
      <c r="J97" s="56">
        <f>CEILING('Шкафы Al 2'!J97*'Дополнительная комплектация'!$AS$1,'Дополнительная комплектация'!$AS$3)</f>
        <v>440</v>
      </c>
      <c r="K97" s="56">
        <f>CEILING('Шкафы Al 2'!K97*'Дополнительная комплектация'!$AS$1,'Дополнительная комплектация'!$AS$3)</f>
        <v>16</v>
      </c>
      <c r="L97" s="56">
        <f>CEILING('Шкафы Al 2'!L97*'Дополнительная комплектация'!$AS$1,'Дополнительная комплектация'!$AS$3)</f>
        <v>51</v>
      </c>
      <c r="M97" s="56">
        <f>CEILING('Шкафы Al 2'!M97*'Дополнительная комплектация'!$AS$1,'Дополнительная комплектация'!$AS$3)</f>
        <v>63</v>
      </c>
      <c r="N97" s="56">
        <f>CEILING('Шкафы Al 2'!N97*'Дополнительная комплектация'!$AS$1,'Дополнительная комплектация'!$AS$3)</f>
        <v>89</v>
      </c>
      <c r="O97" s="56">
        <f>CEILING('Шкафы Al 2'!O97*'Дополнительная комплектация'!$AS$1,'Дополнительная комплектация'!$AS$3)</f>
        <v>280</v>
      </c>
      <c r="P97" s="56">
        <f>CEILING('Шкафы Al 2'!P97*'Дополнительная комплектация'!$AS$1,'Дополнительная комплектация'!$AS$3)</f>
        <v>311</v>
      </c>
      <c r="Q97" s="56">
        <f>CEILING('Шкафы Al 2'!Q97*'Дополнительная комплектация'!$AS$1,'Дополнительная комплектация'!$AS$3)</f>
        <v>488</v>
      </c>
    </row>
    <row r="98" spans="1:17" ht="12.75" customHeight="1">
      <c r="A98" s="478"/>
      <c r="B98" s="480" t="s">
        <v>1187</v>
      </c>
      <c r="C98" s="63" t="s">
        <v>647</v>
      </c>
      <c r="D98" s="57">
        <f>CEILING('Шкафы Al 2'!D98*'Дополнительная комплектация'!$AS$1,'Дополнительная комплектация'!$AS$3)</f>
        <v>1946</v>
      </c>
      <c r="E98" s="57">
        <f>CEILING('Шкафы Al 2'!E98*'Дополнительная комплектация'!$AS$1,'Дополнительная комплектация'!$AS$3)</f>
        <v>2086</v>
      </c>
      <c r="F98" s="57">
        <f>CEILING('Шкафы Al 2'!F98*'Дополнительная комплектация'!$AS$1,'Дополнительная комплектация'!$AS$3)</f>
        <v>2166</v>
      </c>
      <c r="G98" s="57">
        <f>CEILING('Шкафы Al 2'!G98*'Дополнительная комплектация'!$AS$1,'Дополнительная комплектация'!$AS$3)</f>
        <v>2266</v>
      </c>
      <c r="H98" s="57">
        <f>CEILING('Шкафы Al 2'!H98*'Дополнительная комплектация'!$AS$1,'Дополнительная комплектация'!$AS$3)</f>
        <v>2356</v>
      </c>
      <c r="I98" s="57">
        <f>CEILING('Шкафы Al 2'!I98*'Дополнительная комплектация'!$AS$1,'Дополнительная комплектация'!$AS$3)</f>
        <v>2496</v>
      </c>
      <c r="J98" s="56">
        <f>CEILING('Шкафы Al 2'!J98*'Дополнительная комплектация'!$AS$1,'Дополнительная комплектация'!$AS$3)</f>
        <v>440</v>
      </c>
      <c r="K98" s="56">
        <f>CEILING('Шкафы Al 2'!K98*'Дополнительная комплектация'!$AS$1,'Дополнительная комплектация'!$AS$3)</f>
        <v>10</v>
      </c>
      <c r="L98" s="56">
        <f>CEILING('Шкафы Al 2'!L98*'Дополнительная комплектация'!$AS$1,'Дополнительная комплектация'!$AS$3)</f>
        <v>32</v>
      </c>
      <c r="M98" s="56">
        <f>CEILING('Шкафы Al 2'!M98*'Дополнительная комплектация'!$AS$1,'Дополнительная комплектация'!$AS$3)</f>
        <v>40</v>
      </c>
      <c r="N98" s="56">
        <f>CEILING('Шкафы Al 2'!N98*'Дополнительная комплектация'!$AS$1,'Дополнительная комплектация'!$AS$3)</f>
        <v>55</v>
      </c>
      <c r="O98" s="56">
        <f>CEILING('Шкафы Al 2'!O98*'Дополнительная комплектация'!$AS$1,'Дополнительная комплектация'!$AS$3)</f>
        <v>177</v>
      </c>
      <c r="P98" s="56">
        <f>CEILING('Шкафы Al 2'!P98*'Дополнительная комплектация'!$AS$1,'Дополнительная комплектация'!$AS$3)</f>
        <v>197</v>
      </c>
      <c r="Q98" s="56">
        <f>CEILING('Шкафы Al 2'!Q98*'Дополнительная комплектация'!$AS$1,'Дополнительная комплектация'!$AS$3)</f>
        <v>365</v>
      </c>
    </row>
    <row r="99" spans="1:17" ht="12.75" customHeight="1">
      <c r="A99" s="478"/>
      <c r="B99" s="481"/>
      <c r="C99" s="63" t="s">
        <v>645</v>
      </c>
      <c r="D99" s="57">
        <f>CEILING('Шкафы Al 2'!D99*'Дополнительная комплектация'!$AS$1,'Дополнительная комплектация'!$AS$3)</f>
        <v>2100</v>
      </c>
      <c r="E99" s="57">
        <f>CEILING('Шкафы Al 2'!E99*'Дополнительная комплектация'!$AS$1,'Дополнительная комплектация'!$AS$3)</f>
        <v>2270</v>
      </c>
      <c r="F99" s="57">
        <f>CEILING('Шкафы Al 2'!F99*'Дополнительная комплектация'!$AS$1,'Дополнительная комплектация'!$AS$3)</f>
        <v>2360</v>
      </c>
      <c r="G99" s="57">
        <f>CEILING('Шкафы Al 2'!G99*'Дополнительная комплектация'!$AS$1,'Дополнительная комплектация'!$AS$3)</f>
        <v>2490</v>
      </c>
      <c r="H99" s="57">
        <f>CEILING('Шкафы Al 2'!H99*'Дополнительная комплектация'!$AS$1,'Дополнительная комплектация'!$AS$3)</f>
        <v>2570</v>
      </c>
      <c r="I99" s="57">
        <f>CEILING('Шкафы Al 2'!I99*'Дополнительная комплектация'!$AS$1,'Дополнительная комплектация'!$AS$3)</f>
        <v>2730</v>
      </c>
      <c r="J99" s="56">
        <f>CEILING('Шкафы Al 2'!J99*'Дополнительная комплектация'!$AS$1,'Дополнительная комплектация'!$AS$3)</f>
        <v>440</v>
      </c>
      <c r="K99" s="56">
        <f>CEILING('Шкафы Al 2'!K99*'Дополнительная комплектация'!$AS$1,'Дополнительная комплектация'!$AS$3)</f>
        <v>13</v>
      </c>
      <c r="L99" s="56">
        <f>CEILING('Шкафы Al 2'!L99*'Дополнительная комплектация'!$AS$1,'Дополнительная комплектация'!$AS$3)</f>
        <v>39</v>
      </c>
      <c r="M99" s="56">
        <f>CEILING('Шкафы Al 2'!M99*'Дополнительная комплектация'!$AS$1,'Дополнительная комплектация'!$AS$3)</f>
        <v>48</v>
      </c>
      <c r="N99" s="56">
        <f>CEILING('Шкафы Al 2'!N99*'Дополнительная комплектация'!$AS$1,'Дополнительная комплектация'!$AS$3)</f>
        <v>67</v>
      </c>
      <c r="O99" s="56">
        <f>CEILING('Шкафы Al 2'!O99*'Дополнительная комплектация'!$AS$1,'Дополнительная комплектация'!$AS$3)</f>
        <v>214</v>
      </c>
      <c r="P99" s="56">
        <f>CEILING('Шкафы Al 2'!P99*'Дополнительная комплектация'!$AS$1,'Дополнительная комплектация'!$AS$3)</f>
        <v>238</v>
      </c>
      <c r="Q99" s="56">
        <f>CEILING('Шкафы Al 2'!Q99*'Дополнительная комплектация'!$AS$1,'Дополнительная комплектация'!$AS$3)</f>
        <v>440</v>
      </c>
    </row>
    <row r="100" spans="1:17" ht="12.75" customHeight="1">
      <c r="A100" s="478"/>
      <c r="B100" s="481"/>
      <c r="C100" s="63" t="s">
        <v>656</v>
      </c>
      <c r="D100" s="57">
        <f>CEILING('Шкафы Al 2'!D100*'Дополнительная комплектация'!$AS$1,'Дополнительная комплектация'!$AS$3)</f>
        <v>2445</v>
      </c>
      <c r="E100" s="57">
        <f>CEILING('Шкафы Al 2'!E100*'Дополнительная комплектация'!$AS$1,'Дополнительная комплектация'!$AS$3)</f>
        <v>2635</v>
      </c>
      <c r="F100" s="57">
        <f>CEILING('Шкафы Al 2'!F100*'Дополнительная комплектация'!$AS$1,'Дополнительная комплектация'!$AS$3)</f>
        <v>2745</v>
      </c>
      <c r="G100" s="57">
        <f>CEILING('Шкафы Al 2'!G100*'Дополнительная комплектация'!$AS$1,'Дополнительная комплектация'!$AS$3)</f>
        <v>2885</v>
      </c>
      <c r="H100" s="57">
        <f>CEILING('Шкафы Al 2'!H100*'Дополнительная комплектация'!$AS$1,'Дополнительная комплектация'!$AS$3)</f>
        <v>2975</v>
      </c>
      <c r="I100" s="57">
        <f>CEILING('Шкафы Al 2'!I100*'Дополнительная комплектация'!$AS$1,'Дополнительная комплектация'!$AS$3)</f>
        <v>3145</v>
      </c>
      <c r="J100" s="56">
        <f>CEILING('Шкафы Al 2'!J100*'Дополнительная комплектация'!$AS$1,'Дополнительная комплектация'!$AS$3)</f>
        <v>440</v>
      </c>
      <c r="K100" s="56">
        <f>CEILING('Шкафы Al 2'!K100*'Дополнительная комплектация'!$AS$1,'Дополнительная комплектация'!$AS$3)</f>
        <v>15</v>
      </c>
      <c r="L100" s="56">
        <f>CEILING('Шкафы Al 2'!L100*'Дополнительная комплектация'!$AS$1,'Дополнительная комплектация'!$AS$3)</f>
        <v>45</v>
      </c>
      <c r="M100" s="56">
        <f>CEILING('Шкафы Al 2'!M100*'Дополнительная комплектация'!$AS$1,'Дополнительная комплектация'!$AS$3)</f>
        <v>56</v>
      </c>
      <c r="N100" s="56">
        <f>CEILING('Шкафы Al 2'!N100*'Дополнительная комплектация'!$AS$1,'Дополнительная комплектация'!$AS$3)</f>
        <v>78</v>
      </c>
      <c r="O100" s="56">
        <f>CEILING('Шкафы Al 2'!O100*'Дополнительная комплектация'!$AS$1,'Дополнительная комплектация'!$AS$3)</f>
        <v>250</v>
      </c>
      <c r="P100" s="56">
        <f>CEILING('Шкафы Al 2'!P100*'Дополнительная комплектация'!$AS$1,'Дополнительная комплектация'!$AS$3)</f>
        <v>278</v>
      </c>
      <c r="Q100" s="56">
        <f>CEILING('Шкафы Al 2'!Q100*'Дополнительная комплектация'!$AS$1,'Дополнительная комплектация'!$AS$3)</f>
        <v>514</v>
      </c>
    </row>
    <row r="101" spans="1:17" ht="12.75" customHeight="1">
      <c r="A101" s="478"/>
      <c r="B101" s="481"/>
      <c r="C101" s="63" t="s">
        <v>655</v>
      </c>
      <c r="D101" s="57">
        <f>CEILING('Шкафы Al 2'!D101*'Дополнительная комплектация'!$AS$1,'Дополнительная комплектация'!$AS$3)</f>
        <v>2605</v>
      </c>
      <c r="E101" s="57">
        <f>CEILING('Шкафы Al 2'!E101*'Дополнительная комплектация'!$AS$1,'Дополнительная комплектация'!$AS$3)</f>
        <v>2825</v>
      </c>
      <c r="F101" s="57">
        <f>CEILING('Шкафы Al 2'!F101*'Дополнительная комплектация'!$AS$1,'Дополнительная комплектация'!$AS$3)</f>
        <v>2945</v>
      </c>
      <c r="G101" s="57">
        <f>CEILING('Шкафы Al 2'!G101*'Дополнительная комплектация'!$AS$1,'Дополнительная комплектация'!$AS$3)</f>
        <v>3105</v>
      </c>
      <c r="H101" s="57">
        <f>CEILING('Шкафы Al 2'!H101*'Дополнительная комплектация'!$AS$1,'Дополнительная комплектация'!$AS$3)</f>
        <v>3205</v>
      </c>
      <c r="I101" s="57">
        <f>CEILING('Шкафы Al 2'!I101*'Дополнительная комплектация'!$AS$1,'Дополнительная комплектация'!$AS$3)</f>
        <v>3395</v>
      </c>
      <c r="J101" s="56">
        <f>CEILING('Шкафы Al 2'!J101*'Дополнительная комплектация'!$AS$1,'Дополнительная комплектация'!$AS$3)</f>
        <v>440</v>
      </c>
      <c r="K101" s="56">
        <f>CEILING('Шкафы Al 2'!K101*'Дополнительная комплектация'!$AS$1,'Дополнительная комплектация'!$AS$3)</f>
        <v>16</v>
      </c>
      <c r="L101" s="56">
        <f>CEILING('Шкафы Al 2'!L101*'Дополнительная комплектация'!$AS$1,'Дополнительная комплектация'!$AS$3)</f>
        <v>51</v>
      </c>
      <c r="M101" s="56">
        <f>CEILING('Шкафы Al 2'!M101*'Дополнительная комплектация'!$AS$1,'Дополнительная комплектация'!$AS$3)</f>
        <v>64</v>
      </c>
      <c r="N101" s="56">
        <f>CEILING('Шкафы Al 2'!N101*'Дополнительная комплектация'!$AS$1,'Дополнительная комплектация'!$AS$3)</f>
        <v>88</v>
      </c>
      <c r="O101" s="56">
        <f>CEILING('Шкафы Al 2'!O101*'Дополнительная комплектация'!$AS$1,'Дополнительная комплектация'!$AS$3)</f>
        <v>286</v>
      </c>
      <c r="P101" s="56">
        <f>CEILING('Шкафы Al 2'!P101*'Дополнительная комплектация'!$AS$1,'Дополнительная комплектация'!$AS$3)</f>
        <v>317</v>
      </c>
      <c r="Q101" s="56">
        <f>CEILING('Шкафы Al 2'!Q101*'Дополнительная комплектация'!$AS$1,'Дополнительная комплектация'!$AS$3)</f>
        <v>588</v>
      </c>
    </row>
    <row r="102" spans="1:17" ht="12.75" customHeight="1">
      <c r="A102" s="478"/>
      <c r="B102" s="481"/>
      <c r="C102" s="63" t="s">
        <v>654</v>
      </c>
      <c r="D102" s="57">
        <f>CEILING('Шкафы Al 2'!D102*'Дополнительная комплектация'!$AS$1,'Дополнительная комплектация'!$AS$3)</f>
        <v>2769</v>
      </c>
      <c r="E102" s="57">
        <f>CEILING('Шкафы Al 2'!E102*'Дополнительная комплектация'!$AS$1,'Дополнительная комплектация'!$AS$3)</f>
        <v>3019</v>
      </c>
      <c r="F102" s="57">
        <f>CEILING('Шкафы Al 2'!F102*'Дополнительная комплектация'!$AS$1,'Дополнительная комплектация'!$AS$3)</f>
        <v>3159</v>
      </c>
      <c r="G102" s="57">
        <f>CEILING('Шкафы Al 2'!G102*'Дополнительная комплектация'!$AS$1,'Дополнительная комплектация'!$AS$3)</f>
        <v>3339</v>
      </c>
      <c r="H102" s="57">
        <f>CEILING('Шкафы Al 2'!H102*'Дополнительная комплектация'!$AS$1,'Дополнительная комплектация'!$AS$3)</f>
        <v>3429</v>
      </c>
      <c r="I102" s="57">
        <f>CEILING('Шкафы Al 2'!I102*'Дополнительная комплектация'!$AS$1,'Дополнительная комплектация'!$AS$3)</f>
        <v>3639</v>
      </c>
      <c r="J102" s="56">
        <f>CEILING('Шкафы Al 2'!J102*'Дополнительная комплектация'!$AS$1,'Дополнительная комплектация'!$AS$3)</f>
        <v>440</v>
      </c>
      <c r="K102" s="56">
        <f>CEILING('Шкафы Al 2'!K102*'Дополнительная комплектация'!$AS$1,'Дополнительная комплектация'!$AS$3)</f>
        <v>19</v>
      </c>
      <c r="L102" s="56">
        <f>CEILING('Шкафы Al 2'!L102*'Дополнительная комплектация'!$AS$1,'Дополнительная комплектация'!$AS$3)</f>
        <v>58</v>
      </c>
      <c r="M102" s="56">
        <f>CEILING('Шкафы Al 2'!M102*'Дополнительная комплектация'!$AS$1,'Дополнительная комплектация'!$AS$3)</f>
        <v>72</v>
      </c>
      <c r="N102" s="56">
        <f>CEILING('Шкафы Al 2'!N102*'Дополнительная комплектация'!$AS$1,'Дополнительная комплектация'!$AS$3)</f>
        <v>100</v>
      </c>
      <c r="O102" s="56">
        <f>CEILING('Шкафы Al 2'!O102*'Дополнительная комплектация'!$AS$1,'Дополнительная комплектация'!$AS$3)</f>
        <v>322</v>
      </c>
      <c r="P102" s="56">
        <f>CEILING('Шкафы Al 2'!P102*'Дополнительная комплектация'!$AS$1,'Дополнительная комплектация'!$AS$3)</f>
        <v>358</v>
      </c>
      <c r="Q102" s="56">
        <f>CEILING('Шкафы Al 2'!Q102*'Дополнительная комплектация'!$AS$1,'Дополнительная комплектация'!$AS$3)</f>
        <v>663</v>
      </c>
    </row>
    <row r="103" spans="1:17" ht="12.75" customHeight="1">
      <c r="A103" s="479"/>
      <c r="B103" s="488"/>
      <c r="C103" s="63" t="s">
        <v>653</v>
      </c>
      <c r="D103" s="57">
        <f>CEILING('Шкафы Al 2'!D103*'Дополнительная комплектация'!$AS$1,'Дополнительная комплектация'!$AS$3)</f>
        <v>2923</v>
      </c>
      <c r="E103" s="57">
        <f>CEILING('Шкафы Al 2'!E103*'Дополнительная комплектация'!$AS$1,'Дополнительная комплектация'!$AS$3)</f>
        <v>3203</v>
      </c>
      <c r="F103" s="57">
        <f>CEILING('Шкафы Al 2'!F103*'Дополнительная комплектация'!$AS$1,'Дополнительная комплектация'!$AS$3)</f>
        <v>3353</v>
      </c>
      <c r="G103" s="57">
        <f>CEILING('Шкафы Al 2'!G103*'Дополнительная комплектация'!$AS$1,'Дополнительная комплектация'!$AS$3)</f>
        <v>3553</v>
      </c>
      <c r="H103" s="57">
        <f>CEILING('Шкафы Al 2'!H103*'Дополнительная комплектация'!$AS$1,'Дополнительная комплектация'!$AS$3)</f>
        <v>3653</v>
      </c>
      <c r="I103" s="57">
        <f>CEILING('Шкафы Al 2'!I103*'Дополнительная комплектация'!$AS$1,'Дополнительная комплектация'!$AS$3)</f>
        <v>3873</v>
      </c>
      <c r="J103" s="56">
        <f>CEILING('Шкафы Al 2'!J103*'Дополнительная комплектация'!$AS$1,'Дополнительная комплектация'!$AS$3)</f>
        <v>440</v>
      </c>
      <c r="K103" s="56">
        <f>CEILING('Шкафы Al 2'!K103*'Дополнительная комплектация'!$AS$1,'Дополнительная комплектация'!$AS$3)</f>
        <v>22</v>
      </c>
      <c r="L103" s="56">
        <f>CEILING('Шкафы Al 2'!L103*'Дополнительная комплектация'!$AS$1,'Дополнительная комплектация'!$AS$3)</f>
        <v>65</v>
      </c>
      <c r="M103" s="56">
        <f>CEILING('Шкафы Al 2'!M103*'Дополнительная комплектация'!$AS$1,'Дополнительная комплектация'!$AS$3)</f>
        <v>81</v>
      </c>
      <c r="N103" s="56">
        <f>CEILING('Шкафы Al 2'!N103*'Дополнительная комплектация'!$AS$1,'Дополнительная комплектация'!$AS$3)</f>
        <v>112</v>
      </c>
      <c r="O103" s="56">
        <f>CEILING('Шкафы Al 2'!O103*'Дополнительная комплектация'!$AS$1,'Дополнительная комплектация'!$AS$3)</f>
        <v>360</v>
      </c>
      <c r="P103" s="56">
        <f>CEILING('Шкафы Al 2'!P103*'Дополнительная комплектация'!$AS$1,'Дополнительная комплектация'!$AS$3)</f>
        <v>400</v>
      </c>
      <c r="Q103" s="56">
        <f>CEILING('Шкафы Al 2'!Q103*'Дополнительная комплектация'!$AS$1,'Дополнительная комплектация'!$AS$3)</f>
        <v>738</v>
      </c>
    </row>
    <row r="104" spans="1:17" ht="12.75" customHeight="1">
      <c r="A104" s="477"/>
      <c r="B104" s="485" t="s">
        <v>773</v>
      </c>
      <c r="C104" s="63" t="s">
        <v>683</v>
      </c>
      <c r="D104" s="57">
        <f>CEILING('Шкафы Al 2'!D104*'Дополнительная комплектация'!$AS$1,'Дополнительная комплектация'!$AS$3)</f>
        <v>2293</v>
      </c>
      <c r="E104" s="57">
        <f>CEILING('Шкафы Al 2'!E104*'Дополнительная комплектация'!$AS$1,'Дополнительная комплектация'!$AS$3)</f>
        <v>2293</v>
      </c>
      <c r="F104" s="57">
        <f>CEILING('Шкафы Al 2'!F104*'Дополнительная комплектация'!$AS$1,'Дополнительная комплектация'!$AS$3)</f>
        <v>2293</v>
      </c>
      <c r="G104" s="57">
        <f>CEILING('Шкафы Al 2'!G104*'Дополнительная комплектация'!$AS$1,'Дополнительная комплектация'!$AS$3)</f>
        <v>2293</v>
      </c>
      <c r="H104" s="57">
        <f>CEILING('Шкафы Al 2'!H104*'Дополнительная комплектация'!$AS$1,'Дополнительная комплектация'!$AS$3)</f>
        <v>2293</v>
      </c>
      <c r="I104" s="57">
        <f>CEILING('Шкафы Al 2'!I104*'Дополнительная комплектация'!$AS$1,'Дополнительная комплектация'!$AS$3)</f>
        <v>2293</v>
      </c>
      <c r="J104" s="56">
        <f>CEILING('Шкафы Al 2'!J104*'Дополнительная комплектация'!$AS$1,'Дополнительная комплектация'!$AS$3)</f>
        <v>440</v>
      </c>
      <c r="K104" s="56">
        <f>CEILING('Шкафы Al 2'!K104*'Дополнительная комплектация'!$AS$1,'Дополнительная комплектация'!$AS$3)</f>
        <v>14</v>
      </c>
      <c r="L104" s="56">
        <f>CEILING('Шкафы Al 2'!L104*'Дополнительная комплектация'!$AS$1,'Дополнительная комплектация'!$AS$3)</f>
        <v>40</v>
      </c>
      <c r="M104" s="56">
        <f>CEILING('Шкафы Al 2'!M104*'Дополнительная комплектация'!$AS$1,'Дополнительная комплектация'!$AS$3)</f>
        <v>50</v>
      </c>
      <c r="N104" s="56">
        <f>CEILING('Шкафы Al 2'!N104*'Дополнительная комплектация'!$AS$1,'Дополнительная комплектация'!$AS$3)</f>
        <v>70</v>
      </c>
      <c r="O104" s="56">
        <f>CEILING('Шкафы Al 2'!O104*'Дополнительная комплектация'!$AS$1,'Дополнительная комплектация'!$AS$3)</f>
        <v>220</v>
      </c>
      <c r="P104" s="56">
        <f>CEILING('Шкафы Al 2'!P104*'Дополнительная комплектация'!$AS$1,'Дополнительная комплектация'!$AS$3)</f>
        <v>246</v>
      </c>
      <c r="Q104" s="56">
        <f>CEILING('Шкафы Al 2'!Q104*'Дополнительная комплектация'!$AS$1,'Дополнительная комплектация'!$AS$3)</f>
        <v>298</v>
      </c>
    </row>
    <row r="105" spans="1:17" ht="12.75" customHeight="1">
      <c r="A105" s="478"/>
      <c r="B105" s="485"/>
      <c r="C105" s="63" t="s">
        <v>769</v>
      </c>
      <c r="D105" s="57">
        <f>CEILING('Шкафы Al 2'!D105*'Дополнительная комплектация'!$AS$1,'Дополнительная комплектация'!$AS$3)</f>
        <v>2417</v>
      </c>
      <c r="E105" s="57">
        <f>CEILING('Шкафы Al 2'!E105*'Дополнительная комплектация'!$AS$1,'Дополнительная комплектация'!$AS$3)</f>
        <v>2417</v>
      </c>
      <c r="F105" s="57">
        <f>CEILING('Шкафы Al 2'!F105*'Дополнительная комплектация'!$AS$1,'Дополнительная комплектация'!$AS$3)</f>
        <v>2417</v>
      </c>
      <c r="G105" s="57">
        <f>CEILING('Шкафы Al 2'!G105*'Дополнительная комплектация'!$AS$1,'Дополнительная комплектация'!$AS$3)</f>
        <v>2417</v>
      </c>
      <c r="H105" s="57">
        <f>CEILING('Шкафы Al 2'!H105*'Дополнительная комплектация'!$AS$1,'Дополнительная комплектация'!$AS$3)</f>
        <v>2417</v>
      </c>
      <c r="I105" s="57">
        <f>CEILING('Шкафы Al 2'!I105*'Дополнительная комплектация'!$AS$1,'Дополнительная комплектация'!$AS$3)</f>
        <v>2417</v>
      </c>
      <c r="J105" s="56">
        <f>CEILING('Шкафы Al 2'!J105*'Дополнительная комплектация'!$AS$1,'Дополнительная комплектация'!$AS$3)</f>
        <v>440</v>
      </c>
      <c r="K105" s="56">
        <f>CEILING('Шкафы Al 2'!K105*'Дополнительная комплектация'!$AS$1,'Дополнительная комплектация'!$AS$3)</f>
        <v>16</v>
      </c>
      <c r="L105" s="56">
        <f>CEILING('Шкафы Al 2'!L105*'Дополнительная комплектация'!$AS$1,'Дополнительная комплектация'!$AS$3)</f>
        <v>46</v>
      </c>
      <c r="M105" s="56">
        <f>CEILING('Шкафы Al 2'!M105*'Дополнительная комплектация'!$AS$1,'Дополнительная комплектация'!$AS$3)</f>
        <v>58</v>
      </c>
      <c r="N105" s="56">
        <f>CEILING('Шкафы Al 2'!N105*'Дополнительная комплектация'!$AS$1,'Дополнительная комплектация'!$AS$3)</f>
        <v>80</v>
      </c>
      <c r="O105" s="56">
        <f>CEILING('Шкафы Al 2'!O105*'Дополнительная комплектация'!$AS$1,'Дополнительная комплектация'!$AS$3)</f>
        <v>250</v>
      </c>
      <c r="P105" s="56">
        <f>CEILING('Шкафы Al 2'!P105*'Дополнительная комплектация'!$AS$1,'Дополнительная комплектация'!$AS$3)</f>
        <v>278</v>
      </c>
      <c r="Q105" s="56">
        <f>CEILING('Шкафы Al 2'!Q105*'Дополнительная комплектация'!$AS$1,'Дополнительная комплектация'!$AS$3)</f>
        <v>356</v>
      </c>
    </row>
    <row r="106" spans="1:17" ht="12.75" customHeight="1">
      <c r="A106" s="478"/>
      <c r="B106" s="485"/>
      <c r="C106" s="63" t="s">
        <v>647</v>
      </c>
      <c r="D106" s="57">
        <f>CEILING('Шкафы Al 2'!D106*'Дополнительная комплектация'!$AS$1,'Дополнительная комплектация'!$AS$3)</f>
        <v>2547</v>
      </c>
      <c r="E106" s="57">
        <f>CEILING('Шкафы Al 2'!E106*'Дополнительная комплектация'!$AS$1,'Дополнительная комплектация'!$AS$3)</f>
        <v>2547</v>
      </c>
      <c r="F106" s="57">
        <f>CEILING('Шкафы Al 2'!F106*'Дополнительная комплектация'!$AS$1,'Дополнительная комплектация'!$AS$3)</f>
        <v>2547</v>
      </c>
      <c r="G106" s="57">
        <f>CEILING('Шкафы Al 2'!G106*'Дополнительная комплектация'!$AS$1,'Дополнительная комплектация'!$AS$3)</f>
        <v>2547</v>
      </c>
      <c r="H106" s="57">
        <f>CEILING('Шкафы Al 2'!H106*'Дополнительная комплектация'!$AS$1,'Дополнительная комплектация'!$AS$3)</f>
        <v>2547</v>
      </c>
      <c r="I106" s="57">
        <f>CEILING('Шкафы Al 2'!I106*'Дополнительная комплектация'!$AS$1,'Дополнительная комплектация'!$AS$3)</f>
        <v>2547</v>
      </c>
      <c r="J106" s="56">
        <f>CEILING('Шкафы Al 2'!J106*'Дополнительная комплектация'!$AS$1,'Дополнительная комплектация'!$AS$3)</f>
        <v>440</v>
      </c>
      <c r="K106" s="56">
        <f>CEILING('Шкафы Al 2'!K106*'Дополнительная комплектация'!$AS$1,'Дополнительная комплектация'!$AS$3)</f>
        <v>16</v>
      </c>
      <c r="L106" s="56">
        <f>CEILING('Шкафы Al 2'!L106*'Дополнительная комплектация'!$AS$1,'Дополнительная комплектация'!$AS$3)</f>
        <v>50</v>
      </c>
      <c r="M106" s="56">
        <f>CEILING('Шкафы Al 2'!M106*'Дополнительная комплектация'!$AS$1,'Дополнительная комплектация'!$AS$3)</f>
        <v>62</v>
      </c>
      <c r="N106" s="56">
        <f>CEILING('Шкафы Al 2'!N106*'Дополнительная комплектация'!$AS$1,'Дополнительная комплектация'!$AS$3)</f>
        <v>88</v>
      </c>
      <c r="O106" s="56">
        <f>CEILING('Шкафы Al 2'!O106*'Дополнительная комплектация'!$AS$1,'Дополнительная комплектация'!$AS$3)</f>
        <v>278</v>
      </c>
      <c r="P106" s="56">
        <f>CEILING('Шкафы Al 2'!P106*'Дополнительная комплектация'!$AS$1,'Дополнительная комплектация'!$AS$3)</f>
        <v>308</v>
      </c>
      <c r="Q106" s="56">
        <f>CEILING('Шкафы Al 2'!Q106*'Дополнительная комплектация'!$AS$1,'Дополнительная комплектация'!$AS$3)</f>
        <v>410</v>
      </c>
    </row>
    <row r="107" spans="1:17" ht="12.75" customHeight="1">
      <c r="A107" s="478"/>
      <c r="B107" s="485"/>
      <c r="C107" s="63" t="s">
        <v>645</v>
      </c>
      <c r="D107" s="57">
        <f>CEILING('Шкафы Al 2'!D107*'Дополнительная комплектация'!$AS$1,'Дополнительная комплектация'!$AS$3)</f>
        <v>2753</v>
      </c>
      <c r="E107" s="57">
        <f>CEILING('Шкафы Al 2'!E107*'Дополнительная комплектация'!$AS$1,'Дополнительная комплектация'!$AS$3)</f>
        <v>2753</v>
      </c>
      <c r="F107" s="57">
        <f>CEILING('Шкафы Al 2'!F107*'Дополнительная комплектация'!$AS$1,'Дополнительная комплектация'!$AS$3)</f>
        <v>2753</v>
      </c>
      <c r="G107" s="57">
        <f>CEILING('Шкафы Al 2'!G107*'Дополнительная комплектация'!$AS$1,'Дополнительная комплектация'!$AS$3)</f>
        <v>2753</v>
      </c>
      <c r="H107" s="57">
        <f>CEILING('Шкафы Al 2'!H107*'Дополнительная комплектация'!$AS$1,'Дополнительная комплектация'!$AS$3)</f>
        <v>2753</v>
      </c>
      <c r="I107" s="57">
        <f>CEILING('Шкафы Al 2'!I107*'Дополнительная комплектация'!$AS$1,'Дополнительная комплектация'!$AS$3)</f>
        <v>2753</v>
      </c>
      <c r="J107" s="56">
        <f>CEILING('Шкафы Al 2'!J107*'Дополнительная комплектация'!$AS$1,'Дополнительная комплектация'!$AS$3)</f>
        <v>440</v>
      </c>
      <c r="K107" s="56">
        <f>CEILING('Шкафы Al 2'!K107*'Дополнительная комплектация'!$AS$1,'Дополнительная комплектация'!$AS$3)</f>
        <v>20</v>
      </c>
      <c r="L107" s="56">
        <f>CEILING('Шкафы Al 2'!L107*'Дополнительная комплектация'!$AS$1,'Дополнительная комплектация'!$AS$3)</f>
        <v>60</v>
      </c>
      <c r="M107" s="56">
        <f>CEILING('Шкафы Al 2'!M107*'Дополнительная комплектация'!$AS$1,'Дополнительная комплектация'!$AS$3)</f>
        <v>76</v>
      </c>
      <c r="N107" s="56">
        <f>CEILING('Шкафы Al 2'!N107*'Дополнительная комплектация'!$AS$1,'Дополнительная комплектация'!$AS$3)</f>
        <v>106</v>
      </c>
      <c r="O107" s="56">
        <f>CEILING('Шкафы Al 2'!O107*'Дополнительная комплектация'!$AS$1,'Дополнительная комплектация'!$AS$3)</f>
        <v>334</v>
      </c>
      <c r="P107" s="56">
        <f>CEILING('Шкафы Al 2'!P107*'Дополнительная комплектация'!$AS$1,'Дополнительная комплектация'!$AS$3)</f>
        <v>370</v>
      </c>
      <c r="Q107" s="56">
        <f>CEILING('Шкафы Al 2'!Q107*'Дополнительная комплектация'!$AS$1,'Дополнительная комплектация'!$AS$3)</f>
        <v>524</v>
      </c>
    </row>
    <row r="108" spans="1:17" ht="12.75" customHeight="1">
      <c r="A108" s="478"/>
      <c r="B108" s="485"/>
      <c r="C108" s="63" t="s">
        <v>656</v>
      </c>
      <c r="D108" s="57">
        <f>CEILING('Шкафы Al 2'!D108*'Дополнительная комплектация'!$AS$1,'Дополнительная комплектация'!$AS$3)</f>
        <v>2970</v>
      </c>
      <c r="E108" s="57">
        <f>CEILING('Шкафы Al 2'!E108*'Дополнительная комплектация'!$AS$1,'Дополнительная комплектация'!$AS$3)</f>
        <v>2970</v>
      </c>
      <c r="F108" s="57">
        <f>CEILING('Шкафы Al 2'!F108*'Дополнительная комплектация'!$AS$1,'Дополнительная комплектация'!$AS$3)</f>
        <v>2970</v>
      </c>
      <c r="G108" s="57">
        <f>CEILING('Шкафы Al 2'!G108*'Дополнительная комплектация'!$AS$1,'Дополнительная комплектация'!$AS$3)</f>
        <v>2970</v>
      </c>
      <c r="H108" s="57">
        <f>CEILING('Шкафы Al 2'!H108*'Дополнительная комплектация'!$AS$1,'Дополнительная комплектация'!$AS$3)</f>
        <v>2970</v>
      </c>
      <c r="I108" s="57">
        <f>CEILING('Шкафы Al 2'!I108*'Дополнительная комплектация'!$AS$1,'Дополнительная комплектация'!$AS$3)</f>
        <v>2970</v>
      </c>
      <c r="J108" s="56">
        <f>CEILING('Шкафы Al 2'!J108*'Дополнительная комплектация'!$AS$1,'Дополнительная комплектация'!$AS$3)</f>
        <v>440</v>
      </c>
      <c r="K108" s="56">
        <f>CEILING('Шкафы Al 2'!K108*'Дополнительная комплектация'!$AS$1,'Дополнительная комплектация'!$AS$3)</f>
        <v>22</v>
      </c>
      <c r="L108" s="56">
        <f>CEILING('Шкафы Al 2'!L108*'Дополнительная комплектация'!$AS$1,'Дополнительная комплектация'!$AS$3)</f>
        <v>72</v>
      </c>
      <c r="M108" s="56">
        <f>CEILING('Шкафы Al 2'!M108*'Дополнительная комплектация'!$AS$1,'Дополнительная комплектация'!$AS$3)</f>
        <v>88</v>
      </c>
      <c r="N108" s="56">
        <f>CEILING('Шкафы Al 2'!N108*'Дополнительная комплектация'!$AS$1,'Дополнительная комплектация'!$AS$3)</f>
        <v>124</v>
      </c>
      <c r="O108" s="56">
        <f>CEILING('Шкафы Al 2'!O108*'Дополнительная комплектация'!$AS$1,'Дополнительная комплектация'!$AS$3)</f>
        <v>390</v>
      </c>
      <c r="P108" s="56">
        <f>CEILING('Шкафы Al 2'!P108*'Дополнительная комплектация'!$AS$1,'Дополнительная комплектация'!$AS$3)</f>
        <v>434</v>
      </c>
      <c r="Q108" s="56">
        <f>CEILING('Шкафы Al 2'!Q108*'Дополнительная комплектация'!$AS$1,'Дополнительная комплектация'!$AS$3)</f>
        <v>638</v>
      </c>
    </row>
    <row r="109" spans="1:17" ht="12.75" customHeight="1">
      <c r="A109" s="478"/>
      <c r="B109" s="485"/>
      <c r="C109" s="63" t="s">
        <v>655</v>
      </c>
      <c r="D109" s="57">
        <f>CEILING('Шкафы Al 2'!D109*'Дополнительная комплектация'!$AS$1,'Дополнительная комплектация'!$AS$3)</f>
        <v>3187</v>
      </c>
      <c r="E109" s="57">
        <f>CEILING('Шкафы Al 2'!E109*'Дополнительная комплектация'!$AS$1,'Дополнительная комплектация'!$AS$3)</f>
        <v>3187</v>
      </c>
      <c r="F109" s="57">
        <f>CEILING('Шкафы Al 2'!F109*'Дополнительная комплектация'!$AS$1,'Дополнительная комплектация'!$AS$3)</f>
        <v>3187</v>
      </c>
      <c r="G109" s="57">
        <f>CEILING('Шкафы Al 2'!G109*'Дополнительная комплектация'!$AS$1,'Дополнительная комплектация'!$AS$3)</f>
        <v>3187</v>
      </c>
      <c r="H109" s="57">
        <f>CEILING('Шкафы Al 2'!H109*'Дополнительная комплектация'!$AS$1,'Дополнительная комплектация'!$AS$3)</f>
        <v>3187</v>
      </c>
      <c r="I109" s="57">
        <f>CEILING('Шкафы Al 2'!I109*'Дополнительная комплектация'!$AS$1,'Дополнительная комплектация'!$AS$3)</f>
        <v>3187</v>
      </c>
      <c r="J109" s="56">
        <f>CEILING('Шкафы Al 2'!J109*'Дополнительная комплектация'!$AS$1,'Дополнительная комплектация'!$AS$3)</f>
        <v>440</v>
      </c>
      <c r="K109" s="56">
        <f>CEILING('Шкафы Al 2'!K109*'Дополнительная комплектация'!$AS$1,'Дополнительная комплектация'!$AS$3)</f>
        <v>26</v>
      </c>
      <c r="L109" s="56">
        <f>CEILING('Шкафы Al 2'!L109*'Дополнительная комплектация'!$AS$1,'Дополнительная комплектация'!$AS$3)</f>
        <v>82</v>
      </c>
      <c r="M109" s="56">
        <f>CEILING('Шкафы Al 2'!M109*'Дополнительная комплектация'!$AS$1,'Дополнительная комплектация'!$AS$3)</f>
        <v>100</v>
      </c>
      <c r="N109" s="56">
        <f>CEILING('Шкафы Al 2'!N109*'Дополнительная комплектация'!$AS$1,'Дополнительная комплектация'!$AS$3)</f>
        <v>142</v>
      </c>
      <c r="O109" s="56">
        <f>CEILING('Шкафы Al 2'!O109*'Дополнительная комплектация'!$AS$1,'Дополнительная комплектация'!$AS$3)</f>
        <v>446</v>
      </c>
      <c r="P109" s="56">
        <f>CEILING('Шкафы Al 2'!P109*'Дополнительная комплектация'!$AS$1,'Дополнительная комплектация'!$AS$3)</f>
        <v>496</v>
      </c>
      <c r="Q109" s="56">
        <f>CEILING('Шкафы Al 2'!Q109*'Дополнительная комплектация'!$AS$1,'Дополнительная комплектация'!$AS$3)</f>
        <v>750</v>
      </c>
    </row>
    <row r="110" spans="1:17" ht="12.75" customHeight="1">
      <c r="A110" s="478"/>
      <c r="B110" s="485"/>
      <c r="C110" s="63" t="s">
        <v>654</v>
      </c>
      <c r="D110" s="57">
        <f>CEILING('Шкафы Al 2'!D110*'Дополнительная комплектация'!$AS$1,'Дополнительная комплектация'!$AS$3)</f>
        <v>3387</v>
      </c>
      <c r="E110" s="57">
        <f>CEILING('Шкафы Al 2'!E110*'Дополнительная комплектация'!$AS$1,'Дополнительная комплектация'!$AS$3)</f>
        <v>3387</v>
      </c>
      <c r="F110" s="57">
        <f>CEILING('Шкафы Al 2'!F110*'Дополнительная комплектация'!$AS$1,'Дополнительная комплектация'!$AS$3)</f>
        <v>3387</v>
      </c>
      <c r="G110" s="57">
        <f>CEILING('Шкафы Al 2'!G110*'Дополнительная комплектация'!$AS$1,'Дополнительная комплектация'!$AS$3)</f>
        <v>3387</v>
      </c>
      <c r="H110" s="57">
        <f>CEILING('Шкафы Al 2'!H110*'Дополнительная комплектация'!$AS$1,'Дополнительная комплектация'!$AS$3)</f>
        <v>3387</v>
      </c>
      <c r="I110" s="57">
        <f>CEILING('Шкафы Al 2'!I110*'Дополнительная комплектация'!$AS$1,'Дополнительная комплектация'!$AS$3)</f>
        <v>3387</v>
      </c>
      <c r="J110" s="56">
        <f>CEILING('Шкафы Al 2'!J110*'Дополнительная комплектация'!$AS$1,'Дополнительная комплектация'!$AS$3)</f>
        <v>440</v>
      </c>
      <c r="K110" s="56">
        <f>CEILING('Шкафы Al 2'!K110*'Дополнительная комплектация'!$AS$1,'Дополнительная комплектация'!$AS$3)</f>
        <v>30</v>
      </c>
      <c r="L110" s="56">
        <f>CEILING('Шкафы Al 2'!L110*'Дополнительная комплектация'!$AS$1,'Дополнительная комплектация'!$AS$3)</f>
        <v>92</v>
      </c>
      <c r="M110" s="56">
        <f>CEILING('Шкафы Al 2'!M110*'Дополнительная комплектация'!$AS$1,'Дополнительная комплектация'!$AS$3)</f>
        <v>114</v>
      </c>
      <c r="N110" s="56">
        <f>CEILING('Шкафы Al 2'!N110*'Дополнительная комплектация'!$AS$1,'Дополнительная комплектация'!$AS$3)</f>
        <v>160</v>
      </c>
      <c r="O110" s="56">
        <f>CEILING('Шкафы Al 2'!O110*'Дополнительная комплектация'!$AS$1,'Дополнительная комплектация'!$AS$3)</f>
        <v>504</v>
      </c>
      <c r="P110" s="56">
        <f>CEILING('Шкафы Al 2'!P110*'Дополнительная комплектация'!$AS$1,'Дополнительная комплектация'!$AS$3)</f>
        <v>560</v>
      </c>
      <c r="Q110" s="56">
        <f>CEILING('Шкафы Al 2'!Q110*'Дополнительная комплектация'!$AS$1,'Дополнительная комплектация'!$AS$3)</f>
        <v>864</v>
      </c>
    </row>
    <row r="111" spans="1:17" ht="12.75" customHeight="1">
      <c r="A111" s="478"/>
      <c r="B111" s="485"/>
      <c r="C111" s="63" t="s">
        <v>653</v>
      </c>
      <c r="D111" s="57">
        <f>CEILING('Шкафы Al 2'!D111*'Дополнительная комплектация'!$AS$1,'Дополнительная комплектация'!$AS$3)</f>
        <v>3630</v>
      </c>
      <c r="E111" s="57">
        <f>CEILING('Шкафы Al 2'!E111*'Дополнительная комплектация'!$AS$1,'Дополнительная комплектация'!$AS$3)</f>
        <v>3630</v>
      </c>
      <c r="F111" s="57">
        <f>CEILING('Шкафы Al 2'!F111*'Дополнительная комплектация'!$AS$1,'Дополнительная комплектация'!$AS$3)</f>
        <v>3630</v>
      </c>
      <c r="G111" s="57">
        <f>CEILING('Шкафы Al 2'!G111*'Дополнительная комплектация'!$AS$1,'Дополнительная комплектация'!$AS$3)</f>
        <v>3630</v>
      </c>
      <c r="H111" s="57">
        <f>CEILING('Шкафы Al 2'!H111*'Дополнительная комплектация'!$AS$1,'Дополнительная комплектация'!$AS$3)</f>
        <v>3630</v>
      </c>
      <c r="I111" s="57">
        <f>CEILING('Шкафы Al 2'!I111*'Дополнительная комплектация'!$AS$1,'Дополнительная комплектация'!$AS$3)</f>
        <v>3630</v>
      </c>
      <c r="J111" s="56">
        <f>CEILING('Шкафы Al 2'!J111*'Дополнительная комплектация'!$AS$1,'Дополнительная комплектация'!$AS$3)</f>
        <v>440</v>
      </c>
      <c r="K111" s="56">
        <f>CEILING('Шкафы Al 2'!K111*'Дополнительная комплектация'!$AS$1,'Дополнительная комплектация'!$AS$3)</f>
        <v>32</v>
      </c>
      <c r="L111" s="56">
        <f>CEILING('Шкафы Al 2'!L111*'Дополнительная комплектация'!$AS$1,'Дополнительная комплектация'!$AS$3)</f>
        <v>102</v>
      </c>
      <c r="M111" s="56">
        <f>CEILING('Шкафы Al 2'!M111*'Дополнительная комплектация'!$AS$1,'Дополнительная комплектация'!$AS$3)</f>
        <v>126</v>
      </c>
      <c r="N111" s="56">
        <f>CEILING('Шкафы Al 2'!N111*'Дополнительная комплектация'!$AS$1,'Дополнительная комплектация'!$AS$3)</f>
        <v>178</v>
      </c>
      <c r="O111" s="56">
        <f>CEILING('Шкафы Al 2'!O111*'Дополнительная комплектация'!$AS$1,'Дополнительная комплектация'!$AS$3)</f>
        <v>560</v>
      </c>
      <c r="P111" s="56">
        <f>CEILING('Шкафы Al 2'!P111*'Дополнительная комплектация'!$AS$1,'Дополнительная комплектация'!$AS$3)</f>
        <v>622</v>
      </c>
      <c r="Q111" s="56">
        <f>CEILING('Шкафы Al 2'!Q111*'Дополнительная комплектация'!$AS$1,'Дополнительная комплектация'!$AS$3)</f>
        <v>976</v>
      </c>
    </row>
    <row r="112" spans="1:17" ht="12.75" customHeight="1">
      <c r="A112" s="478"/>
      <c r="B112" s="480" t="s">
        <v>1206</v>
      </c>
      <c r="C112" s="63" t="s">
        <v>647</v>
      </c>
      <c r="D112" s="57">
        <f>CEILING('Шкафы Al 2'!D112*'Дополнительная комплектация'!$AS$1,'Дополнительная комплектация'!$AS$3)</f>
        <v>2466</v>
      </c>
      <c r="E112" s="57">
        <f>CEILING('Шкафы Al 2'!E112*'Дополнительная комплектация'!$AS$1,'Дополнительная комплектация'!$AS$3)</f>
        <v>2466</v>
      </c>
      <c r="F112" s="57">
        <f>CEILING('Шкафы Al 2'!F112*'Дополнительная комплектация'!$AS$1,'Дополнительная комплектация'!$AS$3)</f>
        <v>2466</v>
      </c>
      <c r="G112" s="57">
        <f>CEILING('Шкафы Al 2'!G112*'Дополнительная комплектация'!$AS$1,'Дополнительная комплектация'!$AS$3)</f>
        <v>2466</v>
      </c>
      <c r="H112" s="57">
        <f>CEILING('Шкафы Al 2'!H112*'Дополнительная комплектация'!$AS$1,'Дополнительная комплектация'!$AS$3)</f>
        <v>2466</v>
      </c>
      <c r="I112" s="57">
        <f>CEILING('Шкафы Al 2'!I112*'Дополнительная комплектация'!$AS$1,'Дополнительная комплектация'!$AS$3)</f>
        <v>2466</v>
      </c>
      <c r="J112" s="56">
        <f>CEILING('Шкафы Al 2'!J112*'Дополнительная комплектация'!$AS$1,'Дополнительная комплектация'!$AS$3)</f>
        <v>440</v>
      </c>
      <c r="K112" s="56">
        <f>CEILING('Шкафы Al 2'!K112*'Дополнительная комплектация'!$AS$1,'Дополнительная комплектация'!$AS$3)</f>
        <v>20</v>
      </c>
      <c r="L112" s="56">
        <f>CEILING('Шкафы Al 2'!L112*'Дополнительная комплектация'!$AS$1,'Дополнительная комплектация'!$AS$3)</f>
        <v>64</v>
      </c>
      <c r="M112" s="56">
        <f>CEILING('Шкафы Al 2'!M112*'Дополнительная комплектация'!$AS$1,'Дополнительная комплектация'!$AS$3)</f>
        <v>80</v>
      </c>
      <c r="N112" s="56">
        <f>CEILING('Шкафы Al 2'!N112*'Дополнительная комплектация'!$AS$1,'Дополнительная комплектация'!$AS$3)</f>
        <v>110</v>
      </c>
      <c r="O112" s="56">
        <f>CEILING('Шкафы Al 2'!O112*'Дополнительная комплектация'!$AS$1,'Дополнительная комплектация'!$AS$3)</f>
        <v>354</v>
      </c>
      <c r="P112" s="56">
        <f>CEILING('Шкафы Al 2'!P112*'Дополнительная комплектация'!$AS$1,'Дополнительная комплектация'!$AS$3)</f>
        <v>394</v>
      </c>
      <c r="Q112" s="56">
        <f>CEILING('Шкафы Al 2'!Q112*'Дополнительная комплектация'!$AS$1,'Дополнительная комплектация'!$AS$3)</f>
        <v>730</v>
      </c>
    </row>
    <row r="113" spans="1:17" ht="12.75" customHeight="1">
      <c r="A113" s="478"/>
      <c r="B113" s="481"/>
      <c r="C113" s="63" t="s">
        <v>645</v>
      </c>
      <c r="D113" s="57">
        <f>CEILING('Шкафы Al 2'!D113*'Дополнительная комплектация'!$AS$1,'Дополнительная комплектация'!$AS$3)</f>
        <v>2654</v>
      </c>
      <c r="E113" s="57">
        <f>CEILING('Шкафы Al 2'!E113*'Дополнительная комплектация'!$AS$1,'Дополнительная комплектация'!$AS$3)</f>
        <v>2654</v>
      </c>
      <c r="F113" s="57">
        <f>CEILING('Шкафы Al 2'!F113*'Дополнительная комплектация'!$AS$1,'Дополнительная комплектация'!$AS$3)</f>
        <v>2654</v>
      </c>
      <c r="G113" s="57">
        <f>CEILING('Шкафы Al 2'!G113*'Дополнительная комплектация'!$AS$1,'Дополнительная комплектация'!$AS$3)</f>
        <v>2654</v>
      </c>
      <c r="H113" s="57">
        <f>CEILING('Шкафы Al 2'!H113*'Дополнительная комплектация'!$AS$1,'Дополнительная комплектация'!$AS$3)</f>
        <v>2654</v>
      </c>
      <c r="I113" s="57">
        <f>CEILING('Шкафы Al 2'!I113*'Дополнительная комплектация'!$AS$1,'Дополнительная комплектация'!$AS$3)</f>
        <v>2654</v>
      </c>
      <c r="J113" s="56">
        <f>CEILING('Шкафы Al 2'!J113*'Дополнительная комплектация'!$AS$1,'Дополнительная комплектация'!$AS$3)</f>
        <v>440</v>
      </c>
      <c r="K113" s="56">
        <f>CEILING('Шкафы Al 2'!K113*'Дополнительная комплектация'!$AS$1,'Дополнительная комплектация'!$AS$3)</f>
        <v>26</v>
      </c>
      <c r="L113" s="56">
        <f>CEILING('Шкафы Al 2'!L113*'Дополнительная комплектация'!$AS$1,'Дополнительная комплектация'!$AS$3)</f>
        <v>78</v>
      </c>
      <c r="M113" s="56">
        <f>CEILING('Шкафы Al 2'!M113*'Дополнительная комплектация'!$AS$1,'Дополнительная комплектация'!$AS$3)</f>
        <v>96</v>
      </c>
      <c r="N113" s="56">
        <f>CEILING('Шкафы Al 2'!N113*'Дополнительная комплектация'!$AS$1,'Дополнительная комплектация'!$AS$3)</f>
        <v>134</v>
      </c>
      <c r="O113" s="56">
        <f>CEILING('Шкафы Al 2'!O113*'Дополнительная комплектация'!$AS$1,'Дополнительная комплектация'!$AS$3)</f>
        <v>428</v>
      </c>
      <c r="P113" s="56">
        <f>CEILING('Шкафы Al 2'!P113*'Дополнительная комплектация'!$AS$1,'Дополнительная комплектация'!$AS$3)</f>
        <v>476</v>
      </c>
      <c r="Q113" s="56">
        <f>CEILING('Шкафы Al 2'!Q113*'Дополнительная комплектация'!$AS$1,'Дополнительная комплектация'!$AS$3)</f>
        <v>880</v>
      </c>
    </row>
    <row r="114" spans="1:17" ht="12.75" customHeight="1">
      <c r="A114" s="478"/>
      <c r="B114" s="481"/>
      <c r="C114" s="63" t="s">
        <v>656</v>
      </c>
      <c r="D114" s="57">
        <f>CEILING('Шкафы Al 2'!D114*'Дополнительная комплектация'!$AS$1,'Дополнительная комплектация'!$AS$3)</f>
        <v>3019</v>
      </c>
      <c r="E114" s="57">
        <f>CEILING('Шкафы Al 2'!E114*'Дополнительная комплектация'!$AS$1,'Дополнительная комплектация'!$AS$3)</f>
        <v>3019</v>
      </c>
      <c r="F114" s="57">
        <f>CEILING('Шкафы Al 2'!F114*'Дополнительная комплектация'!$AS$1,'Дополнительная комплектация'!$AS$3)</f>
        <v>3019</v>
      </c>
      <c r="G114" s="57">
        <f>CEILING('Шкафы Al 2'!G114*'Дополнительная комплектация'!$AS$1,'Дополнительная комплектация'!$AS$3)</f>
        <v>3019</v>
      </c>
      <c r="H114" s="57">
        <f>CEILING('Шкафы Al 2'!H114*'Дополнительная комплектация'!$AS$1,'Дополнительная комплектация'!$AS$3)</f>
        <v>3019</v>
      </c>
      <c r="I114" s="57">
        <f>CEILING('Шкафы Al 2'!I114*'Дополнительная комплектация'!$AS$1,'Дополнительная комплектация'!$AS$3)</f>
        <v>3019</v>
      </c>
      <c r="J114" s="56">
        <f>CEILING('Шкафы Al 2'!J114*'Дополнительная комплектация'!$AS$1,'Дополнительная комплектация'!$AS$3)</f>
        <v>440</v>
      </c>
      <c r="K114" s="56">
        <f>CEILING('Шкафы Al 2'!K114*'Дополнительная комплектация'!$AS$1,'Дополнительная комплектация'!$AS$3)</f>
        <v>30</v>
      </c>
      <c r="L114" s="56">
        <f>CEILING('Шкафы Al 2'!L114*'Дополнительная комплектация'!$AS$1,'Дополнительная комплектация'!$AS$3)</f>
        <v>90</v>
      </c>
      <c r="M114" s="56">
        <f>CEILING('Шкафы Al 2'!M114*'Дополнительная комплектация'!$AS$1,'Дополнительная комплектация'!$AS$3)</f>
        <v>112</v>
      </c>
      <c r="N114" s="56">
        <f>CEILING('Шкафы Al 2'!N114*'Дополнительная комплектация'!$AS$1,'Дополнительная комплектация'!$AS$3)</f>
        <v>156</v>
      </c>
      <c r="O114" s="56">
        <f>CEILING('Шкафы Al 2'!O114*'Дополнительная комплектация'!$AS$1,'Дополнительная комплектация'!$AS$3)</f>
        <v>500</v>
      </c>
      <c r="P114" s="56">
        <f>CEILING('Шкафы Al 2'!P114*'Дополнительная комплектация'!$AS$1,'Дополнительная комплектация'!$AS$3)</f>
        <v>556</v>
      </c>
      <c r="Q114" s="56">
        <f>CEILING('Шкафы Al 2'!Q114*'Дополнительная комплектация'!$AS$1,'Дополнительная комплектация'!$AS$3)</f>
        <v>1028</v>
      </c>
    </row>
    <row r="115" spans="1:17" ht="12.75" customHeight="1">
      <c r="A115" s="478"/>
      <c r="B115" s="481"/>
      <c r="C115" s="63" t="s">
        <v>655</v>
      </c>
      <c r="D115" s="57">
        <f>CEILING('Шкафы Al 2'!D115*'Дополнительная комплектация'!$AS$1,'Дополнительная комплектация'!$AS$3)</f>
        <v>3214</v>
      </c>
      <c r="E115" s="57">
        <f>CEILING('Шкафы Al 2'!E115*'Дополнительная комплектация'!$AS$1,'Дополнительная комплектация'!$AS$3)</f>
        <v>3214</v>
      </c>
      <c r="F115" s="57">
        <f>CEILING('Шкафы Al 2'!F115*'Дополнительная комплектация'!$AS$1,'Дополнительная комплектация'!$AS$3)</f>
        <v>3214</v>
      </c>
      <c r="G115" s="57">
        <f>CEILING('Шкафы Al 2'!G115*'Дополнительная комплектация'!$AS$1,'Дополнительная комплектация'!$AS$3)</f>
        <v>3214</v>
      </c>
      <c r="H115" s="57">
        <f>CEILING('Шкафы Al 2'!H115*'Дополнительная комплектация'!$AS$1,'Дополнительная комплектация'!$AS$3)</f>
        <v>3214</v>
      </c>
      <c r="I115" s="57">
        <f>CEILING('Шкафы Al 2'!I115*'Дополнительная комплектация'!$AS$1,'Дополнительная комплектация'!$AS$3)</f>
        <v>3214</v>
      </c>
      <c r="J115" s="56">
        <f>CEILING('Шкафы Al 2'!J115*'Дополнительная комплектация'!$AS$1,'Дополнительная комплектация'!$AS$3)</f>
        <v>440</v>
      </c>
      <c r="K115" s="56">
        <f>CEILING('Шкафы Al 2'!K115*'Дополнительная комплектация'!$AS$1,'Дополнительная комплектация'!$AS$3)</f>
        <v>32</v>
      </c>
      <c r="L115" s="56">
        <f>CEILING('Шкафы Al 2'!L115*'Дополнительная комплектация'!$AS$1,'Дополнительная комплектация'!$AS$3)</f>
        <v>102</v>
      </c>
      <c r="M115" s="56">
        <f>CEILING('Шкафы Al 2'!M115*'Дополнительная комплектация'!$AS$1,'Дополнительная комплектация'!$AS$3)</f>
        <v>128</v>
      </c>
      <c r="N115" s="56">
        <f>CEILING('Шкафы Al 2'!N115*'Дополнительная комплектация'!$AS$1,'Дополнительная комплектация'!$AS$3)</f>
        <v>176</v>
      </c>
      <c r="O115" s="56">
        <f>CEILING('Шкафы Al 2'!O115*'Дополнительная комплектация'!$AS$1,'Дополнительная комплектация'!$AS$3)</f>
        <v>572</v>
      </c>
      <c r="P115" s="56">
        <f>CEILING('Шкафы Al 2'!P115*'Дополнительная комплектация'!$AS$1,'Дополнительная комплектация'!$AS$3)</f>
        <v>634</v>
      </c>
      <c r="Q115" s="56">
        <f>CEILING('Шкафы Al 2'!Q115*'Дополнительная комплектация'!$AS$1,'Дополнительная комплектация'!$AS$3)</f>
        <v>1176</v>
      </c>
    </row>
    <row r="116" spans="1:17" ht="12.75" customHeight="1">
      <c r="A116" s="478"/>
      <c r="B116" s="481"/>
      <c r="C116" s="63" t="s">
        <v>654</v>
      </c>
      <c r="D116" s="57">
        <f>CEILING('Шкафы Al 2'!D116*'Дополнительная комплектация'!$AS$1,'Дополнительная комплектация'!$AS$3)</f>
        <v>3422</v>
      </c>
      <c r="E116" s="57">
        <f>CEILING('Шкафы Al 2'!E116*'Дополнительная комплектация'!$AS$1,'Дополнительная комплектация'!$AS$3)</f>
        <v>3422</v>
      </c>
      <c r="F116" s="57">
        <f>CEILING('Шкафы Al 2'!F116*'Дополнительная комплектация'!$AS$1,'Дополнительная комплектация'!$AS$3)</f>
        <v>3422</v>
      </c>
      <c r="G116" s="57">
        <f>CEILING('Шкафы Al 2'!G116*'Дополнительная комплектация'!$AS$1,'Дополнительная комплектация'!$AS$3)</f>
        <v>3422</v>
      </c>
      <c r="H116" s="57">
        <f>CEILING('Шкафы Al 2'!H116*'Дополнительная комплектация'!$AS$1,'Дополнительная комплектация'!$AS$3)</f>
        <v>3422</v>
      </c>
      <c r="I116" s="57">
        <f>CEILING('Шкафы Al 2'!I116*'Дополнительная комплектация'!$AS$1,'Дополнительная комплектация'!$AS$3)</f>
        <v>3422</v>
      </c>
      <c r="J116" s="56">
        <f>CEILING('Шкафы Al 2'!J116*'Дополнительная комплектация'!$AS$1,'Дополнительная комплектация'!$AS$3)</f>
        <v>440</v>
      </c>
      <c r="K116" s="56">
        <f>CEILING('Шкафы Al 2'!K116*'Дополнительная комплектация'!$AS$1,'Дополнительная комплектация'!$AS$3)</f>
        <v>38</v>
      </c>
      <c r="L116" s="56">
        <f>CEILING('Шкафы Al 2'!L116*'Дополнительная комплектация'!$AS$1,'Дополнительная комплектация'!$AS$3)</f>
        <v>116</v>
      </c>
      <c r="M116" s="56">
        <f>CEILING('Шкафы Al 2'!M116*'Дополнительная комплектация'!$AS$1,'Дополнительная комплектация'!$AS$3)</f>
        <v>144</v>
      </c>
      <c r="N116" s="56">
        <f>CEILING('Шкафы Al 2'!N116*'Дополнительная комплектация'!$AS$1,'Дополнительная комплектация'!$AS$3)</f>
        <v>200</v>
      </c>
      <c r="O116" s="56">
        <f>CEILING('Шкафы Al 2'!O116*'Дополнительная комплектация'!$AS$1,'Дополнительная комплектация'!$AS$3)</f>
        <v>644</v>
      </c>
      <c r="P116" s="56">
        <f>CEILING('Шкафы Al 2'!P116*'Дополнительная комплектация'!$AS$1,'Дополнительная комплектация'!$AS$3)</f>
        <v>716</v>
      </c>
      <c r="Q116" s="56">
        <f>CEILING('Шкафы Al 2'!Q116*'Дополнительная комплектация'!$AS$1,'Дополнительная комплектация'!$AS$3)</f>
        <v>1326</v>
      </c>
    </row>
    <row r="117" spans="1:17" ht="12.75" customHeight="1">
      <c r="A117" s="479"/>
      <c r="B117" s="488"/>
      <c r="C117" s="63" t="s">
        <v>653</v>
      </c>
      <c r="D117" s="57">
        <f>CEILING('Шкафы Al 2'!D117*'Дополнительная комплектация'!$AS$1,'Дополнительная комплектация'!$AS$3)</f>
        <v>3615</v>
      </c>
      <c r="E117" s="57">
        <f>CEILING('Шкафы Al 2'!E117*'Дополнительная комплектация'!$AS$1,'Дополнительная комплектация'!$AS$3)</f>
        <v>3615</v>
      </c>
      <c r="F117" s="57">
        <f>CEILING('Шкафы Al 2'!F117*'Дополнительная комплектация'!$AS$1,'Дополнительная комплектация'!$AS$3)</f>
        <v>3615</v>
      </c>
      <c r="G117" s="57">
        <f>CEILING('Шкафы Al 2'!G117*'Дополнительная комплектация'!$AS$1,'Дополнительная комплектация'!$AS$3)</f>
        <v>3615</v>
      </c>
      <c r="H117" s="57">
        <f>CEILING('Шкафы Al 2'!H117*'Дополнительная комплектация'!$AS$1,'Дополнительная комплектация'!$AS$3)</f>
        <v>3615</v>
      </c>
      <c r="I117" s="57">
        <f>CEILING('Шкафы Al 2'!I117*'Дополнительная комплектация'!$AS$1,'Дополнительная комплектация'!$AS$3)</f>
        <v>3615</v>
      </c>
      <c r="J117" s="56">
        <f>CEILING('Шкафы Al 2'!J117*'Дополнительная комплектация'!$AS$1,'Дополнительная комплектация'!$AS$3)</f>
        <v>440</v>
      </c>
      <c r="K117" s="56">
        <f>CEILING('Шкафы Al 2'!K117*'Дополнительная комплектация'!$AS$1,'Дополнительная комплектация'!$AS$3)</f>
        <v>44</v>
      </c>
      <c r="L117" s="56">
        <f>CEILING('Шкафы Al 2'!L117*'Дополнительная комплектация'!$AS$1,'Дополнительная комплектация'!$AS$3)</f>
        <v>130</v>
      </c>
      <c r="M117" s="56">
        <f>CEILING('Шкафы Al 2'!M117*'Дополнительная комплектация'!$AS$1,'Дополнительная комплектация'!$AS$3)</f>
        <v>162</v>
      </c>
      <c r="N117" s="56">
        <f>CEILING('Шкафы Al 2'!N117*'Дополнительная комплектация'!$AS$1,'Дополнительная комплектация'!$AS$3)</f>
        <v>224</v>
      </c>
      <c r="O117" s="56">
        <f>CEILING('Шкафы Al 2'!O117*'Дополнительная комплектация'!$AS$1,'Дополнительная комплектация'!$AS$3)</f>
        <v>720</v>
      </c>
      <c r="P117" s="56">
        <f>CEILING('Шкафы Al 2'!P117*'Дополнительная комплектация'!$AS$1,'Дополнительная комплектация'!$AS$3)</f>
        <v>800</v>
      </c>
      <c r="Q117" s="56">
        <f>CEILING('Шкафы Al 2'!Q117*'Дополнительная комплектация'!$AS$1,'Дополнительная комплектация'!$AS$3)</f>
        <v>1476</v>
      </c>
    </row>
    <row r="118" spans="1:17" ht="36" customHeight="1">
      <c r="A118" s="477"/>
      <c r="B118" s="62" t="s">
        <v>718</v>
      </c>
      <c r="C118" s="508" t="s">
        <v>645</v>
      </c>
      <c r="D118" s="57">
        <f>CEILING('Шкафы Al 2'!D118*'Дополнительная комплектация'!$AS$1,'Дополнительная комплектация'!$AS$3)</f>
        <v>3608</v>
      </c>
      <c r="E118" s="57">
        <f>CEILING('Шкафы Al 2'!E118*'Дополнительная комплектация'!$AS$1,'Дополнительная комплектация'!$AS$3)</f>
        <v>3608</v>
      </c>
      <c r="F118" s="57">
        <f>CEILING('Шкафы Al 2'!F118*'Дополнительная комплектация'!$AS$1,'Дополнительная комплектация'!$AS$3)</f>
        <v>3608</v>
      </c>
      <c r="G118" s="57">
        <f>CEILING('Шкафы Al 2'!G118*'Дополнительная комплектация'!$AS$1,'Дополнительная комплектация'!$AS$3)</f>
        <v>3608</v>
      </c>
      <c r="H118" s="57">
        <f>CEILING('Шкафы Al 2'!H118*'Дополнительная комплектация'!$AS$1,'Дополнительная комплектация'!$AS$3)</f>
        <v>3608</v>
      </c>
      <c r="I118" s="57">
        <f>CEILING('Шкафы Al 2'!I118*'Дополнительная комплектация'!$AS$1,'Дополнительная комплектация'!$AS$3)</f>
        <v>3608</v>
      </c>
      <c r="J118" s="56">
        <f>CEILING('Шкафы Al 2'!J118*'Дополнительная комплектация'!$AS$1,'Дополнительная комплектация'!$AS$3)</f>
        <v>220</v>
      </c>
      <c r="K118" s="56">
        <f>CEILING('Шкафы Al 2'!K118*'Дополнительная комплектация'!$AS$1,'Дополнительная комплектация'!$AS$3)</f>
        <v>20</v>
      </c>
      <c r="L118" s="56">
        <f>CEILING('Шкафы Al 2'!L118*'Дополнительная комплектация'!$AS$1,'Дополнительная комплектация'!$AS$3)</f>
        <v>62</v>
      </c>
      <c r="M118" s="56">
        <f>CEILING('Шкафы Al 2'!M118*'Дополнительная комплектация'!$AS$1,'Дополнительная комплектация'!$AS$3)</f>
        <v>77</v>
      </c>
      <c r="N118" s="56">
        <f>CEILING('Шкафы Al 2'!N118*'Дополнительная комплектация'!$AS$1,'Дополнительная комплектация'!$AS$3)</f>
        <v>108</v>
      </c>
      <c r="O118" s="56">
        <f>CEILING('Шкафы Al 2'!O118*'Дополнительная комплектация'!$AS$1,'Дополнительная комплектация'!$AS$3)</f>
        <v>339</v>
      </c>
      <c r="P118" s="56">
        <f>CEILING('Шкафы Al 2'!P118*'Дополнительная комплектация'!$AS$1,'Дополнительная комплектация'!$AS$3)</f>
        <v>376</v>
      </c>
      <c r="Q118" s="56">
        <f>CEILING('Шкафы Al 2'!Q118*'Дополнительная комплектация'!$AS$1,'Дополнительная комплектация'!$AS$3)</f>
        <v>606</v>
      </c>
    </row>
    <row r="119" spans="1:17" ht="36" customHeight="1">
      <c r="A119" s="479"/>
      <c r="B119" s="62" t="s">
        <v>717</v>
      </c>
      <c r="C119" s="509"/>
      <c r="D119" s="57">
        <f>CEILING('Шкафы Al 2'!D119*'Дополнительная комплектация'!$AS$1,'Дополнительная комплектация'!$AS$3)</f>
        <v>4175</v>
      </c>
      <c r="E119" s="57">
        <f>CEILING('Шкафы Al 2'!E119*'Дополнительная комплектация'!$AS$1,'Дополнительная комплектация'!$AS$3)</f>
        <v>4175</v>
      </c>
      <c r="F119" s="57">
        <f>CEILING('Шкафы Al 2'!F119*'Дополнительная комплектация'!$AS$1,'Дополнительная комплектация'!$AS$3)</f>
        <v>4175</v>
      </c>
      <c r="G119" s="57">
        <f>CEILING('Шкафы Al 2'!G119*'Дополнительная комплектация'!$AS$1,'Дополнительная комплектация'!$AS$3)</f>
        <v>4175</v>
      </c>
      <c r="H119" s="57">
        <f>CEILING('Шкафы Al 2'!H119*'Дополнительная комплектация'!$AS$1,'Дополнительная комплектация'!$AS$3)</f>
        <v>4175</v>
      </c>
      <c r="I119" s="57">
        <f>CEILING('Шкафы Al 2'!I119*'Дополнительная комплектация'!$AS$1,'Дополнительная комплектация'!$AS$3)</f>
        <v>4175</v>
      </c>
      <c r="J119" s="56">
        <f>CEILING('Шкафы Al 2'!J119*'Дополнительная комплектация'!$AS$1,'Дополнительная комплектация'!$AS$3)</f>
        <v>220</v>
      </c>
      <c r="K119" s="56">
        <f>CEILING('Шкафы Al 2'!K119*'Дополнительная комплектация'!$AS$1,'Дополнительная комплектация'!$AS$3)</f>
        <v>26</v>
      </c>
      <c r="L119" s="56">
        <f>CEILING('Шкафы Al 2'!L119*'Дополнительная комплектация'!$AS$1,'Дополнительная комплектация'!$AS$3)</f>
        <v>79</v>
      </c>
      <c r="M119" s="56">
        <f>CEILING('Шкафы Al 2'!M119*'Дополнительная комплектация'!$AS$1,'Дополнительная комплектация'!$AS$3)</f>
        <v>98</v>
      </c>
      <c r="N119" s="56">
        <f>CEILING('Шкафы Al 2'!N119*'Дополнительная комплектация'!$AS$1,'Дополнительная комплектация'!$AS$3)</f>
        <v>139</v>
      </c>
      <c r="O119" s="56">
        <f>CEILING('Шкафы Al 2'!O119*'Дополнительная комплектация'!$AS$1,'Дополнительная комплектация'!$AS$3)</f>
        <v>434</v>
      </c>
      <c r="P119" s="56">
        <f>CEILING('Шкафы Al 2'!P119*'Дополнительная комплектация'!$AS$1,'Дополнительная комплектация'!$AS$3)</f>
        <v>482</v>
      </c>
      <c r="Q119" s="56">
        <f>CEILING('Шкафы Al 2'!Q119*'Дополнительная комплектация'!$AS$1,'Дополнительная комплектация'!$AS$3)</f>
        <v>797</v>
      </c>
    </row>
    <row r="120" spans="1:17" ht="18" customHeight="1">
      <c r="A120" s="482"/>
      <c r="B120" s="480" t="s">
        <v>714</v>
      </c>
      <c r="C120" s="63" t="s">
        <v>645</v>
      </c>
      <c r="D120" s="57">
        <f>CEILING('Шкафы Al 2'!D120*'Дополнительная комплектация'!$AS$1,'Дополнительная комплектация'!$AS$3)</f>
        <v>4283</v>
      </c>
      <c r="E120" s="57">
        <f>CEILING('Шкафы Al 2'!E120*'Дополнительная комплектация'!$AS$1,'Дополнительная комплектация'!$AS$3)</f>
        <v>4283</v>
      </c>
      <c r="F120" s="57">
        <f>CEILING('Шкафы Al 2'!F120*'Дополнительная комплектация'!$AS$1,'Дополнительная комплектация'!$AS$3)</f>
        <v>4283</v>
      </c>
      <c r="G120" s="57">
        <f>CEILING('Шкафы Al 2'!G120*'Дополнительная комплектация'!$AS$1,'Дополнительная комплектация'!$AS$3)</f>
        <v>4283</v>
      </c>
      <c r="H120" s="57">
        <f>CEILING('Шкафы Al 2'!H120*'Дополнительная комплектация'!$AS$1,'Дополнительная комплектация'!$AS$3)</f>
        <v>4283</v>
      </c>
      <c r="I120" s="57">
        <f>CEILING('Шкафы Al 2'!I120*'Дополнительная комплектация'!$AS$1,'Дополнительная комплектация'!$AS$3)</f>
        <v>4283</v>
      </c>
      <c r="J120" s="56">
        <f>CEILING('Шкафы Al 2'!J120*'Дополнительная комплектация'!$AS$1,'Дополнительная комплектация'!$AS$3)</f>
        <v>440</v>
      </c>
      <c r="K120" s="56">
        <f>CEILING('Шкафы Al 2'!K120*'Дополнительная комплектация'!$AS$1,'Дополнительная комплектация'!$AS$3)</f>
        <v>18</v>
      </c>
      <c r="L120" s="56">
        <f>CEILING('Шкафы Al 2'!L120*'Дополнительная комплектация'!$AS$1,'Дополнительная комплектация'!$AS$3)</f>
        <v>60</v>
      </c>
      <c r="M120" s="56">
        <f>CEILING('Шкафы Al 2'!M120*'Дополнительная комплектация'!$AS$1,'Дополнительная комплектация'!$AS$3)</f>
        <v>74</v>
      </c>
      <c r="N120" s="56">
        <f>CEILING('Шкафы Al 2'!N120*'Дополнительная комплектация'!$AS$1,'Дополнительная комплектация'!$AS$3)</f>
        <v>106</v>
      </c>
      <c r="O120" s="56">
        <f>CEILING('Шкафы Al 2'!O120*'Дополнительная комплектация'!$AS$1,'Дополнительная комплектация'!$AS$3)</f>
        <v>332</v>
      </c>
      <c r="P120" s="56">
        <f>CEILING('Шкафы Al 2'!P120*'Дополнительная комплектация'!$AS$1,'Дополнительная комплектация'!$AS$3)</f>
        <v>368</v>
      </c>
      <c r="Q120" s="56">
        <f>CEILING('Шкафы Al 2'!Q120*'Дополнительная комплектация'!$AS$1,'Дополнительная комплектация'!$AS$3)</f>
        <v>524</v>
      </c>
    </row>
    <row r="121" spans="1:17" ht="18" customHeight="1">
      <c r="A121" s="483"/>
      <c r="B121" s="481"/>
      <c r="C121" s="63" t="s">
        <v>655</v>
      </c>
      <c r="D121" s="57">
        <f>CEILING('Шкафы Al 2'!D121*'Дополнительная комплектация'!$AS$1,'Дополнительная комплектация'!$AS$3)</f>
        <v>4866</v>
      </c>
      <c r="E121" s="57">
        <f>CEILING('Шкафы Al 2'!E121*'Дополнительная комплектация'!$AS$1,'Дополнительная комплектация'!$AS$3)</f>
        <v>4866</v>
      </c>
      <c r="F121" s="57">
        <f>CEILING('Шкафы Al 2'!F121*'Дополнительная комплектация'!$AS$1,'Дополнительная комплектация'!$AS$3)</f>
        <v>4866</v>
      </c>
      <c r="G121" s="57">
        <f>CEILING('Шкафы Al 2'!G121*'Дополнительная комплектация'!$AS$1,'Дополнительная комплектация'!$AS$3)</f>
        <v>4866</v>
      </c>
      <c r="H121" s="57">
        <f>CEILING('Шкафы Al 2'!H121*'Дополнительная комплектация'!$AS$1,'Дополнительная комплектация'!$AS$3)</f>
        <v>4866</v>
      </c>
      <c r="I121" s="57">
        <f>CEILING('Шкафы Al 2'!I121*'Дополнительная комплектация'!$AS$1,'Дополнительная комплектация'!$AS$3)</f>
        <v>4866</v>
      </c>
      <c r="J121" s="56">
        <f>CEILING('Шкафы Al 2'!J121*'Дополнительная комплектация'!$AS$1,'Дополнительная комплектация'!$AS$3)</f>
        <v>440</v>
      </c>
      <c r="K121" s="56">
        <f>CEILING('Шкафы Al 2'!K121*'Дополнительная комплектация'!$AS$1,'Дополнительная комплектация'!$AS$3)</f>
        <v>26</v>
      </c>
      <c r="L121" s="56">
        <f>CEILING('Шкафы Al 2'!L121*'Дополнительная комплектация'!$AS$1,'Дополнительная комплектация'!$AS$3)</f>
        <v>82</v>
      </c>
      <c r="M121" s="56">
        <f>CEILING('Шкафы Al 2'!M121*'Дополнительная комплектация'!$AS$1,'Дополнительная комплектация'!$AS$3)</f>
        <v>102</v>
      </c>
      <c r="N121" s="56">
        <f>CEILING('Шкафы Al 2'!N121*'Дополнительная комплектация'!$AS$1,'Дополнительная комплектация'!$AS$3)</f>
        <v>144</v>
      </c>
      <c r="O121" s="56">
        <f>CEILING('Шкафы Al 2'!O121*'Дополнительная комплектация'!$AS$1,'Дополнительная комплектация'!$AS$3)</f>
        <v>448</v>
      </c>
      <c r="P121" s="56">
        <f>CEILING('Шкафы Al 2'!P121*'Дополнительная комплектация'!$AS$1,'Дополнительная комплектация'!$AS$3)</f>
        <v>498</v>
      </c>
      <c r="Q121" s="56">
        <f>CEILING('Шкафы Al 2'!Q121*'Дополнительная комплектация'!$AS$1,'Дополнительная комплектация'!$AS$3)</f>
        <v>752</v>
      </c>
    </row>
    <row r="122" spans="1:17" ht="18" customHeight="1">
      <c r="A122" s="483"/>
      <c r="B122" s="480" t="s">
        <v>713</v>
      </c>
      <c r="C122" s="63" t="s">
        <v>645</v>
      </c>
      <c r="D122" s="57">
        <f>CEILING('Шкафы Al 2'!D122*'Дополнительная комплектация'!$AS$1,'Дополнительная комплектация'!$AS$3)</f>
        <v>4734</v>
      </c>
      <c r="E122" s="57">
        <f>CEILING('Шкафы Al 2'!E122*'Дополнительная комплектация'!$AS$1,'Дополнительная комплектация'!$AS$3)</f>
        <v>4734</v>
      </c>
      <c r="F122" s="57">
        <f>CEILING('Шкафы Al 2'!F122*'Дополнительная комплектация'!$AS$1,'Дополнительная комплектация'!$AS$3)</f>
        <v>4734</v>
      </c>
      <c r="G122" s="57">
        <f>CEILING('Шкафы Al 2'!G122*'Дополнительная комплектация'!$AS$1,'Дополнительная комплектация'!$AS$3)</f>
        <v>4734</v>
      </c>
      <c r="H122" s="57">
        <f>CEILING('Шкафы Al 2'!H122*'Дополнительная комплектация'!$AS$1,'Дополнительная комплектация'!$AS$3)</f>
        <v>4734</v>
      </c>
      <c r="I122" s="57">
        <f>CEILING('Шкафы Al 2'!I122*'Дополнительная комплектация'!$AS$1,'Дополнительная комплектация'!$AS$3)</f>
        <v>4734</v>
      </c>
      <c r="J122" s="56">
        <f>CEILING('Шкафы Al 2'!J122*'Дополнительная комплектация'!$AS$1,'Дополнительная комплектация'!$AS$3)</f>
        <v>440</v>
      </c>
      <c r="K122" s="56">
        <f>CEILING('Шкафы Al 2'!K122*'Дополнительная комплектация'!$AS$1,'Дополнительная комплектация'!$AS$3)</f>
        <v>26</v>
      </c>
      <c r="L122" s="56">
        <f>CEILING('Шкафы Al 2'!L122*'Дополнительная комплектация'!$AS$1,'Дополнительная комплектация'!$AS$3)</f>
        <v>78</v>
      </c>
      <c r="M122" s="56">
        <f>CEILING('Шкафы Al 2'!M122*'Дополнительная комплектация'!$AS$1,'Дополнительная комплектация'!$AS$3)</f>
        <v>96</v>
      </c>
      <c r="N122" s="56">
        <f>CEILING('Шкафы Al 2'!N122*'Дополнительная комплектация'!$AS$1,'Дополнительная комплектация'!$AS$3)</f>
        <v>136</v>
      </c>
      <c r="O122" s="56">
        <f>CEILING('Шкафы Al 2'!O122*'Дополнительная комплектация'!$AS$1,'Дополнительная комплектация'!$AS$3)</f>
        <v>426</v>
      </c>
      <c r="P122" s="56">
        <f>CEILING('Шкафы Al 2'!P122*'Дополнительная комплектация'!$AS$1,'Дополнительная комплектация'!$AS$3)</f>
        <v>474</v>
      </c>
      <c r="Q122" s="56">
        <f>CEILING('Шкафы Al 2'!Q122*'Дополнительная комплектация'!$AS$1,'Дополнительная комплектация'!$AS$3)</f>
        <v>710</v>
      </c>
    </row>
    <row r="123" spans="1:17" ht="18" customHeight="1">
      <c r="A123" s="484"/>
      <c r="B123" s="481"/>
      <c r="C123" s="63" t="s">
        <v>655</v>
      </c>
      <c r="D123" s="57">
        <f>CEILING('Шкафы Al 2'!D123*'Дополнительная комплектация'!$AS$1,'Дополнительная комплектация'!$AS$3)</f>
        <v>5341</v>
      </c>
      <c r="E123" s="57">
        <f>CEILING('Шкафы Al 2'!E123*'Дополнительная комплектация'!$AS$1,'Дополнительная комплектация'!$AS$3)</f>
        <v>5341</v>
      </c>
      <c r="F123" s="57">
        <f>CEILING('Шкафы Al 2'!F123*'Дополнительная комплектация'!$AS$1,'Дополнительная комплектация'!$AS$3)</f>
        <v>5341</v>
      </c>
      <c r="G123" s="57">
        <f>CEILING('Шкафы Al 2'!G123*'Дополнительная комплектация'!$AS$1,'Дополнительная комплектация'!$AS$3)</f>
        <v>5341</v>
      </c>
      <c r="H123" s="57">
        <f>CEILING('Шкафы Al 2'!H123*'Дополнительная комплектация'!$AS$1,'Дополнительная комплектация'!$AS$3)</f>
        <v>5341</v>
      </c>
      <c r="I123" s="57">
        <f>CEILING('Шкафы Al 2'!I123*'Дополнительная комплектация'!$AS$1,'Дополнительная комплектация'!$AS$3)</f>
        <v>5341</v>
      </c>
      <c r="J123" s="56">
        <f>CEILING('Шкафы Al 2'!J123*'Дополнительная комплектация'!$AS$1,'Дополнительная комплектация'!$AS$3)</f>
        <v>440</v>
      </c>
      <c r="K123" s="56">
        <f>CEILING('Шкафы Al 2'!K123*'Дополнительная комплектация'!$AS$1,'Дополнительная комплектация'!$AS$3)</f>
        <v>34</v>
      </c>
      <c r="L123" s="56">
        <f>CEILING('Шкафы Al 2'!L123*'Дополнительная комплектация'!$AS$1,'Дополнительная комплектация'!$AS$3)</f>
        <v>106</v>
      </c>
      <c r="M123" s="56">
        <f>CEILING('Шкафы Al 2'!M123*'Дополнительная комплектация'!$AS$1,'Дополнительная комплектация'!$AS$3)</f>
        <v>130</v>
      </c>
      <c r="N123" s="56">
        <f>CEILING('Шкафы Al 2'!N123*'Дополнительная комплектация'!$AS$1,'Дополнительная комплектация'!$AS$3)</f>
        <v>184</v>
      </c>
      <c r="O123" s="56">
        <f>CEILING('Шкафы Al 2'!O123*'Дополнительная комплектация'!$AS$1,'Дополнительная комплектация'!$AS$3)</f>
        <v>574</v>
      </c>
      <c r="P123" s="56">
        <f>CEILING('Шкафы Al 2'!P123*'Дополнительная комплектация'!$AS$1,'Дополнительная комплектация'!$AS$3)</f>
        <v>638</v>
      </c>
      <c r="Q123" s="56">
        <f>CEILING('Шкафы Al 2'!Q123*'Дополнительная комплектация'!$AS$1,'Дополнительная комплектация'!$AS$3)</f>
        <v>1006</v>
      </c>
    </row>
    <row r="124" spans="1:17" ht="15" customHeight="1">
      <c r="A124" s="490"/>
      <c r="B124" s="480" t="s">
        <v>707</v>
      </c>
      <c r="C124" s="58" t="s">
        <v>683</v>
      </c>
      <c r="D124" s="57">
        <f>CEILING('Шкафы Al 2'!D124*'Дополнительная комплектация'!$AS$1,'Дополнительная комплектация'!$AS$3)</f>
        <v>2911</v>
      </c>
      <c r="E124" s="57">
        <f>CEILING('Шкафы Al 2'!E124*'Дополнительная комплектация'!$AS$1,'Дополнительная комплектация'!$AS$3)</f>
        <v>2911</v>
      </c>
      <c r="F124" s="57">
        <f>CEILING('Шкафы Al 2'!F124*'Дополнительная комплектация'!$AS$1,'Дополнительная комплектация'!$AS$3)</f>
        <v>2911</v>
      </c>
      <c r="G124" s="57">
        <f>CEILING('Шкафы Al 2'!G124*'Дополнительная комплектация'!$AS$1,'Дополнительная комплектация'!$AS$3)</f>
        <v>2911</v>
      </c>
      <c r="H124" s="57">
        <f>CEILING('Шкафы Al 2'!H124*'Дополнительная комплектация'!$AS$1,'Дополнительная комплектация'!$AS$3)</f>
        <v>2911</v>
      </c>
      <c r="I124" s="57">
        <f>CEILING('Шкафы Al 2'!I124*'Дополнительная комплектация'!$AS$1,'Дополнительная комплектация'!$AS$3)</f>
        <v>2911</v>
      </c>
      <c r="J124" s="56">
        <f>CEILING('Шкафы Al 2'!J124*'Дополнительная комплектация'!$AS$1,'Дополнительная комплектация'!$AS$3)</f>
        <v>440</v>
      </c>
      <c r="K124" s="56">
        <f>CEILING('Шкафы Al 2'!K124*'Дополнительная комплектация'!$AS$1,'Дополнительная комплектация'!$AS$3)</f>
        <v>23</v>
      </c>
      <c r="L124" s="56">
        <f>CEILING('Шкафы Al 2'!L124*'Дополнительная комплектация'!$AS$1,'Дополнительная комплектация'!$AS$3)</f>
        <v>72</v>
      </c>
      <c r="M124" s="56">
        <f>CEILING('Шкафы Al 2'!M124*'Дополнительная комплектация'!$AS$1,'Дополнительная комплектация'!$AS$3)</f>
        <v>89</v>
      </c>
      <c r="N124" s="56">
        <f>CEILING('Шкафы Al 2'!N124*'Дополнительная комплектация'!$AS$1,'Дополнительная комплектация'!$AS$3)</f>
        <v>125</v>
      </c>
      <c r="O124" s="56">
        <f>CEILING('Шкафы Al 2'!O124*'Дополнительная комплектация'!$AS$1,'Дополнительная комплектация'!$AS$3)</f>
        <v>391</v>
      </c>
      <c r="P124" s="56">
        <f>CEILING('Шкафы Al 2'!P124*'Дополнительная комплектация'!$AS$1,'Дополнительная комплектация'!$AS$3)</f>
        <v>435</v>
      </c>
      <c r="Q124" s="56">
        <f>CEILING('Шкафы Al 2'!Q124*'Дополнительная комплектация'!$AS$1,'Дополнительная комплектация'!$AS$3)</f>
        <v>638</v>
      </c>
    </row>
    <row r="125" spans="1:17" ht="15" customHeight="1">
      <c r="A125" s="490"/>
      <c r="B125" s="481"/>
      <c r="C125" s="58" t="s">
        <v>647</v>
      </c>
      <c r="D125" s="57">
        <f>CEILING('Шкафы Al 2'!D125*'Дополнительная комплектация'!$AS$1,'Дополнительная комплектация'!$AS$3)</f>
        <v>3197</v>
      </c>
      <c r="E125" s="57">
        <f>CEILING('Шкафы Al 2'!E125*'Дополнительная комплектация'!$AS$1,'Дополнительная комплектация'!$AS$3)</f>
        <v>3197</v>
      </c>
      <c r="F125" s="57">
        <f>CEILING('Шкафы Al 2'!F125*'Дополнительная комплектация'!$AS$1,'Дополнительная комплектация'!$AS$3)</f>
        <v>3197</v>
      </c>
      <c r="G125" s="57">
        <f>CEILING('Шкафы Al 2'!G125*'Дополнительная комплектация'!$AS$1,'Дополнительная комплектация'!$AS$3)</f>
        <v>3197</v>
      </c>
      <c r="H125" s="57">
        <f>CEILING('Шкафы Al 2'!H125*'Дополнительная комплектация'!$AS$1,'Дополнительная комплектация'!$AS$3)</f>
        <v>3197</v>
      </c>
      <c r="I125" s="57">
        <f>CEILING('Шкафы Al 2'!I125*'Дополнительная комплектация'!$AS$1,'Дополнительная комплектация'!$AS$3)</f>
        <v>3197</v>
      </c>
      <c r="J125" s="56">
        <f>CEILING('Шкафы Al 2'!J125*'Дополнительная комплектация'!$AS$1,'Дополнительная комплектация'!$AS$3)</f>
        <v>440</v>
      </c>
      <c r="K125" s="56">
        <f>CEILING('Шкафы Al 2'!K125*'Дополнительная комплектация'!$AS$1,'Дополнительная комплектация'!$AS$3)</f>
        <v>28</v>
      </c>
      <c r="L125" s="56">
        <f>CEILING('Шкафы Al 2'!L125*'Дополнительная комплектация'!$AS$1,'Дополнительная комплектация'!$AS$3)</f>
        <v>89</v>
      </c>
      <c r="M125" s="56">
        <f>CEILING('Шкафы Al 2'!M125*'Дополнительная комплектация'!$AS$1,'Дополнительная комплектация'!$AS$3)</f>
        <v>110</v>
      </c>
      <c r="N125" s="56">
        <f>CEILING('Шкафы Al 2'!N125*'Дополнительная комплектация'!$AS$1,'Дополнительная комплектация'!$AS$3)</f>
        <v>156</v>
      </c>
      <c r="O125" s="56">
        <f>CEILING('Шкафы Al 2'!O125*'Дополнительная комплектация'!$AS$1,'Дополнительная комплектация'!$AS$3)</f>
        <v>491</v>
      </c>
      <c r="P125" s="56">
        <f>CEILING('Шкафы Al 2'!P125*'Дополнительная комплектация'!$AS$1,'Дополнительная комплектация'!$AS$3)</f>
        <v>545</v>
      </c>
      <c r="Q125" s="56">
        <f>CEILING('Шкафы Al 2'!Q125*'Дополнительная комплектация'!$AS$1,'Дополнительная комплектация'!$AS$3)</f>
        <v>838</v>
      </c>
    </row>
    <row r="126" spans="1:17" ht="15" customHeight="1">
      <c r="A126" s="490"/>
      <c r="B126" s="481"/>
      <c r="C126" s="58" t="s">
        <v>645</v>
      </c>
      <c r="D126" s="57">
        <f>CEILING('Шкафы Al 2'!D126*'Дополнительная комплектация'!$AS$1,'Дополнительная комплектация'!$AS$3)</f>
        <v>3552</v>
      </c>
      <c r="E126" s="57">
        <f>CEILING('Шкафы Al 2'!E126*'Дополнительная комплектация'!$AS$1,'Дополнительная комплектация'!$AS$3)</f>
        <v>3552</v>
      </c>
      <c r="F126" s="57">
        <f>CEILING('Шкафы Al 2'!F126*'Дополнительная комплектация'!$AS$1,'Дополнительная комплектация'!$AS$3)</f>
        <v>3552</v>
      </c>
      <c r="G126" s="57">
        <f>CEILING('Шкафы Al 2'!G126*'Дополнительная комплектация'!$AS$1,'Дополнительная комплектация'!$AS$3)</f>
        <v>3552</v>
      </c>
      <c r="H126" s="57">
        <f>CEILING('Шкафы Al 2'!H126*'Дополнительная комплектация'!$AS$1,'Дополнительная комплектация'!$AS$3)</f>
        <v>3552</v>
      </c>
      <c r="I126" s="57">
        <f>CEILING('Шкафы Al 2'!I126*'Дополнительная комплектация'!$AS$1,'Дополнительная комплектация'!$AS$3)</f>
        <v>3552</v>
      </c>
      <c r="J126" s="56">
        <f>CEILING('Шкафы Al 2'!J126*'Дополнительная комплектация'!$AS$1,'Дополнительная комплектация'!$AS$3)</f>
        <v>440</v>
      </c>
      <c r="K126" s="56">
        <f>CEILING('Шкафы Al 2'!K126*'Дополнительная комплектация'!$AS$1,'Дополнительная комплектация'!$AS$3)</f>
        <v>35</v>
      </c>
      <c r="L126" s="56">
        <f>CEILING('Шкафы Al 2'!L126*'Дополнительная комплектация'!$AS$1,'Дополнительная комплектация'!$AS$3)</f>
        <v>109</v>
      </c>
      <c r="M126" s="56">
        <f>CEILING('Шкафы Al 2'!M126*'Дополнительная комплектация'!$AS$1,'Дополнительная комплектация'!$AS$3)</f>
        <v>135</v>
      </c>
      <c r="N126" s="56">
        <f>CEILING('Шкафы Al 2'!N126*'Дополнительная комплектация'!$AS$1,'Дополнительная комплектация'!$AS$3)</f>
        <v>189</v>
      </c>
      <c r="O126" s="56">
        <f>CEILING('Шкафы Al 2'!O126*'Дополнительная комплектация'!$AS$1,'Дополнительная комплектация'!$AS$3)</f>
        <v>592</v>
      </c>
      <c r="P126" s="56">
        <f>CEILING('Шкафы Al 2'!P126*'Дополнительная комплектация'!$AS$1,'Дополнительная комплектация'!$AS$3)</f>
        <v>657</v>
      </c>
      <c r="Q126" s="56">
        <f>CEILING('Шкафы Al 2'!Q126*'Дополнительная комплектация'!$AS$1,'Дополнительная комплектация'!$AS$3)</f>
        <v>1040</v>
      </c>
    </row>
    <row r="127" spans="1:17" ht="15" customHeight="1">
      <c r="A127" s="490"/>
      <c r="B127" s="480" t="s">
        <v>706</v>
      </c>
      <c r="C127" s="58" t="s">
        <v>683</v>
      </c>
      <c r="D127" s="57">
        <f>CEILING('Шкафы Al 2'!D127*'Дополнительная комплектация'!$AS$1,'Дополнительная комплектация'!$AS$3)</f>
        <v>3209</v>
      </c>
      <c r="E127" s="57">
        <f>CEILING('Шкафы Al 2'!E127*'Дополнительная комплектация'!$AS$1,'Дополнительная комплектация'!$AS$3)</f>
        <v>3209</v>
      </c>
      <c r="F127" s="57">
        <f>CEILING('Шкафы Al 2'!F127*'Дополнительная комплектация'!$AS$1,'Дополнительная комплектация'!$AS$3)</f>
        <v>3209</v>
      </c>
      <c r="G127" s="57">
        <f>CEILING('Шкафы Al 2'!G127*'Дополнительная комплектация'!$AS$1,'Дополнительная комплектация'!$AS$3)</f>
        <v>3209</v>
      </c>
      <c r="H127" s="57">
        <f>CEILING('Шкафы Al 2'!H127*'Дополнительная комплектация'!$AS$1,'Дополнительная комплектация'!$AS$3)</f>
        <v>3209</v>
      </c>
      <c r="I127" s="57">
        <f>CEILING('Шкафы Al 2'!I127*'Дополнительная комплектация'!$AS$1,'Дополнительная комплектация'!$AS$3)</f>
        <v>3209</v>
      </c>
      <c r="J127" s="56">
        <f>CEILING('Шкафы Al 2'!J127*'Дополнительная комплектация'!$AS$1,'Дополнительная комплектация'!$AS$3)</f>
        <v>440</v>
      </c>
      <c r="K127" s="56">
        <f>CEILING('Шкафы Al 2'!K127*'Дополнительная комплектация'!$AS$1,'Дополнительная комплектация'!$AS$3)</f>
        <v>27</v>
      </c>
      <c r="L127" s="56">
        <f>CEILING('Шкафы Al 2'!L127*'Дополнительная комплектация'!$AS$1,'Дополнительная комплектация'!$AS$3)</f>
        <v>84</v>
      </c>
      <c r="M127" s="56">
        <f>CEILING('Шкафы Al 2'!M127*'Дополнительная комплектация'!$AS$1,'Дополнительная комплектация'!$AS$3)</f>
        <v>103</v>
      </c>
      <c r="N127" s="56">
        <f>CEILING('Шкафы Al 2'!N127*'Дополнительная комплектация'!$AS$1,'Дополнительная комплектация'!$AS$3)</f>
        <v>145</v>
      </c>
      <c r="O127" s="56">
        <f>CEILING('Шкафы Al 2'!O127*'Дополнительная комплектация'!$AS$1,'Дополнительная комплектация'!$AS$3)</f>
        <v>454</v>
      </c>
      <c r="P127" s="56">
        <f>CEILING('Шкафы Al 2'!P127*'Дополнительная комплектация'!$AS$1,'Дополнительная комплектация'!$AS$3)</f>
        <v>505</v>
      </c>
      <c r="Q127" s="56">
        <f>CEILING('Шкафы Al 2'!Q127*'Дополнительная комплектация'!$AS$1,'Дополнительная комплектация'!$AS$3)</f>
        <v>765</v>
      </c>
    </row>
    <row r="128" spans="1:17" ht="15" customHeight="1">
      <c r="A128" s="490"/>
      <c r="B128" s="481"/>
      <c r="C128" s="58" t="s">
        <v>647</v>
      </c>
      <c r="D128" s="57">
        <f>CEILING('Шкафы Al 2'!D128*'Дополнительная комплектация'!$AS$1,'Дополнительная комплектация'!$AS$3)</f>
        <v>3506</v>
      </c>
      <c r="E128" s="57">
        <f>CEILING('Шкафы Al 2'!E128*'Дополнительная комплектация'!$AS$1,'Дополнительная комплектация'!$AS$3)</f>
        <v>3506</v>
      </c>
      <c r="F128" s="57">
        <f>CEILING('Шкафы Al 2'!F128*'Дополнительная комплектация'!$AS$1,'Дополнительная комплектация'!$AS$3)</f>
        <v>3506</v>
      </c>
      <c r="G128" s="57">
        <f>CEILING('Шкафы Al 2'!G128*'Дополнительная комплектация'!$AS$1,'Дополнительная комплектация'!$AS$3)</f>
        <v>3506</v>
      </c>
      <c r="H128" s="57">
        <f>CEILING('Шкафы Al 2'!H128*'Дополнительная комплектация'!$AS$1,'Дополнительная комплектация'!$AS$3)</f>
        <v>3506</v>
      </c>
      <c r="I128" s="57">
        <f>CEILING('Шкафы Al 2'!I128*'Дополнительная комплектация'!$AS$1,'Дополнительная комплектация'!$AS$3)</f>
        <v>3506</v>
      </c>
      <c r="J128" s="56">
        <f>CEILING('Шкафы Al 2'!J128*'Дополнительная комплектация'!$AS$1,'Дополнительная комплектация'!$AS$3)</f>
        <v>440</v>
      </c>
      <c r="K128" s="56">
        <f>CEILING('Шкафы Al 2'!K128*'Дополнительная комплектация'!$AS$1,'Дополнительная комплектация'!$AS$3)</f>
        <v>33</v>
      </c>
      <c r="L128" s="56">
        <f>CEILING('Шкафы Al 2'!L128*'Дополнительная комплектация'!$AS$1,'Дополнительная комплектация'!$AS$3)</f>
        <v>104</v>
      </c>
      <c r="M128" s="56">
        <f>CEILING('Шкафы Al 2'!M128*'Дополнительная комплектация'!$AS$1,'Дополнительная комплектация'!$AS$3)</f>
        <v>128</v>
      </c>
      <c r="N128" s="56">
        <f>CEILING('Шкафы Al 2'!N128*'Дополнительная комплектация'!$AS$1,'Дополнительная комплектация'!$AS$3)</f>
        <v>182</v>
      </c>
      <c r="O128" s="56">
        <f>CEILING('Шкафы Al 2'!O128*'Дополнительная комплектация'!$AS$1,'Дополнительная комплектация'!$AS$3)</f>
        <v>570</v>
      </c>
      <c r="P128" s="56">
        <f>CEILING('Шкафы Al 2'!P128*'Дополнительная комплектация'!$AS$1,'Дополнительная комплектация'!$AS$3)</f>
        <v>633</v>
      </c>
      <c r="Q128" s="56">
        <f>CEILING('Шкафы Al 2'!Q128*'Дополнительная комплектация'!$AS$1,'Дополнительная комплектация'!$AS$3)</f>
        <v>997</v>
      </c>
    </row>
    <row r="129" spans="1:17" ht="15" customHeight="1">
      <c r="A129" s="490"/>
      <c r="B129" s="481"/>
      <c r="C129" s="58" t="s">
        <v>645</v>
      </c>
      <c r="D129" s="57">
        <f>CEILING('Шкафы Al 2'!D129*'Дополнительная комплектация'!$AS$1,'Дополнительная комплектация'!$AS$3)</f>
        <v>3872</v>
      </c>
      <c r="E129" s="57">
        <f>CEILING('Шкафы Al 2'!E129*'Дополнительная комплектация'!$AS$1,'Дополнительная комплектация'!$AS$3)</f>
        <v>3872</v>
      </c>
      <c r="F129" s="57">
        <f>CEILING('Шкафы Al 2'!F129*'Дополнительная комплектация'!$AS$1,'Дополнительная комплектация'!$AS$3)</f>
        <v>3872</v>
      </c>
      <c r="G129" s="57">
        <f>CEILING('Шкафы Al 2'!G129*'Дополнительная комплектация'!$AS$1,'Дополнительная комплектация'!$AS$3)</f>
        <v>3872</v>
      </c>
      <c r="H129" s="57">
        <f>CEILING('Шкафы Al 2'!H129*'Дополнительная комплектация'!$AS$1,'Дополнительная комплектация'!$AS$3)</f>
        <v>3872</v>
      </c>
      <c r="I129" s="57">
        <f>CEILING('Шкафы Al 2'!I129*'Дополнительная комплектация'!$AS$1,'Дополнительная комплектация'!$AS$3)</f>
        <v>3872</v>
      </c>
      <c r="J129" s="56">
        <f>CEILING('Шкафы Al 2'!J129*'Дополнительная комплектация'!$AS$1,'Дополнительная комплектация'!$AS$3)</f>
        <v>440</v>
      </c>
      <c r="K129" s="56">
        <f>CEILING('Шкафы Al 2'!K129*'Дополнительная комплектация'!$AS$1,'Дополнительная комплектация'!$AS$3)</f>
        <v>41</v>
      </c>
      <c r="L129" s="56">
        <f>CEILING('Шкафы Al 2'!L129*'Дополнительная комплектация'!$AS$1,'Дополнительная комплектация'!$AS$3)</f>
        <v>126</v>
      </c>
      <c r="M129" s="56">
        <f>CEILING('Шкафы Al 2'!M129*'Дополнительная комплектация'!$AS$1,'Дополнительная комплектация'!$AS$3)</f>
        <v>156</v>
      </c>
      <c r="N129" s="56">
        <f>CEILING('Шкафы Al 2'!N129*'Дополнительная комплектация'!$AS$1,'Дополнительная комплектация'!$AS$3)</f>
        <v>220</v>
      </c>
      <c r="O129" s="56">
        <f>CEILING('Шкафы Al 2'!O129*'Дополнительная комплектация'!$AS$1,'Дополнительная комплектация'!$AS$3)</f>
        <v>687</v>
      </c>
      <c r="P129" s="56">
        <f>CEILING('Шкафы Al 2'!P129*'Дополнительная комплектация'!$AS$1,'Дополнительная комплектация'!$AS$3)</f>
        <v>763</v>
      </c>
      <c r="Q129" s="56">
        <f>CEILING('Шкафы Al 2'!Q129*'Дополнительная комплектация'!$AS$1,'Дополнительная комплектация'!$AS$3)</f>
        <v>1231</v>
      </c>
    </row>
    <row r="130" spans="1:17" ht="36" customHeight="1">
      <c r="A130" s="490"/>
      <c r="B130" s="62" t="s">
        <v>703</v>
      </c>
      <c r="C130" s="474" t="s">
        <v>683</v>
      </c>
      <c r="D130" s="57">
        <f>CEILING('Шкафы Al 2'!D130*'Дополнительная комплектация'!$AS$1,'Дополнительная комплектация'!$AS$3)</f>
        <v>5713</v>
      </c>
      <c r="E130" s="57">
        <f>CEILING('Шкафы Al 2'!E130*'Дополнительная комплектация'!$AS$1,'Дополнительная комплектация'!$AS$3)</f>
        <v>5873</v>
      </c>
      <c r="F130" s="57">
        <f>CEILING('Шкафы Al 2'!F130*'Дополнительная комплектация'!$AS$1,'Дополнительная комплектация'!$AS$3)</f>
        <v>5973</v>
      </c>
      <c r="G130" s="57">
        <f>CEILING('Шкафы Al 2'!G130*'Дополнительная комплектация'!$AS$1,'Дополнительная комплектация'!$AS$3)</f>
        <v>6093</v>
      </c>
      <c r="H130" s="57">
        <f>CEILING('Шкафы Al 2'!H130*'Дополнительная комплектация'!$AS$1,'Дополнительная комплектация'!$AS$3)</f>
        <v>6253</v>
      </c>
      <c r="I130" s="57">
        <f>CEILING('Шкафы Al 2'!I130*'Дополнительная комплектация'!$AS$1,'Дополнительная комплектация'!$AS$3)</f>
        <v>6493</v>
      </c>
      <c r="J130" s="56">
        <f>CEILING('Шкафы Al 2'!J130*'Дополнительная комплектация'!$AS$1,'Дополнительная комплектация'!$AS$3)</f>
        <v>440</v>
      </c>
      <c r="K130" s="56">
        <f>CEILING('Шкафы Al 2'!K130*'Дополнительная комплектация'!$AS$1,'Дополнительная комплектация'!$AS$3)</f>
        <v>24</v>
      </c>
      <c r="L130" s="56">
        <f>CEILING('Шкафы Al 2'!L130*'Дополнительная комплектация'!$AS$1,'Дополнительная комплектация'!$AS$3)</f>
        <v>75</v>
      </c>
      <c r="M130" s="56">
        <f>CEILING('Шкафы Al 2'!M130*'Дополнительная комплектация'!$AS$1,'Дополнительная комплектация'!$AS$3)</f>
        <v>93</v>
      </c>
      <c r="N130" s="56">
        <f>CEILING('Шкафы Al 2'!N130*'Дополнительная комплектация'!$AS$1,'Дополнительная комплектация'!$AS$3)</f>
        <v>131</v>
      </c>
      <c r="O130" s="56">
        <f>CEILING('Шкафы Al 2'!O130*'Дополнительная комплектация'!$AS$1,'Дополнительная комплектация'!$AS$3)</f>
        <v>410</v>
      </c>
      <c r="P130" s="56">
        <f>CEILING('Шкафы Al 2'!P130*'Дополнительная комплектация'!$AS$1,'Дополнительная комплектация'!$AS$3)</f>
        <v>455</v>
      </c>
      <c r="Q130" s="56">
        <f>CEILING('Шкафы Al 2'!Q130*'Дополнительная комплектация'!$AS$1,'Дополнительная комплектация'!$AS$3)</f>
        <v>697</v>
      </c>
    </row>
    <row r="131" spans="1:17" ht="36" customHeight="1">
      <c r="A131" s="490"/>
      <c r="B131" s="62" t="s">
        <v>702</v>
      </c>
      <c r="C131" s="475"/>
      <c r="D131" s="57">
        <f>CEILING('Шкафы Al 2'!D131*'Дополнительная комплектация'!$AS$1,'Дополнительная комплектация'!$AS$3)</f>
        <v>6075</v>
      </c>
      <c r="E131" s="57">
        <f>CEILING('Шкафы Al 2'!E131*'Дополнительная комплектация'!$AS$1,'Дополнительная комплектация'!$AS$3)</f>
        <v>6235</v>
      </c>
      <c r="F131" s="57">
        <f>CEILING('Шкафы Al 2'!F131*'Дополнительная комплектация'!$AS$1,'Дополнительная комплектация'!$AS$3)</f>
        <v>6335</v>
      </c>
      <c r="G131" s="57">
        <f>CEILING('Шкафы Al 2'!G131*'Дополнительная комплектация'!$AS$1,'Дополнительная комплектация'!$AS$3)</f>
        <v>6455</v>
      </c>
      <c r="H131" s="57">
        <f>CEILING('Шкафы Al 2'!H131*'Дополнительная комплектация'!$AS$1,'Дополнительная комплектация'!$AS$3)</f>
        <v>6615</v>
      </c>
      <c r="I131" s="57">
        <f>CEILING('Шкафы Al 2'!I131*'Дополнительная комплектация'!$AS$1,'Дополнительная комплектация'!$AS$3)</f>
        <v>6855</v>
      </c>
      <c r="J131" s="56">
        <f>CEILING('Шкафы Al 2'!J131*'Дополнительная комплектация'!$AS$1,'Дополнительная комплектация'!$AS$3)</f>
        <v>440</v>
      </c>
      <c r="K131" s="56">
        <f>CEILING('Шкафы Al 2'!K131*'Дополнительная комплектация'!$AS$1,'Дополнительная комплектация'!$AS$3)</f>
        <v>28</v>
      </c>
      <c r="L131" s="56">
        <f>CEILING('Шкафы Al 2'!L131*'Дополнительная комплектация'!$AS$1,'Дополнительная комплектация'!$AS$3)</f>
        <v>87</v>
      </c>
      <c r="M131" s="56">
        <f>CEILING('Шкафы Al 2'!M131*'Дополнительная комплектация'!$AS$1,'Дополнительная комплектация'!$AS$3)</f>
        <v>107</v>
      </c>
      <c r="N131" s="56">
        <f>CEILING('Шкафы Al 2'!N131*'Дополнительная комплектация'!$AS$1,'Дополнительная комплектация'!$AS$3)</f>
        <v>151</v>
      </c>
      <c r="O131" s="56">
        <f>CEILING('Шкафы Al 2'!O131*'Дополнительная комплектация'!$AS$1,'Дополнительная комплектация'!$AS$3)</f>
        <v>473</v>
      </c>
      <c r="P131" s="56">
        <f>CEILING('Шкафы Al 2'!P131*'Дополнительная комплектация'!$AS$1,'Дополнительная комплектация'!$AS$3)</f>
        <v>525</v>
      </c>
      <c r="Q131" s="56">
        <f>CEILING('Шкафы Al 2'!Q131*'Дополнительная комплектация'!$AS$1,'Дополнительная комплектация'!$AS$3)</f>
        <v>803</v>
      </c>
    </row>
    <row r="132" spans="1:17" ht="39.75" customHeight="1">
      <c r="A132" s="490"/>
      <c r="B132" s="62" t="s">
        <v>684</v>
      </c>
      <c r="C132" s="474" t="s">
        <v>683</v>
      </c>
      <c r="D132" s="57">
        <f>CEILING('Шкафы Al 2'!D132*'Дополнительная комплектация'!$AS$1,'Дополнительная комплектация'!$AS$3)</f>
        <v>8423</v>
      </c>
      <c r="E132" s="57">
        <f>CEILING('Шкафы Al 2'!E132*'Дополнительная комплектация'!$AS$1,'Дополнительная комплектация'!$AS$3)</f>
        <v>8583</v>
      </c>
      <c r="F132" s="57">
        <f>CEILING('Шкафы Al 2'!F132*'Дополнительная комплектация'!$AS$1,'Дополнительная комплектация'!$AS$3)</f>
        <v>8683</v>
      </c>
      <c r="G132" s="57">
        <f>CEILING('Шкафы Al 2'!G132*'Дополнительная комплектация'!$AS$1,'Дополнительная комплектация'!$AS$3)</f>
        <v>8803</v>
      </c>
      <c r="H132" s="57">
        <f>CEILING('Шкафы Al 2'!H132*'Дополнительная комплектация'!$AS$1,'Дополнительная комплектация'!$AS$3)</f>
        <v>8963</v>
      </c>
      <c r="I132" s="57">
        <f>CEILING('Шкафы Al 2'!I132*'Дополнительная комплектация'!$AS$1,'Дополнительная комплектация'!$AS$3)</f>
        <v>9203</v>
      </c>
      <c r="J132" s="56">
        <f>CEILING('Шкафы Al 2'!J132*'Дополнительная комплектация'!$AS$1,'Дополнительная комплектация'!$AS$3)</f>
        <v>440</v>
      </c>
      <c r="K132" s="56">
        <f>CEILING('Шкафы Al 2'!K132*'Дополнительная комплектация'!$AS$1,'Дополнительная комплектация'!$AS$3)</f>
        <v>24</v>
      </c>
      <c r="L132" s="56">
        <f>CEILING('Шкафы Al 2'!L132*'Дополнительная комплектация'!$AS$1,'Дополнительная комплектация'!$AS$3)</f>
        <v>75</v>
      </c>
      <c r="M132" s="56">
        <f>CEILING('Шкафы Al 2'!M132*'Дополнительная комплектация'!$AS$1,'Дополнительная комплектация'!$AS$3)</f>
        <v>93</v>
      </c>
      <c r="N132" s="56">
        <f>CEILING('Шкафы Al 2'!N132*'Дополнительная комплектация'!$AS$1,'Дополнительная комплектация'!$AS$3)</f>
        <v>131</v>
      </c>
      <c r="O132" s="56">
        <f>CEILING('Шкафы Al 2'!O132*'Дополнительная комплектация'!$AS$1,'Дополнительная комплектация'!$AS$3)</f>
        <v>410</v>
      </c>
      <c r="P132" s="56">
        <f>CEILING('Шкафы Al 2'!P132*'Дополнительная комплектация'!$AS$1,'Дополнительная комплектация'!$AS$3)</f>
        <v>455</v>
      </c>
      <c r="Q132" s="56">
        <f>CEILING('Шкафы Al 2'!Q132*'Дополнительная комплектация'!$AS$1,'Дополнительная комплектация'!$AS$3)</f>
        <v>697</v>
      </c>
    </row>
    <row r="133" spans="1:17" ht="39.75" customHeight="1">
      <c r="A133" s="490"/>
      <c r="B133" s="59" t="s">
        <v>682</v>
      </c>
      <c r="C133" s="475"/>
      <c r="D133" s="57">
        <f>CEILING('Шкафы Al 2'!D133*'Дополнительная комплектация'!$AS$1,'Дополнительная комплектация'!$AS$3)</f>
        <v>8785</v>
      </c>
      <c r="E133" s="57">
        <f>CEILING('Шкафы Al 2'!E133*'Дополнительная комплектация'!$AS$1,'Дополнительная комплектация'!$AS$3)</f>
        <v>8945</v>
      </c>
      <c r="F133" s="57">
        <f>CEILING('Шкафы Al 2'!F133*'Дополнительная комплектация'!$AS$1,'Дополнительная комплектация'!$AS$3)</f>
        <v>9045</v>
      </c>
      <c r="G133" s="57">
        <f>CEILING('Шкафы Al 2'!G133*'Дополнительная комплектация'!$AS$1,'Дополнительная комплектация'!$AS$3)</f>
        <v>9165</v>
      </c>
      <c r="H133" s="57">
        <f>CEILING('Шкафы Al 2'!H133*'Дополнительная комплектация'!$AS$1,'Дополнительная комплектация'!$AS$3)</f>
        <v>9325</v>
      </c>
      <c r="I133" s="57">
        <f>CEILING('Шкафы Al 2'!I133*'Дополнительная комплектация'!$AS$1,'Дополнительная комплектация'!$AS$3)</f>
        <v>9565</v>
      </c>
      <c r="J133" s="56">
        <f>CEILING('Шкафы Al 2'!J133*'Дополнительная комплектация'!$AS$1,'Дополнительная комплектация'!$AS$3)</f>
        <v>440</v>
      </c>
      <c r="K133" s="56">
        <f>CEILING('Шкафы Al 2'!K133*'Дополнительная комплектация'!$AS$1,'Дополнительная комплектация'!$AS$3)</f>
        <v>28</v>
      </c>
      <c r="L133" s="56">
        <f>CEILING('Шкафы Al 2'!L133*'Дополнительная комплектация'!$AS$1,'Дополнительная комплектация'!$AS$3)</f>
        <v>87</v>
      </c>
      <c r="M133" s="56">
        <f>CEILING('Шкафы Al 2'!M133*'Дополнительная комплектация'!$AS$1,'Дополнительная комплектация'!$AS$3)</f>
        <v>107</v>
      </c>
      <c r="N133" s="56">
        <f>CEILING('Шкафы Al 2'!N133*'Дополнительная комплектация'!$AS$1,'Дополнительная комплектация'!$AS$3)</f>
        <v>151</v>
      </c>
      <c r="O133" s="56">
        <f>CEILING('Шкафы Al 2'!O133*'Дополнительная комплектация'!$AS$1,'Дополнительная комплектация'!$AS$3)</f>
        <v>473</v>
      </c>
      <c r="P133" s="56">
        <f>CEILING('Шкафы Al 2'!P133*'Дополнительная комплектация'!$AS$1,'Дополнительная комплектация'!$AS$3)</f>
        <v>525</v>
      </c>
      <c r="Q133" s="56">
        <f>CEILING('Шкафы Al 2'!Q133*'Дополнительная комплектация'!$AS$1,'Дополнительная комплектация'!$AS$3)</f>
        <v>803</v>
      </c>
    </row>
    <row r="134" spans="1:17" ht="16.5" customHeight="1">
      <c r="A134" s="100"/>
      <c r="B134" s="86"/>
      <c r="C134" s="503" t="s">
        <v>660</v>
      </c>
      <c r="D134" s="503"/>
      <c r="E134" s="503"/>
      <c r="F134" s="503"/>
      <c r="G134" s="503"/>
      <c r="H134" s="503"/>
      <c r="I134" s="503"/>
      <c r="J134" s="503"/>
      <c r="K134" s="503"/>
      <c r="L134" s="503"/>
      <c r="M134" s="72"/>
      <c r="N134" s="72"/>
      <c r="O134" s="72"/>
      <c r="P134" s="72"/>
    </row>
    <row r="135" spans="1:17" ht="12.75" customHeight="1">
      <c r="A135" s="494"/>
      <c r="B135" s="485" t="s">
        <v>658</v>
      </c>
      <c r="C135" s="63" t="s">
        <v>645</v>
      </c>
      <c r="D135" s="57">
        <f>CEILING('Шкафы Al 2'!D135*'Дополнительная комплектация'!$AS$1,'Дополнительная комплектация'!$AS$3)</f>
        <v>5830</v>
      </c>
      <c r="E135" s="57">
        <f>CEILING('Шкафы Al 2'!E135*'Дополнительная комплектация'!$AS$1,'Дополнительная комплектация'!$AS$3)</f>
        <v>5970</v>
      </c>
      <c r="F135" s="57">
        <f>CEILING('Шкафы Al 2'!F135*'Дополнительная комплектация'!$AS$1,'Дополнительная комплектация'!$AS$3)</f>
        <v>6040</v>
      </c>
      <c r="G135" s="57">
        <f>CEILING('Шкафы Al 2'!G135*'Дополнительная комплектация'!$AS$1,'Дополнительная комплектация'!$AS$3)</f>
        <v>6130</v>
      </c>
      <c r="H135" s="57">
        <f>CEILING('Шкафы Al 2'!H135*'Дополнительная комплектация'!$AS$1,'Дополнительная комплектация'!$AS$3)</f>
        <v>6220</v>
      </c>
      <c r="I135" s="57">
        <f>CEILING('Шкафы Al 2'!I135*'Дополнительная комплектация'!$AS$1,'Дополнительная комплектация'!$AS$3)</f>
        <v>6370</v>
      </c>
      <c r="J135" s="56"/>
      <c r="K135" s="56">
        <f>CEILING('Шкафы Al 2'!K135*'Дополнительная комплектация'!$AS$1,'Дополнительная комплектация'!$AS$3)</f>
        <v>10</v>
      </c>
      <c r="L135" s="56">
        <f>CEILING('Шкафы Al 2'!L135*'Дополнительная комплектация'!$AS$1,'Дополнительная комплектация'!$AS$3)</f>
        <v>30</v>
      </c>
      <c r="M135" s="56">
        <f>CEILING('Шкафы Al 2'!M135*'Дополнительная комплектация'!$AS$1,'Дополнительная комплектация'!$AS$3)</f>
        <v>38</v>
      </c>
      <c r="N135" s="56">
        <f>CEILING('Шкафы Al 2'!N135*'Дополнительная комплектация'!$AS$1,'Дополнительная комплектация'!$AS$3)</f>
        <v>53</v>
      </c>
      <c r="O135" s="56">
        <f>CEILING('Шкафы Al 2'!O135*'Дополнительная комплектация'!$AS$1,'Дополнительная комплектация'!$AS$3)</f>
        <v>167</v>
      </c>
      <c r="P135" s="56">
        <f>CEILING('Шкафы Al 2'!P135*'Дополнительная комплектация'!$AS$1,'Дополнительная комплектация'!$AS$3)</f>
        <v>185</v>
      </c>
      <c r="Q135" s="56">
        <f>CEILING('Шкафы Al 2'!Q135*'Дополнительная комплектация'!$AS$1,'Дополнительная комплектация'!$AS$3)</f>
        <v>262</v>
      </c>
    </row>
    <row r="136" spans="1:17" ht="12.75" customHeight="1">
      <c r="A136" s="494"/>
      <c r="B136" s="485"/>
      <c r="C136" s="63" t="s">
        <v>656</v>
      </c>
      <c r="D136" s="57">
        <f>CEILING('Шкафы Al 2'!D136*'Дополнительная комплектация'!$AS$1,'Дополнительная комплектация'!$AS$3)</f>
        <v>5991</v>
      </c>
      <c r="E136" s="57">
        <f>CEILING('Шкафы Al 2'!E136*'Дополнительная комплектация'!$AS$1,'Дополнительная комплектация'!$AS$3)</f>
        <v>6141</v>
      </c>
      <c r="F136" s="57">
        <f>CEILING('Шкафы Al 2'!F136*'Дополнительная комплектация'!$AS$1,'Дополнительная комплектация'!$AS$3)</f>
        <v>6221</v>
      </c>
      <c r="G136" s="57">
        <f>CEILING('Шкафы Al 2'!G136*'Дополнительная комплектация'!$AS$1,'Дополнительная комплектация'!$AS$3)</f>
        <v>6341</v>
      </c>
      <c r="H136" s="57">
        <f>CEILING('Шкафы Al 2'!H136*'Дополнительная комплектация'!$AS$1,'Дополнительная комплектация'!$AS$3)</f>
        <v>6431</v>
      </c>
      <c r="I136" s="57">
        <f>CEILING('Шкафы Al 2'!I136*'Дополнительная комплектация'!$AS$1,'Дополнительная комплектация'!$AS$3)</f>
        <v>6591</v>
      </c>
      <c r="J136" s="56"/>
      <c r="K136" s="56">
        <f>CEILING('Шкафы Al 2'!K136*'Дополнительная комплектация'!$AS$1,'Дополнительная комплектация'!$AS$3)</f>
        <v>11</v>
      </c>
      <c r="L136" s="56">
        <f>CEILING('Шкафы Al 2'!L136*'Дополнительная комплектация'!$AS$1,'Дополнительная комплектация'!$AS$3)</f>
        <v>36</v>
      </c>
      <c r="M136" s="56">
        <f>CEILING('Шкафы Al 2'!M136*'Дополнительная комплектация'!$AS$1,'Дополнительная комплектация'!$AS$3)</f>
        <v>44</v>
      </c>
      <c r="N136" s="56">
        <f>CEILING('Шкафы Al 2'!N136*'Дополнительная комплектация'!$AS$1,'Дополнительная комплектация'!$AS$3)</f>
        <v>62</v>
      </c>
      <c r="O136" s="56">
        <f>CEILING('Шкафы Al 2'!O136*'Дополнительная комплектация'!$AS$1,'Дополнительная комплектация'!$AS$3)</f>
        <v>195</v>
      </c>
      <c r="P136" s="56">
        <f>CEILING('Шкафы Al 2'!P136*'Дополнительная комплектация'!$AS$1,'Дополнительная комплектация'!$AS$3)</f>
        <v>217</v>
      </c>
      <c r="Q136" s="56">
        <f>CEILING('Шкафы Al 2'!Q136*'Дополнительная комплектация'!$AS$1,'Дополнительная комплектация'!$AS$3)</f>
        <v>319</v>
      </c>
    </row>
    <row r="137" spans="1:17" ht="12.75" customHeight="1">
      <c r="A137" s="494"/>
      <c r="B137" s="485"/>
      <c r="C137" s="63" t="s">
        <v>655</v>
      </c>
      <c r="D137" s="57">
        <f>CEILING('Шкафы Al 2'!D137*'Дополнительная комплектация'!$AS$1,'Дополнительная комплектация'!$AS$3)</f>
        <v>6101</v>
      </c>
      <c r="E137" s="57">
        <f>CEILING('Шкафы Al 2'!E137*'Дополнительная комплектация'!$AS$1,'Дополнительная комплектация'!$AS$3)</f>
        <v>6281</v>
      </c>
      <c r="F137" s="57">
        <f>CEILING('Шкафы Al 2'!F137*'Дополнительная комплектация'!$AS$1,'Дополнительная комплектация'!$AS$3)</f>
        <v>6371</v>
      </c>
      <c r="G137" s="57">
        <f>CEILING('Шкафы Al 2'!G137*'Дополнительная комплектация'!$AS$1,'Дополнительная комплектация'!$AS$3)</f>
        <v>6501</v>
      </c>
      <c r="H137" s="57">
        <f>CEILING('Шкафы Al 2'!H137*'Дополнительная комплектация'!$AS$1,'Дополнительная комплектация'!$AS$3)</f>
        <v>6601</v>
      </c>
      <c r="I137" s="57">
        <f>CEILING('Шкафы Al 2'!I137*'Дополнительная комплектация'!$AS$1,'Дополнительная комплектация'!$AS$3)</f>
        <v>6771</v>
      </c>
      <c r="J137" s="56"/>
      <c r="K137" s="56">
        <f>CEILING('Шкафы Al 2'!K137*'Дополнительная комплектация'!$AS$1,'Дополнительная комплектация'!$AS$3)</f>
        <v>13</v>
      </c>
      <c r="L137" s="56">
        <f>CEILING('Шкафы Al 2'!L137*'Дополнительная комплектация'!$AS$1,'Дополнительная комплектация'!$AS$3)</f>
        <v>41</v>
      </c>
      <c r="M137" s="56">
        <f>CEILING('Шкафы Al 2'!M137*'Дополнительная комплектация'!$AS$1,'Дополнительная комплектация'!$AS$3)</f>
        <v>50</v>
      </c>
      <c r="N137" s="56">
        <f>CEILING('Шкафы Al 2'!N137*'Дополнительная комплектация'!$AS$1,'Дополнительная комплектация'!$AS$3)</f>
        <v>71</v>
      </c>
      <c r="O137" s="56">
        <f>CEILING('Шкафы Al 2'!O137*'Дополнительная комплектация'!$AS$1,'Дополнительная комплектация'!$AS$3)</f>
        <v>223</v>
      </c>
      <c r="P137" s="56">
        <f>CEILING('Шкафы Al 2'!P137*'Дополнительная комплектация'!$AS$1,'Дополнительная комплектация'!$AS$3)</f>
        <v>248</v>
      </c>
      <c r="Q137" s="56">
        <f>CEILING('Шкафы Al 2'!Q137*'Дополнительная комплектация'!$AS$1,'Дополнительная комплектация'!$AS$3)</f>
        <v>375</v>
      </c>
    </row>
    <row r="138" spans="1:17" ht="12.75" customHeight="1">
      <c r="A138" s="494"/>
      <c r="B138" s="485"/>
      <c r="C138" s="63" t="s">
        <v>654</v>
      </c>
      <c r="D138" s="57">
        <f>CEILING('Шкафы Al 2'!D138*'Дополнительная комплектация'!$AS$1,'Дополнительная комплектация'!$AS$3)</f>
        <v>6243</v>
      </c>
      <c r="E138" s="57">
        <f>CEILING('Шкафы Al 2'!E138*'Дополнительная комплектация'!$AS$1,'Дополнительная комплектация'!$AS$3)</f>
        <v>6433</v>
      </c>
      <c r="F138" s="57">
        <f>CEILING('Шкафы Al 2'!F138*'Дополнительная комплектация'!$AS$1,'Дополнительная комплектация'!$AS$3)</f>
        <v>6543</v>
      </c>
      <c r="G138" s="57">
        <f>CEILING('Шкафы Al 2'!G138*'Дополнительная комплектация'!$AS$1,'Дополнительная комплектация'!$AS$3)</f>
        <v>6683</v>
      </c>
      <c r="H138" s="57">
        <f>CEILING('Шкафы Al 2'!H138*'Дополнительная комплектация'!$AS$1,'Дополнительная комплектация'!$AS$3)</f>
        <v>6793</v>
      </c>
      <c r="I138" s="57">
        <f>CEILING('Шкафы Al 2'!I138*'Дополнительная комплектация'!$AS$1,'Дополнительная комплектация'!$AS$3)</f>
        <v>6983</v>
      </c>
      <c r="J138" s="56"/>
      <c r="K138" s="56">
        <f>CEILING('Шкафы Al 2'!K138*'Дополнительная комплектация'!$AS$1,'Дополнительная комплектация'!$AS$3)</f>
        <v>15</v>
      </c>
      <c r="L138" s="56">
        <f>CEILING('Шкафы Al 2'!L138*'Дополнительная комплектация'!$AS$1,'Дополнительная комплектация'!$AS$3)</f>
        <v>46</v>
      </c>
      <c r="M138" s="56">
        <f>CEILING('Шкафы Al 2'!M138*'Дополнительная комплектация'!$AS$1,'Дополнительная комплектация'!$AS$3)</f>
        <v>57</v>
      </c>
      <c r="N138" s="56">
        <f>CEILING('Шкафы Al 2'!N138*'Дополнительная комплектация'!$AS$1,'Дополнительная комплектация'!$AS$3)</f>
        <v>80</v>
      </c>
      <c r="O138" s="56">
        <f>CEILING('Шкафы Al 2'!O138*'Дополнительная комплектация'!$AS$1,'Дополнительная комплектация'!$AS$3)</f>
        <v>252</v>
      </c>
      <c r="P138" s="56">
        <f>CEILING('Шкафы Al 2'!P138*'Дополнительная комплектация'!$AS$1,'Дополнительная комплектация'!$AS$3)</f>
        <v>280</v>
      </c>
      <c r="Q138" s="56">
        <f>CEILING('Шкафы Al 2'!Q138*'Дополнительная комплектация'!$AS$1,'Дополнительная комплектация'!$AS$3)</f>
        <v>432</v>
      </c>
    </row>
    <row r="139" spans="1:17" ht="12.75" customHeight="1">
      <c r="A139" s="494"/>
      <c r="B139" s="485"/>
      <c r="C139" s="63" t="s">
        <v>653</v>
      </c>
      <c r="D139" s="57">
        <f>CEILING('Шкафы Al 2'!D139*'Дополнительная комплектация'!$AS$1,'Дополнительная комплектация'!$AS$3)</f>
        <v>6364</v>
      </c>
      <c r="E139" s="57">
        <f>CEILING('Шкафы Al 2'!E139*'Дополнительная комплектация'!$AS$1,'Дополнительная комплектация'!$AS$3)</f>
        <v>6584</v>
      </c>
      <c r="F139" s="57">
        <f>CEILING('Шкафы Al 2'!F139*'Дополнительная комплектация'!$AS$1,'Дополнительная комплектация'!$AS$3)</f>
        <v>6704</v>
      </c>
      <c r="G139" s="57">
        <f>CEILING('Шкафы Al 2'!G139*'Дополнительная комплектация'!$AS$1,'Дополнительная комплектация'!$AS$3)</f>
        <v>6864</v>
      </c>
      <c r="H139" s="57">
        <f>CEILING('Шкафы Al 2'!H139*'Дополнительная комплектация'!$AS$1,'Дополнительная комплектация'!$AS$3)</f>
        <v>6974</v>
      </c>
      <c r="I139" s="57">
        <f>CEILING('Шкафы Al 2'!I139*'Дополнительная комплектация'!$AS$1,'Дополнительная комплектация'!$AS$3)</f>
        <v>7174</v>
      </c>
      <c r="J139" s="56"/>
      <c r="K139" s="56">
        <f>CEILING('Шкафы Al 2'!K139*'Дополнительная комплектация'!$AS$1,'Дополнительная комплектация'!$AS$3)</f>
        <v>16</v>
      </c>
      <c r="L139" s="56">
        <f>CEILING('Шкафы Al 2'!L139*'Дополнительная комплектация'!$AS$1,'Дополнительная комплектация'!$AS$3)</f>
        <v>51</v>
      </c>
      <c r="M139" s="56">
        <f>CEILING('Шкафы Al 2'!M139*'Дополнительная комплектация'!$AS$1,'Дополнительная комплектация'!$AS$3)</f>
        <v>63</v>
      </c>
      <c r="N139" s="56">
        <f>CEILING('Шкафы Al 2'!N139*'Дополнительная комплектация'!$AS$1,'Дополнительная комплектация'!$AS$3)</f>
        <v>89</v>
      </c>
      <c r="O139" s="56">
        <f>CEILING('Шкафы Al 2'!O139*'Дополнительная комплектация'!$AS$1,'Дополнительная комплектация'!$AS$3)</f>
        <v>280</v>
      </c>
      <c r="P139" s="56">
        <f>CEILING('Шкафы Al 2'!P139*'Дополнительная комплектация'!$AS$1,'Дополнительная комплектация'!$AS$3)</f>
        <v>311</v>
      </c>
      <c r="Q139" s="56">
        <f>CEILING('Шкафы Al 2'!Q139*'Дополнительная комплектация'!$AS$1,'Дополнительная комплектация'!$AS$3)</f>
        <v>488</v>
      </c>
    </row>
    <row r="140" spans="1:17" ht="12.75" customHeight="1">
      <c r="A140" s="494"/>
      <c r="B140" s="485" t="s">
        <v>657</v>
      </c>
      <c r="C140" s="63" t="s">
        <v>645</v>
      </c>
      <c r="D140" s="57">
        <f>CEILING('Шкафы Al 2'!D140*'Дополнительная комплектация'!$AS$1,'Дополнительная комплектация'!$AS$3)</f>
        <v>6424</v>
      </c>
      <c r="E140" s="57">
        <f>CEILING('Шкафы Al 2'!E140*'Дополнительная комплектация'!$AS$1,'Дополнительная комплектация'!$AS$3)</f>
        <v>6424</v>
      </c>
      <c r="F140" s="57">
        <f>CEILING('Шкафы Al 2'!F140*'Дополнительная комплектация'!$AS$1,'Дополнительная комплектация'!$AS$3)</f>
        <v>6424</v>
      </c>
      <c r="G140" s="57">
        <f>CEILING('Шкафы Al 2'!G140*'Дополнительная комплектация'!$AS$1,'Дополнительная комплектация'!$AS$3)</f>
        <v>6424</v>
      </c>
      <c r="H140" s="57">
        <f>CEILING('Шкафы Al 2'!H140*'Дополнительная комплектация'!$AS$1,'Дополнительная комплектация'!$AS$3)</f>
        <v>6424</v>
      </c>
      <c r="I140" s="57">
        <f>CEILING('Шкафы Al 2'!I140*'Дополнительная комплектация'!$AS$1,'Дополнительная комплектация'!$AS$3)</f>
        <v>6424</v>
      </c>
      <c r="J140" s="57"/>
      <c r="K140" s="56">
        <f>CEILING('Шкафы Al 2'!K140*'Дополнительная комплектация'!$AS$1,'Дополнительная комплектация'!$AS$3)</f>
        <v>20</v>
      </c>
      <c r="L140" s="56">
        <f>CEILING('Шкафы Al 2'!L140*'Дополнительная комплектация'!$AS$1,'Дополнительная комплектация'!$AS$3)</f>
        <v>60</v>
      </c>
      <c r="M140" s="56">
        <f>CEILING('Шкафы Al 2'!M140*'Дополнительная комплектация'!$AS$1,'Дополнительная комплектация'!$AS$3)</f>
        <v>76</v>
      </c>
      <c r="N140" s="56">
        <f>CEILING('Шкафы Al 2'!N140*'Дополнительная комплектация'!$AS$1,'Дополнительная комплектация'!$AS$3)</f>
        <v>106</v>
      </c>
      <c r="O140" s="56">
        <f>CEILING('Шкафы Al 2'!O140*'Дополнительная комплектация'!$AS$1,'Дополнительная комплектация'!$AS$3)</f>
        <v>334</v>
      </c>
      <c r="P140" s="56">
        <f>CEILING('Шкафы Al 2'!P140*'Дополнительная комплектация'!$AS$1,'Дополнительная комплектация'!$AS$3)</f>
        <v>370</v>
      </c>
      <c r="Q140" s="56">
        <f>CEILING('Шкафы Al 2'!Q140*'Дополнительная комплектация'!$AS$1,'Дополнительная комплектация'!$AS$3)</f>
        <v>524</v>
      </c>
    </row>
    <row r="141" spans="1:17" ht="12.75" customHeight="1">
      <c r="A141" s="494"/>
      <c r="B141" s="485"/>
      <c r="C141" s="63" t="s">
        <v>656</v>
      </c>
      <c r="D141" s="57">
        <f>CEILING('Шкафы Al 2'!D141*'Дополнительная комплектация'!$AS$1,'Дополнительная комплектация'!$AS$3)</f>
        <v>6614</v>
      </c>
      <c r="E141" s="57">
        <f>CEILING('Шкафы Al 2'!E141*'Дополнительная комплектация'!$AS$1,'Дополнительная комплектация'!$AS$3)</f>
        <v>6614</v>
      </c>
      <c r="F141" s="57">
        <f>CEILING('Шкафы Al 2'!F141*'Дополнительная комплектация'!$AS$1,'Дополнительная комплектация'!$AS$3)</f>
        <v>6614</v>
      </c>
      <c r="G141" s="57">
        <f>CEILING('Шкафы Al 2'!G141*'Дополнительная комплектация'!$AS$1,'Дополнительная комплектация'!$AS$3)</f>
        <v>6614</v>
      </c>
      <c r="H141" s="57">
        <f>CEILING('Шкафы Al 2'!H141*'Дополнительная комплектация'!$AS$1,'Дополнительная комплектация'!$AS$3)</f>
        <v>6614</v>
      </c>
      <c r="I141" s="57">
        <f>CEILING('Шкафы Al 2'!I141*'Дополнительная комплектация'!$AS$1,'Дополнительная комплектация'!$AS$3)</f>
        <v>6614</v>
      </c>
      <c r="J141" s="57"/>
      <c r="K141" s="56">
        <f>CEILING('Шкафы Al 2'!K141*'Дополнительная комплектация'!$AS$1,'Дополнительная комплектация'!$AS$3)</f>
        <v>22</v>
      </c>
      <c r="L141" s="56">
        <f>CEILING('Шкафы Al 2'!L141*'Дополнительная комплектация'!$AS$1,'Дополнительная комплектация'!$AS$3)</f>
        <v>72</v>
      </c>
      <c r="M141" s="56">
        <f>CEILING('Шкафы Al 2'!M141*'Дополнительная комплектация'!$AS$1,'Дополнительная комплектация'!$AS$3)</f>
        <v>88</v>
      </c>
      <c r="N141" s="56">
        <f>CEILING('Шкафы Al 2'!N141*'Дополнительная комплектация'!$AS$1,'Дополнительная комплектация'!$AS$3)</f>
        <v>124</v>
      </c>
      <c r="O141" s="56">
        <f>CEILING('Шкафы Al 2'!O141*'Дополнительная комплектация'!$AS$1,'Дополнительная комплектация'!$AS$3)</f>
        <v>390</v>
      </c>
      <c r="P141" s="56">
        <f>CEILING('Шкафы Al 2'!P141*'Дополнительная комплектация'!$AS$1,'Дополнительная комплектация'!$AS$3)</f>
        <v>434</v>
      </c>
      <c r="Q141" s="56">
        <f>CEILING('Шкафы Al 2'!Q141*'Дополнительная комплектация'!$AS$1,'Дополнительная комплектация'!$AS$3)</f>
        <v>638</v>
      </c>
    </row>
    <row r="142" spans="1:17" ht="12.75" customHeight="1">
      <c r="A142" s="494"/>
      <c r="B142" s="485"/>
      <c r="C142" s="63" t="s">
        <v>655</v>
      </c>
      <c r="D142" s="57">
        <f>CEILING('Шкафы Al 2'!D142*'Дополнительная комплектация'!$AS$1,'Дополнительная комплектация'!$AS$3)</f>
        <v>6763</v>
      </c>
      <c r="E142" s="57">
        <f>CEILING('Шкафы Al 2'!E142*'Дополнительная комплектация'!$AS$1,'Дополнительная комплектация'!$AS$3)</f>
        <v>6763</v>
      </c>
      <c r="F142" s="57">
        <f>CEILING('Шкафы Al 2'!F142*'Дополнительная комплектация'!$AS$1,'Дополнительная комплектация'!$AS$3)</f>
        <v>6763</v>
      </c>
      <c r="G142" s="57">
        <f>CEILING('Шкафы Al 2'!G142*'Дополнительная комплектация'!$AS$1,'Дополнительная комплектация'!$AS$3)</f>
        <v>6763</v>
      </c>
      <c r="H142" s="57">
        <f>CEILING('Шкафы Al 2'!H142*'Дополнительная комплектация'!$AS$1,'Дополнительная комплектация'!$AS$3)</f>
        <v>6763</v>
      </c>
      <c r="I142" s="57">
        <f>CEILING('Шкафы Al 2'!I142*'Дополнительная комплектация'!$AS$1,'Дополнительная комплектация'!$AS$3)</f>
        <v>6763</v>
      </c>
      <c r="J142" s="57"/>
      <c r="K142" s="56">
        <f>CEILING('Шкафы Al 2'!K142*'Дополнительная комплектация'!$AS$1,'Дополнительная комплектация'!$AS$3)</f>
        <v>26</v>
      </c>
      <c r="L142" s="56">
        <f>CEILING('Шкафы Al 2'!L142*'Дополнительная комплектация'!$AS$1,'Дополнительная комплектация'!$AS$3)</f>
        <v>82</v>
      </c>
      <c r="M142" s="56">
        <f>CEILING('Шкафы Al 2'!M142*'Дополнительная комплектация'!$AS$1,'Дополнительная комплектация'!$AS$3)</f>
        <v>100</v>
      </c>
      <c r="N142" s="56">
        <f>CEILING('Шкафы Al 2'!N142*'Дополнительная комплектация'!$AS$1,'Дополнительная комплектация'!$AS$3)</f>
        <v>142</v>
      </c>
      <c r="O142" s="56">
        <f>CEILING('Шкафы Al 2'!O142*'Дополнительная комплектация'!$AS$1,'Дополнительная комплектация'!$AS$3)</f>
        <v>446</v>
      </c>
      <c r="P142" s="56">
        <f>CEILING('Шкафы Al 2'!P142*'Дополнительная комплектация'!$AS$1,'Дополнительная комплектация'!$AS$3)</f>
        <v>496</v>
      </c>
      <c r="Q142" s="56">
        <f>CEILING('Шкафы Al 2'!Q142*'Дополнительная комплектация'!$AS$1,'Дополнительная комплектация'!$AS$3)</f>
        <v>750</v>
      </c>
    </row>
    <row r="143" spans="1:17" ht="12.75" customHeight="1">
      <c r="A143" s="494"/>
      <c r="B143" s="485"/>
      <c r="C143" s="63" t="s">
        <v>654</v>
      </c>
      <c r="D143" s="57">
        <f>CEILING('Шкафы Al 2'!D143*'Дополнительная комплектация'!$AS$1,'Дополнительная комплектация'!$AS$3)</f>
        <v>6934</v>
      </c>
      <c r="E143" s="57">
        <f>CEILING('Шкафы Al 2'!E143*'Дополнительная комплектация'!$AS$1,'Дополнительная комплектация'!$AS$3)</f>
        <v>6934</v>
      </c>
      <c r="F143" s="57">
        <f>CEILING('Шкафы Al 2'!F143*'Дополнительная комплектация'!$AS$1,'Дополнительная комплектация'!$AS$3)</f>
        <v>6934</v>
      </c>
      <c r="G143" s="57">
        <f>CEILING('Шкафы Al 2'!G143*'Дополнительная комплектация'!$AS$1,'Дополнительная комплектация'!$AS$3)</f>
        <v>6934</v>
      </c>
      <c r="H143" s="57">
        <f>CEILING('Шкафы Al 2'!H143*'Дополнительная комплектация'!$AS$1,'Дополнительная комплектация'!$AS$3)</f>
        <v>6934</v>
      </c>
      <c r="I143" s="57">
        <f>CEILING('Шкафы Al 2'!I143*'Дополнительная комплектация'!$AS$1,'Дополнительная комплектация'!$AS$3)</f>
        <v>6934</v>
      </c>
      <c r="J143" s="57"/>
      <c r="K143" s="56">
        <f>CEILING('Шкафы Al 2'!K143*'Дополнительная комплектация'!$AS$1,'Дополнительная комплектация'!$AS$3)</f>
        <v>30</v>
      </c>
      <c r="L143" s="56">
        <f>CEILING('Шкафы Al 2'!L143*'Дополнительная комплектация'!$AS$1,'Дополнительная комплектация'!$AS$3)</f>
        <v>92</v>
      </c>
      <c r="M143" s="56">
        <f>CEILING('Шкафы Al 2'!M143*'Дополнительная комплектация'!$AS$1,'Дополнительная комплектация'!$AS$3)</f>
        <v>114</v>
      </c>
      <c r="N143" s="56">
        <f>CEILING('Шкафы Al 2'!N143*'Дополнительная комплектация'!$AS$1,'Дополнительная комплектация'!$AS$3)</f>
        <v>160</v>
      </c>
      <c r="O143" s="56">
        <f>CEILING('Шкафы Al 2'!O143*'Дополнительная комплектация'!$AS$1,'Дополнительная комплектация'!$AS$3)</f>
        <v>504</v>
      </c>
      <c r="P143" s="56">
        <f>CEILING('Шкафы Al 2'!P143*'Дополнительная комплектация'!$AS$1,'Дополнительная комплектация'!$AS$3)</f>
        <v>560</v>
      </c>
      <c r="Q143" s="56">
        <f>CEILING('Шкафы Al 2'!Q143*'Дополнительная комплектация'!$AS$1,'Дополнительная комплектация'!$AS$3)</f>
        <v>864</v>
      </c>
    </row>
    <row r="144" spans="1:17" ht="12.75" customHeight="1">
      <c r="A144" s="494"/>
      <c r="B144" s="485"/>
      <c r="C144" s="63" t="s">
        <v>653</v>
      </c>
      <c r="D144" s="57">
        <f>CEILING('Шкафы Al 2'!D144*'Дополнительная комплектация'!$AS$1,'Дополнительная комплектация'!$AS$3)</f>
        <v>7098</v>
      </c>
      <c r="E144" s="57">
        <f>CEILING('Шкафы Al 2'!E144*'Дополнительная комплектация'!$AS$1,'Дополнительная комплектация'!$AS$3)</f>
        <v>7098</v>
      </c>
      <c r="F144" s="57">
        <f>CEILING('Шкафы Al 2'!F144*'Дополнительная комплектация'!$AS$1,'Дополнительная комплектация'!$AS$3)</f>
        <v>7098</v>
      </c>
      <c r="G144" s="57">
        <f>CEILING('Шкафы Al 2'!G144*'Дополнительная комплектация'!$AS$1,'Дополнительная комплектация'!$AS$3)</f>
        <v>7098</v>
      </c>
      <c r="H144" s="57">
        <f>CEILING('Шкафы Al 2'!H144*'Дополнительная комплектация'!$AS$1,'Дополнительная комплектация'!$AS$3)</f>
        <v>7098</v>
      </c>
      <c r="I144" s="57">
        <f>CEILING('Шкафы Al 2'!I144*'Дополнительная комплектация'!$AS$1,'Дополнительная комплектация'!$AS$3)</f>
        <v>7098</v>
      </c>
      <c r="J144" s="57"/>
      <c r="K144" s="56">
        <f>CEILING('Шкафы Al 2'!K144*'Дополнительная комплектация'!$AS$1,'Дополнительная комплектация'!$AS$3)</f>
        <v>32</v>
      </c>
      <c r="L144" s="56">
        <f>CEILING('Шкафы Al 2'!L144*'Дополнительная комплектация'!$AS$1,'Дополнительная комплектация'!$AS$3)</f>
        <v>102</v>
      </c>
      <c r="M144" s="56">
        <f>CEILING('Шкафы Al 2'!M144*'Дополнительная комплектация'!$AS$1,'Дополнительная комплектация'!$AS$3)</f>
        <v>126</v>
      </c>
      <c r="N144" s="56">
        <f>CEILING('Шкафы Al 2'!N144*'Дополнительная комплектация'!$AS$1,'Дополнительная комплектация'!$AS$3)</f>
        <v>178</v>
      </c>
      <c r="O144" s="56">
        <f>CEILING('Шкафы Al 2'!O144*'Дополнительная комплектация'!$AS$1,'Дополнительная комплектация'!$AS$3)</f>
        <v>560</v>
      </c>
      <c r="P144" s="56">
        <f>CEILING('Шкафы Al 2'!P144*'Дополнительная комплектация'!$AS$1,'Дополнительная комплектация'!$AS$3)</f>
        <v>622</v>
      </c>
      <c r="Q144" s="56">
        <f>CEILING('Шкафы Al 2'!Q144*'Дополнительная комплектация'!$AS$1,'Дополнительная комплектация'!$AS$3)</f>
        <v>976</v>
      </c>
    </row>
  </sheetData>
  <mergeCells count="70">
    <mergeCell ref="D3:D4"/>
    <mergeCell ref="D81:D82"/>
    <mergeCell ref="B64:B71"/>
    <mergeCell ref="J81:J82"/>
    <mergeCell ref="E81:E82"/>
    <mergeCell ref="F81:F82"/>
    <mergeCell ref="G81:G82"/>
    <mergeCell ref="C81:C82"/>
    <mergeCell ref="E3:E4"/>
    <mergeCell ref="F3:F4"/>
    <mergeCell ref="G3:G4"/>
    <mergeCell ref="B38:B43"/>
    <mergeCell ref="B44:B49"/>
    <mergeCell ref="B56:B63"/>
    <mergeCell ref="B3:B4"/>
    <mergeCell ref="C3:C4"/>
    <mergeCell ref="K81:Q81"/>
    <mergeCell ref="J3:J4"/>
    <mergeCell ref="K3:Q3"/>
    <mergeCell ref="H3:H4"/>
    <mergeCell ref="I3:I4"/>
    <mergeCell ref="H81:H82"/>
    <mergeCell ref="I81:I82"/>
    <mergeCell ref="A3:A4"/>
    <mergeCell ref="B90:B97"/>
    <mergeCell ref="A83:A89"/>
    <mergeCell ref="A50:A52"/>
    <mergeCell ref="A53:A55"/>
    <mergeCell ref="B81:B82"/>
    <mergeCell ref="A81:A82"/>
    <mergeCell ref="B5:B10"/>
    <mergeCell ref="B11:B16"/>
    <mergeCell ref="B17:B22"/>
    <mergeCell ref="B23:B27"/>
    <mergeCell ref="B28:B32"/>
    <mergeCell ref="A23:A32"/>
    <mergeCell ref="B50:B52"/>
    <mergeCell ref="B53:B55"/>
    <mergeCell ref="A56:A63"/>
    <mergeCell ref="A130:A131"/>
    <mergeCell ref="C130:C131"/>
    <mergeCell ref="A124:A129"/>
    <mergeCell ref="B124:B126"/>
    <mergeCell ref="B127:B129"/>
    <mergeCell ref="A118:A119"/>
    <mergeCell ref="C118:C119"/>
    <mergeCell ref="A120:A123"/>
    <mergeCell ref="B120:B121"/>
    <mergeCell ref="B122:B123"/>
    <mergeCell ref="A135:A139"/>
    <mergeCell ref="B135:B139"/>
    <mergeCell ref="A140:A144"/>
    <mergeCell ref="B140:B144"/>
    <mergeCell ref="C134:L134"/>
    <mergeCell ref="A132:A133"/>
    <mergeCell ref="C132:C133"/>
    <mergeCell ref="A5:A16"/>
    <mergeCell ref="A17:A22"/>
    <mergeCell ref="B33:B37"/>
    <mergeCell ref="A33:A37"/>
    <mergeCell ref="A38:A43"/>
    <mergeCell ref="A44:A49"/>
    <mergeCell ref="B98:B103"/>
    <mergeCell ref="B112:B117"/>
    <mergeCell ref="A90:A103"/>
    <mergeCell ref="A104:A117"/>
    <mergeCell ref="B72:B78"/>
    <mergeCell ref="A64:A78"/>
    <mergeCell ref="B104:B111"/>
    <mergeCell ref="B84:B89"/>
  </mergeCells>
  <printOptions horizontalCentered="1"/>
  <pageMargins left="0.23622047244094491" right="0.15748031496062992" top="0.19685039370078741" bottom="0.27559055118110237" header="0.15748031496062992" footer="0.19685039370078741"/>
  <pageSetup paperSize="9" scale="81" orientation="portrait" r:id="rId1"/>
  <rowBreaks count="1" manualBreakCount="1">
    <brk id="7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8</vt:i4>
      </vt:variant>
    </vt:vector>
  </HeadingPairs>
  <TitlesOfParts>
    <vt:vector size="27" baseType="lpstr">
      <vt:lpstr>Титульный л</vt:lpstr>
      <vt:lpstr>Содержание</vt:lpstr>
      <vt:lpstr>Дополнительная комплектация</vt:lpstr>
      <vt:lpstr>Дополнительная комплектация 2</vt:lpstr>
      <vt:lpstr>Коммерческие товары</vt:lpstr>
      <vt:lpstr>Коммерческие товары 2</vt:lpstr>
      <vt:lpstr>Шкафы</vt:lpstr>
      <vt:lpstr>Шкафы 2</vt:lpstr>
      <vt:lpstr>Шкафы Al</vt:lpstr>
      <vt:lpstr>Шкафы Al 2</vt:lpstr>
      <vt:lpstr>Столы</vt:lpstr>
      <vt:lpstr>Столы 2</vt:lpstr>
      <vt:lpstr>Столы Al</vt:lpstr>
      <vt:lpstr>Столы Al 2</vt:lpstr>
      <vt:lpstr>Наборы</vt:lpstr>
      <vt:lpstr>Комплекты</vt:lpstr>
      <vt:lpstr>Об_группа</vt:lpstr>
      <vt:lpstr>Об_группа 2</vt:lpstr>
      <vt:lpstr>Лист1</vt:lpstr>
      <vt:lpstr>'Дополнительная комплектация'!Область_печати</vt:lpstr>
      <vt:lpstr>Наборы!Область_печати</vt:lpstr>
      <vt:lpstr>Об_группа!Область_печати</vt:lpstr>
      <vt:lpstr>'Об_группа 2'!Область_печати</vt:lpstr>
      <vt:lpstr>Столы!Область_печати</vt:lpstr>
      <vt:lpstr>'Столы 2'!Область_печати</vt:lpstr>
      <vt:lpstr>'Столы Al'!Область_печати</vt:lpstr>
      <vt:lpstr>'Столы Al 2'!Область_печати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Павел</dc:creator>
  <cp:lastModifiedBy>Павел</cp:lastModifiedBy>
  <cp:lastPrinted>2014-10-01T10:59:47Z</cp:lastPrinted>
  <dcterms:created xsi:type="dcterms:W3CDTF">2013-10-03T05:59:36Z</dcterms:created>
  <dcterms:modified xsi:type="dcterms:W3CDTF">2015-01-13T18:34:35Z</dcterms:modified>
</cp:coreProperties>
</file>