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<sst xmlns="http://schemas.openxmlformats.org/spreadsheetml/2006/main" count="347" uniqueCount="176">
  <si>
    <t>Презентация:</t>
  </si>
  <si>
    <t>Дата:</t>
  </si>
  <si>
    <t>24.09.2015</t>
  </si>
  <si>
    <t>Сумма заказа:</t>
  </si>
  <si>
    <t>№</t>
  </si>
  <si>
    <t>ФОТО</t>
  </si>
  <si>
    <t>Штрихкод</t>
  </si>
  <si>
    <t>Наименование</t>
  </si>
  <si>
    <t>Артикул</t>
  </si>
  <si>
    <t>Цвет</t>
  </si>
  <si>
    <t>Продажная
 единица,
шт.</t>
  </si>
  <si>
    <t>Кол-во в
 коробке,
шт.</t>
  </si>
  <si>
    <t>Цена,
руб.</t>
  </si>
  <si>
    <t>Нет Фото</t>
  </si>
  <si>
    <t>Набор корзин плетеных (ива), 57*40*H18*HH40</t>
  </si>
  <si>
    <t>CSH13-11042 S/3</t>
  </si>
  <si>
    <t>Натуральный</t>
  </si>
  <si>
    <t>Кашпо плетеное (ива), D22</t>
  </si>
  <si>
    <t>XL13B-4003 PC</t>
  </si>
  <si>
    <t>Набор корзин плетеных (ротанг), D15 H9/22; D12 H8/17см (2шт.)</t>
  </si>
  <si>
    <t>JH80753</t>
  </si>
  <si>
    <t>Зеленый</t>
  </si>
  <si>
    <t>Набор корзин плетеных (ротанг), 18.5x13.5x9/22; 15x10x8/17см (2шт.)</t>
  </si>
  <si>
    <t>JH80754</t>
  </si>
  <si>
    <t>Набор корзин плетеных (ротанг), 15x15x9/22; 12x12x8/17см (2шт.)</t>
  </si>
  <si>
    <t>JH86411R</t>
  </si>
  <si>
    <t>Красный</t>
  </si>
  <si>
    <t>JH86412R</t>
  </si>
  <si>
    <t>JH86413R</t>
  </si>
  <si>
    <t>JH86412</t>
  </si>
  <si>
    <t>Белый</t>
  </si>
  <si>
    <t>Набор корзин плетеных (ротанг), 19x13.5x9/22; 15x10x8/17см (2шт.)</t>
  </si>
  <si>
    <t>JH86414</t>
  </si>
  <si>
    <t>JH90701</t>
  </si>
  <si>
    <t>Желтый</t>
  </si>
  <si>
    <t>JH90702</t>
  </si>
  <si>
    <t>JH90703</t>
  </si>
  <si>
    <t>JH91095</t>
  </si>
  <si>
    <t>Сиреневый</t>
  </si>
  <si>
    <t>Кашпо плетеное (береста), 18.5x15.5x13см</t>
  </si>
  <si>
    <t>LH130186-18.5</t>
  </si>
  <si>
    <t>Корзина плетеная (береста), 17x17x31см</t>
  </si>
  <si>
    <t>LH130188-17</t>
  </si>
  <si>
    <t>Кашпо плетеное (ива), 58*50*40*45см</t>
  </si>
  <si>
    <t>JYL40019-L PC</t>
  </si>
  <si>
    <t>Кашпо плетеное (ива), 40*30*28*32см</t>
  </si>
  <si>
    <t>JYL40019-S PC</t>
  </si>
  <si>
    <t>Кашпо плетеное (ива), 56*45*15*23см</t>
  </si>
  <si>
    <t>JYL40025-L PC</t>
  </si>
  <si>
    <t>Кашпо плетеное (ива), 48*37*13*19см</t>
  </si>
  <si>
    <t>JYL40025-M PC</t>
  </si>
  <si>
    <t>Корзина плетеная (ива), 47*17*43см</t>
  </si>
  <si>
    <t>JYL40032-L PC</t>
  </si>
  <si>
    <t>Корзина плетеная (ива), 57*44*23*46см</t>
  </si>
  <si>
    <t>JYL40033-L PC</t>
  </si>
  <si>
    <t>Корзина плетеная (водный гиацинт), (21X12.5)H11/18см</t>
  </si>
  <si>
    <t>Зеленый/ Желтый/ Оранж</t>
  </si>
  <si>
    <t>Кашпо плетеное (водный гиацинт), (20X12.5)H10см</t>
  </si>
  <si>
    <t>Кашпо плетеное (водный гиацинт), (33X15.5) H10см</t>
  </si>
  <si>
    <t>Кашпо плетеное (водный гиацинт), (28X13) H9см</t>
  </si>
  <si>
    <t>Красный/ зеленый/ желтый</t>
  </si>
  <si>
    <t>Набор корзин плетеных (ротанг), 39x33xH20/26; 34x28xH18/24; 30x24xH14/20см (3шт.)</t>
  </si>
  <si>
    <t>TTR 14.046/3</t>
  </si>
  <si>
    <t>Синий</t>
  </si>
  <si>
    <t>TTR 14.047/3</t>
  </si>
  <si>
    <t>Корзина плетеная (ротанг), D23/16xH40см</t>
  </si>
  <si>
    <t>TTR 14.036BL</t>
  </si>
  <si>
    <t>Черный</t>
  </si>
  <si>
    <t>TTR 14.036RD</t>
  </si>
  <si>
    <t>Набор корзин плетеных (ротанг), 41x27xH18/19; 29x24xH16/17см (2шт.)</t>
  </si>
  <si>
    <t>TTR 14.037/2</t>
  </si>
  <si>
    <t>Корзина плетеная (ива), 42xH15/39см</t>
  </si>
  <si>
    <t>CSH12-8793/1</t>
  </si>
  <si>
    <t>Корзина плетеная (ива), 35xH13/34см</t>
  </si>
  <si>
    <t>CSH12-8793/2</t>
  </si>
  <si>
    <t>Корзина плетеная (ива), 34x26xH13/36см</t>
  </si>
  <si>
    <t>WS062-2</t>
  </si>
  <si>
    <t>Коричневый</t>
  </si>
  <si>
    <t>Корзина плетеная (ива), D32хН13/33см</t>
  </si>
  <si>
    <t>W9S6354-1</t>
  </si>
  <si>
    <t>Корзина плетеная (ива), 57х40хH22х16хHH40см</t>
  </si>
  <si>
    <t>XL13B-0137-1</t>
  </si>
  <si>
    <t>Корзина плетеная (ива), 51х32хH22х14хHH35см</t>
  </si>
  <si>
    <t>XL13B-0137-2</t>
  </si>
  <si>
    <t>Корзина плетеная (ива), 42х26хH18х13хHH30см</t>
  </si>
  <si>
    <t>XL13B-0137-3</t>
  </si>
  <si>
    <t>Корзина плетеная (ива), 45x37xH21/56см</t>
  </si>
  <si>
    <t>HL11678-1</t>
  </si>
  <si>
    <t>Корзина плетеная (бамбук), 30х22xH13/49см</t>
  </si>
  <si>
    <t>Фиолетовый</t>
  </si>
  <si>
    <t>Корзина плетеная (бамбук), D23xH17/53см</t>
  </si>
  <si>
    <t>Оранжевый</t>
  </si>
  <si>
    <t>Набор кашпо плетеных (ива), 29x22xH10см, 24x17xH9см, 2шт.</t>
  </si>
  <si>
    <t>XYY0085S/2</t>
  </si>
  <si>
    <t>Набор корзин плетеных (ива), 42xH15/39см, 35xH13/34см, 29xH12/29см, 3шт.</t>
  </si>
  <si>
    <t>CSH12-8793 S/3</t>
  </si>
  <si>
    <t>Набор корзин плетеных (бамбук), D18xH9/34см, D20xH9/35см, D23xH11/36см, 3шт.</t>
  </si>
  <si>
    <t>Розовый</t>
  </si>
  <si>
    <t>Набор корзин плетеных (бамбук), 13x13xH7/30см, 17x17xH8/31см, 19x19xH9/32см, 3шт.</t>
  </si>
  <si>
    <t>Набор корзин плетеных (бамбук), 22х18xH10/34см, 24х19xH10/36см, 27х21xH10/38см, 3шт.</t>
  </si>
  <si>
    <t>Набор кашпо плетеных, 31х16х11см, 27х14х9см, 21х11х8см, 3шт.</t>
  </si>
  <si>
    <t>SDC1164</t>
  </si>
  <si>
    <t>Набор корзин плетеных (ива), D54х37хH13/35см, (3шт)</t>
  </si>
  <si>
    <t>TS-1813 S/3</t>
  </si>
  <si>
    <t>Корзина плетеная (мох, трава), 15х8.5хН22см</t>
  </si>
  <si>
    <t>WDE09021-15</t>
  </si>
  <si>
    <t>Корзина плетеная (мох, трава), 12х7.5хН19см</t>
  </si>
  <si>
    <t>WDE09021-12</t>
  </si>
  <si>
    <t>Кашпо плетеное (ротанг), 18х9.5хН25см</t>
  </si>
  <si>
    <t>WDE09021B-18</t>
  </si>
  <si>
    <t>Кашпо плетеное (ротанг), 15х7.5хН19см</t>
  </si>
  <si>
    <t>WDE09021B-12</t>
  </si>
  <si>
    <t>Набор корзин плетеных (мох, трава), 20х20хН30см, 17x17xH26см, 13.5x13.5xH22см (3 шт.)</t>
  </si>
  <si>
    <t>WDE09031</t>
  </si>
  <si>
    <t>Кашпо плетеное (ива) Лейка, D14хН13см</t>
  </si>
  <si>
    <t>CSH12-10900 PC</t>
  </si>
  <si>
    <t>Кашпо плетеное (ива) Лейка, D22хН17см</t>
  </si>
  <si>
    <t>CSH12-10901 PC</t>
  </si>
  <si>
    <t>Серый</t>
  </si>
  <si>
    <t>Кашпо плетеное (ива) Чашка, D14хН12см</t>
  </si>
  <si>
    <t>CSH12-10902 PC</t>
  </si>
  <si>
    <t>Кашпо плетеное (ива) Чашка, D22хН18см</t>
  </si>
  <si>
    <t>CSH12-10903 PC</t>
  </si>
  <si>
    <t>Набор корзин плетеных (ива), D32хН13/33см, 3 шт.</t>
  </si>
  <si>
    <t>W9S6354 S/3</t>
  </si>
  <si>
    <t>Корзина плетеная (ива), D23хH12/46см</t>
  </si>
  <si>
    <t>W9S6387  PC</t>
  </si>
  <si>
    <t>Корзина плетеная (ива), 26x20хH12/27см</t>
  </si>
  <si>
    <t>W9D6390 PC</t>
  </si>
  <si>
    <t>Корзина плетеная (ива), 23x14хH12/27см</t>
  </si>
  <si>
    <t>W9S6394 PC</t>
  </si>
  <si>
    <t>Корзина плетеная (ива), 25x19xH18/48см</t>
  </si>
  <si>
    <t>WL163</t>
  </si>
  <si>
    <t>Корзина плетеная (ива), 25x20хH18/47см</t>
  </si>
  <si>
    <t>WL164</t>
  </si>
  <si>
    <t>Набор корзин плетеных (ива), 41x30xH14/41см, 3 шт.</t>
  </si>
  <si>
    <t>WS062 S/3</t>
  </si>
  <si>
    <t>Корзина плетеная (ива), 22x17xН9/40см</t>
  </si>
  <si>
    <t>TS-3814 PCS</t>
  </si>
  <si>
    <t>Корзина плетеная (ива), D19xН10/36см</t>
  </si>
  <si>
    <t>TS-3797 PCS</t>
  </si>
  <si>
    <t>Корзина плетеная (ива), 18x13xН8/22см</t>
  </si>
  <si>
    <t>TS-3468 PCS</t>
  </si>
  <si>
    <t>Корзина плетеная (ива), D17xН9/25см</t>
  </si>
  <si>
    <t>TS-38011 PCS</t>
  </si>
  <si>
    <t>Набор корзин плетеных (бамбук), D19xH9/32см, D22xH9.5/34см, D25xH10/36см, 3шт.</t>
  </si>
  <si>
    <t>Корзина плетеная (бамбук), D26xH11/48см</t>
  </si>
  <si>
    <t>Набор кашпо плетеных (ива), D39xH14см, D34xH12см, D29xH10см, 3шт.</t>
  </si>
  <si>
    <t>GW211311-N</t>
  </si>
  <si>
    <t>Набор корзин плетеных (ива), 50x30xH16/32см, 41.5x24xH13/26см, 33x18xH10/20см, 3шт.</t>
  </si>
  <si>
    <t>CSH10-3991 S/3</t>
  </si>
  <si>
    <t>Набор корзин плетеных (ива), 24х24хH13/33см, 20x20xH11.5/29см, 16x16xH10/25см, 3 шт.</t>
  </si>
  <si>
    <t>TS-2589 S/3</t>
  </si>
  <si>
    <t>выбеленный</t>
  </si>
  <si>
    <t>Набор корзин плетеных (ива), D20хH10/24см, D15.5xH9/20см, 2 шт.</t>
  </si>
  <si>
    <t>TS-2603 S/2</t>
  </si>
  <si>
    <t>Набор корзин плетеных (ива), 40х31хH18/37см, 34x25xH16/32см, 2 шт.</t>
  </si>
  <si>
    <t>TS-0460 S/2</t>
  </si>
  <si>
    <t>Корзина плетеная (ива), D20хH12/25см</t>
  </si>
  <si>
    <t>TS-2362 PC</t>
  </si>
  <si>
    <t>Корзина плетеная (ротанг, мох), D18хН30см</t>
  </si>
  <si>
    <t>WDE09A009</t>
  </si>
  <si>
    <t>Коричневый\ зеленый</t>
  </si>
  <si>
    <t>Кашпо плетеное (ротанг), 15х8.5хН22см</t>
  </si>
  <si>
    <t>WDE09021B-15</t>
  </si>
  <si>
    <t>Кашпо плетеное (ива), 25x19xH16см</t>
  </si>
  <si>
    <t>CSH11-8515 PC</t>
  </si>
  <si>
    <t>Набор корзин плетеных (ива), 50x42xH19/49см, 42x36xH16/42см, 34x29xH14/34см, 3шт.</t>
  </si>
  <si>
    <t>TS-1536D S/3</t>
  </si>
  <si>
    <t>Корзина плетеная (бамбук), D13xH9.5/28см</t>
  </si>
  <si>
    <t>Натуральный+оранжевый</t>
  </si>
  <si>
    <t>Набор корзин плетеных (ива), 35х25хН15см, 23х15хН12см, 2шт.</t>
  </si>
  <si>
    <t>GW2011325</t>
  </si>
  <si>
    <t>Заказ</t>
  </si>
  <si>
    <t>Цена по акции</t>
  </si>
  <si>
    <t>Цена со скидкой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</si>
</sst>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&quot;MA194&quot;"/>
    <numFmt numFmtId="165" formatCode="0&quot;MA187&quot;"/>
    <numFmt numFmtId="166" formatCode="0&quot;MA192&quot;"/>
    <numFmt numFmtId="167" formatCode="0&quot;MA281&quot;"/>
    <numFmt numFmtId="168" formatCode="0&quot;-Y&quot;"/>
  </numFmts>
  <fonts count="6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theme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0" fontId="3" fillId="0" borderId="1" xfId="2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</xdr:row>
      <xdr:rowOff>0</xdr:rowOff>
    </xdr:from>
    <xdr:ext cx="4867275" cy="676275"/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4867275" cy="6762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142875</xdr:colOff>
      <xdr:row>11</xdr:row>
      <xdr:rowOff>142875</xdr:rowOff>
    </xdr:from>
    <xdr:ext cx="1800225" cy="1809750"/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0859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12</xdr:row>
      <xdr:rowOff>142875</xdr:rowOff>
    </xdr:from>
    <xdr:ext cx="1800225" cy="1809750"/>
    <xdr:pic>
      <xdr:nvPicPr>
        <xdr:cNvPr id="4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41910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13</xdr:row>
      <xdr:rowOff>142875</xdr:rowOff>
    </xdr:from>
    <xdr:ext cx="1800225" cy="1809750"/>
    <xdr:pic>
      <xdr:nvPicPr>
        <xdr:cNvPr id="5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62960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14</xdr:row>
      <xdr:rowOff>142875</xdr:rowOff>
    </xdr:from>
    <xdr:ext cx="1800225" cy="1809750"/>
    <xdr:pic>
      <xdr:nvPicPr>
        <xdr:cNvPr id="6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84010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15</xdr:row>
      <xdr:rowOff>142875</xdr:rowOff>
    </xdr:from>
    <xdr:ext cx="1800225" cy="1809750"/>
    <xdr:pic>
      <xdr:nvPicPr>
        <xdr:cNvPr id="7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105060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16</xdr:row>
      <xdr:rowOff>142875</xdr:rowOff>
    </xdr:from>
    <xdr:ext cx="1800225" cy="1809750"/>
    <xdr:pic>
      <xdr:nvPicPr>
        <xdr:cNvPr id="8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12611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17</xdr:row>
      <xdr:rowOff>142875</xdr:rowOff>
    </xdr:from>
    <xdr:ext cx="1800225" cy="1809750"/>
    <xdr:pic>
      <xdr:nvPicPr>
        <xdr:cNvPr id="9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" y="147161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18</xdr:row>
      <xdr:rowOff>142875</xdr:rowOff>
    </xdr:from>
    <xdr:ext cx="1800225" cy="1809750"/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0" y="168211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19</xdr:row>
      <xdr:rowOff>142875</xdr:rowOff>
    </xdr:from>
    <xdr:ext cx="1800225" cy="1809750"/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189261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20</xdr:row>
      <xdr:rowOff>142875</xdr:rowOff>
    </xdr:from>
    <xdr:ext cx="1800225" cy="1809750"/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0" y="210312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21</xdr:row>
      <xdr:rowOff>142875</xdr:rowOff>
    </xdr:from>
    <xdr:ext cx="1800225" cy="1809750"/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0" y="231362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22</xdr:row>
      <xdr:rowOff>142875</xdr:rowOff>
    </xdr:from>
    <xdr:ext cx="1800225" cy="1809750"/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0" y="252412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23</xdr:row>
      <xdr:rowOff>142875</xdr:rowOff>
    </xdr:from>
    <xdr:ext cx="1800225" cy="1809750"/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" y="273462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24</xdr:row>
      <xdr:rowOff>142875</xdr:rowOff>
    </xdr:from>
    <xdr:ext cx="1800225" cy="1809750"/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2000" y="294513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25</xdr:row>
      <xdr:rowOff>142875</xdr:rowOff>
    </xdr:from>
    <xdr:ext cx="1800225" cy="1809750"/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2000" y="315563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26</xdr:row>
      <xdr:rowOff>142875</xdr:rowOff>
    </xdr:from>
    <xdr:ext cx="1800225" cy="1809750"/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2000" y="336613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27</xdr:row>
      <xdr:rowOff>142875</xdr:rowOff>
    </xdr:from>
    <xdr:ext cx="1800225" cy="1809750"/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2000" y="35766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28</xdr:row>
      <xdr:rowOff>142875</xdr:rowOff>
    </xdr:from>
    <xdr:ext cx="1800225" cy="1809750"/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62000" y="37871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29</xdr:row>
      <xdr:rowOff>142875</xdr:rowOff>
    </xdr:from>
    <xdr:ext cx="1800225" cy="1809750"/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62000" y="39976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30</xdr:row>
      <xdr:rowOff>142875</xdr:rowOff>
    </xdr:from>
    <xdr:ext cx="1800225" cy="1809750"/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62000" y="42081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31</xdr:row>
      <xdr:rowOff>142875</xdr:rowOff>
    </xdr:from>
    <xdr:ext cx="1800225" cy="1809750"/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62000" y="44186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32</xdr:row>
      <xdr:rowOff>142875</xdr:rowOff>
    </xdr:from>
    <xdr:ext cx="1800225" cy="1809750"/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62000" y="46291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33</xdr:row>
      <xdr:rowOff>142875</xdr:rowOff>
    </xdr:from>
    <xdr:ext cx="1800225" cy="1809750"/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62000" y="48396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34</xdr:row>
      <xdr:rowOff>142875</xdr:rowOff>
    </xdr:from>
    <xdr:ext cx="1800225" cy="1809750"/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62000" y="50501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35</xdr:row>
      <xdr:rowOff>142875</xdr:rowOff>
    </xdr:from>
    <xdr:ext cx="1800225" cy="1809750"/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62000" y="52606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36</xdr:row>
      <xdr:rowOff>142875</xdr:rowOff>
    </xdr:from>
    <xdr:ext cx="1800225" cy="1809750"/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62000" y="54711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37</xdr:row>
      <xdr:rowOff>142875</xdr:rowOff>
    </xdr:from>
    <xdr:ext cx="1800225" cy="1809750"/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62000" y="56816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38</xdr:row>
      <xdr:rowOff>142875</xdr:rowOff>
    </xdr:from>
    <xdr:ext cx="1800225" cy="1809750"/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62000" y="58921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39</xdr:row>
      <xdr:rowOff>142875</xdr:rowOff>
    </xdr:from>
    <xdr:ext cx="1800225" cy="1809750"/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62000" y="61026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40</xdr:row>
      <xdr:rowOff>142875</xdr:rowOff>
    </xdr:from>
    <xdr:ext cx="1800225" cy="1809750"/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62000" y="63131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41</xdr:row>
      <xdr:rowOff>142875</xdr:rowOff>
    </xdr:from>
    <xdr:ext cx="1800225" cy="1809750"/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62000" y="65236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42</xdr:row>
      <xdr:rowOff>142875</xdr:rowOff>
    </xdr:from>
    <xdr:ext cx="1800225" cy="1809750"/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62000" y="67341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43</xdr:row>
      <xdr:rowOff>142875</xdr:rowOff>
    </xdr:from>
    <xdr:ext cx="1800225" cy="1809750"/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62000" y="694467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44</xdr:row>
      <xdr:rowOff>142875</xdr:rowOff>
    </xdr:from>
    <xdr:ext cx="1800225" cy="1809750"/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62000" y="715518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45</xdr:row>
      <xdr:rowOff>142875</xdr:rowOff>
    </xdr:from>
    <xdr:ext cx="1800225" cy="1809750"/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62000" y="736568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46</xdr:row>
      <xdr:rowOff>142875</xdr:rowOff>
    </xdr:from>
    <xdr:ext cx="1800225" cy="1809750"/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62000" y="757618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47</xdr:row>
      <xdr:rowOff>142875</xdr:rowOff>
    </xdr:from>
    <xdr:ext cx="1800225" cy="1809750"/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62000" y="778668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48</xdr:row>
      <xdr:rowOff>142875</xdr:rowOff>
    </xdr:from>
    <xdr:ext cx="1800225" cy="1809750"/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62000" y="799719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49</xdr:row>
      <xdr:rowOff>142875</xdr:rowOff>
    </xdr:from>
    <xdr:ext cx="1800225" cy="1809750"/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62000" y="820769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50</xdr:row>
      <xdr:rowOff>142875</xdr:rowOff>
    </xdr:from>
    <xdr:ext cx="1800225" cy="1809750"/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62000" y="841819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51</xdr:row>
      <xdr:rowOff>142875</xdr:rowOff>
    </xdr:from>
    <xdr:ext cx="1800225" cy="1809750"/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62000" y="862869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52</xdr:row>
      <xdr:rowOff>142875</xdr:rowOff>
    </xdr:from>
    <xdr:ext cx="1800225" cy="1809750"/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62000" y="883920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53</xdr:row>
      <xdr:rowOff>142875</xdr:rowOff>
    </xdr:from>
    <xdr:ext cx="1800225" cy="1809750"/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62000" y="904970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54</xdr:row>
      <xdr:rowOff>142875</xdr:rowOff>
    </xdr:from>
    <xdr:ext cx="1800225" cy="1809750"/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62000" y="926020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55</xdr:row>
      <xdr:rowOff>142875</xdr:rowOff>
    </xdr:from>
    <xdr:ext cx="1800225" cy="1809750"/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762000" y="947070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56</xdr:row>
      <xdr:rowOff>142875</xdr:rowOff>
    </xdr:from>
    <xdr:ext cx="1800225" cy="1809750"/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62000" y="96812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57</xdr:row>
      <xdr:rowOff>142875</xdr:rowOff>
    </xdr:from>
    <xdr:ext cx="1800225" cy="1809750"/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62000" y="989171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58</xdr:row>
      <xdr:rowOff>142875</xdr:rowOff>
    </xdr:from>
    <xdr:ext cx="1800225" cy="1809750"/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762000" y="1010221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59</xdr:row>
      <xdr:rowOff>142875</xdr:rowOff>
    </xdr:from>
    <xdr:ext cx="1800225" cy="1809750"/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62000" y="1031271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60</xdr:row>
      <xdr:rowOff>142875</xdr:rowOff>
    </xdr:from>
    <xdr:ext cx="1800225" cy="1809750"/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62000" y="1052322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61</xdr:row>
      <xdr:rowOff>142875</xdr:rowOff>
    </xdr:from>
    <xdr:ext cx="1800225" cy="1809750"/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62000" y="1073372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62</xdr:row>
      <xdr:rowOff>142875</xdr:rowOff>
    </xdr:from>
    <xdr:ext cx="1800225" cy="1809750"/>
    <xdr:pic>
      <xdr:nvPicPr>
        <xdr:cNvPr id="54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762000" y="1094422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63</xdr:row>
      <xdr:rowOff>142875</xdr:rowOff>
    </xdr:from>
    <xdr:ext cx="1800225" cy="1809750"/>
    <xdr:pic>
      <xdr:nvPicPr>
        <xdr:cNvPr id="55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762000" y="1115472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64</xdr:row>
      <xdr:rowOff>142875</xdr:rowOff>
    </xdr:from>
    <xdr:ext cx="1800225" cy="1809750"/>
    <xdr:pic>
      <xdr:nvPicPr>
        <xdr:cNvPr id="56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762000" y="1136523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65</xdr:row>
      <xdr:rowOff>142875</xdr:rowOff>
    </xdr:from>
    <xdr:ext cx="1800225" cy="1809750"/>
    <xdr:pic>
      <xdr:nvPicPr>
        <xdr:cNvPr id="57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762000" y="1157573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66</xdr:row>
      <xdr:rowOff>142875</xdr:rowOff>
    </xdr:from>
    <xdr:ext cx="1800225" cy="1809750"/>
    <xdr:pic>
      <xdr:nvPicPr>
        <xdr:cNvPr id="58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762000" y="1178623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67</xdr:row>
      <xdr:rowOff>142875</xdr:rowOff>
    </xdr:from>
    <xdr:ext cx="1800225" cy="1809750"/>
    <xdr:pic>
      <xdr:nvPicPr>
        <xdr:cNvPr id="59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762000" y="119967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68</xdr:row>
      <xdr:rowOff>142875</xdr:rowOff>
    </xdr:from>
    <xdr:ext cx="1800225" cy="1809750"/>
    <xdr:pic>
      <xdr:nvPicPr>
        <xdr:cNvPr id="60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62000" y="122072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69</xdr:row>
      <xdr:rowOff>142875</xdr:rowOff>
    </xdr:from>
    <xdr:ext cx="1800225" cy="1809750"/>
    <xdr:pic>
      <xdr:nvPicPr>
        <xdr:cNvPr id="61" name="Имя " descr="Descr 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762000" y="124177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70</xdr:row>
      <xdr:rowOff>142875</xdr:rowOff>
    </xdr:from>
    <xdr:ext cx="1800225" cy="1809750"/>
    <xdr:pic>
      <xdr:nvPicPr>
        <xdr:cNvPr id="62" name="Имя " descr="Descr 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762000" y="126282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71</xdr:row>
      <xdr:rowOff>142875</xdr:rowOff>
    </xdr:from>
    <xdr:ext cx="1800225" cy="1809750"/>
    <xdr:pic>
      <xdr:nvPicPr>
        <xdr:cNvPr id="63" name="Имя " descr="Descr 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762000" y="128387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72</xdr:row>
      <xdr:rowOff>142875</xdr:rowOff>
    </xdr:from>
    <xdr:ext cx="1800225" cy="1809750"/>
    <xdr:pic>
      <xdr:nvPicPr>
        <xdr:cNvPr id="64" name="Имя " descr="Descr 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762000" y="130492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73</xdr:row>
      <xdr:rowOff>142875</xdr:rowOff>
    </xdr:from>
    <xdr:ext cx="1800225" cy="1809750"/>
    <xdr:pic>
      <xdr:nvPicPr>
        <xdr:cNvPr id="65" name="Имя " descr="Descr 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762000" y="132597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74</xdr:row>
      <xdr:rowOff>142875</xdr:rowOff>
    </xdr:from>
    <xdr:ext cx="1800225" cy="1809750"/>
    <xdr:pic>
      <xdr:nvPicPr>
        <xdr:cNvPr id="66" name="Имя " descr="Descr 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762000" y="134702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75</xdr:row>
      <xdr:rowOff>142875</xdr:rowOff>
    </xdr:from>
    <xdr:ext cx="1800225" cy="1809750"/>
    <xdr:pic>
      <xdr:nvPicPr>
        <xdr:cNvPr id="67" name="Имя " descr="Descr 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62000" y="136807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76</xdr:row>
      <xdr:rowOff>142875</xdr:rowOff>
    </xdr:from>
    <xdr:ext cx="1800225" cy="1809750"/>
    <xdr:pic>
      <xdr:nvPicPr>
        <xdr:cNvPr id="68" name="Имя " descr="Descr 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762000" y="138912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77</xdr:row>
      <xdr:rowOff>142875</xdr:rowOff>
    </xdr:from>
    <xdr:ext cx="1800225" cy="1809750"/>
    <xdr:pic>
      <xdr:nvPicPr>
        <xdr:cNvPr id="69" name="Имя " descr="Descr 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62000" y="141017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78</xdr:row>
      <xdr:rowOff>142875</xdr:rowOff>
    </xdr:from>
    <xdr:ext cx="1800225" cy="1809750"/>
    <xdr:pic>
      <xdr:nvPicPr>
        <xdr:cNvPr id="70" name="Имя " descr="Descr 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762000" y="143122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79</xdr:row>
      <xdr:rowOff>142875</xdr:rowOff>
    </xdr:from>
    <xdr:ext cx="1800225" cy="1809750"/>
    <xdr:pic>
      <xdr:nvPicPr>
        <xdr:cNvPr id="71" name="Имя " descr="Descr 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762000" y="145227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80</xdr:row>
      <xdr:rowOff>142875</xdr:rowOff>
    </xdr:from>
    <xdr:ext cx="1800225" cy="1809750"/>
    <xdr:pic>
      <xdr:nvPicPr>
        <xdr:cNvPr id="72" name="Имя " descr="Descr 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62000" y="147332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81</xdr:row>
      <xdr:rowOff>142875</xdr:rowOff>
    </xdr:from>
    <xdr:ext cx="1800225" cy="1809750"/>
    <xdr:pic>
      <xdr:nvPicPr>
        <xdr:cNvPr id="73" name="Имя " descr="Descr 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762000" y="149437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82</xdr:row>
      <xdr:rowOff>142875</xdr:rowOff>
    </xdr:from>
    <xdr:ext cx="1800225" cy="1809750"/>
    <xdr:pic>
      <xdr:nvPicPr>
        <xdr:cNvPr id="74" name="Имя " descr="Descr 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762000" y="151542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83</xdr:row>
      <xdr:rowOff>142875</xdr:rowOff>
    </xdr:from>
    <xdr:ext cx="1800225" cy="1809750"/>
    <xdr:pic>
      <xdr:nvPicPr>
        <xdr:cNvPr id="75" name="Имя " descr="Descr 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762000" y="1536477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84</xdr:row>
      <xdr:rowOff>142875</xdr:rowOff>
    </xdr:from>
    <xdr:ext cx="1800225" cy="1809750"/>
    <xdr:pic>
      <xdr:nvPicPr>
        <xdr:cNvPr id="76" name="Имя " descr="Descr 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762000" y="1557528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85</xdr:row>
      <xdr:rowOff>142875</xdr:rowOff>
    </xdr:from>
    <xdr:ext cx="1800225" cy="1809750"/>
    <xdr:pic>
      <xdr:nvPicPr>
        <xdr:cNvPr id="77" name="Имя " descr="Descr 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762000" y="1578578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86</xdr:row>
      <xdr:rowOff>142875</xdr:rowOff>
    </xdr:from>
    <xdr:ext cx="1800225" cy="1809750"/>
    <xdr:pic>
      <xdr:nvPicPr>
        <xdr:cNvPr id="78" name="Имя " descr="Descr 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62000" y="1599628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87</xdr:row>
      <xdr:rowOff>142875</xdr:rowOff>
    </xdr:from>
    <xdr:ext cx="1800225" cy="1809750"/>
    <xdr:pic>
      <xdr:nvPicPr>
        <xdr:cNvPr id="79" name="Имя " descr="Descr 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762000" y="1620678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88</xdr:row>
      <xdr:rowOff>142875</xdr:rowOff>
    </xdr:from>
    <xdr:ext cx="1800225" cy="1809750"/>
    <xdr:pic>
      <xdr:nvPicPr>
        <xdr:cNvPr id="80" name="Имя " descr="Descr 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762000" y="1641729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89</xdr:row>
      <xdr:rowOff>142875</xdr:rowOff>
    </xdr:from>
    <xdr:ext cx="1800225" cy="1809750"/>
    <xdr:pic>
      <xdr:nvPicPr>
        <xdr:cNvPr id="81" name="Имя " descr="Descr 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762000" y="1662779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90</xdr:row>
      <xdr:rowOff>142875</xdr:rowOff>
    </xdr:from>
    <xdr:ext cx="1800225" cy="1809750"/>
    <xdr:pic>
      <xdr:nvPicPr>
        <xdr:cNvPr id="82" name="Имя " descr="Descr 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762000" y="1683829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91</xdr:row>
      <xdr:rowOff>142875</xdr:rowOff>
    </xdr:from>
    <xdr:ext cx="1800225" cy="1809750"/>
    <xdr:pic>
      <xdr:nvPicPr>
        <xdr:cNvPr id="83" name="Имя " descr="Descr 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762000" y="1704879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92</xdr:row>
      <xdr:rowOff>142875</xdr:rowOff>
    </xdr:from>
    <xdr:ext cx="1800225" cy="1809750"/>
    <xdr:pic>
      <xdr:nvPicPr>
        <xdr:cNvPr id="84" name="Имя " descr="Descr 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762000" y="1725930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93</xdr:row>
      <xdr:rowOff>142875</xdr:rowOff>
    </xdr:from>
    <xdr:ext cx="1800225" cy="1809750"/>
    <xdr:pic>
      <xdr:nvPicPr>
        <xdr:cNvPr id="85" name="Имя " descr="Descr 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762000" y="1746980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94</xdr:row>
      <xdr:rowOff>142875</xdr:rowOff>
    </xdr:from>
    <xdr:ext cx="1800225" cy="1809750"/>
    <xdr:pic>
      <xdr:nvPicPr>
        <xdr:cNvPr id="86" name="Имя " descr="Descr 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762000" y="1768030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95</xdr:row>
      <xdr:rowOff>142875</xdr:rowOff>
    </xdr:from>
    <xdr:ext cx="1800225" cy="1809750"/>
    <xdr:pic>
      <xdr:nvPicPr>
        <xdr:cNvPr id="87" name="Имя " descr="Descr 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762000" y="1789080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96</xdr:row>
      <xdr:rowOff>142875</xdr:rowOff>
    </xdr:from>
    <xdr:ext cx="1800225" cy="1809750"/>
    <xdr:pic>
      <xdr:nvPicPr>
        <xdr:cNvPr id="88" name="Имя " descr="Descr 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762000" y="181013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97</xdr:row>
      <xdr:rowOff>142875</xdr:rowOff>
    </xdr:from>
    <xdr:ext cx="1800225" cy="1809750"/>
    <xdr:pic>
      <xdr:nvPicPr>
        <xdr:cNvPr id="89" name="Имя " descr="Descr 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762000" y="1831181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2</xdr:col>
      <xdr:colOff>142875</xdr:colOff>
      <xdr:row>98</xdr:row>
      <xdr:rowOff>142875</xdr:rowOff>
    </xdr:from>
    <xdr:ext cx="1800225" cy="1809750"/>
    <xdr:pic>
      <xdr:nvPicPr>
        <xdr:cNvPr id="90" name="Имя " descr="Descr 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762000" y="1852231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8:O99"/>
  <sheetViews>
    <sheetView tabSelected="1" workbookViewId="0" topLeftCell="A1">
      <selection activeCell="O11" sqref="B11:O11"/>
    </sheetView>
  </sheetViews>
  <sheetFormatPr defaultColWidth="10.5" defaultRowHeight="11.25" customHeight="1"/>
  <cols>
    <col min="1" max="1" width="2.66015625" style="1" customWidth="1"/>
    <col min="2" max="3" width="8.16015625" style="1" customWidth="1"/>
    <col min="4" max="4" width="26.5" style="1" customWidth="1"/>
    <col min="5" max="5" width="6.83203125" style="1" customWidth="1"/>
    <col min="6" max="6" width="16.33203125" style="1" customWidth="1"/>
    <col min="7" max="7" width="37.33203125" style="1" customWidth="1"/>
    <col min="8" max="9" width="11.66015625" style="1" customWidth="1"/>
    <col min="10" max="10" width="12.83203125" style="1" customWidth="1"/>
    <col min="11" max="11" width="10.5" style="1" customWidth="1"/>
    <col min="12" max="12" width="14.33203125" style="1" customWidth="1"/>
    <col min="13" max="13" width="13.66015625" style="20" customWidth="1"/>
    <col min="14" max="14" width="14.16015625" style="20" customWidth="1"/>
    <col min="15" max="15" width="25.66015625" style="1" customWidth="1"/>
    <col min="16" max="16" width="12.83203125" style="1" customWidth="1"/>
    <col min="17" max="17" width="10.5" style="1" customWidth="1"/>
    <col min="18" max="18" width="19" style="1" customWidth="1"/>
  </cols>
  <sheetData>
    <row r="8" spans="2:10" ht="12.95" customHeight="1">
      <c r="B8" s="2" t="s">
        <v>0</v>
      </c>
      <c r="I8" s="2" t="s">
        <v>1</v>
      </c>
      <c r="J8" s="2" t="s">
        <v>2</v>
      </c>
    </row>
    <row r="9" ht="12.95" customHeight="1">
      <c r="B9" s="2" t="s">
        <v>3</v>
      </c>
    </row>
    <row r="11" spans="2:15" ht="38.1" customHeight="1">
      <c r="B11" s="3" t="s">
        <v>4</v>
      </c>
      <c r="C11" s="18" t="s">
        <v>5</v>
      </c>
      <c r="D11" s="18"/>
      <c r="E11" s="18"/>
      <c r="F11" s="3" t="s">
        <v>6</v>
      </c>
      <c r="G11" s="3" t="s">
        <v>7</v>
      </c>
      <c r="H11" s="3" t="s">
        <v>8</v>
      </c>
      <c r="I11" s="3" t="s">
        <v>9</v>
      </c>
      <c r="J11" s="4" t="s">
        <v>10</v>
      </c>
      <c r="K11" s="4" t="s">
        <v>11</v>
      </c>
      <c r="L11" s="4" t="s">
        <v>12</v>
      </c>
      <c r="M11" s="21" t="s">
        <v>175</v>
      </c>
      <c r="N11" s="21" t="s">
        <v>174</v>
      </c>
      <c r="O11" s="5" t="s">
        <v>173</v>
      </c>
    </row>
    <row r="12" spans="2:15" s="1" customFormat="1" ht="165.95" customHeight="1">
      <c r="B12" s="6">
        <v>1</v>
      </c>
      <c r="C12" s="17" t="s">
        <v>13</v>
      </c>
      <c r="D12" s="17"/>
      <c r="E12" s="16" t="str">
        <f>HYPERLINK("http://7flowers-decor.ru/upload/1c_catalog/import_files/4606500479344.jpg")</f>
        <v>http://7flowers-decor.ru/upload/1c_catalog/import_files/4606500479344.jpg</v>
      </c>
      <c r="F12" s="6">
        <v>4606500479344</v>
      </c>
      <c r="G12" s="8" t="s">
        <v>14</v>
      </c>
      <c r="H12" s="7" t="s">
        <v>15</v>
      </c>
      <c r="I12" s="9" t="s">
        <v>16</v>
      </c>
      <c r="J12" s="6">
        <v>1</v>
      </c>
      <c r="K12" s="6">
        <v>4</v>
      </c>
      <c r="L12" s="10">
        <v>1755</v>
      </c>
      <c r="M12" s="22">
        <f>L12*0.85</f>
        <v>1491.75</v>
      </c>
      <c r="N12" s="23">
        <v>1404</v>
      </c>
      <c r="O12" s="19"/>
    </row>
    <row r="13" spans="2:15" s="1" customFormat="1" ht="165.95" customHeight="1">
      <c r="B13" s="6">
        <v>2</v>
      </c>
      <c r="C13" s="17" t="s">
        <v>13</v>
      </c>
      <c r="D13" s="17"/>
      <c r="E13" s="16" t="str">
        <f>HYPERLINK("http://7flowers-decor.ru/upload/1c_catalog/import_files/4606500479375.jpg")</f>
        <v>http://7flowers-decor.ru/upload/1c_catalog/import_files/4606500479375.jpg</v>
      </c>
      <c r="F13" s="6">
        <v>4606500479375</v>
      </c>
      <c r="G13" s="8" t="s">
        <v>17</v>
      </c>
      <c r="H13" s="7" t="s">
        <v>18</v>
      </c>
      <c r="I13" s="9"/>
      <c r="J13" s="6">
        <v>1</v>
      </c>
      <c r="K13" s="6">
        <v>14</v>
      </c>
      <c r="L13" s="6">
        <v>498</v>
      </c>
      <c r="M13" s="22">
        <f aca="true" t="shared" si="0" ref="M13:M76">L13*0.85</f>
        <v>423.3</v>
      </c>
      <c r="N13" s="23">
        <v>398.4</v>
      </c>
      <c r="O13" s="19"/>
    </row>
    <row r="14" spans="2:15" s="1" customFormat="1" ht="165.95" customHeight="1">
      <c r="B14" s="6">
        <v>3</v>
      </c>
      <c r="C14" s="17" t="s">
        <v>13</v>
      </c>
      <c r="D14" s="17"/>
      <c r="E14" s="16" t="str">
        <f>HYPERLINK("http://7flowers-decor.ru/upload/1c_catalog/import_files/4606500446636.jpg")</f>
        <v>http://7flowers-decor.ru/upload/1c_catalog/import_files/4606500446636.jpg</v>
      </c>
      <c r="F14" s="6">
        <v>4606500446636</v>
      </c>
      <c r="G14" s="8" t="s">
        <v>19</v>
      </c>
      <c r="H14" s="7" t="s">
        <v>20</v>
      </c>
      <c r="I14" s="9" t="s">
        <v>21</v>
      </c>
      <c r="J14" s="6">
        <v>1</v>
      </c>
      <c r="K14" s="6">
        <v>48</v>
      </c>
      <c r="L14" s="6">
        <v>328</v>
      </c>
      <c r="M14" s="22">
        <f t="shared" si="0"/>
        <v>278.8</v>
      </c>
      <c r="N14" s="23">
        <v>262.4</v>
      </c>
      <c r="O14" s="19"/>
    </row>
    <row r="15" spans="2:15" s="1" customFormat="1" ht="165.95" customHeight="1">
      <c r="B15" s="6">
        <v>4</v>
      </c>
      <c r="C15" s="17" t="s">
        <v>13</v>
      </c>
      <c r="D15" s="17"/>
      <c r="E15" s="16" t="str">
        <f>HYPERLINK("http://7flowers-decor.ru/upload/1c_catalog/import_files/4606500446643.jpg")</f>
        <v>http://7flowers-decor.ru/upload/1c_catalog/import_files/4606500446643.jpg</v>
      </c>
      <c r="F15" s="6">
        <v>4606500446643</v>
      </c>
      <c r="G15" s="8" t="s">
        <v>22</v>
      </c>
      <c r="H15" s="7" t="s">
        <v>23</v>
      </c>
      <c r="I15" s="9" t="s">
        <v>21</v>
      </c>
      <c r="J15" s="6">
        <v>1</v>
      </c>
      <c r="K15" s="6">
        <v>48</v>
      </c>
      <c r="L15" s="6">
        <v>328</v>
      </c>
      <c r="M15" s="22">
        <f t="shared" si="0"/>
        <v>278.8</v>
      </c>
      <c r="N15" s="23">
        <v>262.4</v>
      </c>
      <c r="O15" s="19"/>
    </row>
    <row r="16" spans="2:15" s="1" customFormat="1" ht="165.95" customHeight="1">
      <c r="B16" s="6">
        <v>5</v>
      </c>
      <c r="C16" s="17" t="s">
        <v>13</v>
      </c>
      <c r="D16" s="17"/>
      <c r="E16" s="16" t="str">
        <f>HYPERLINK("http://7flowers-decor.ru/upload/1c_catalog/import_files/4606500446674.jpg")</f>
        <v>http://7flowers-decor.ru/upload/1c_catalog/import_files/4606500446674.jpg</v>
      </c>
      <c r="F16" s="6">
        <v>4606500446674</v>
      </c>
      <c r="G16" s="8" t="s">
        <v>24</v>
      </c>
      <c r="H16" s="7" t="s">
        <v>25</v>
      </c>
      <c r="I16" s="9" t="s">
        <v>26</v>
      </c>
      <c r="J16" s="6">
        <v>1</v>
      </c>
      <c r="K16" s="6">
        <v>48</v>
      </c>
      <c r="L16" s="6">
        <v>328</v>
      </c>
      <c r="M16" s="22">
        <f t="shared" si="0"/>
        <v>278.8</v>
      </c>
      <c r="N16" s="23">
        <v>262.4</v>
      </c>
      <c r="O16" s="19"/>
    </row>
    <row r="17" spans="2:15" s="1" customFormat="1" ht="165.95" customHeight="1">
      <c r="B17" s="6">
        <v>6</v>
      </c>
      <c r="C17" s="17" t="s">
        <v>13</v>
      </c>
      <c r="D17" s="17"/>
      <c r="E17" s="16" t="str">
        <f>HYPERLINK("http://7flowers-decor.ru/upload/1c_catalog/import_files/4606500446681.jpg")</f>
        <v>http://7flowers-decor.ru/upload/1c_catalog/import_files/4606500446681.jpg</v>
      </c>
      <c r="F17" s="6">
        <v>4606500446681</v>
      </c>
      <c r="G17" s="8" t="s">
        <v>19</v>
      </c>
      <c r="H17" s="7" t="s">
        <v>27</v>
      </c>
      <c r="I17" s="9" t="s">
        <v>26</v>
      </c>
      <c r="J17" s="6">
        <v>1</v>
      </c>
      <c r="K17" s="6">
        <v>48</v>
      </c>
      <c r="L17" s="6">
        <v>328</v>
      </c>
      <c r="M17" s="22">
        <f t="shared" si="0"/>
        <v>278.8</v>
      </c>
      <c r="N17" s="23">
        <v>262.4</v>
      </c>
      <c r="O17" s="19"/>
    </row>
    <row r="18" spans="2:15" s="1" customFormat="1" ht="165.95" customHeight="1">
      <c r="B18" s="6">
        <v>7</v>
      </c>
      <c r="C18" s="17" t="s">
        <v>13</v>
      </c>
      <c r="D18" s="17"/>
      <c r="E18" s="16" t="str">
        <f>HYPERLINK("http://7flowers-decor.ru/upload/1c_catalog/import_files/4606500446698.jpg")</f>
        <v>http://7flowers-decor.ru/upload/1c_catalog/import_files/4606500446698.jpg</v>
      </c>
      <c r="F18" s="6">
        <v>4606500446698</v>
      </c>
      <c r="G18" s="8" t="s">
        <v>22</v>
      </c>
      <c r="H18" s="7" t="s">
        <v>28</v>
      </c>
      <c r="I18" s="9" t="s">
        <v>26</v>
      </c>
      <c r="J18" s="6">
        <v>1</v>
      </c>
      <c r="K18" s="6">
        <v>48</v>
      </c>
      <c r="L18" s="6">
        <v>328</v>
      </c>
      <c r="M18" s="22">
        <f t="shared" si="0"/>
        <v>278.8</v>
      </c>
      <c r="N18" s="23">
        <v>262.4</v>
      </c>
      <c r="O18" s="19"/>
    </row>
    <row r="19" spans="2:15" s="1" customFormat="1" ht="165.95" customHeight="1">
      <c r="B19" s="6">
        <v>8</v>
      </c>
      <c r="C19" s="17" t="s">
        <v>13</v>
      </c>
      <c r="D19" s="17"/>
      <c r="E19" s="16" t="str">
        <f>HYPERLINK("http://7flowers-decor.ru/upload/1c_catalog/import_files/4606500446728.jpg")</f>
        <v>http://7flowers-decor.ru/upload/1c_catalog/import_files/4606500446728.jpg</v>
      </c>
      <c r="F19" s="6">
        <v>4606500446728</v>
      </c>
      <c r="G19" s="8" t="s">
        <v>19</v>
      </c>
      <c r="H19" s="7" t="s">
        <v>29</v>
      </c>
      <c r="I19" s="9" t="s">
        <v>30</v>
      </c>
      <c r="J19" s="6">
        <v>1</v>
      </c>
      <c r="K19" s="6">
        <v>48</v>
      </c>
      <c r="L19" s="6">
        <v>328</v>
      </c>
      <c r="M19" s="22">
        <f t="shared" si="0"/>
        <v>278.8</v>
      </c>
      <c r="N19" s="23">
        <v>262.4</v>
      </c>
      <c r="O19" s="19"/>
    </row>
    <row r="20" spans="2:15" s="1" customFormat="1" ht="165.95" customHeight="1">
      <c r="B20" s="6">
        <v>9</v>
      </c>
      <c r="C20" s="17" t="s">
        <v>13</v>
      </c>
      <c r="D20" s="17"/>
      <c r="E20" s="16" t="str">
        <f>HYPERLINK("http://7flowers-decor.ru/upload/1c_catalog/import_files/4606500446742.jpg")</f>
        <v>http://7flowers-decor.ru/upload/1c_catalog/import_files/4606500446742.jpg</v>
      </c>
      <c r="F20" s="6">
        <v>4606500446742</v>
      </c>
      <c r="G20" s="8" t="s">
        <v>31</v>
      </c>
      <c r="H20" s="7" t="s">
        <v>32</v>
      </c>
      <c r="I20" s="9" t="s">
        <v>30</v>
      </c>
      <c r="J20" s="6">
        <v>1</v>
      </c>
      <c r="K20" s="6">
        <v>48</v>
      </c>
      <c r="L20" s="6">
        <v>328</v>
      </c>
      <c r="M20" s="22">
        <f t="shared" si="0"/>
        <v>278.8</v>
      </c>
      <c r="N20" s="23">
        <v>262.4</v>
      </c>
      <c r="O20" s="19"/>
    </row>
    <row r="21" spans="2:15" s="1" customFormat="1" ht="165.95" customHeight="1">
      <c r="B21" s="6">
        <v>10</v>
      </c>
      <c r="C21" s="17" t="s">
        <v>13</v>
      </c>
      <c r="D21" s="17"/>
      <c r="E21" s="16" t="str">
        <f>HYPERLINK("http://7flowers-decor.ru/upload/1c_catalog/import_files/4606500446759.jpg")</f>
        <v>http://7flowers-decor.ru/upload/1c_catalog/import_files/4606500446759.jpg</v>
      </c>
      <c r="F21" s="6">
        <v>4606500446759</v>
      </c>
      <c r="G21" s="8" t="s">
        <v>24</v>
      </c>
      <c r="H21" s="7" t="s">
        <v>33</v>
      </c>
      <c r="I21" s="9" t="s">
        <v>34</v>
      </c>
      <c r="J21" s="6">
        <v>1</v>
      </c>
      <c r="K21" s="6">
        <v>48</v>
      </c>
      <c r="L21" s="6">
        <v>328</v>
      </c>
      <c r="M21" s="22">
        <f t="shared" si="0"/>
        <v>278.8</v>
      </c>
      <c r="N21" s="23">
        <v>262.4</v>
      </c>
      <c r="O21" s="19"/>
    </row>
    <row r="22" spans="2:15" s="1" customFormat="1" ht="165.95" customHeight="1">
      <c r="B22" s="6">
        <v>11</v>
      </c>
      <c r="C22" s="17" t="s">
        <v>13</v>
      </c>
      <c r="D22" s="17"/>
      <c r="E22" s="16" t="str">
        <f>HYPERLINK("http://7flowers-decor.ru/upload/1c_catalog/import_files/4606500446766.jpg")</f>
        <v>http://7flowers-decor.ru/upload/1c_catalog/import_files/4606500446766.jpg</v>
      </c>
      <c r="F22" s="6">
        <v>4606500446766</v>
      </c>
      <c r="G22" s="8" t="s">
        <v>19</v>
      </c>
      <c r="H22" s="7" t="s">
        <v>35</v>
      </c>
      <c r="I22" s="9" t="s">
        <v>34</v>
      </c>
      <c r="J22" s="6">
        <v>1</v>
      </c>
      <c r="K22" s="6">
        <v>48</v>
      </c>
      <c r="L22" s="6">
        <v>328</v>
      </c>
      <c r="M22" s="22">
        <f t="shared" si="0"/>
        <v>278.8</v>
      </c>
      <c r="N22" s="23">
        <v>262.4</v>
      </c>
      <c r="O22" s="19"/>
    </row>
    <row r="23" spans="2:15" s="1" customFormat="1" ht="165.95" customHeight="1">
      <c r="B23" s="6">
        <v>12</v>
      </c>
      <c r="C23" s="17" t="s">
        <v>13</v>
      </c>
      <c r="D23" s="17"/>
      <c r="E23" s="16" t="str">
        <f>HYPERLINK("http://7flowers-decor.ru/upload/1c_catalog/import_files/4606500446773.jpg")</f>
        <v>http://7flowers-decor.ru/upload/1c_catalog/import_files/4606500446773.jpg</v>
      </c>
      <c r="F23" s="6">
        <v>4606500446773</v>
      </c>
      <c r="G23" s="8" t="s">
        <v>22</v>
      </c>
      <c r="H23" s="7" t="s">
        <v>36</v>
      </c>
      <c r="I23" s="9" t="s">
        <v>34</v>
      </c>
      <c r="J23" s="6">
        <v>1</v>
      </c>
      <c r="K23" s="6">
        <v>48</v>
      </c>
      <c r="L23" s="6">
        <v>328</v>
      </c>
      <c r="M23" s="22">
        <f t="shared" si="0"/>
        <v>278.8</v>
      </c>
      <c r="N23" s="23">
        <v>262.4</v>
      </c>
      <c r="O23" s="19"/>
    </row>
    <row r="24" spans="2:15" s="1" customFormat="1" ht="165.95" customHeight="1">
      <c r="B24" s="6">
        <v>13</v>
      </c>
      <c r="C24" s="17" t="s">
        <v>13</v>
      </c>
      <c r="D24" s="17"/>
      <c r="E24" s="16" t="str">
        <f>HYPERLINK("http://7flowers-decor.ru/upload/1c_catalog/import_files/4606500446803.jpg")</f>
        <v>http://7flowers-decor.ru/upload/1c_catalog/import_files/4606500446803.jpg</v>
      </c>
      <c r="F24" s="6">
        <v>4606500446803</v>
      </c>
      <c r="G24" s="8" t="s">
        <v>19</v>
      </c>
      <c r="H24" s="7" t="s">
        <v>37</v>
      </c>
      <c r="I24" s="9" t="s">
        <v>38</v>
      </c>
      <c r="J24" s="6">
        <v>1</v>
      </c>
      <c r="K24" s="6">
        <v>48</v>
      </c>
      <c r="L24" s="6">
        <v>328</v>
      </c>
      <c r="M24" s="22">
        <f t="shared" si="0"/>
        <v>278.8</v>
      </c>
      <c r="N24" s="23">
        <v>262.4</v>
      </c>
      <c r="O24" s="19"/>
    </row>
    <row r="25" spans="2:15" s="1" customFormat="1" ht="165.95" customHeight="1">
      <c r="B25" s="6">
        <v>14</v>
      </c>
      <c r="C25" s="17" t="s">
        <v>13</v>
      </c>
      <c r="D25" s="17"/>
      <c r="E25" s="16" t="str">
        <f>HYPERLINK("http://7flowers-decor.ru/upload/1c_catalog/import_files/4606500447169.jpg")</f>
        <v>http://7flowers-decor.ru/upload/1c_catalog/import_files/4606500447169.jpg</v>
      </c>
      <c r="F25" s="6">
        <v>4606500447169</v>
      </c>
      <c r="G25" s="8" t="s">
        <v>39</v>
      </c>
      <c r="H25" s="7" t="s">
        <v>40</v>
      </c>
      <c r="I25" s="9" t="s">
        <v>16</v>
      </c>
      <c r="J25" s="6">
        <v>1</v>
      </c>
      <c r="K25" s="6">
        <v>60</v>
      </c>
      <c r="L25" s="6">
        <v>252</v>
      </c>
      <c r="M25" s="22">
        <f t="shared" si="0"/>
        <v>214.2</v>
      </c>
      <c r="N25" s="23">
        <v>201.6</v>
      </c>
      <c r="O25" s="19"/>
    </row>
    <row r="26" spans="2:15" s="1" customFormat="1" ht="165.95" customHeight="1">
      <c r="B26" s="6">
        <v>15</v>
      </c>
      <c r="C26" s="17" t="s">
        <v>13</v>
      </c>
      <c r="D26" s="17"/>
      <c r="E26" s="16" t="str">
        <f>HYPERLINK("http://7flowers-decor.ru/upload/1c_catalog/import_files/4606500447176.jpg")</f>
        <v>http://7flowers-decor.ru/upload/1c_catalog/import_files/4606500447176.jpg</v>
      </c>
      <c r="F26" s="6">
        <v>4606500447176</v>
      </c>
      <c r="G26" s="8" t="s">
        <v>41</v>
      </c>
      <c r="H26" s="7" t="s">
        <v>42</v>
      </c>
      <c r="I26" s="9" t="s">
        <v>16</v>
      </c>
      <c r="J26" s="6">
        <v>1</v>
      </c>
      <c r="K26" s="6">
        <v>24</v>
      </c>
      <c r="L26" s="6">
        <v>279</v>
      </c>
      <c r="M26" s="22">
        <f t="shared" si="0"/>
        <v>237.15</v>
      </c>
      <c r="N26" s="23">
        <v>223.2</v>
      </c>
      <c r="O26" s="19"/>
    </row>
    <row r="27" spans="2:15" s="1" customFormat="1" ht="165.95" customHeight="1">
      <c r="B27" s="6">
        <v>16</v>
      </c>
      <c r="C27" s="17" t="s">
        <v>13</v>
      </c>
      <c r="D27" s="17"/>
      <c r="E27" s="16" t="str">
        <f>HYPERLINK("http://7flowers-decor.ru/upload/1c_catalog/import_files/4606500446995.jpg")</f>
        <v>http://7flowers-decor.ru/upload/1c_catalog/import_files/4606500446995.jpg</v>
      </c>
      <c r="F27" s="6">
        <v>4606500446995</v>
      </c>
      <c r="G27" s="8" t="s">
        <v>43</v>
      </c>
      <c r="H27" s="7" t="s">
        <v>44</v>
      </c>
      <c r="I27" s="9" t="s">
        <v>38</v>
      </c>
      <c r="J27" s="6">
        <v>1</v>
      </c>
      <c r="K27" s="6">
        <v>4</v>
      </c>
      <c r="L27" s="10">
        <v>3075</v>
      </c>
      <c r="M27" s="22">
        <f t="shared" si="0"/>
        <v>2613.75</v>
      </c>
      <c r="N27" s="23">
        <v>2460</v>
      </c>
      <c r="O27" s="19"/>
    </row>
    <row r="28" spans="2:15" s="1" customFormat="1" ht="165.95" customHeight="1">
      <c r="B28" s="6">
        <v>17</v>
      </c>
      <c r="C28" s="17" t="s">
        <v>13</v>
      </c>
      <c r="D28" s="17"/>
      <c r="E28" s="16" t="str">
        <f>HYPERLINK("http://7flowers-decor.ru/upload/1c_catalog/import_files/4606500447015.jpg")</f>
        <v>http://7flowers-decor.ru/upload/1c_catalog/import_files/4606500447015.jpg</v>
      </c>
      <c r="F28" s="6">
        <v>4606500447015</v>
      </c>
      <c r="G28" s="8" t="s">
        <v>45</v>
      </c>
      <c r="H28" s="7" t="s">
        <v>46</v>
      </c>
      <c r="I28" s="9" t="s">
        <v>38</v>
      </c>
      <c r="J28" s="6">
        <v>1</v>
      </c>
      <c r="K28" s="6">
        <v>10</v>
      </c>
      <c r="L28" s="10">
        <v>1372</v>
      </c>
      <c r="M28" s="22">
        <f t="shared" si="0"/>
        <v>1166.2</v>
      </c>
      <c r="N28" s="23">
        <v>1097.6</v>
      </c>
      <c r="O28" s="19"/>
    </row>
    <row r="29" spans="2:15" s="1" customFormat="1" ht="165.95" customHeight="1">
      <c r="B29" s="6">
        <v>18</v>
      </c>
      <c r="C29" s="17" t="s">
        <v>13</v>
      </c>
      <c r="D29" s="17"/>
      <c r="E29" s="16" t="str">
        <f>HYPERLINK("http://7flowers-decor.ru/upload/1c_catalog/import_files/4606500447022.jpg")</f>
        <v>http://7flowers-decor.ru/upload/1c_catalog/import_files/4606500447022.jpg</v>
      </c>
      <c r="F29" s="6">
        <v>4606500447022</v>
      </c>
      <c r="G29" s="8" t="s">
        <v>47</v>
      </c>
      <c r="H29" s="7" t="s">
        <v>48</v>
      </c>
      <c r="I29" s="9" t="s">
        <v>38</v>
      </c>
      <c r="J29" s="6">
        <v>1</v>
      </c>
      <c r="K29" s="6">
        <v>16</v>
      </c>
      <c r="L29" s="10">
        <v>1476</v>
      </c>
      <c r="M29" s="22">
        <f t="shared" si="0"/>
        <v>1254.6</v>
      </c>
      <c r="N29" s="23">
        <v>1180.8</v>
      </c>
      <c r="O29" s="19"/>
    </row>
    <row r="30" spans="2:15" s="1" customFormat="1" ht="165.95" customHeight="1">
      <c r="B30" s="6">
        <v>19</v>
      </c>
      <c r="C30" s="17" t="s">
        <v>13</v>
      </c>
      <c r="D30" s="17"/>
      <c r="E30" s="16" t="str">
        <f>HYPERLINK("http://7flowers-decor.ru/upload/1c_catalog/import_files/4606500447039.jpg")</f>
        <v>http://7flowers-decor.ru/upload/1c_catalog/import_files/4606500447039.jpg</v>
      </c>
      <c r="F30" s="6">
        <v>4606500447039</v>
      </c>
      <c r="G30" s="8" t="s">
        <v>49</v>
      </c>
      <c r="H30" s="7" t="s">
        <v>50</v>
      </c>
      <c r="I30" s="9" t="s">
        <v>38</v>
      </c>
      <c r="J30" s="6">
        <v>1</v>
      </c>
      <c r="K30" s="6">
        <v>18</v>
      </c>
      <c r="L30" s="10">
        <v>1045</v>
      </c>
      <c r="M30" s="22">
        <f t="shared" si="0"/>
        <v>888.25</v>
      </c>
      <c r="N30" s="23">
        <v>836</v>
      </c>
      <c r="O30" s="19"/>
    </row>
    <row r="31" spans="2:15" s="1" customFormat="1" ht="165.95" customHeight="1">
      <c r="B31" s="6">
        <v>20</v>
      </c>
      <c r="C31" s="17" t="s">
        <v>13</v>
      </c>
      <c r="D31" s="17"/>
      <c r="E31" s="16" t="str">
        <f>HYPERLINK("http://7flowers-decor.ru/upload/1c_catalog/import_files/4606500447053.jpg")</f>
        <v>http://7flowers-decor.ru/upload/1c_catalog/import_files/4606500447053.jpg</v>
      </c>
      <c r="F31" s="6">
        <v>4606500447053</v>
      </c>
      <c r="G31" s="8" t="s">
        <v>51</v>
      </c>
      <c r="H31" s="7" t="s">
        <v>52</v>
      </c>
      <c r="I31" s="9" t="s">
        <v>38</v>
      </c>
      <c r="J31" s="6">
        <v>1</v>
      </c>
      <c r="K31" s="6">
        <v>8</v>
      </c>
      <c r="L31" s="10">
        <v>1788</v>
      </c>
      <c r="M31" s="22">
        <f t="shared" si="0"/>
        <v>1519.8</v>
      </c>
      <c r="N31" s="23">
        <v>1430.4</v>
      </c>
      <c r="O31" s="19"/>
    </row>
    <row r="32" spans="2:15" s="1" customFormat="1" ht="165.95" customHeight="1">
      <c r="B32" s="6">
        <v>21</v>
      </c>
      <c r="C32" s="17" t="s">
        <v>13</v>
      </c>
      <c r="D32" s="17"/>
      <c r="E32" s="16" t="str">
        <f>HYPERLINK("http://7flowers-decor.ru/upload/1c_catalog/import_files/4606500447084.jpg")</f>
        <v>http://7flowers-decor.ru/upload/1c_catalog/import_files/4606500447084.jpg</v>
      </c>
      <c r="F32" s="6">
        <v>4606500447084</v>
      </c>
      <c r="G32" s="8" t="s">
        <v>53</v>
      </c>
      <c r="H32" s="7" t="s">
        <v>54</v>
      </c>
      <c r="I32" s="9" t="s">
        <v>38</v>
      </c>
      <c r="J32" s="6">
        <v>1</v>
      </c>
      <c r="K32" s="6">
        <v>4</v>
      </c>
      <c r="L32" s="10">
        <v>1869</v>
      </c>
      <c r="M32" s="22">
        <f t="shared" si="0"/>
        <v>1588.6499999999999</v>
      </c>
      <c r="N32" s="23">
        <v>1495.2</v>
      </c>
      <c r="O32" s="19"/>
    </row>
    <row r="33" spans="2:15" s="1" customFormat="1" ht="165.95" customHeight="1">
      <c r="B33" s="6">
        <v>22</v>
      </c>
      <c r="C33" s="17" t="s">
        <v>13</v>
      </c>
      <c r="D33" s="17"/>
      <c r="E33" s="16" t="str">
        <f>HYPERLINK("http://7flowers-decor.ru/upload/1c_catalog/import_files/4606500447190.jpg")</f>
        <v>http://7flowers-decor.ru/upload/1c_catalog/import_files/4606500447190.jpg</v>
      </c>
      <c r="F33" s="6">
        <v>4606500447190</v>
      </c>
      <c r="G33" s="8" t="s">
        <v>55</v>
      </c>
      <c r="H33" s="11">
        <v>14</v>
      </c>
      <c r="I33" s="9" t="s">
        <v>56</v>
      </c>
      <c r="J33" s="6">
        <v>1</v>
      </c>
      <c r="K33" s="6">
        <v>96</v>
      </c>
      <c r="L33" s="6">
        <v>187</v>
      </c>
      <c r="M33" s="22">
        <f t="shared" si="0"/>
        <v>158.95</v>
      </c>
      <c r="N33" s="23">
        <v>149.6</v>
      </c>
      <c r="O33" s="19"/>
    </row>
    <row r="34" spans="2:15" s="1" customFormat="1" ht="165.95" customHeight="1">
      <c r="B34" s="6">
        <v>23</v>
      </c>
      <c r="C34" s="17" t="s">
        <v>13</v>
      </c>
      <c r="D34" s="17"/>
      <c r="E34" s="16" t="str">
        <f>HYPERLINK("http://7flowers-decor.ru/upload/1c_catalog/import_files/4606500447213.jpg")</f>
        <v>http://7flowers-decor.ru/upload/1c_catalog/import_files/4606500447213.jpg</v>
      </c>
      <c r="F34" s="6">
        <v>4606500447213</v>
      </c>
      <c r="G34" s="8" t="s">
        <v>57</v>
      </c>
      <c r="H34" s="12">
        <v>14</v>
      </c>
      <c r="I34" s="9" t="s">
        <v>56</v>
      </c>
      <c r="J34" s="6">
        <v>1</v>
      </c>
      <c r="K34" s="6">
        <v>120</v>
      </c>
      <c r="L34" s="6">
        <v>186</v>
      </c>
      <c r="M34" s="22">
        <f t="shared" si="0"/>
        <v>158.1</v>
      </c>
      <c r="N34" s="23">
        <v>148.8</v>
      </c>
      <c r="O34" s="19"/>
    </row>
    <row r="35" spans="2:15" s="1" customFormat="1" ht="165.95" customHeight="1">
      <c r="B35" s="6">
        <v>24</v>
      </c>
      <c r="C35" s="17" t="s">
        <v>13</v>
      </c>
      <c r="D35" s="17"/>
      <c r="E35" s="16" t="str">
        <f>HYPERLINK("http://7flowers-decor.ru/upload/1c_catalog/import_files/4606500447220.jpg")</f>
        <v>http://7flowers-decor.ru/upload/1c_catalog/import_files/4606500447220.jpg</v>
      </c>
      <c r="F35" s="6">
        <v>4606500447220</v>
      </c>
      <c r="G35" s="8" t="s">
        <v>58</v>
      </c>
      <c r="H35" s="13">
        <v>14</v>
      </c>
      <c r="I35" s="9" t="s">
        <v>56</v>
      </c>
      <c r="J35" s="6">
        <v>1</v>
      </c>
      <c r="K35" s="6">
        <v>84</v>
      </c>
      <c r="L35" s="6">
        <v>223</v>
      </c>
      <c r="M35" s="22">
        <f t="shared" si="0"/>
        <v>189.54999999999998</v>
      </c>
      <c r="N35" s="23">
        <v>178.4</v>
      </c>
      <c r="O35" s="19"/>
    </row>
    <row r="36" spans="2:15" s="1" customFormat="1" ht="165.95" customHeight="1">
      <c r="B36" s="6">
        <v>25</v>
      </c>
      <c r="C36" s="17" t="s">
        <v>13</v>
      </c>
      <c r="D36" s="17"/>
      <c r="E36" s="16" t="str">
        <f>HYPERLINK("http://7flowers-decor.ru/upload/1c_catalog/import_files/4606500447275.jpg")</f>
        <v>http://7flowers-decor.ru/upload/1c_catalog/import_files/4606500447275.jpg</v>
      </c>
      <c r="F36" s="6">
        <v>4606500447275</v>
      </c>
      <c r="G36" s="8" t="s">
        <v>59</v>
      </c>
      <c r="H36" s="14">
        <v>14</v>
      </c>
      <c r="I36" s="9" t="s">
        <v>60</v>
      </c>
      <c r="J36" s="6">
        <v>1</v>
      </c>
      <c r="K36" s="6">
        <v>126</v>
      </c>
      <c r="L36" s="6">
        <v>171</v>
      </c>
      <c r="M36" s="22">
        <f t="shared" si="0"/>
        <v>145.35</v>
      </c>
      <c r="N36" s="23">
        <v>136.8</v>
      </c>
      <c r="O36" s="19"/>
    </row>
    <row r="37" spans="2:15" s="1" customFormat="1" ht="165.95" customHeight="1">
      <c r="B37" s="6">
        <v>26</v>
      </c>
      <c r="C37" s="17" t="s">
        <v>13</v>
      </c>
      <c r="D37" s="17"/>
      <c r="E37" s="16" t="str">
        <f>HYPERLINK("http://7flowers-decor.ru/upload/1c_catalog/import_files/4606500447466.jpg")</f>
        <v>http://7flowers-decor.ru/upload/1c_catalog/import_files/4606500447466.jpg</v>
      </c>
      <c r="F37" s="6">
        <v>4606500447466</v>
      </c>
      <c r="G37" s="8" t="s">
        <v>61</v>
      </c>
      <c r="H37" s="7" t="s">
        <v>62</v>
      </c>
      <c r="I37" s="9" t="s">
        <v>63</v>
      </c>
      <c r="J37" s="6">
        <v>1</v>
      </c>
      <c r="K37" s="6">
        <v>6</v>
      </c>
      <c r="L37" s="10">
        <v>3126</v>
      </c>
      <c r="M37" s="22">
        <f t="shared" si="0"/>
        <v>2657.1</v>
      </c>
      <c r="N37" s="23">
        <v>2188.2</v>
      </c>
      <c r="O37" s="19"/>
    </row>
    <row r="38" spans="2:15" s="1" customFormat="1" ht="165.95" customHeight="1">
      <c r="B38" s="6">
        <v>27</v>
      </c>
      <c r="C38" s="17" t="s">
        <v>13</v>
      </c>
      <c r="D38" s="17"/>
      <c r="E38" s="16" t="str">
        <f>HYPERLINK("http://7flowers-decor.ru/upload/1c_catalog/import_files/4606500447473.jpg")</f>
        <v>http://7flowers-decor.ru/upload/1c_catalog/import_files/4606500447473.jpg</v>
      </c>
      <c r="F38" s="6">
        <v>4606500447473</v>
      </c>
      <c r="G38" s="8" t="s">
        <v>61</v>
      </c>
      <c r="H38" s="7" t="s">
        <v>64</v>
      </c>
      <c r="I38" s="9" t="s">
        <v>38</v>
      </c>
      <c r="J38" s="6">
        <v>1</v>
      </c>
      <c r="K38" s="6">
        <v>6</v>
      </c>
      <c r="L38" s="10">
        <v>3126</v>
      </c>
      <c r="M38" s="22">
        <f t="shared" si="0"/>
        <v>2657.1</v>
      </c>
      <c r="N38" s="23">
        <v>2188.2</v>
      </c>
      <c r="O38" s="19"/>
    </row>
    <row r="39" spans="2:15" s="1" customFormat="1" ht="165.95" customHeight="1">
      <c r="B39" s="6">
        <v>28</v>
      </c>
      <c r="C39" s="17" t="s">
        <v>13</v>
      </c>
      <c r="D39" s="17"/>
      <c r="E39" s="16" t="str">
        <f>HYPERLINK("http://7flowers-decor.ru/upload/1c_catalog/import_files/4606500447527.jpg")</f>
        <v>http://7flowers-decor.ru/upload/1c_catalog/import_files/4606500447527.jpg</v>
      </c>
      <c r="F39" s="6">
        <v>4606500447527</v>
      </c>
      <c r="G39" s="8" t="s">
        <v>65</v>
      </c>
      <c r="H39" s="7" t="s">
        <v>66</v>
      </c>
      <c r="I39" s="9" t="s">
        <v>67</v>
      </c>
      <c r="J39" s="6">
        <v>1</v>
      </c>
      <c r="K39" s="6">
        <v>67</v>
      </c>
      <c r="L39" s="6">
        <v>463</v>
      </c>
      <c r="M39" s="22">
        <f t="shared" si="0"/>
        <v>393.55</v>
      </c>
      <c r="N39" s="23">
        <v>324.1</v>
      </c>
      <c r="O39" s="19"/>
    </row>
    <row r="40" spans="2:15" s="1" customFormat="1" ht="165.95" customHeight="1">
      <c r="B40" s="6">
        <v>29</v>
      </c>
      <c r="C40" s="17" t="s">
        <v>13</v>
      </c>
      <c r="D40" s="17"/>
      <c r="E40" s="16" t="str">
        <f>HYPERLINK("http://7flowers-decor.ru/upload/1c_catalog/import_files/4606500447534.jpg")</f>
        <v>http://7flowers-decor.ru/upload/1c_catalog/import_files/4606500447534.jpg</v>
      </c>
      <c r="F40" s="6">
        <v>4606500447534</v>
      </c>
      <c r="G40" s="8" t="s">
        <v>65</v>
      </c>
      <c r="H40" s="7" t="s">
        <v>68</v>
      </c>
      <c r="I40" s="9" t="s">
        <v>26</v>
      </c>
      <c r="J40" s="6">
        <v>1</v>
      </c>
      <c r="K40" s="6">
        <v>67</v>
      </c>
      <c r="L40" s="6">
        <v>463</v>
      </c>
      <c r="M40" s="22">
        <f t="shared" si="0"/>
        <v>393.55</v>
      </c>
      <c r="N40" s="23">
        <v>370.4</v>
      </c>
      <c r="O40" s="19"/>
    </row>
    <row r="41" spans="2:15" s="1" customFormat="1" ht="165.95" customHeight="1">
      <c r="B41" s="6">
        <v>30</v>
      </c>
      <c r="C41" s="17" t="s">
        <v>13</v>
      </c>
      <c r="D41" s="17"/>
      <c r="E41" s="16" t="str">
        <f>HYPERLINK("http://7flowers-decor.ru/upload/1c_catalog/import_files/4606500447565.jpg")</f>
        <v>http://7flowers-decor.ru/upload/1c_catalog/import_files/4606500447565.jpg</v>
      </c>
      <c r="F41" s="6">
        <v>4606500447565</v>
      </c>
      <c r="G41" s="8" t="s">
        <v>69</v>
      </c>
      <c r="H41" s="7" t="s">
        <v>70</v>
      </c>
      <c r="I41" s="9" t="s">
        <v>30</v>
      </c>
      <c r="J41" s="6">
        <v>1</v>
      </c>
      <c r="K41" s="6">
        <v>6</v>
      </c>
      <c r="L41" s="10">
        <v>2604</v>
      </c>
      <c r="M41" s="22">
        <f t="shared" si="0"/>
        <v>2213.4</v>
      </c>
      <c r="N41" s="23">
        <v>2083.2</v>
      </c>
      <c r="O41" s="19"/>
    </row>
    <row r="42" spans="2:15" s="1" customFormat="1" ht="165.95" customHeight="1">
      <c r="B42" s="6">
        <v>31</v>
      </c>
      <c r="C42" s="17" t="s">
        <v>13</v>
      </c>
      <c r="D42" s="17"/>
      <c r="E42" s="16" t="str">
        <f>HYPERLINK("http://7flowers-decor.ru/upload/1c_catalog/import_files/4606500547470.jpg")</f>
        <v>http://7flowers-decor.ru/upload/1c_catalog/import_files/4606500547470.jpg</v>
      </c>
      <c r="F42" s="6">
        <v>4606500547470</v>
      </c>
      <c r="G42" s="8" t="s">
        <v>71</v>
      </c>
      <c r="H42" s="7" t="s">
        <v>72</v>
      </c>
      <c r="I42" s="9" t="s">
        <v>16</v>
      </c>
      <c r="J42" s="6">
        <v>1</v>
      </c>
      <c r="K42" s="6">
        <v>1</v>
      </c>
      <c r="L42" s="6">
        <v>472</v>
      </c>
      <c r="M42" s="22">
        <f t="shared" si="0"/>
        <v>401.2</v>
      </c>
      <c r="N42" s="23">
        <v>330.4</v>
      </c>
      <c r="O42" s="19"/>
    </row>
    <row r="43" spans="2:15" s="1" customFormat="1" ht="165.95" customHeight="1">
      <c r="B43" s="6">
        <v>32</v>
      </c>
      <c r="C43" s="17" t="s">
        <v>13</v>
      </c>
      <c r="D43" s="17"/>
      <c r="E43" s="16" t="str">
        <f>HYPERLINK("http://7flowers-decor.ru/upload/1c_catalog/import_files/4606500547487.jpg")</f>
        <v>http://7flowers-decor.ru/upload/1c_catalog/import_files/4606500547487.jpg</v>
      </c>
      <c r="F43" s="6">
        <v>4606500547487</v>
      </c>
      <c r="G43" s="8" t="s">
        <v>73</v>
      </c>
      <c r="H43" s="7" t="s">
        <v>74</v>
      </c>
      <c r="I43" s="9" t="s">
        <v>16</v>
      </c>
      <c r="J43" s="6">
        <v>1</v>
      </c>
      <c r="K43" s="6">
        <v>1</v>
      </c>
      <c r="L43" s="6">
        <v>386</v>
      </c>
      <c r="M43" s="22">
        <f t="shared" si="0"/>
        <v>328.09999999999997</v>
      </c>
      <c r="N43" s="23">
        <v>308.8</v>
      </c>
      <c r="O43" s="19"/>
    </row>
    <row r="44" spans="2:15" s="1" customFormat="1" ht="165.95" customHeight="1">
      <c r="B44" s="6">
        <v>33</v>
      </c>
      <c r="C44" s="17" t="s">
        <v>13</v>
      </c>
      <c r="D44" s="17"/>
      <c r="E44" s="16" t="str">
        <f>HYPERLINK("http://7flowers-decor.ru/upload/1c_catalog/import_files/4606500547548.jpg")</f>
        <v>http://7flowers-decor.ru/upload/1c_catalog/import_files/4606500547548.jpg</v>
      </c>
      <c r="F44" s="6">
        <v>4606500547548</v>
      </c>
      <c r="G44" s="8" t="s">
        <v>75</v>
      </c>
      <c r="H44" s="7" t="s">
        <v>76</v>
      </c>
      <c r="I44" s="9" t="s">
        <v>77</v>
      </c>
      <c r="J44" s="6">
        <v>1</v>
      </c>
      <c r="K44" s="6">
        <v>1</v>
      </c>
      <c r="L44" s="6">
        <v>612</v>
      </c>
      <c r="M44" s="22">
        <f t="shared" si="0"/>
        <v>520.1999999999999</v>
      </c>
      <c r="N44" s="23">
        <v>459</v>
      </c>
      <c r="O44" s="19"/>
    </row>
    <row r="45" spans="2:15" s="1" customFormat="1" ht="165.95" customHeight="1">
      <c r="B45" s="6">
        <v>34</v>
      </c>
      <c r="C45" s="17" t="s">
        <v>13</v>
      </c>
      <c r="D45" s="17"/>
      <c r="E45" s="16" t="str">
        <f>HYPERLINK("http://7flowers-decor.ru/upload/1c_catalog/import_files/4606500547562.jpg")</f>
        <v>http://7flowers-decor.ru/upload/1c_catalog/import_files/4606500547562.jpg</v>
      </c>
      <c r="F45" s="6">
        <v>4606500547562</v>
      </c>
      <c r="G45" s="8" t="s">
        <v>78</v>
      </c>
      <c r="H45" s="7" t="s">
        <v>79</v>
      </c>
      <c r="I45" s="9" t="s">
        <v>16</v>
      </c>
      <c r="J45" s="6">
        <v>1</v>
      </c>
      <c r="K45" s="6">
        <v>1</v>
      </c>
      <c r="L45" s="6">
        <v>867</v>
      </c>
      <c r="M45" s="22">
        <f t="shared" si="0"/>
        <v>736.9499999999999</v>
      </c>
      <c r="N45" s="23">
        <v>606.9</v>
      </c>
      <c r="O45" s="19"/>
    </row>
    <row r="46" spans="2:15" s="1" customFormat="1" ht="165.95" customHeight="1">
      <c r="B46" s="6">
        <v>35</v>
      </c>
      <c r="C46" s="17" t="s">
        <v>13</v>
      </c>
      <c r="D46" s="17"/>
      <c r="E46" s="16" t="str">
        <f>HYPERLINK("http://7flowers-decor.ru/upload/1c_catalog/import_files/4606500547593.jpg")</f>
        <v>http://7flowers-decor.ru/upload/1c_catalog/import_files/4606500547593.jpg</v>
      </c>
      <c r="F46" s="6">
        <v>4606500547593</v>
      </c>
      <c r="G46" s="8" t="s">
        <v>80</v>
      </c>
      <c r="H46" s="7" t="s">
        <v>81</v>
      </c>
      <c r="I46" s="9" t="s">
        <v>16</v>
      </c>
      <c r="J46" s="6">
        <v>1</v>
      </c>
      <c r="K46" s="6">
        <v>1</v>
      </c>
      <c r="L46" s="10">
        <v>1198</v>
      </c>
      <c r="M46" s="22">
        <f t="shared" si="0"/>
        <v>1018.3</v>
      </c>
      <c r="N46" s="23">
        <v>838.6</v>
      </c>
      <c r="O46" s="19"/>
    </row>
    <row r="47" spans="2:15" s="1" customFormat="1" ht="165.95" customHeight="1">
      <c r="B47" s="6">
        <v>36</v>
      </c>
      <c r="C47" s="17" t="s">
        <v>13</v>
      </c>
      <c r="D47" s="17"/>
      <c r="E47" s="16" t="str">
        <f>HYPERLINK("http://7flowers-decor.ru/upload/1c_catalog/import_files/4606500547609.jpg")</f>
        <v>http://7flowers-decor.ru/upload/1c_catalog/import_files/4606500547609.jpg</v>
      </c>
      <c r="F47" s="6">
        <v>4606500547609</v>
      </c>
      <c r="G47" s="8" t="s">
        <v>82</v>
      </c>
      <c r="H47" s="7" t="s">
        <v>83</v>
      </c>
      <c r="I47" s="9" t="s">
        <v>16</v>
      </c>
      <c r="J47" s="6">
        <v>1</v>
      </c>
      <c r="K47" s="6">
        <v>1</v>
      </c>
      <c r="L47" s="6">
        <v>799</v>
      </c>
      <c r="M47" s="22">
        <f t="shared" si="0"/>
        <v>679.15</v>
      </c>
      <c r="N47" s="23">
        <v>559.3</v>
      </c>
      <c r="O47" s="19"/>
    </row>
    <row r="48" spans="2:15" s="1" customFormat="1" ht="165.95" customHeight="1">
      <c r="B48" s="6">
        <v>37</v>
      </c>
      <c r="C48" s="17" t="s">
        <v>13</v>
      </c>
      <c r="D48" s="17"/>
      <c r="E48" s="16" t="str">
        <f>HYPERLINK("http://7flowers-decor.ru/upload/1c_catalog/import_files/4606500547616.jpg")</f>
        <v>http://7flowers-decor.ru/upload/1c_catalog/import_files/4606500547616.jpg</v>
      </c>
      <c r="F48" s="6">
        <v>4606500547616</v>
      </c>
      <c r="G48" s="8" t="s">
        <v>84</v>
      </c>
      <c r="H48" s="7" t="s">
        <v>85</v>
      </c>
      <c r="I48" s="9" t="s">
        <v>16</v>
      </c>
      <c r="J48" s="6">
        <v>1</v>
      </c>
      <c r="K48" s="6">
        <v>1</v>
      </c>
      <c r="L48" s="6">
        <v>400</v>
      </c>
      <c r="M48" s="22">
        <f t="shared" si="0"/>
        <v>340</v>
      </c>
      <c r="N48" s="23">
        <v>320</v>
      </c>
      <c r="O48" s="19"/>
    </row>
    <row r="49" spans="2:15" s="1" customFormat="1" ht="165.95" customHeight="1">
      <c r="B49" s="6">
        <v>38</v>
      </c>
      <c r="C49" s="17" t="s">
        <v>13</v>
      </c>
      <c r="D49" s="17"/>
      <c r="E49" s="16" t="str">
        <f>HYPERLINK("http://7flowers-decor.ru/upload/1c_catalog/import_files/4606500529667.jpg")</f>
        <v>http://7flowers-decor.ru/upload/1c_catalog/import_files/4606500529667.jpg</v>
      </c>
      <c r="F49" s="6">
        <v>4606500529667</v>
      </c>
      <c r="G49" s="8" t="s">
        <v>86</v>
      </c>
      <c r="H49" s="7" t="s">
        <v>87</v>
      </c>
      <c r="I49" s="9" t="s">
        <v>77</v>
      </c>
      <c r="J49" s="6">
        <v>1</v>
      </c>
      <c r="K49" s="6">
        <v>1</v>
      </c>
      <c r="L49" s="6">
        <v>886</v>
      </c>
      <c r="M49" s="22">
        <f t="shared" si="0"/>
        <v>753.1</v>
      </c>
      <c r="N49" s="23">
        <v>708.8</v>
      </c>
      <c r="O49" s="19"/>
    </row>
    <row r="50" spans="2:15" s="1" customFormat="1" ht="165.95" customHeight="1">
      <c r="B50" s="6">
        <v>39</v>
      </c>
      <c r="C50" s="17" t="s">
        <v>13</v>
      </c>
      <c r="D50" s="17"/>
      <c r="E50" s="16" t="str">
        <f>HYPERLINK("http://7flowers-decor.ru/upload/1c_catalog/import_files/4606500221455.jpg")</f>
        <v>http://7flowers-decor.ru/upload/1c_catalog/import_files/4606500221455.jpg</v>
      </c>
      <c r="F50" s="6">
        <v>4606500221455</v>
      </c>
      <c r="G50" s="8" t="s">
        <v>88</v>
      </c>
      <c r="H50" s="6">
        <v>4475</v>
      </c>
      <c r="I50" s="9" t="s">
        <v>34</v>
      </c>
      <c r="J50" s="6">
        <v>1</v>
      </c>
      <c r="K50" s="6">
        <v>80</v>
      </c>
      <c r="L50" s="6">
        <v>69</v>
      </c>
      <c r="M50" s="22">
        <f t="shared" si="0"/>
        <v>58.65</v>
      </c>
      <c r="N50" s="23">
        <v>51.75</v>
      </c>
      <c r="O50" s="19"/>
    </row>
    <row r="51" spans="2:15" s="1" customFormat="1" ht="165.95" customHeight="1">
      <c r="B51" s="6">
        <v>40</v>
      </c>
      <c r="C51" s="17" t="s">
        <v>13</v>
      </c>
      <c r="D51" s="17"/>
      <c r="E51" s="16" t="str">
        <f>HYPERLINK("http://7flowers-decor.ru/upload/1c_catalog/import_files/4606500221486.jpg")</f>
        <v>http://7flowers-decor.ru/upload/1c_catalog/import_files/4606500221486.jpg</v>
      </c>
      <c r="F51" s="6">
        <v>4606500221486</v>
      </c>
      <c r="G51" s="8" t="s">
        <v>88</v>
      </c>
      <c r="H51" s="6">
        <v>4478</v>
      </c>
      <c r="I51" s="9" t="s">
        <v>89</v>
      </c>
      <c r="J51" s="6">
        <v>1</v>
      </c>
      <c r="K51" s="6">
        <v>80</v>
      </c>
      <c r="L51" s="6">
        <v>69</v>
      </c>
      <c r="M51" s="22">
        <f t="shared" si="0"/>
        <v>58.65</v>
      </c>
      <c r="N51" s="23">
        <v>51.75</v>
      </c>
      <c r="O51" s="19"/>
    </row>
    <row r="52" spans="2:15" s="1" customFormat="1" ht="165.95" customHeight="1">
      <c r="B52" s="6">
        <v>41</v>
      </c>
      <c r="C52" s="17" t="s">
        <v>13</v>
      </c>
      <c r="D52" s="17"/>
      <c r="E52" s="16" t="str">
        <f>HYPERLINK("http://7flowers-decor.ru/upload/1c_catalog/import_files/4606500221608.jpg")</f>
        <v>http://7flowers-decor.ru/upload/1c_catalog/import_files/4606500221608.jpg</v>
      </c>
      <c r="F52" s="6">
        <v>4606500221608</v>
      </c>
      <c r="G52" s="8" t="s">
        <v>90</v>
      </c>
      <c r="H52" s="6">
        <v>4483</v>
      </c>
      <c r="I52" s="9" t="s">
        <v>91</v>
      </c>
      <c r="J52" s="6">
        <v>1</v>
      </c>
      <c r="K52" s="6">
        <v>60</v>
      </c>
      <c r="L52" s="6">
        <v>94</v>
      </c>
      <c r="M52" s="22">
        <f t="shared" si="0"/>
        <v>79.89999999999999</v>
      </c>
      <c r="N52" s="23">
        <v>70.5</v>
      </c>
      <c r="O52" s="19"/>
    </row>
    <row r="53" spans="2:15" s="1" customFormat="1" ht="165.95" customHeight="1">
      <c r="B53" s="6">
        <v>42</v>
      </c>
      <c r="C53" s="17" t="s">
        <v>13</v>
      </c>
      <c r="D53" s="17"/>
      <c r="E53" s="16" t="str">
        <f>HYPERLINK("http://7flowers-decor.ru/upload/1c_catalog/import_files/4606500361847.jpg")</f>
        <v>http://7flowers-decor.ru/upload/1c_catalog/import_files/4606500361847.jpg</v>
      </c>
      <c r="F53" s="6">
        <v>4606500361847</v>
      </c>
      <c r="G53" s="8" t="s">
        <v>92</v>
      </c>
      <c r="H53" s="7" t="s">
        <v>93</v>
      </c>
      <c r="I53" s="9" t="s">
        <v>16</v>
      </c>
      <c r="J53" s="6">
        <v>1</v>
      </c>
      <c r="K53" s="6">
        <v>24</v>
      </c>
      <c r="L53" s="6">
        <v>565</v>
      </c>
      <c r="M53" s="22">
        <f t="shared" si="0"/>
        <v>480.25</v>
      </c>
      <c r="N53" s="23">
        <v>452</v>
      </c>
      <c r="O53" s="19"/>
    </row>
    <row r="54" spans="2:15" s="1" customFormat="1" ht="165.95" customHeight="1">
      <c r="B54" s="6">
        <v>43</v>
      </c>
      <c r="C54" s="17" t="s">
        <v>13</v>
      </c>
      <c r="D54" s="17"/>
      <c r="E54" s="16" t="str">
        <f>HYPERLINK("http://7flowers-decor.ru/upload/1c_catalog/import_files/4606500300754.jpg")</f>
        <v>http://7flowers-decor.ru/upload/1c_catalog/import_files/4606500300754.jpg</v>
      </c>
      <c r="F54" s="6">
        <v>4606500300754</v>
      </c>
      <c r="G54" s="8" t="s">
        <v>94</v>
      </c>
      <c r="H54" s="7" t="s">
        <v>95</v>
      </c>
      <c r="I54" s="9" t="s">
        <v>16</v>
      </c>
      <c r="J54" s="6">
        <v>1</v>
      </c>
      <c r="K54" s="6">
        <v>8</v>
      </c>
      <c r="L54" s="10">
        <v>1509</v>
      </c>
      <c r="M54" s="22">
        <f t="shared" si="0"/>
        <v>1282.6499999999999</v>
      </c>
      <c r="N54" s="23">
        <v>1207.2</v>
      </c>
      <c r="O54" s="19"/>
    </row>
    <row r="55" spans="2:15" s="1" customFormat="1" ht="165.95" customHeight="1">
      <c r="B55" s="6">
        <v>44</v>
      </c>
      <c r="C55" s="17" t="s">
        <v>13</v>
      </c>
      <c r="D55" s="17"/>
      <c r="E55" s="16" t="str">
        <f>HYPERLINK("http://7flowers-decor.ru/upload/1c_catalog/import_files/4606500232840.jpg")</f>
        <v>http://7flowers-decor.ru/upload/1c_catalog/import_files/4606500232840.jpg</v>
      </c>
      <c r="F55" s="6">
        <v>4606500232840</v>
      </c>
      <c r="G55" s="8" t="s">
        <v>96</v>
      </c>
      <c r="H55" s="6">
        <v>4146</v>
      </c>
      <c r="I55" s="9" t="s">
        <v>97</v>
      </c>
      <c r="J55" s="6">
        <v>1</v>
      </c>
      <c r="K55" s="6">
        <v>30</v>
      </c>
      <c r="L55" s="6">
        <v>257</v>
      </c>
      <c r="M55" s="22">
        <f t="shared" si="0"/>
        <v>218.45</v>
      </c>
      <c r="N55" s="23">
        <v>192.75</v>
      </c>
      <c r="O55" s="19"/>
    </row>
    <row r="56" spans="2:15" s="1" customFormat="1" ht="165.95" customHeight="1">
      <c r="B56" s="6">
        <v>45</v>
      </c>
      <c r="C56" s="17" t="s">
        <v>13</v>
      </c>
      <c r="D56" s="17"/>
      <c r="E56" s="16" t="str">
        <f>HYPERLINK("http://7flowers-decor.ru/upload/1c_catalog/import_files/4606500232857.jpg")</f>
        <v>http://7flowers-decor.ru/upload/1c_catalog/import_files/4606500232857.jpg</v>
      </c>
      <c r="F56" s="6">
        <v>4606500232857</v>
      </c>
      <c r="G56" s="8" t="s">
        <v>96</v>
      </c>
      <c r="H56" s="6">
        <v>4474</v>
      </c>
      <c r="I56" s="9" t="s">
        <v>21</v>
      </c>
      <c r="J56" s="6">
        <v>1</v>
      </c>
      <c r="K56" s="6">
        <v>30</v>
      </c>
      <c r="L56" s="6">
        <v>257</v>
      </c>
      <c r="M56" s="22">
        <f t="shared" si="0"/>
        <v>218.45</v>
      </c>
      <c r="N56" s="23">
        <v>192.75</v>
      </c>
      <c r="O56" s="19"/>
    </row>
    <row r="57" spans="2:15" s="1" customFormat="1" ht="165.95" customHeight="1">
      <c r="B57" s="6">
        <v>46</v>
      </c>
      <c r="C57" s="17" t="s">
        <v>13</v>
      </c>
      <c r="D57" s="17"/>
      <c r="E57" s="16" t="str">
        <f>HYPERLINK("http://7flowers-decor.ru/upload/1c_catalog/import_files/4606500232864.jpg")</f>
        <v>http://7flowers-decor.ru/upload/1c_catalog/import_files/4606500232864.jpg</v>
      </c>
      <c r="F57" s="6">
        <v>4606500232864</v>
      </c>
      <c r="G57" s="8" t="s">
        <v>96</v>
      </c>
      <c r="H57" s="6">
        <v>4473</v>
      </c>
      <c r="I57" s="9" t="s">
        <v>89</v>
      </c>
      <c r="J57" s="6">
        <v>1</v>
      </c>
      <c r="K57" s="6">
        <v>30</v>
      </c>
      <c r="L57" s="6">
        <v>257</v>
      </c>
      <c r="M57" s="22">
        <f t="shared" si="0"/>
        <v>218.45</v>
      </c>
      <c r="N57" s="23">
        <v>192.75</v>
      </c>
      <c r="O57" s="19"/>
    </row>
    <row r="58" spans="2:15" s="1" customFormat="1" ht="165.95" customHeight="1">
      <c r="B58" s="6">
        <v>47</v>
      </c>
      <c r="C58" s="17" t="s">
        <v>13</v>
      </c>
      <c r="D58" s="17"/>
      <c r="E58" s="16" t="str">
        <f>HYPERLINK("http://7flowers-decor.ru/upload/1c_catalog/import_files/4606500232888.jpg")</f>
        <v>http://7flowers-decor.ru/upload/1c_catalog/import_files/4606500232888.jpg</v>
      </c>
      <c r="F58" s="6">
        <v>4606500232888</v>
      </c>
      <c r="G58" s="8" t="s">
        <v>98</v>
      </c>
      <c r="H58" s="15">
        <v>4182</v>
      </c>
      <c r="I58" s="9" t="s">
        <v>34</v>
      </c>
      <c r="J58" s="6">
        <v>1</v>
      </c>
      <c r="K58" s="6">
        <v>30</v>
      </c>
      <c r="L58" s="6">
        <v>190</v>
      </c>
      <c r="M58" s="22">
        <f t="shared" si="0"/>
        <v>161.5</v>
      </c>
      <c r="N58" s="23">
        <v>142.5</v>
      </c>
      <c r="O58" s="19"/>
    </row>
    <row r="59" spans="2:15" s="1" customFormat="1" ht="165.95" customHeight="1">
      <c r="B59" s="6">
        <v>48</v>
      </c>
      <c r="C59" s="17" t="s">
        <v>13</v>
      </c>
      <c r="D59" s="17"/>
      <c r="E59" s="16" t="str">
        <f>HYPERLINK("http://7flowers-decor.ru/upload/1c_catalog/import_files/4606500232932.jpg")</f>
        <v>http://7flowers-decor.ru/upload/1c_catalog/import_files/4606500232932.jpg</v>
      </c>
      <c r="F59" s="6">
        <v>4606500232932</v>
      </c>
      <c r="G59" s="8" t="s">
        <v>99</v>
      </c>
      <c r="H59" s="6">
        <v>4200</v>
      </c>
      <c r="I59" s="9" t="s">
        <v>21</v>
      </c>
      <c r="J59" s="6">
        <v>1</v>
      </c>
      <c r="K59" s="6">
        <v>30</v>
      </c>
      <c r="L59" s="6">
        <v>185</v>
      </c>
      <c r="M59" s="22">
        <f t="shared" si="0"/>
        <v>157.25</v>
      </c>
      <c r="N59" s="23">
        <v>138.75</v>
      </c>
      <c r="O59" s="19"/>
    </row>
    <row r="60" spans="2:15" s="1" customFormat="1" ht="165.95" customHeight="1">
      <c r="B60" s="6">
        <v>49</v>
      </c>
      <c r="C60" s="17" t="s">
        <v>13</v>
      </c>
      <c r="D60" s="17"/>
      <c r="E60" s="16" t="str">
        <f>HYPERLINK("http://7flowers-decor.ru/upload/1c_catalog/import_files/4606500232956.jpg")</f>
        <v>http://7flowers-decor.ru/upload/1c_catalog/import_files/4606500232956.jpg</v>
      </c>
      <c r="F60" s="6">
        <v>4606500232956</v>
      </c>
      <c r="G60" s="8" t="s">
        <v>99</v>
      </c>
      <c r="H60" s="6">
        <v>4468</v>
      </c>
      <c r="I60" s="9" t="s">
        <v>97</v>
      </c>
      <c r="J60" s="6">
        <v>1</v>
      </c>
      <c r="K60" s="6">
        <v>30</v>
      </c>
      <c r="L60" s="6">
        <v>185</v>
      </c>
      <c r="M60" s="22">
        <f t="shared" si="0"/>
        <v>157.25</v>
      </c>
      <c r="N60" s="23">
        <v>138.75</v>
      </c>
      <c r="O60" s="19"/>
    </row>
    <row r="61" spans="2:15" s="1" customFormat="1" ht="165.95" customHeight="1">
      <c r="B61" s="6">
        <v>50</v>
      </c>
      <c r="C61" s="17" t="s">
        <v>13</v>
      </c>
      <c r="D61" s="17"/>
      <c r="E61" s="16" t="str">
        <f>HYPERLINK("http://7flowers-decor.ru/upload/1c_catalog/import_files/4606500232963.jpg")</f>
        <v>http://7flowers-decor.ru/upload/1c_catalog/import_files/4606500232963.jpg</v>
      </c>
      <c r="F61" s="6">
        <v>4606500232963</v>
      </c>
      <c r="G61" s="8" t="s">
        <v>99</v>
      </c>
      <c r="H61" s="6">
        <v>4467</v>
      </c>
      <c r="I61" s="9" t="s">
        <v>34</v>
      </c>
      <c r="J61" s="6">
        <v>1</v>
      </c>
      <c r="K61" s="6">
        <v>30</v>
      </c>
      <c r="L61" s="6">
        <v>185</v>
      </c>
      <c r="M61" s="22">
        <f t="shared" si="0"/>
        <v>157.25</v>
      </c>
      <c r="N61" s="23">
        <v>138.75</v>
      </c>
      <c r="O61" s="19"/>
    </row>
    <row r="62" spans="2:15" s="1" customFormat="1" ht="165.95" customHeight="1">
      <c r="B62" s="6">
        <v>51</v>
      </c>
      <c r="C62" s="17" t="s">
        <v>13</v>
      </c>
      <c r="D62" s="17"/>
      <c r="E62" s="16" t="str">
        <f>HYPERLINK("http://7flowers-decor.ru/upload/1c_catalog/import_files/4606500233632.jpg")</f>
        <v>http://7flowers-decor.ru/upload/1c_catalog/import_files/4606500233632.jpg</v>
      </c>
      <c r="F62" s="6">
        <v>4606500233632</v>
      </c>
      <c r="G62" s="8" t="s">
        <v>100</v>
      </c>
      <c r="H62" s="7" t="s">
        <v>101</v>
      </c>
      <c r="I62" s="9"/>
      <c r="J62" s="6">
        <v>1</v>
      </c>
      <c r="K62" s="6">
        <v>24</v>
      </c>
      <c r="L62" s="6">
        <v>445</v>
      </c>
      <c r="M62" s="22">
        <f t="shared" si="0"/>
        <v>378.25</v>
      </c>
      <c r="N62" s="23">
        <v>356</v>
      </c>
      <c r="O62" s="19"/>
    </row>
    <row r="63" spans="2:15" s="1" customFormat="1" ht="165.95" customHeight="1">
      <c r="B63" s="6">
        <v>52</v>
      </c>
      <c r="C63" s="17" t="s">
        <v>13</v>
      </c>
      <c r="D63" s="17"/>
      <c r="E63" s="16" t="str">
        <f>HYPERLINK("http://7flowers-decor.ru/upload/1c_catalog/import_files/4606500111794.jpg")</f>
        <v>http://7flowers-decor.ru/upload/1c_catalog/import_files/4606500111794.jpg</v>
      </c>
      <c r="F63" s="6">
        <v>4606500111794</v>
      </c>
      <c r="G63" s="8" t="s">
        <v>102</v>
      </c>
      <c r="H63" s="7" t="s">
        <v>103</v>
      </c>
      <c r="I63" s="9" t="s">
        <v>16</v>
      </c>
      <c r="J63" s="6">
        <v>1</v>
      </c>
      <c r="K63" s="6">
        <v>8</v>
      </c>
      <c r="L63" s="10">
        <v>1617</v>
      </c>
      <c r="M63" s="22">
        <f t="shared" si="0"/>
        <v>1374.45</v>
      </c>
      <c r="N63" s="23">
        <v>1293.6</v>
      </c>
      <c r="O63" s="19"/>
    </row>
    <row r="64" spans="2:15" s="1" customFormat="1" ht="165.95" customHeight="1">
      <c r="B64" s="6">
        <v>53</v>
      </c>
      <c r="C64" s="17" t="s">
        <v>13</v>
      </c>
      <c r="D64" s="17"/>
      <c r="E64" s="16" t="str">
        <f>HYPERLINK("http://7flowers-decor.ru/upload/1c_catalog/import_files/4606500112074.jpg")</f>
        <v>http://7flowers-decor.ru/upload/1c_catalog/import_files/4606500112074.jpg</v>
      </c>
      <c r="F64" s="6">
        <v>4606500112074</v>
      </c>
      <c r="G64" s="8" t="s">
        <v>104</v>
      </c>
      <c r="H64" s="7" t="s">
        <v>105</v>
      </c>
      <c r="I64" s="9" t="s">
        <v>21</v>
      </c>
      <c r="J64" s="6">
        <v>1</v>
      </c>
      <c r="K64" s="6">
        <v>96</v>
      </c>
      <c r="L64" s="6">
        <v>144</v>
      </c>
      <c r="M64" s="22">
        <f t="shared" si="0"/>
        <v>122.39999999999999</v>
      </c>
      <c r="N64" s="23">
        <v>115.2</v>
      </c>
      <c r="O64" s="19"/>
    </row>
    <row r="65" spans="2:15" s="1" customFormat="1" ht="165.95" customHeight="1">
      <c r="B65" s="6">
        <v>54</v>
      </c>
      <c r="C65" s="17" t="s">
        <v>13</v>
      </c>
      <c r="D65" s="17"/>
      <c r="E65" s="16" t="str">
        <f>HYPERLINK("http://7flowers-decor.ru/upload/1c_catalog/import_files/4606500112081.jpg")</f>
        <v>http://7flowers-decor.ru/upload/1c_catalog/import_files/4606500112081.jpg</v>
      </c>
      <c r="F65" s="6">
        <v>4606500112081</v>
      </c>
      <c r="G65" s="8" t="s">
        <v>106</v>
      </c>
      <c r="H65" s="7" t="s">
        <v>107</v>
      </c>
      <c r="I65" s="9" t="s">
        <v>21</v>
      </c>
      <c r="J65" s="6">
        <v>1</v>
      </c>
      <c r="K65" s="6">
        <v>120</v>
      </c>
      <c r="L65" s="6">
        <v>121</v>
      </c>
      <c r="M65" s="22">
        <f t="shared" si="0"/>
        <v>102.85</v>
      </c>
      <c r="N65" s="23">
        <v>96.8</v>
      </c>
      <c r="O65" s="19"/>
    </row>
    <row r="66" spans="2:15" s="1" customFormat="1" ht="165.95" customHeight="1">
      <c r="B66" s="6">
        <v>55</v>
      </c>
      <c r="C66" s="17" t="s">
        <v>13</v>
      </c>
      <c r="D66" s="17"/>
      <c r="E66" s="16" t="str">
        <f>HYPERLINK("http://7flowers-decor.ru/upload/1c_catalog/import_files/4606500112104.jpg")</f>
        <v>http://7flowers-decor.ru/upload/1c_catalog/import_files/4606500112104.jpg</v>
      </c>
      <c r="F66" s="6">
        <v>4606500112104</v>
      </c>
      <c r="G66" s="8" t="s">
        <v>108</v>
      </c>
      <c r="H66" s="7" t="s">
        <v>109</v>
      </c>
      <c r="I66" s="9" t="s">
        <v>77</v>
      </c>
      <c r="J66" s="6">
        <v>1</v>
      </c>
      <c r="K66" s="6">
        <v>64</v>
      </c>
      <c r="L66" s="6">
        <v>154</v>
      </c>
      <c r="M66" s="22">
        <f t="shared" si="0"/>
        <v>130.9</v>
      </c>
      <c r="N66" s="23">
        <v>123.2</v>
      </c>
      <c r="O66" s="19"/>
    </row>
    <row r="67" spans="2:15" s="1" customFormat="1" ht="165.95" customHeight="1">
      <c r="B67" s="6">
        <v>56</v>
      </c>
      <c r="C67" s="17" t="s">
        <v>13</v>
      </c>
      <c r="D67" s="17"/>
      <c r="E67" s="16" t="str">
        <f>HYPERLINK("http://7flowers-decor.ru/upload/1c_catalog/import_files/4606500112111.jpg")</f>
        <v>http://7flowers-decor.ru/upload/1c_catalog/import_files/4606500112111.jpg</v>
      </c>
      <c r="F67" s="6">
        <v>4606500112111</v>
      </c>
      <c r="G67" s="8" t="s">
        <v>110</v>
      </c>
      <c r="H67" s="7" t="s">
        <v>111</v>
      </c>
      <c r="I67" s="9" t="s">
        <v>77</v>
      </c>
      <c r="J67" s="6">
        <v>1</v>
      </c>
      <c r="K67" s="6">
        <v>120</v>
      </c>
      <c r="L67" s="6">
        <v>112</v>
      </c>
      <c r="M67" s="22">
        <f t="shared" si="0"/>
        <v>95.2</v>
      </c>
      <c r="N67" s="23">
        <v>89.6</v>
      </c>
      <c r="O67" s="19"/>
    </row>
    <row r="68" spans="2:15" s="1" customFormat="1" ht="165.95" customHeight="1">
      <c r="B68" s="6">
        <v>57</v>
      </c>
      <c r="C68" s="17" t="s">
        <v>13</v>
      </c>
      <c r="D68" s="17"/>
      <c r="E68" s="16" t="str">
        <f>HYPERLINK("http://7flowers-decor.ru/upload/1c_catalog/import_files/4606500112128.jpg")</f>
        <v>http://7flowers-decor.ru/upload/1c_catalog/import_files/4606500112128.jpg</v>
      </c>
      <c r="F68" s="6">
        <v>4606500112128</v>
      </c>
      <c r="G68" s="8" t="s">
        <v>112</v>
      </c>
      <c r="H68" s="7" t="s">
        <v>113</v>
      </c>
      <c r="I68" s="9" t="s">
        <v>21</v>
      </c>
      <c r="J68" s="6">
        <v>1</v>
      </c>
      <c r="K68" s="6">
        <v>24</v>
      </c>
      <c r="L68" s="6">
        <v>466</v>
      </c>
      <c r="M68" s="22">
        <f t="shared" si="0"/>
        <v>396.09999999999997</v>
      </c>
      <c r="N68" s="23">
        <v>372.8</v>
      </c>
      <c r="O68" s="19"/>
    </row>
    <row r="69" spans="2:15" s="1" customFormat="1" ht="165.95" customHeight="1">
      <c r="B69" s="6">
        <v>58</v>
      </c>
      <c r="C69" s="17" t="s">
        <v>13</v>
      </c>
      <c r="D69" s="17"/>
      <c r="E69" s="16" t="str">
        <f>HYPERLINK("http://7flowers-decor.ru/upload/1c_catalog/import_files/4606500325726.jpg")</f>
        <v>http://7flowers-decor.ru/upload/1c_catalog/import_files/4606500325726.jpg</v>
      </c>
      <c r="F69" s="6">
        <v>4606500325726</v>
      </c>
      <c r="G69" s="8" t="s">
        <v>114</v>
      </c>
      <c r="H69" s="7" t="s">
        <v>115</v>
      </c>
      <c r="I69" s="9" t="s">
        <v>16</v>
      </c>
      <c r="J69" s="6">
        <v>1</v>
      </c>
      <c r="K69" s="6">
        <v>40</v>
      </c>
      <c r="L69" s="6">
        <v>378</v>
      </c>
      <c r="M69" s="22">
        <f t="shared" si="0"/>
        <v>321.3</v>
      </c>
      <c r="N69" s="23">
        <v>302.4</v>
      </c>
      <c r="O69" s="19"/>
    </row>
    <row r="70" spans="2:15" s="1" customFormat="1" ht="165.95" customHeight="1">
      <c r="B70" s="6">
        <v>59</v>
      </c>
      <c r="C70" s="17" t="s">
        <v>13</v>
      </c>
      <c r="D70" s="17"/>
      <c r="E70" s="16" t="str">
        <f>HYPERLINK("http://7flowers-decor.ru/upload/1c_catalog/import_files/4606500325733.jpg")</f>
        <v>http://7flowers-decor.ru/upload/1c_catalog/import_files/4606500325733.jpg</v>
      </c>
      <c r="F70" s="6">
        <v>4606500325733</v>
      </c>
      <c r="G70" s="8" t="s">
        <v>116</v>
      </c>
      <c r="H70" s="7" t="s">
        <v>117</v>
      </c>
      <c r="I70" s="9" t="s">
        <v>118</v>
      </c>
      <c r="J70" s="6">
        <v>1</v>
      </c>
      <c r="K70" s="6">
        <v>9</v>
      </c>
      <c r="L70" s="6">
        <v>621</v>
      </c>
      <c r="M70" s="22">
        <f t="shared" si="0"/>
        <v>527.85</v>
      </c>
      <c r="N70" s="23">
        <v>496.8</v>
      </c>
      <c r="O70" s="19"/>
    </row>
    <row r="71" spans="2:15" s="1" customFormat="1" ht="165.95" customHeight="1">
      <c r="B71" s="6">
        <v>60</v>
      </c>
      <c r="C71" s="17" t="s">
        <v>13</v>
      </c>
      <c r="D71" s="17"/>
      <c r="E71" s="16" t="str">
        <f>HYPERLINK("http://7flowers-decor.ru/upload/1c_catalog/import_files/4606500325740.jpg")</f>
        <v>http://7flowers-decor.ru/upload/1c_catalog/import_files/4606500325740.jpg</v>
      </c>
      <c r="F71" s="6">
        <v>4606500325740</v>
      </c>
      <c r="G71" s="8" t="s">
        <v>119</v>
      </c>
      <c r="H71" s="7" t="s">
        <v>120</v>
      </c>
      <c r="I71" s="9" t="s">
        <v>16</v>
      </c>
      <c r="J71" s="6">
        <v>1</v>
      </c>
      <c r="K71" s="6">
        <v>40</v>
      </c>
      <c r="L71" s="6">
        <v>283</v>
      </c>
      <c r="M71" s="22">
        <f t="shared" si="0"/>
        <v>240.54999999999998</v>
      </c>
      <c r="N71" s="23">
        <v>226.4</v>
      </c>
      <c r="O71" s="19"/>
    </row>
    <row r="72" spans="2:15" s="1" customFormat="1" ht="165.95" customHeight="1">
      <c r="B72" s="6">
        <v>61</v>
      </c>
      <c r="C72" s="17" t="s">
        <v>13</v>
      </c>
      <c r="D72" s="17"/>
      <c r="E72" s="16" t="str">
        <f>HYPERLINK("http://7flowers-decor.ru/upload/1c_catalog/import_files/4606500325757.jpg")</f>
        <v>http://7flowers-decor.ru/upload/1c_catalog/import_files/4606500325757.jpg</v>
      </c>
      <c r="F72" s="6">
        <v>4606500325757</v>
      </c>
      <c r="G72" s="8" t="s">
        <v>121</v>
      </c>
      <c r="H72" s="7" t="s">
        <v>122</v>
      </c>
      <c r="I72" s="9" t="s">
        <v>16</v>
      </c>
      <c r="J72" s="6">
        <v>1</v>
      </c>
      <c r="K72" s="6">
        <v>12</v>
      </c>
      <c r="L72" s="6">
        <v>438</v>
      </c>
      <c r="M72" s="22">
        <f t="shared" si="0"/>
        <v>372.3</v>
      </c>
      <c r="N72" s="23">
        <v>350.4</v>
      </c>
      <c r="O72" s="19"/>
    </row>
    <row r="73" spans="2:15" s="1" customFormat="1" ht="165.95" customHeight="1">
      <c r="B73" s="6">
        <v>62</v>
      </c>
      <c r="C73" s="17" t="s">
        <v>13</v>
      </c>
      <c r="D73" s="17"/>
      <c r="E73" s="16" t="str">
        <f>HYPERLINK("http://7flowers-decor.ru/upload/1c_catalog/import_files/4606500149223.jpg")</f>
        <v>http://7flowers-decor.ru/upload/1c_catalog/import_files/4606500149223.jpg</v>
      </c>
      <c r="F73" s="6">
        <v>4606500149223</v>
      </c>
      <c r="G73" s="8" t="s">
        <v>123</v>
      </c>
      <c r="H73" s="7" t="s">
        <v>124</v>
      </c>
      <c r="I73" s="9" t="s">
        <v>16</v>
      </c>
      <c r="J73" s="6">
        <v>1</v>
      </c>
      <c r="K73" s="6">
        <v>8</v>
      </c>
      <c r="L73" s="10">
        <v>1722</v>
      </c>
      <c r="M73" s="22">
        <f t="shared" si="0"/>
        <v>1463.7</v>
      </c>
      <c r="N73" s="23">
        <v>1377.6</v>
      </c>
      <c r="O73" s="19"/>
    </row>
    <row r="74" spans="2:15" s="1" customFormat="1" ht="165.95" customHeight="1">
      <c r="B74" s="6">
        <v>63</v>
      </c>
      <c r="C74" s="17" t="s">
        <v>13</v>
      </c>
      <c r="D74" s="17"/>
      <c r="E74" s="16" t="str">
        <f>HYPERLINK("http://7flowers-decor.ru/upload/1c_catalog/import_files/4606500149247.jpg")</f>
        <v>http://7flowers-decor.ru/upload/1c_catalog/import_files/4606500149247.jpg</v>
      </c>
      <c r="F74" s="6">
        <v>4606500149247</v>
      </c>
      <c r="G74" s="8" t="s">
        <v>125</v>
      </c>
      <c r="H74" s="7" t="s">
        <v>126</v>
      </c>
      <c r="I74" s="9" t="s">
        <v>16</v>
      </c>
      <c r="J74" s="6">
        <v>1</v>
      </c>
      <c r="K74" s="6">
        <v>36</v>
      </c>
      <c r="L74" s="6">
        <v>405</v>
      </c>
      <c r="M74" s="22">
        <f t="shared" si="0"/>
        <v>344.25</v>
      </c>
      <c r="N74" s="23">
        <v>283.5</v>
      </c>
      <c r="O74" s="19"/>
    </row>
    <row r="75" spans="2:15" s="1" customFormat="1" ht="165.95" customHeight="1">
      <c r="B75" s="6">
        <v>64</v>
      </c>
      <c r="C75" s="17" t="s">
        <v>13</v>
      </c>
      <c r="D75" s="17"/>
      <c r="E75" s="16" t="str">
        <f>HYPERLINK("http://7flowers-decor.ru/upload/1c_catalog/import_files/4606500149254.jpg")</f>
        <v>http://7flowers-decor.ru/upload/1c_catalog/import_files/4606500149254.jpg</v>
      </c>
      <c r="F75" s="6">
        <v>4606500149254</v>
      </c>
      <c r="G75" s="8" t="s">
        <v>127</v>
      </c>
      <c r="H75" s="7" t="s">
        <v>128</v>
      </c>
      <c r="I75" s="9" t="s">
        <v>16</v>
      </c>
      <c r="J75" s="6">
        <v>1</v>
      </c>
      <c r="K75" s="6">
        <v>24</v>
      </c>
      <c r="L75" s="6">
        <v>405</v>
      </c>
      <c r="M75" s="22">
        <f t="shared" si="0"/>
        <v>344.25</v>
      </c>
      <c r="N75" s="23">
        <v>283.5</v>
      </c>
      <c r="O75" s="19"/>
    </row>
    <row r="76" spans="2:15" s="1" customFormat="1" ht="165.95" customHeight="1">
      <c r="B76" s="6">
        <v>65</v>
      </c>
      <c r="C76" s="17" t="s">
        <v>13</v>
      </c>
      <c r="D76" s="17"/>
      <c r="E76" s="16" t="str">
        <f>HYPERLINK("http://7flowers-decor.ru/upload/1c_catalog/import_files/4606500149261.jpg")</f>
        <v>http://7flowers-decor.ru/upload/1c_catalog/import_files/4606500149261.jpg</v>
      </c>
      <c r="F76" s="6">
        <v>4606500149261</v>
      </c>
      <c r="G76" s="8" t="s">
        <v>129</v>
      </c>
      <c r="H76" s="7" t="s">
        <v>130</v>
      </c>
      <c r="I76" s="9" t="s">
        <v>16</v>
      </c>
      <c r="J76" s="6">
        <v>1</v>
      </c>
      <c r="K76" s="6">
        <v>48</v>
      </c>
      <c r="L76" s="6">
        <v>405</v>
      </c>
      <c r="M76" s="22">
        <f t="shared" si="0"/>
        <v>344.25</v>
      </c>
      <c r="N76" s="23">
        <v>283.5</v>
      </c>
      <c r="O76" s="19"/>
    </row>
    <row r="77" spans="2:15" s="1" customFormat="1" ht="165.95" customHeight="1">
      <c r="B77" s="6">
        <v>66</v>
      </c>
      <c r="C77" s="17" t="s">
        <v>13</v>
      </c>
      <c r="D77" s="17"/>
      <c r="E77" s="16" t="str">
        <f>HYPERLINK("http://7flowers-decor.ru/upload/1c_catalog/import_files/4606500149308.jpg")</f>
        <v>http://7flowers-decor.ru/upload/1c_catalog/import_files/4606500149308.jpg</v>
      </c>
      <c r="F77" s="6">
        <v>4606500149308</v>
      </c>
      <c r="G77" s="8" t="s">
        <v>131</v>
      </c>
      <c r="H77" s="7" t="s">
        <v>132</v>
      </c>
      <c r="I77" s="9" t="s">
        <v>77</v>
      </c>
      <c r="J77" s="6">
        <v>1</v>
      </c>
      <c r="K77" s="6">
        <v>16</v>
      </c>
      <c r="L77" s="6">
        <v>532</v>
      </c>
      <c r="M77" s="22">
        <f aca="true" t="shared" si="1" ref="M77:M99">L77*0.85</f>
        <v>452.2</v>
      </c>
      <c r="N77" s="23">
        <v>372.4</v>
      </c>
      <c r="O77" s="19"/>
    </row>
    <row r="78" spans="2:15" s="1" customFormat="1" ht="165.95" customHeight="1">
      <c r="B78" s="6">
        <v>67</v>
      </c>
      <c r="C78" s="17" t="s">
        <v>13</v>
      </c>
      <c r="D78" s="17"/>
      <c r="E78" s="16" t="str">
        <f>HYPERLINK("http://7flowers-decor.ru/upload/1c_catalog/import_files/4606500149315.jpg")</f>
        <v>http://7flowers-decor.ru/upload/1c_catalog/import_files/4606500149315.jpg</v>
      </c>
      <c r="F78" s="6">
        <v>4606500149315</v>
      </c>
      <c r="G78" s="8" t="s">
        <v>133</v>
      </c>
      <c r="H78" s="7" t="s">
        <v>134</v>
      </c>
      <c r="I78" s="9" t="s">
        <v>77</v>
      </c>
      <c r="J78" s="6">
        <v>1</v>
      </c>
      <c r="K78" s="6">
        <v>8</v>
      </c>
      <c r="L78" s="6">
        <v>532</v>
      </c>
      <c r="M78" s="22">
        <f t="shared" si="1"/>
        <v>452.2</v>
      </c>
      <c r="N78" s="23">
        <v>372.4</v>
      </c>
      <c r="O78" s="19"/>
    </row>
    <row r="79" spans="2:15" s="1" customFormat="1" ht="165.95" customHeight="1">
      <c r="B79" s="6">
        <v>68</v>
      </c>
      <c r="C79" s="17" t="s">
        <v>13</v>
      </c>
      <c r="D79" s="17"/>
      <c r="E79" s="16" t="str">
        <f>HYPERLINK("http://7flowers-decor.ru/upload/1c_catalog/import_files/4606500149353.jpg")</f>
        <v>http://7flowers-decor.ru/upload/1c_catalog/import_files/4606500149353.jpg</v>
      </c>
      <c r="F79" s="6">
        <v>4606500149353</v>
      </c>
      <c r="G79" s="8" t="s">
        <v>135</v>
      </c>
      <c r="H79" s="7" t="s">
        <v>136</v>
      </c>
      <c r="I79" s="9" t="s">
        <v>77</v>
      </c>
      <c r="J79" s="6">
        <v>1</v>
      </c>
      <c r="K79" s="6">
        <v>8</v>
      </c>
      <c r="L79" s="10">
        <v>1822</v>
      </c>
      <c r="M79" s="22">
        <f t="shared" si="1"/>
        <v>1548.7</v>
      </c>
      <c r="N79" s="23">
        <v>1366.5</v>
      </c>
      <c r="O79" s="19"/>
    </row>
    <row r="80" spans="2:15" s="1" customFormat="1" ht="165.95" customHeight="1">
      <c r="B80" s="6">
        <v>69</v>
      </c>
      <c r="C80" s="17" t="s">
        <v>13</v>
      </c>
      <c r="D80" s="17"/>
      <c r="E80" s="16" t="str">
        <f>HYPERLINK("http://7flowers-decor.ru/upload/1c_catalog/import_files/4606500149384.jpg")</f>
        <v>http://7flowers-decor.ru/upload/1c_catalog/import_files/4606500149384.jpg</v>
      </c>
      <c r="F80" s="6">
        <v>4606500149384</v>
      </c>
      <c r="G80" s="8" t="s">
        <v>137</v>
      </c>
      <c r="H80" s="7" t="s">
        <v>138</v>
      </c>
      <c r="I80" s="9" t="s">
        <v>16</v>
      </c>
      <c r="J80" s="6">
        <v>1</v>
      </c>
      <c r="K80" s="6">
        <v>100</v>
      </c>
      <c r="L80" s="6">
        <v>154</v>
      </c>
      <c r="M80" s="22">
        <f t="shared" si="1"/>
        <v>130.9</v>
      </c>
      <c r="N80" s="23">
        <v>123.2</v>
      </c>
      <c r="O80" s="19"/>
    </row>
    <row r="81" spans="2:15" s="1" customFormat="1" ht="165.95" customHeight="1">
      <c r="B81" s="6">
        <v>70</v>
      </c>
      <c r="C81" s="17" t="s">
        <v>13</v>
      </c>
      <c r="D81" s="17"/>
      <c r="E81" s="16" t="str">
        <f>HYPERLINK("http://7flowers-decor.ru/upload/1c_catalog/import_files/4606500148745.jpg")</f>
        <v>http://7flowers-decor.ru/upload/1c_catalog/import_files/4606500148745.jpg</v>
      </c>
      <c r="F81" s="6">
        <v>4606500148745</v>
      </c>
      <c r="G81" s="8" t="s">
        <v>139</v>
      </c>
      <c r="H81" s="7" t="s">
        <v>140</v>
      </c>
      <c r="I81" s="9" t="s">
        <v>16</v>
      </c>
      <c r="J81" s="6">
        <v>1</v>
      </c>
      <c r="K81" s="6">
        <v>100</v>
      </c>
      <c r="L81" s="6">
        <v>168</v>
      </c>
      <c r="M81" s="22">
        <f t="shared" si="1"/>
        <v>142.79999999999998</v>
      </c>
      <c r="N81" s="23">
        <v>134.4</v>
      </c>
      <c r="O81" s="19"/>
    </row>
    <row r="82" spans="2:15" s="1" customFormat="1" ht="165.95" customHeight="1">
      <c r="B82" s="6">
        <v>71</v>
      </c>
      <c r="C82" s="17" t="s">
        <v>13</v>
      </c>
      <c r="D82" s="17"/>
      <c r="E82" s="16" t="str">
        <f>HYPERLINK("http://7flowers-decor.ru/upload/1c_catalog/import_files/4606500148790.jpg")</f>
        <v>http://7flowers-decor.ru/upload/1c_catalog/import_files/4606500148790.jpg</v>
      </c>
      <c r="F82" s="6">
        <v>4606500148790</v>
      </c>
      <c r="G82" s="8" t="s">
        <v>141</v>
      </c>
      <c r="H82" s="7" t="s">
        <v>142</v>
      </c>
      <c r="I82" s="9" t="s">
        <v>16</v>
      </c>
      <c r="J82" s="6">
        <v>1</v>
      </c>
      <c r="K82" s="6">
        <v>150</v>
      </c>
      <c r="L82" s="6">
        <v>196</v>
      </c>
      <c r="M82" s="22">
        <f t="shared" si="1"/>
        <v>166.6</v>
      </c>
      <c r="N82" s="23">
        <v>156.8</v>
      </c>
      <c r="O82" s="19"/>
    </row>
    <row r="83" spans="2:15" s="1" customFormat="1" ht="165.95" customHeight="1">
      <c r="B83" s="6">
        <v>72</v>
      </c>
      <c r="C83" s="17" t="s">
        <v>13</v>
      </c>
      <c r="D83" s="17"/>
      <c r="E83" s="16" t="str">
        <f>HYPERLINK("http://7flowers-decor.ru/upload/1c_catalog/import_files/4606500148806.jpg")</f>
        <v>http://7flowers-decor.ru/upload/1c_catalog/import_files/4606500148806.jpg</v>
      </c>
      <c r="F83" s="6">
        <v>4606500148806</v>
      </c>
      <c r="G83" s="8" t="s">
        <v>143</v>
      </c>
      <c r="H83" s="7" t="s">
        <v>144</v>
      </c>
      <c r="I83" s="9" t="s">
        <v>16</v>
      </c>
      <c r="J83" s="6">
        <v>1</v>
      </c>
      <c r="K83" s="6">
        <v>120</v>
      </c>
      <c r="L83" s="6">
        <v>198</v>
      </c>
      <c r="M83" s="22">
        <f t="shared" si="1"/>
        <v>168.29999999999998</v>
      </c>
      <c r="N83" s="23">
        <v>158.4</v>
      </c>
      <c r="O83" s="19"/>
    </row>
    <row r="84" spans="2:15" s="1" customFormat="1" ht="165.95" customHeight="1">
      <c r="B84" s="6">
        <v>73</v>
      </c>
      <c r="C84" s="17" t="s">
        <v>13</v>
      </c>
      <c r="D84" s="17"/>
      <c r="E84" s="16" t="str">
        <f>HYPERLINK("http://7flowers-decor.ru/upload/1c_catalog/import_files/4606500299454.jpg")</f>
        <v>http://7flowers-decor.ru/upload/1c_catalog/import_files/4606500299454.jpg</v>
      </c>
      <c r="F84" s="6">
        <v>4606500299454</v>
      </c>
      <c r="G84" s="8" t="s">
        <v>145</v>
      </c>
      <c r="H84" s="6">
        <v>1448</v>
      </c>
      <c r="I84" s="9" t="s">
        <v>34</v>
      </c>
      <c r="J84" s="6">
        <v>1</v>
      </c>
      <c r="K84" s="6">
        <v>30</v>
      </c>
      <c r="L84" s="6">
        <v>257</v>
      </c>
      <c r="M84" s="22">
        <f t="shared" si="1"/>
        <v>218.45</v>
      </c>
      <c r="N84" s="23">
        <v>192.75</v>
      </c>
      <c r="O84" s="19"/>
    </row>
    <row r="85" spans="2:15" s="1" customFormat="1" ht="165.95" customHeight="1">
      <c r="B85" s="6">
        <v>74</v>
      </c>
      <c r="C85" s="17" t="s">
        <v>13</v>
      </c>
      <c r="D85" s="17"/>
      <c r="E85" s="16" t="str">
        <f>HYPERLINK("http://7flowers-decor.ru/upload/1c_catalog/import_files/4606500299515.jpg")</f>
        <v>http://7flowers-decor.ru/upload/1c_catalog/import_files/4606500299515.jpg</v>
      </c>
      <c r="F85" s="6">
        <v>4606500299515</v>
      </c>
      <c r="G85" s="8" t="s">
        <v>145</v>
      </c>
      <c r="H85" s="6">
        <v>1463</v>
      </c>
      <c r="I85" s="9" t="s">
        <v>89</v>
      </c>
      <c r="J85" s="6">
        <v>1</v>
      </c>
      <c r="K85" s="6">
        <v>30</v>
      </c>
      <c r="L85" s="6">
        <v>257</v>
      </c>
      <c r="M85" s="22">
        <f t="shared" si="1"/>
        <v>218.45</v>
      </c>
      <c r="N85" s="23">
        <v>192.75</v>
      </c>
      <c r="O85" s="19"/>
    </row>
    <row r="86" spans="2:15" s="1" customFormat="1" ht="165.95" customHeight="1">
      <c r="B86" s="6">
        <v>75</v>
      </c>
      <c r="C86" s="17" t="s">
        <v>13</v>
      </c>
      <c r="D86" s="17"/>
      <c r="E86" s="16" t="str">
        <f>HYPERLINK("http://7flowers-decor.ru/upload/1c_catalog/import_files/4606500299546.jpg")</f>
        <v>http://7flowers-decor.ru/upload/1c_catalog/import_files/4606500299546.jpg</v>
      </c>
      <c r="F86" s="6">
        <v>4606500299546</v>
      </c>
      <c r="G86" s="8" t="s">
        <v>146</v>
      </c>
      <c r="H86" s="6">
        <v>1468</v>
      </c>
      <c r="I86" s="9" t="s">
        <v>89</v>
      </c>
      <c r="J86" s="6">
        <v>1</v>
      </c>
      <c r="K86" s="6">
        <v>90</v>
      </c>
      <c r="L86" s="6">
        <v>58</v>
      </c>
      <c r="M86" s="22">
        <f t="shared" si="1"/>
        <v>49.3</v>
      </c>
      <c r="N86" s="23">
        <v>43.5</v>
      </c>
      <c r="O86" s="19"/>
    </row>
    <row r="87" spans="2:15" s="1" customFormat="1" ht="165.95" customHeight="1">
      <c r="B87" s="6">
        <v>76</v>
      </c>
      <c r="C87" s="17" t="s">
        <v>13</v>
      </c>
      <c r="D87" s="17"/>
      <c r="E87" s="16" t="str">
        <f>HYPERLINK("http://7flowers-decor.ru/upload/1c_catalog/import_files/4606500372591.jpg")</f>
        <v>http://7flowers-decor.ru/upload/1c_catalog/import_files/4606500372591.jpg</v>
      </c>
      <c r="F87" s="6">
        <v>4606500372591</v>
      </c>
      <c r="G87" s="8" t="s">
        <v>147</v>
      </c>
      <c r="H87" s="7" t="s">
        <v>148</v>
      </c>
      <c r="I87" s="9" t="s">
        <v>16</v>
      </c>
      <c r="J87" s="6">
        <v>1</v>
      </c>
      <c r="K87" s="6">
        <v>16</v>
      </c>
      <c r="L87" s="10">
        <v>1434</v>
      </c>
      <c r="M87" s="22">
        <f t="shared" si="1"/>
        <v>1218.8999999999999</v>
      </c>
      <c r="N87" s="23">
        <v>1147.2</v>
      </c>
      <c r="O87" s="19"/>
    </row>
    <row r="88" spans="2:15" s="1" customFormat="1" ht="165.95" customHeight="1">
      <c r="B88" s="6">
        <v>77</v>
      </c>
      <c r="C88" s="17" t="s">
        <v>13</v>
      </c>
      <c r="D88" s="17"/>
      <c r="E88" s="16" t="str">
        <f>HYPERLINK("http://7flowers-decor.ru/upload/1c_catalog/import_files/4606500241323.jpg")</f>
        <v>http://7flowers-decor.ru/upload/1c_catalog/import_files/4606500241323.jpg</v>
      </c>
      <c r="F88" s="6">
        <v>4606500241323</v>
      </c>
      <c r="G88" s="8" t="s">
        <v>149</v>
      </c>
      <c r="H88" s="7" t="s">
        <v>150</v>
      </c>
      <c r="I88" s="9" t="s">
        <v>77</v>
      </c>
      <c r="J88" s="6">
        <v>1</v>
      </c>
      <c r="K88" s="6">
        <v>8</v>
      </c>
      <c r="L88" s="10">
        <v>1513</v>
      </c>
      <c r="M88" s="22">
        <f t="shared" si="1"/>
        <v>1286.05</v>
      </c>
      <c r="N88" s="23">
        <v>1210.4</v>
      </c>
      <c r="O88" s="19"/>
    </row>
    <row r="89" spans="2:15" s="1" customFormat="1" ht="165.95" customHeight="1">
      <c r="B89" s="6">
        <v>78</v>
      </c>
      <c r="C89" s="17" t="s">
        <v>13</v>
      </c>
      <c r="D89" s="17"/>
      <c r="E89" s="16" t="str">
        <f>HYPERLINK("http://7flowers-decor.ru/upload/1c_catalog/import_files/4606500299942.jpg")</f>
        <v>http://7flowers-decor.ru/upload/1c_catalog/import_files/4606500299942.jpg</v>
      </c>
      <c r="F89" s="6">
        <v>4606500299942</v>
      </c>
      <c r="G89" s="8" t="s">
        <v>151</v>
      </c>
      <c r="H89" s="7" t="s">
        <v>152</v>
      </c>
      <c r="I89" s="9" t="s">
        <v>153</v>
      </c>
      <c r="J89" s="6">
        <v>1</v>
      </c>
      <c r="K89" s="6">
        <v>24</v>
      </c>
      <c r="L89" s="6">
        <v>933</v>
      </c>
      <c r="M89" s="22">
        <f t="shared" si="1"/>
        <v>793.05</v>
      </c>
      <c r="N89" s="23">
        <v>746.4</v>
      </c>
      <c r="O89" s="19"/>
    </row>
    <row r="90" spans="2:15" s="1" customFormat="1" ht="165.95" customHeight="1">
      <c r="B90" s="6">
        <v>79</v>
      </c>
      <c r="C90" s="17" t="s">
        <v>13</v>
      </c>
      <c r="D90" s="17"/>
      <c r="E90" s="16" t="str">
        <f>HYPERLINK("http://7flowers-decor.ru/upload/1c_catalog/import_files/4606500300655.jpg")</f>
        <v>http://7flowers-decor.ru/upload/1c_catalog/import_files/4606500300655.jpg</v>
      </c>
      <c r="F90" s="6">
        <v>4606500300655</v>
      </c>
      <c r="G90" s="8" t="s">
        <v>154</v>
      </c>
      <c r="H90" s="7" t="s">
        <v>155</v>
      </c>
      <c r="I90" s="9" t="s">
        <v>153</v>
      </c>
      <c r="J90" s="6">
        <v>1</v>
      </c>
      <c r="K90" s="6">
        <v>36</v>
      </c>
      <c r="L90" s="6">
        <v>499</v>
      </c>
      <c r="M90" s="22">
        <f t="shared" si="1"/>
        <v>424.15</v>
      </c>
      <c r="N90" s="23">
        <v>399.2</v>
      </c>
      <c r="O90" s="19"/>
    </row>
    <row r="91" spans="2:15" s="1" customFormat="1" ht="165.95" customHeight="1">
      <c r="B91" s="6">
        <v>80</v>
      </c>
      <c r="C91" s="17" t="s">
        <v>13</v>
      </c>
      <c r="D91" s="17"/>
      <c r="E91" s="16" t="str">
        <f>HYPERLINK("http://7flowers-decor.ru/upload/1c_catalog/import_files/4606500300600.jpg")</f>
        <v>http://7flowers-decor.ru/upload/1c_catalog/import_files/4606500300600.jpg</v>
      </c>
      <c r="F91" s="6">
        <v>4606500300600</v>
      </c>
      <c r="G91" s="8" t="s">
        <v>156</v>
      </c>
      <c r="H91" s="7" t="s">
        <v>157</v>
      </c>
      <c r="I91" s="9" t="s">
        <v>16</v>
      </c>
      <c r="J91" s="6">
        <v>1</v>
      </c>
      <c r="K91" s="6">
        <v>10</v>
      </c>
      <c r="L91" s="10">
        <v>1107</v>
      </c>
      <c r="M91" s="22">
        <f t="shared" si="1"/>
        <v>940.9499999999999</v>
      </c>
      <c r="N91" s="23">
        <v>885.6</v>
      </c>
      <c r="O91" s="19"/>
    </row>
    <row r="92" spans="2:15" s="1" customFormat="1" ht="165.95" customHeight="1">
      <c r="B92" s="6">
        <v>81</v>
      </c>
      <c r="C92" s="17" t="s">
        <v>13</v>
      </c>
      <c r="D92" s="17"/>
      <c r="E92" s="16" t="str">
        <f>HYPERLINK("http://7flowers-decor.ru/upload/1c_catalog/import_files/4606500299935.jpg")</f>
        <v>http://7flowers-decor.ru/upload/1c_catalog/import_files/4606500299935.jpg</v>
      </c>
      <c r="F92" s="6">
        <v>4606500299935</v>
      </c>
      <c r="G92" s="8" t="s">
        <v>158</v>
      </c>
      <c r="H92" s="7" t="s">
        <v>159</v>
      </c>
      <c r="I92" s="9" t="s">
        <v>16</v>
      </c>
      <c r="J92" s="6">
        <v>1</v>
      </c>
      <c r="K92" s="6">
        <v>36</v>
      </c>
      <c r="L92" s="6">
        <v>228</v>
      </c>
      <c r="M92" s="22">
        <f t="shared" si="1"/>
        <v>193.79999999999998</v>
      </c>
      <c r="N92" s="23">
        <v>182.4</v>
      </c>
      <c r="O92" s="19"/>
    </row>
    <row r="93" spans="2:15" s="1" customFormat="1" ht="165.95" customHeight="1">
      <c r="B93" s="6">
        <v>82</v>
      </c>
      <c r="C93" s="17" t="s">
        <v>13</v>
      </c>
      <c r="D93" s="17"/>
      <c r="E93" s="16" t="str">
        <f>HYPERLINK("http://7flowers-decor.ru/upload/1c_catalog/import_files/4606500142675.jpg")</f>
        <v>http://7flowers-decor.ru/upload/1c_catalog/import_files/4606500142675.jpg</v>
      </c>
      <c r="F93" s="6">
        <v>4606500142675</v>
      </c>
      <c r="G93" s="8" t="s">
        <v>160</v>
      </c>
      <c r="H93" s="7" t="s">
        <v>161</v>
      </c>
      <c r="I93" s="9" t="s">
        <v>162</v>
      </c>
      <c r="J93" s="6">
        <v>1</v>
      </c>
      <c r="K93" s="6">
        <v>72</v>
      </c>
      <c r="L93" s="6">
        <v>192</v>
      </c>
      <c r="M93" s="22">
        <f t="shared" si="1"/>
        <v>163.2</v>
      </c>
      <c r="N93" s="23">
        <v>153.6</v>
      </c>
      <c r="O93" s="19"/>
    </row>
    <row r="94" spans="2:15" s="1" customFormat="1" ht="165.95" customHeight="1">
      <c r="B94" s="6">
        <v>83</v>
      </c>
      <c r="C94" s="17" t="s">
        <v>13</v>
      </c>
      <c r="D94" s="17"/>
      <c r="E94" s="16" t="str">
        <f>HYPERLINK("http://7flowers-decor.ru/upload/1c_catalog/import_files/4606500142637.jpg")</f>
        <v>http://7flowers-decor.ru/upload/1c_catalog/import_files/4606500142637.jpg</v>
      </c>
      <c r="F94" s="6">
        <v>4606500142637</v>
      </c>
      <c r="G94" s="8" t="s">
        <v>163</v>
      </c>
      <c r="H94" s="7" t="s">
        <v>164</v>
      </c>
      <c r="I94" s="9" t="s">
        <v>77</v>
      </c>
      <c r="J94" s="6">
        <v>1</v>
      </c>
      <c r="K94" s="6">
        <v>96</v>
      </c>
      <c r="L94" s="6">
        <v>123</v>
      </c>
      <c r="M94" s="22">
        <f t="shared" si="1"/>
        <v>104.55</v>
      </c>
      <c r="N94" s="23">
        <v>98.4</v>
      </c>
      <c r="O94" s="19"/>
    </row>
    <row r="95" spans="2:15" s="1" customFormat="1" ht="165.95" customHeight="1">
      <c r="B95" s="6">
        <v>84</v>
      </c>
      <c r="C95" s="17" t="s">
        <v>13</v>
      </c>
      <c r="D95" s="17"/>
      <c r="E95" s="16" t="str">
        <f>HYPERLINK("http://7flowers-decor.ru/upload/1c_catalog/import_files/4606500316151.jpg")</f>
        <v>http://7flowers-decor.ru/upload/1c_catalog/import_files/4606500316151.jpg</v>
      </c>
      <c r="F95" s="6">
        <v>4606500316151</v>
      </c>
      <c r="G95" s="8" t="s">
        <v>145</v>
      </c>
      <c r="H95" s="6">
        <v>1443</v>
      </c>
      <c r="I95" s="9" t="s">
        <v>26</v>
      </c>
      <c r="J95" s="6">
        <v>1</v>
      </c>
      <c r="K95" s="6">
        <v>30</v>
      </c>
      <c r="L95" s="6">
        <v>257</v>
      </c>
      <c r="M95" s="22">
        <f t="shared" si="1"/>
        <v>218.45</v>
      </c>
      <c r="N95" s="23">
        <v>192.75</v>
      </c>
      <c r="O95" s="19"/>
    </row>
    <row r="96" spans="2:15" s="1" customFormat="1" ht="165.95" customHeight="1">
      <c r="B96" s="6">
        <v>85</v>
      </c>
      <c r="C96" s="17" t="s">
        <v>13</v>
      </c>
      <c r="D96" s="17"/>
      <c r="E96" s="16" t="str">
        <f>HYPERLINK("http://7flowers-decor.ru/upload/1c_catalog/import_files/4606500285990.jpg")</f>
        <v>http://7flowers-decor.ru/upload/1c_catalog/import_files/4606500285990.jpg</v>
      </c>
      <c r="F96" s="6">
        <v>4606500285990</v>
      </c>
      <c r="G96" s="8" t="s">
        <v>165</v>
      </c>
      <c r="H96" s="7" t="s">
        <v>166</v>
      </c>
      <c r="I96" s="9" t="s">
        <v>30</v>
      </c>
      <c r="J96" s="6">
        <v>1</v>
      </c>
      <c r="K96" s="6">
        <v>60</v>
      </c>
      <c r="L96" s="6">
        <v>178</v>
      </c>
      <c r="M96" s="22">
        <f t="shared" si="1"/>
        <v>151.29999999999998</v>
      </c>
      <c r="N96" s="23">
        <v>142.4</v>
      </c>
      <c r="O96" s="19"/>
    </row>
    <row r="97" spans="2:15" s="1" customFormat="1" ht="165.95" customHeight="1">
      <c r="B97" s="6">
        <v>86</v>
      </c>
      <c r="C97" s="17" t="s">
        <v>13</v>
      </c>
      <c r="D97" s="17"/>
      <c r="E97" s="16" t="str">
        <f>HYPERLINK("http://7flowers-decor.ru/upload/1c_catalog/import_files/4606500285785.jpg")</f>
        <v>http://7flowers-decor.ru/upload/1c_catalog/import_files/4606500285785.jpg</v>
      </c>
      <c r="F97" s="6">
        <v>4606500285785</v>
      </c>
      <c r="G97" s="8" t="s">
        <v>167</v>
      </c>
      <c r="H97" s="7" t="s">
        <v>168</v>
      </c>
      <c r="I97" s="9" t="s">
        <v>16</v>
      </c>
      <c r="J97" s="6">
        <v>1</v>
      </c>
      <c r="K97" s="6">
        <v>8</v>
      </c>
      <c r="L97" s="10">
        <v>2494</v>
      </c>
      <c r="M97" s="22">
        <f t="shared" si="1"/>
        <v>2119.9</v>
      </c>
      <c r="N97" s="23">
        <v>1995.2</v>
      </c>
      <c r="O97" s="19"/>
    </row>
    <row r="98" spans="2:15" s="1" customFormat="1" ht="165.95" customHeight="1">
      <c r="B98" s="6">
        <v>87</v>
      </c>
      <c r="C98" s="17" t="s">
        <v>13</v>
      </c>
      <c r="D98" s="17"/>
      <c r="E98" s="16" t="str">
        <f>HYPERLINK("http://7flowers-decor.ru/upload/1c_catalog/import_files/4606500414642.jpg")</f>
        <v>http://7flowers-decor.ru/upload/1c_catalog/import_files/4606500414642.jpg</v>
      </c>
      <c r="F98" s="6">
        <v>4606500414642</v>
      </c>
      <c r="G98" s="8" t="s">
        <v>169</v>
      </c>
      <c r="H98" s="6">
        <v>9351</v>
      </c>
      <c r="I98" s="9" t="s">
        <v>170</v>
      </c>
      <c r="J98" s="6">
        <v>1</v>
      </c>
      <c r="K98" s="6">
        <v>150</v>
      </c>
      <c r="L98" s="6">
        <v>67</v>
      </c>
      <c r="M98" s="22">
        <f t="shared" si="1"/>
        <v>56.949999999999996</v>
      </c>
      <c r="N98" s="23">
        <v>50.25</v>
      </c>
      <c r="O98" s="19"/>
    </row>
    <row r="99" spans="2:15" s="1" customFormat="1" ht="165.95" customHeight="1">
      <c r="B99" s="6">
        <v>88</v>
      </c>
      <c r="C99" s="17" t="s">
        <v>13</v>
      </c>
      <c r="D99" s="17"/>
      <c r="E99" s="16" t="str">
        <f>HYPERLINK("http://7flowers-decor.ru/upload/1c_catalog/import_files/4606500283835.jpg")</f>
        <v>http://7flowers-decor.ru/upload/1c_catalog/import_files/4606500283835.jpg</v>
      </c>
      <c r="F99" s="6">
        <v>4606500283835</v>
      </c>
      <c r="G99" s="8" t="s">
        <v>171</v>
      </c>
      <c r="H99" s="7" t="s">
        <v>172</v>
      </c>
      <c r="I99" s="9" t="s">
        <v>118</v>
      </c>
      <c r="J99" s="6">
        <v>1</v>
      </c>
      <c r="K99" s="6">
        <v>16</v>
      </c>
      <c r="L99" s="6">
        <v>757</v>
      </c>
      <c r="M99" s="22">
        <f t="shared" si="1"/>
        <v>643.4499999999999</v>
      </c>
      <c r="N99" s="23">
        <v>605.6</v>
      </c>
      <c r="O99" s="19"/>
    </row>
  </sheetData>
  <mergeCells count="89">
    <mergeCell ref="C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6:D96"/>
    <mergeCell ref="C97:D97"/>
    <mergeCell ref="C98:D98"/>
    <mergeCell ref="C99:D99"/>
    <mergeCell ref="C91:D91"/>
    <mergeCell ref="C92:D92"/>
    <mergeCell ref="C93:D93"/>
    <mergeCell ref="C94:D94"/>
    <mergeCell ref="C95:D9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Санец Валерий</cp:lastModifiedBy>
  <dcterms:modified xsi:type="dcterms:W3CDTF">2015-09-24T09:33:40Z</dcterms:modified>
  <cp:category/>
  <cp:version/>
  <cp:contentType/>
  <cp:contentStatus/>
</cp:coreProperties>
</file>