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Закупка Флористический рай общая\ФР-26\"/>
    </mc:Choice>
  </mc:AlternateContent>
  <bookViews>
    <workbookView xWindow="0" yWindow="0" windowWidth="11400" windowHeight="5895" tabRatio="171"/>
  </bookViews>
  <sheets>
    <sheet name="Распродажа 18-24.04.2016" sheetId="1" r:id="rId1"/>
  </sheets>
  <definedNames>
    <definedName name="_xlnm._FilterDatabase" localSheetId="0" hidden="1">'Распродажа 18-24.04.2016'!$A$5:$O$113</definedName>
  </definedNames>
  <calcPr calcId="152511" refMode="R1C1"/>
</workbook>
</file>

<file path=xl/calcChain.xml><?xml version="1.0" encoding="utf-8"?>
<calcChain xmlns="http://schemas.openxmlformats.org/spreadsheetml/2006/main">
  <c r="D42" i="1" l="1"/>
  <c r="M42" i="1"/>
  <c r="M6" i="1"/>
  <c r="M7" i="1" l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D113" i="1" l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</calcChain>
</file>

<file path=xl/sharedStrings.xml><?xml version="1.0" encoding="utf-8"?>
<sst xmlns="http://schemas.openxmlformats.org/spreadsheetml/2006/main" count="385" uniqueCount="209">
  <si>
    <t>№</t>
  </si>
  <si>
    <t>ФОТО</t>
  </si>
  <si>
    <t>Штрихкод</t>
  </si>
  <si>
    <t>Наименование</t>
  </si>
  <si>
    <t>Артикул</t>
  </si>
  <si>
    <t>Цвет</t>
  </si>
  <si>
    <t>Продажная
 единица,
шт.</t>
  </si>
  <si>
    <t>Кол-во в
 коробке,
шт.</t>
  </si>
  <si>
    <t>Цена,
руб.</t>
  </si>
  <si>
    <t>Нет Фото</t>
  </si>
  <si>
    <t>Венок с яйцами декоративный, 24см</t>
  </si>
  <si>
    <t>QX4057-S</t>
  </si>
  <si>
    <t>Натуральный</t>
  </si>
  <si>
    <t>Цыпленок декоративный, 8см (флок), в асс.</t>
  </si>
  <si>
    <t>4108N-1/ 2/ 3</t>
  </si>
  <si>
    <t>Зеленый/ Желтый/ Белый</t>
  </si>
  <si>
    <t>Цыпленок декоративный,  20см (ткань), в асс.</t>
  </si>
  <si>
    <t>Желтый</t>
  </si>
  <si>
    <t>Цыпленок декоративный,  13см (ткань)</t>
  </si>
  <si>
    <t>Кашпо с морковками декоративное 15*11см</t>
  </si>
  <si>
    <t>R1967-5</t>
  </si>
  <si>
    <t>Оранжевый</t>
  </si>
  <si>
    <t>Набор цыплят декоративных (синель) 5см, (8шт.)</t>
  </si>
  <si>
    <t>R-83419</t>
  </si>
  <si>
    <t>Набор яиц декоративных, 4/6/8см, (17шт.)</t>
  </si>
  <si>
    <t>14-125</t>
  </si>
  <si>
    <t>14-139</t>
  </si>
  <si>
    <t>Набор яиц декоративных, 6см, (12шт.)</t>
  </si>
  <si>
    <t>14-190</t>
  </si>
  <si>
    <t>14-221</t>
  </si>
  <si>
    <t>KSD-27</t>
  </si>
  <si>
    <t>Фуксия</t>
  </si>
  <si>
    <t>KSD-145</t>
  </si>
  <si>
    <t>Набор яиц, 3см (дерево), 12шт.</t>
  </si>
  <si>
    <t>LS43386</t>
  </si>
  <si>
    <t>Набор пасхальный на прищепке, 6см, в асс.</t>
  </si>
  <si>
    <t>LS44320</t>
  </si>
  <si>
    <t>Набор фигурок на штекере 6*20см (4шт.), в асс.</t>
  </si>
  <si>
    <t>KXY14A5403</t>
  </si>
  <si>
    <t>KXY14A5386</t>
  </si>
  <si>
    <t>Набор фигурок на штекере 10*20см (4шт.), в асс.</t>
  </si>
  <si>
    <t>KXY14A5065</t>
  </si>
  <si>
    <t>KXY14A5131</t>
  </si>
  <si>
    <t>Набор фигурок на штекере 7*20см (4шт.), в асс.</t>
  </si>
  <si>
    <t>KXY14A5093B</t>
  </si>
  <si>
    <t>Набор фигурок на штекере 8*20см (4шт.), в асс.</t>
  </si>
  <si>
    <t>KXY14A5079</t>
  </si>
  <si>
    <t>Набор фигурок на штекере 7.5*20см (4шт.), в асс.</t>
  </si>
  <si>
    <t>KXY14A5399</t>
  </si>
  <si>
    <t>Набор яиц декоративных, 6см, 6шт.</t>
  </si>
  <si>
    <t>Набор яиц декоративных, 6см, 12шт.</t>
  </si>
  <si>
    <t>Набор овечек на штекере, 4шт.</t>
  </si>
  <si>
    <t>LR14-1738</t>
  </si>
  <si>
    <t>Набор курочек на клипе, 6шт.</t>
  </si>
  <si>
    <t>LR14-1911</t>
  </si>
  <si>
    <t>Набор курочек клеящихся, 6шт.</t>
  </si>
  <si>
    <t>LR14-2830</t>
  </si>
  <si>
    <t>LR14-2832</t>
  </si>
  <si>
    <t>Зайчиха декоративная (ткань), 40см</t>
  </si>
  <si>
    <t>Розовый</t>
  </si>
  <si>
    <t>Заяц декоративный (ткань), 40см</t>
  </si>
  <si>
    <t>Сиреневый</t>
  </si>
  <si>
    <t>Заяц декоративный (ткань), 21см</t>
  </si>
  <si>
    <t>Заяц декоративный (ткань), 35см</t>
  </si>
  <si>
    <t>Курица декоративная (ткань), 70см</t>
  </si>
  <si>
    <t>Петух декоративный (ткань), 70см</t>
  </si>
  <si>
    <t>Курица декоративная (ткань), 64см</t>
  </si>
  <si>
    <t>Петух декоративный (ткань), 64см</t>
  </si>
  <si>
    <t>Курица декоративная (ткань), 44см</t>
  </si>
  <si>
    <t>Петух декоративный (ткань), 44см</t>
  </si>
  <si>
    <t>Овечка декоративная (ткань), 41см</t>
  </si>
  <si>
    <t>Заяц декоративный (иск. мех), 29см</t>
  </si>
  <si>
    <t>Белый</t>
  </si>
  <si>
    <t>Заяц декоративный (иск. мех), 20см</t>
  </si>
  <si>
    <t>Набор яиц декоративных Зайчик (пластик), 6см, 3шт.</t>
  </si>
  <si>
    <t>DS21976</t>
  </si>
  <si>
    <t>Набор зайцев на штекере (пластик), 26см, 6шт.</t>
  </si>
  <si>
    <t>DS22073</t>
  </si>
  <si>
    <t>Зеленый / Оранжевый</t>
  </si>
  <si>
    <t>Сумочка декоративная (фетр), D17xH12.5см</t>
  </si>
  <si>
    <t>FD013</t>
  </si>
  <si>
    <t>Сумочка декоративная (фетр), D14.5xH16см</t>
  </si>
  <si>
    <t>FD015</t>
  </si>
  <si>
    <t>Набор цыплят декоративных (синель), 5.5см, 3шт.</t>
  </si>
  <si>
    <t>STCD058</t>
  </si>
  <si>
    <t>Набор зайцев на вставке (дерево), 4.5х20см, (6шт.)</t>
  </si>
  <si>
    <t>FH12233Y/P/Z</t>
  </si>
  <si>
    <t>Желтый/ Розовый/ Сиреневый</t>
  </si>
  <si>
    <t>Фигурка Петух, 23*36.5*6см (дерево, ткань)</t>
  </si>
  <si>
    <t>BE142040G</t>
  </si>
  <si>
    <t>Зеленый</t>
  </si>
  <si>
    <t>BE142040J</t>
  </si>
  <si>
    <t>Фигурка Заяц, 21*25*4.5см (дерево, ткань)</t>
  </si>
  <si>
    <t>BE142029G</t>
  </si>
  <si>
    <t>Набор яиц на подвеске декоративных, 9см (пластик), 6шт.</t>
  </si>
  <si>
    <t>BE143252M-4</t>
  </si>
  <si>
    <t>Желтый/ зеленый</t>
  </si>
  <si>
    <t>Набор яиц на подвеске декоративных, 6см (пластик), 6шт.</t>
  </si>
  <si>
    <t>BE131063GL</t>
  </si>
  <si>
    <t>Зеленый/ Белый</t>
  </si>
  <si>
    <t>BE131063YL</t>
  </si>
  <si>
    <t>Желтый/ Белый</t>
  </si>
  <si>
    <t>BE110835Y</t>
  </si>
  <si>
    <t>Набор курочек на прищепке (дерево) 9шт.</t>
  </si>
  <si>
    <t>BE142129F</t>
  </si>
  <si>
    <t>Набор зайцев на прищепке (дерево) 9шт.</t>
  </si>
  <si>
    <t>BE142131F</t>
  </si>
  <si>
    <t>Набор яиц на прищепке (пластик) 9шт.</t>
  </si>
  <si>
    <t>BE125023-5</t>
  </si>
  <si>
    <t>Желтый/ Зеленый/  Белый</t>
  </si>
  <si>
    <t>Набор курочек на прищепке (пластик) 9шт.</t>
  </si>
  <si>
    <t>BE125025-1</t>
  </si>
  <si>
    <t>Набор кроликов на прищепке (пластик) 9шт.</t>
  </si>
  <si>
    <t>BE125025-6</t>
  </si>
  <si>
    <t>Набор овечек на липучке (пластик), 24шт.</t>
  </si>
  <si>
    <t>BE136103-1</t>
  </si>
  <si>
    <t>Набор леек на вставке, 3.3см (металл), 6шт., в асс.</t>
  </si>
  <si>
    <t>BE141048YS/ BE141046YS</t>
  </si>
  <si>
    <t>Набор ведерок на вставке, 4см (металл), 6шт.</t>
  </si>
  <si>
    <t>BE141047YL</t>
  </si>
  <si>
    <t>Набор ведерок на вставке, 3.3см (металл), 6шт., в асс.</t>
  </si>
  <si>
    <t>BE141044YS/ BE141044GS</t>
  </si>
  <si>
    <t>зеленый/ желтый</t>
  </si>
  <si>
    <t>BE141045YS/ BE141047GS</t>
  </si>
  <si>
    <t>Набор яиц на вставке, 6.7*30.5см (дерево), 6шт.</t>
  </si>
  <si>
    <t>BE124003SY</t>
  </si>
  <si>
    <t>Набор курочек на вставке, 6.5*30см (дерево), 6шт.</t>
  </si>
  <si>
    <t>BE124002SY-2</t>
  </si>
  <si>
    <t>Набор овечек на вставке, (пластик), 6шт., в асс.</t>
  </si>
  <si>
    <t>BE145113G/ BE145113Y</t>
  </si>
  <si>
    <t>Набор овечек на вставке, (пластик), 6шт.</t>
  </si>
  <si>
    <t>BE145115F</t>
  </si>
  <si>
    <t>Набор подвесок "Овечка", 3шт.</t>
  </si>
  <si>
    <t>ART11048</t>
  </si>
  <si>
    <t>Набор яиц подвесн. микс, 12шт.</t>
  </si>
  <si>
    <t>OZW00666</t>
  </si>
  <si>
    <t>Набор яиц на вставке, 4,5*30см, 6шт.</t>
  </si>
  <si>
    <t>OZW00674</t>
  </si>
  <si>
    <t>Микс</t>
  </si>
  <si>
    <t>OZW00676</t>
  </si>
  <si>
    <t>Набор яиц на вставке, 6шт., цв. в асс.</t>
  </si>
  <si>
    <t>OZW00776</t>
  </si>
  <si>
    <t>Белый / Желтый</t>
  </si>
  <si>
    <t>Набор яиц, 3.5*5см, 6шт., в асс.</t>
  </si>
  <si>
    <t>OZW00777</t>
  </si>
  <si>
    <t>Белый / Желтый / Зеленый</t>
  </si>
  <si>
    <t>Набор яиц подвесн., 4.5*6.5см, 6шт., в асс.</t>
  </si>
  <si>
    <t>OZW00718</t>
  </si>
  <si>
    <t>Сирень/ Зеленый/ Желтый/ Оранж</t>
  </si>
  <si>
    <t>Набор яиц подвесн., 3*4см, в асс.</t>
  </si>
  <si>
    <t>OZW00719</t>
  </si>
  <si>
    <t>Набор яиц на вставке, 4*24см, 6шт., цв. в асс.</t>
  </si>
  <si>
    <t>OZW00720</t>
  </si>
  <si>
    <t>Набор яиц подвесн., 4*6см, 6шт.</t>
  </si>
  <si>
    <t>OZW00722</t>
  </si>
  <si>
    <t>Набор яиц на вставке, 4*24см, 6шт.</t>
  </si>
  <si>
    <t>OZW00723</t>
  </si>
  <si>
    <t>Набор яиц подвесн., 4*6см, 6шт., в асс.</t>
  </si>
  <si>
    <t>OZW00781</t>
  </si>
  <si>
    <t>Желтый / Зеленый/ Оранж</t>
  </si>
  <si>
    <t>OZW01236</t>
  </si>
  <si>
    <t>Желтый/ Оранж/ Сирень</t>
  </si>
  <si>
    <t>Набор яиц, 6см, 12шт.</t>
  </si>
  <si>
    <t>OZW01294</t>
  </si>
  <si>
    <t>Набор яиц, 6см, 6шт., в асс.</t>
  </si>
  <si>
    <t>OZW01353</t>
  </si>
  <si>
    <t>Набор яиц на вставке, 2*20см</t>
  </si>
  <si>
    <t>OZW01358</t>
  </si>
  <si>
    <t>Голубой</t>
  </si>
  <si>
    <t>Набор цыплят (синель), 1.5*H3*2см, 84шт.</t>
  </si>
  <si>
    <t>OZW00678</t>
  </si>
  <si>
    <t>Набор цыплят (синель), 3.5*H5*4.5см, 36шт.</t>
  </si>
  <si>
    <t>OZW00681</t>
  </si>
  <si>
    <t>Набор цыплят (флок), 2*4*3см, 16шт.</t>
  </si>
  <si>
    <t>OZW00725</t>
  </si>
  <si>
    <t>Набор цыплят (перо), 8*11см, 3шт.</t>
  </si>
  <si>
    <t>OZW00726</t>
  </si>
  <si>
    <t>Гнездо с цыплятами, 3*10см</t>
  </si>
  <si>
    <t>OZW00724</t>
  </si>
  <si>
    <t>Гнездо с яйцами, 4*8.5см</t>
  </si>
  <si>
    <t>OZW00731</t>
  </si>
  <si>
    <t>Венок с яйцами, 25см</t>
  </si>
  <si>
    <t>OZW00773</t>
  </si>
  <si>
    <t>OZW00774</t>
  </si>
  <si>
    <t>Фигурка на вставке "Кролик"</t>
  </si>
  <si>
    <t>DRS52F</t>
  </si>
  <si>
    <t>DRS52Z</t>
  </si>
  <si>
    <t>Фигурка "Овечка" (керамика), 6.5X6.5X8см, диз. в асс.</t>
  </si>
  <si>
    <t>ALX000050</t>
  </si>
  <si>
    <t>Красно-белый</t>
  </si>
  <si>
    <t>Черно-белый</t>
  </si>
  <si>
    <t>Подвеска "Яйцо" (керамика), 3.5X3.5X5.5см, диз. в асс.</t>
  </si>
  <si>
    <t>APF617530</t>
  </si>
  <si>
    <t>Подставка под яйцо (фарфор), 9X6.5X10см, диз. в асс.</t>
  </si>
  <si>
    <t>APF630110</t>
  </si>
  <si>
    <t>кремовый</t>
  </si>
  <si>
    <t>Подвеска "Яйцо", 6.5X9см</t>
  </si>
  <si>
    <t>Золото</t>
  </si>
  <si>
    <t>Подставка под яйцо (керамика), 7.5X7.5X5.5см, диз. в асс.</t>
  </si>
  <si>
    <t>ALX100020</t>
  </si>
  <si>
    <t>Набор Курица и Петух декоративные (перо), 40см</t>
  </si>
  <si>
    <t>1-7K3773A</t>
  </si>
  <si>
    <t>Набор курочек на клипе (8шт.)</t>
  </si>
  <si>
    <t>LR13-2478</t>
  </si>
  <si>
    <t>SALE</t>
  </si>
  <si>
    <t>Цена, распродажа, руб.</t>
  </si>
  <si>
    <t>% скидки</t>
  </si>
  <si>
    <t>18-24 апреля 2016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</si>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</sst>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&quot;N-5/4019N-5&quot;"/>
    <numFmt numFmtId="165" formatCode="0&quot;N-5&quot;"/>
    <numFmt numFmtId="166" formatCode="0&quot;C-181&quot;"/>
    <numFmt numFmtId="167" formatCode="0&quot;C-1157&quot;"/>
    <numFmt numFmtId="168" formatCode="0&quot;C-1159&quot;"/>
    <numFmt numFmtId="169" formatCode="0&quot;C-258A&quot;"/>
    <numFmt numFmtId="170" formatCode="0&quot;C-767A&quot;"/>
    <numFmt numFmtId="171" formatCode="0&quot;C-935A&quot;"/>
    <numFmt numFmtId="172" formatCode="0&quot;ACW0014&quot;"/>
    <numFmt numFmtId="173" formatCode="0&quot;ACW0015&quot;"/>
    <numFmt numFmtId="174" formatCode="0&quot;ACW0024&quot;"/>
    <numFmt numFmtId="175" formatCode="0&quot;MTA0620&quot;"/>
    <numFmt numFmtId="176" formatCode="0&quot;MTA0622&quot;"/>
  </numFmts>
  <fonts count="9" x14ac:knownFonts="1">
    <font>
      <sz val="8"/>
      <name val="Arial"/>
    </font>
    <font>
      <sz val="10"/>
      <name val="Arial"/>
      <family val="2"/>
    </font>
    <font>
      <u/>
      <sz val="8"/>
      <color theme="10"/>
      <name val="Arial"/>
    </font>
    <font>
      <sz val="8"/>
      <name val="Arial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2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horizontal="left"/>
    </xf>
    <xf numFmtId="1" fontId="1" fillId="0" borderId="1" xfId="0" applyNumberFormat="1" applyFont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169" fontId="1" fillId="0" borderId="1" xfId="0" applyNumberFormat="1" applyFont="1" applyBorder="1" applyAlignment="1">
      <alignment horizontal="center" vertical="center"/>
    </xf>
    <xf numFmtId="170" fontId="1" fillId="0" borderId="1" xfId="0" applyNumberFormat="1" applyFont="1" applyBorder="1" applyAlignment="1">
      <alignment horizontal="center" vertical="center"/>
    </xf>
    <xf numFmtId="171" fontId="1" fillId="0" borderId="1" xfId="0" applyNumberFormat="1" applyFont="1" applyBorder="1" applyAlignment="1">
      <alignment horizontal="center" vertical="center"/>
    </xf>
    <xf numFmtId="172" fontId="1" fillId="0" borderId="1" xfId="0" applyNumberFormat="1" applyFont="1" applyBorder="1" applyAlignment="1">
      <alignment horizontal="center" vertical="center"/>
    </xf>
    <xf numFmtId="173" fontId="1" fillId="0" borderId="1" xfId="0" applyNumberFormat="1" applyFont="1" applyBorder="1" applyAlignment="1">
      <alignment horizontal="center" vertical="center"/>
    </xf>
    <xf numFmtId="174" fontId="1" fillId="0" borderId="1" xfId="0" applyNumberFormat="1" applyFont="1" applyBorder="1" applyAlignment="1">
      <alignment horizontal="center" vertical="center"/>
    </xf>
    <xf numFmtId="175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9" fontId="5" fillId="0" borderId="1" xfId="2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" fontId="6" fillId="0" borderId="0" xfId="0" applyNumberFormat="1" applyFont="1" applyAlignment="1">
      <alignment horizontal="left"/>
    </xf>
    <xf numFmtId="4" fontId="5" fillId="2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7" fillId="3" borderId="0" xfId="0" applyNumberFormat="1" applyFont="1" applyFill="1" applyAlignment="1">
      <alignment horizontal="center" vertical="center"/>
    </xf>
    <xf numFmtId="4" fontId="7" fillId="3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5</xdr:row>
      <xdr:rowOff>142875</xdr:rowOff>
    </xdr:from>
    <xdr:to>
      <xdr:col>2</xdr:col>
      <xdr:colOff>1476375</xdr:colOff>
      <xdr:row>5</xdr:row>
      <xdr:rowOff>1943100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6</xdr:row>
      <xdr:rowOff>142875</xdr:rowOff>
    </xdr:from>
    <xdr:to>
      <xdr:col>2</xdr:col>
      <xdr:colOff>1476375</xdr:colOff>
      <xdr:row>6</xdr:row>
      <xdr:rowOff>1943100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7</xdr:row>
      <xdr:rowOff>142875</xdr:rowOff>
    </xdr:from>
    <xdr:to>
      <xdr:col>2</xdr:col>
      <xdr:colOff>1476375</xdr:colOff>
      <xdr:row>7</xdr:row>
      <xdr:rowOff>1943100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8</xdr:row>
      <xdr:rowOff>142875</xdr:rowOff>
    </xdr:from>
    <xdr:to>
      <xdr:col>2</xdr:col>
      <xdr:colOff>1476375</xdr:colOff>
      <xdr:row>8</xdr:row>
      <xdr:rowOff>1943100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9</xdr:row>
      <xdr:rowOff>142875</xdr:rowOff>
    </xdr:from>
    <xdr:to>
      <xdr:col>2</xdr:col>
      <xdr:colOff>1476375</xdr:colOff>
      <xdr:row>9</xdr:row>
      <xdr:rowOff>1943100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10</xdr:row>
      <xdr:rowOff>142875</xdr:rowOff>
    </xdr:from>
    <xdr:to>
      <xdr:col>2</xdr:col>
      <xdr:colOff>1476375</xdr:colOff>
      <xdr:row>10</xdr:row>
      <xdr:rowOff>1943100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11</xdr:row>
      <xdr:rowOff>142875</xdr:rowOff>
    </xdr:from>
    <xdr:to>
      <xdr:col>2</xdr:col>
      <xdr:colOff>1476375</xdr:colOff>
      <xdr:row>11</xdr:row>
      <xdr:rowOff>1943100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12</xdr:row>
      <xdr:rowOff>142875</xdr:rowOff>
    </xdr:from>
    <xdr:to>
      <xdr:col>2</xdr:col>
      <xdr:colOff>1476375</xdr:colOff>
      <xdr:row>12</xdr:row>
      <xdr:rowOff>1943100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13</xdr:row>
      <xdr:rowOff>142875</xdr:rowOff>
    </xdr:from>
    <xdr:to>
      <xdr:col>2</xdr:col>
      <xdr:colOff>1476375</xdr:colOff>
      <xdr:row>13</xdr:row>
      <xdr:rowOff>1943100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14</xdr:row>
      <xdr:rowOff>142875</xdr:rowOff>
    </xdr:from>
    <xdr:to>
      <xdr:col>2</xdr:col>
      <xdr:colOff>1476375</xdr:colOff>
      <xdr:row>14</xdr:row>
      <xdr:rowOff>1943100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15</xdr:row>
      <xdr:rowOff>142875</xdr:rowOff>
    </xdr:from>
    <xdr:to>
      <xdr:col>2</xdr:col>
      <xdr:colOff>1476375</xdr:colOff>
      <xdr:row>15</xdr:row>
      <xdr:rowOff>1943100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16</xdr:row>
      <xdr:rowOff>142875</xdr:rowOff>
    </xdr:from>
    <xdr:to>
      <xdr:col>2</xdr:col>
      <xdr:colOff>1476375</xdr:colOff>
      <xdr:row>16</xdr:row>
      <xdr:rowOff>1943100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17</xdr:row>
      <xdr:rowOff>142875</xdr:rowOff>
    </xdr:from>
    <xdr:to>
      <xdr:col>2</xdr:col>
      <xdr:colOff>1476375</xdr:colOff>
      <xdr:row>17</xdr:row>
      <xdr:rowOff>1943100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18</xdr:row>
      <xdr:rowOff>142875</xdr:rowOff>
    </xdr:from>
    <xdr:to>
      <xdr:col>2</xdr:col>
      <xdr:colOff>1476375</xdr:colOff>
      <xdr:row>18</xdr:row>
      <xdr:rowOff>1943100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19</xdr:row>
      <xdr:rowOff>142875</xdr:rowOff>
    </xdr:from>
    <xdr:to>
      <xdr:col>2</xdr:col>
      <xdr:colOff>1476375</xdr:colOff>
      <xdr:row>19</xdr:row>
      <xdr:rowOff>1943100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20</xdr:row>
      <xdr:rowOff>142875</xdr:rowOff>
    </xdr:from>
    <xdr:to>
      <xdr:col>2</xdr:col>
      <xdr:colOff>1476375</xdr:colOff>
      <xdr:row>20</xdr:row>
      <xdr:rowOff>1943100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21</xdr:row>
      <xdr:rowOff>142875</xdr:rowOff>
    </xdr:from>
    <xdr:to>
      <xdr:col>2</xdr:col>
      <xdr:colOff>1476375</xdr:colOff>
      <xdr:row>21</xdr:row>
      <xdr:rowOff>1943100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22</xdr:row>
      <xdr:rowOff>142875</xdr:rowOff>
    </xdr:from>
    <xdr:to>
      <xdr:col>2</xdr:col>
      <xdr:colOff>1476375</xdr:colOff>
      <xdr:row>22</xdr:row>
      <xdr:rowOff>1943100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23</xdr:row>
      <xdr:rowOff>142875</xdr:rowOff>
    </xdr:from>
    <xdr:to>
      <xdr:col>2</xdr:col>
      <xdr:colOff>1476375</xdr:colOff>
      <xdr:row>23</xdr:row>
      <xdr:rowOff>1943100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24</xdr:row>
      <xdr:rowOff>142875</xdr:rowOff>
    </xdr:from>
    <xdr:to>
      <xdr:col>2</xdr:col>
      <xdr:colOff>1476375</xdr:colOff>
      <xdr:row>24</xdr:row>
      <xdr:rowOff>1943100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25</xdr:row>
      <xdr:rowOff>142875</xdr:rowOff>
    </xdr:from>
    <xdr:to>
      <xdr:col>2</xdr:col>
      <xdr:colOff>1476375</xdr:colOff>
      <xdr:row>25</xdr:row>
      <xdr:rowOff>1943100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26</xdr:row>
      <xdr:rowOff>142875</xdr:rowOff>
    </xdr:from>
    <xdr:to>
      <xdr:col>2</xdr:col>
      <xdr:colOff>1476375</xdr:colOff>
      <xdr:row>26</xdr:row>
      <xdr:rowOff>1943100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27</xdr:row>
      <xdr:rowOff>142875</xdr:rowOff>
    </xdr:from>
    <xdr:to>
      <xdr:col>2</xdr:col>
      <xdr:colOff>1476375</xdr:colOff>
      <xdr:row>27</xdr:row>
      <xdr:rowOff>1943100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28</xdr:row>
      <xdr:rowOff>142875</xdr:rowOff>
    </xdr:from>
    <xdr:to>
      <xdr:col>2</xdr:col>
      <xdr:colOff>1476375</xdr:colOff>
      <xdr:row>28</xdr:row>
      <xdr:rowOff>1943100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29</xdr:row>
      <xdr:rowOff>142875</xdr:rowOff>
    </xdr:from>
    <xdr:to>
      <xdr:col>2</xdr:col>
      <xdr:colOff>1476375</xdr:colOff>
      <xdr:row>29</xdr:row>
      <xdr:rowOff>1943100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30</xdr:row>
      <xdr:rowOff>142875</xdr:rowOff>
    </xdr:from>
    <xdr:to>
      <xdr:col>2</xdr:col>
      <xdr:colOff>1476375</xdr:colOff>
      <xdr:row>30</xdr:row>
      <xdr:rowOff>1943100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31</xdr:row>
      <xdr:rowOff>142875</xdr:rowOff>
    </xdr:from>
    <xdr:to>
      <xdr:col>2</xdr:col>
      <xdr:colOff>1476375</xdr:colOff>
      <xdr:row>31</xdr:row>
      <xdr:rowOff>1943100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32</xdr:row>
      <xdr:rowOff>142875</xdr:rowOff>
    </xdr:from>
    <xdr:to>
      <xdr:col>2</xdr:col>
      <xdr:colOff>1476375</xdr:colOff>
      <xdr:row>32</xdr:row>
      <xdr:rowOff>1943100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33</xdr:row>
      <xdr:rowOff>142875</xdr:rowOff>
    </xdr:from>
    <xdr:to>
      <xdr:col>2</xdr:col>
      <xdr:colOff>1476375</xdr:colOff>
      <xdr:row>33</xdr:row>
      <xdr:rowOff>1943100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34</xdr:row>
      <xdr:rowOff>142875</xdr:rowOff>
    </xdr:from>
    <xdr:to>
      <xdr:col>2</xdr:col>
      <xdr:colOff>1476375</xdr:colOff>
      <xdr:row>34</xdr:row>
      <xdr:rowOff>1943100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35</xdr:row>
      <xdr:rowOff>142875</xdr:rowOff>
    </xdr:from>
    <xdr:to>
      <xdr:col>2</xdr:col>
      <xdr:colOff>1476375</xdr:colOff>
      <xdr:row>35</xdr:row>
      <xdr:rowOff>1943100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36</xdr:row>
      <xdr:rowOff>142875</xdr:rowOff>
    </xdr:from>
    <xdr:to>
      <xdr:col>2</xdr:col>
      <xdr:colOff>1476375</xdr:colOff>
      <xdr:row>36</xdr:row>
      <xdr:rowOff>1943100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37</xdr:row>
      <xdr:rowOff>142875</xdr:rowOff>
    </xdr:from>
    <xdr:to>
      <xdr:col>2</xdr:col>
      <xdr:colOff>1476375</xdr:colOff>
      <xdr:row>37</xdr:row>
      <xdr:rowOff>1943100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38</xdr:row>
      <xdr:rowOff>142875</xdr:rowOff>
    </xdr:from>
    <xdr:to>
      <xdr:col>2</xdr:col>
      <xdr:colOff>1476375</xdr:colOff>
      <xdr:row>38</xdr:row>
      <xdr:rowOff>1943100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39</xdr:row>
      <xdr:rowOff>142875</xdr:rowOff>
    </xdr:from>
    <xdr:to>
      <xdr:col>2</xdr:col>
      <xdr:colOff>1476375</xdr:colOff>
      <xdr:row>39</xdr:row>
      <xdr:rowOff>1943100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40</xdr:row>
      <xdr:rowOff>142875</xdr:rowOff>
    </xdr:from>
    <xdr:to>
      <xdr:col>2</xdr:col>
      <xdr:colOff>1476375</xdr:colOff>
      <xdr:row>40</xdr:row>
      <xdr:rowOff>1943100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41</xdr:row>
      <xdr:rowOff>142875</xdr:rowOff>
    </xdr:from>
    <xdr:to>
      <xdr:col>2</xdr:col>
      <xdr:colOff>1476375</xdr:colOff>
      <xdr:row>41</xdr:row>
      <xdr:rowOff>1943100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42</xdr:row>
      <xdr:rowOff>142875</xdr:rowOff>
    </xdr:from>
    <xdr:to>
      <xdr:col>2</xdr:col>
      <xdr:colOff>1476375</xdr:colOff>
      <xdr:row>42</xdr:row>
      <xdr:rowOff>1943100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43</xdr:row>
      <xdr:rowOff>142875</xdr:rowOff>
    </xdr:from>
    <xdr:to>
      <xdr:col>2</xdr:col>
      <xdr:colOff>1476375</xdr:colOff>
      <xdr:row>43</xdr:row>
      <xdr:rowOff>1943100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44</xdr:row>
      <xdr:rowOff>142875</xdr:rowOff>
    </xdr:from>
    <xdr:to>
      <xdr:col>2</xdr:col>
      <xdr:colOff>1476375</xdr:colOff>
      <xdr:row>44</xdr:row>
      <xdr:rowOff>1943100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45</xdr:row>
      <xdr:rowOff>142875</xdr:rowOff>
    </xdr:from>
    <xdr:to>
      <xdr:col>2</xdr:col>
      <xdr:colOff>1476375</xdr:colOff>
      <xdr:row>45</xdr:row>
      <xdr:rowOff>1943100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46</xdr:row>
      <xdr:rowOff>142875</xdr:rowOff>
    </xdr:from>
    <xdr:to>
      <xdr:col>2</xdr:col>
      <xdr:colOff>1476375</xdr:colOff>
      <xdr:row>46</xdr:row>
      <xdr:rowOff>1943100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47</xdr:row>
      <xdr:rowOff>142875</xdr:rowOff>
    </xdr:from>
    <xdr:to>
      <xdr:col>2</xdr:col>
      <xdr:colOff>1476375</xdr:colOff>
      <xdr:row>47</xdr:row>
      <xdr:rowOff>1943100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48</xdr:row>
      <xdr:rowOff>142875</xdr:rowOff>
    </xdr:from>
    <xdr:to>
      <xdr:col>2</xdr:col>
      <xdr:colOff>1476375</xdr:colOff>
      <xdr:row>48</xdr:row>
      <xdr:rowOff>1943100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49</xdr:row>
      <xdr:rowOff>142875</xdr:rowOff>
    </xdr:from>
    <xdr:to>
      <xdr:col>2</xdr:col>
      <xdr:colOff>1476375</xdr:colOff>
      <xdr:row>49</xdr:row>
      <xdr:rowOff>1943100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50</xdr:row>
      <xdr:rowOff>142875</xdr:rowOff>
    </xdr:from>
    <xdr:to>
      <xdr:col>2</xdr:col>
      <xdr:colOff>1476375</xdr:colOff>
      <xdr:row>50</xdr:row>
      <xdr:rowOff>1943100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51</xdr:row>
      <xdr:rowOff>142875</xdr:rowOff>
    </xdr:from>
    <xdr:to>
      <xdr:col>2</xdr:col>
      <xdr:colOff>1476375</xdr:colOff>
      <xdr:row>51</xdr:row>
      <xdr:rowOff>1943100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52</xdr:row>
      <xdr:rowOff>142875</xdr:rowOff>
    </xdr:from>
    <xdr:to>
      <xdr:col>2</xdr:col>
      <xdr:colOff>1476375</xdr:colOff>
      <xdr:row>52</xdr:row>
      <xdr:rowOff>1943100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53</xdr:row>
      <xdr:rowOff>142875</xdr:rowOff>
    </xdr:from>
    <xdr:to>
      <xdr:col>2</xdr:col>
      <xdr:colOff>1476375</xdr:colOff>
      <xdr:row>53</xdr:row>
      <xdr:rowOff>1943100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54</xdr:row>
      <xdr:rowOff>142875</xdr:rowOff>
    </xdr:from>
    <xdr:to>
      <xdr:col>2</xdr:col>
      <xdr:colOff>1476375</xdr:colOff>
      <xdr:row>54</xdr:row>
      <xdr:rowOff>1943100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55</xdr:row>
      <xdr:rowOff>142875</xdr:rowOff>
    </xdr:from>
    <xdr:to>
      <xdr:col>2</xdr:col>
      <xdr:colOff>1476375</xdr:colOff>
      <xdr:row>55</xdr:row>
      <xdr:rowOff>1943100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56</xdr:row>
      <xdr:rowOff>142875</xdr:rowOff>
    </xdr:from>
    <xdr:to>
      <xdr:col>2</xdr:col>
      <xdr:colOff>1476375</xdr:colOff>
      <xdr:row>56</xdr:row>
      <xdr:rowOff>1943100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57</xdr:row>
      <xdr:rowOff>142875</xdr:rowOff>
    </xdr:from>
    <xdr:to>
      <xdr:col>2</xdr:col>
      <xdr:colOff>1476375</xdr:colOff>
      <xdr:row>57</xdr:row>
      <xdr:rowOff>1943100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58</xdr:row>
      <xdr:rowOff>142875</xdr:rowOff>
    </xdr:from>
    <xdr:to>
      <xdr:col>2</xdr:col>
      <xdr:colOff>1476375</xdr:colOff>
      <xdr:row>58</xdr:row>
      <xdr:rowOff>1943100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59</xdr:row>
      <xdr:rowOff>142875</xdr:rowOff>
    </xdr:from>
    <xdr:to>
      <xdr:col>2</xdr:col>
      <xdr:colOff>1476375</xdr:colOff>
      <xdr:row>59</xdr:row>
      <xdr:rowOff>1943100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60</xdr:row>
      <xdr:rowOff>142875</xdr:rowOff>
    </xdr:from>
    <xdr:to>
      <xdr:col>2</xdr:col>
      <xdr:colOff>1476375</xdr:colOff>
      <xdr:row>60</xdr:row>
      <xdr:rowOff>1943100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61</xdr:row>
      <xdr:rowOff>142875</xdr:rowOff>
    </xdr:from>
    <xdr:to>
      <xdr:col>2</xdr:col>
      <xdr:colOff>1476375</xdr:colOff>
      <xdr:row>61</xdr:row>
      <xdr:rowOff>1943100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62</xdr:row>
      <xdr:rowOff>142875</xdr:rowOff>
    </xdr:from>
    <xdr:to>
      <xdr:col>2</xdr:col>
      <xdr:colOff>1476375</xdr:colOff>
      <xdr:row>62</xdr:row>
      <xdr:rowOff>1943100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63</xdr:row>
      <xdr:rowOff>142875</xdr:rowOff>
    </xdr:from>
    <xdr:to>
      <xdr:col>2</xdr:col>
      <xdr:colOff>1476375</xdr:colOff>
      <xdr:row>63</xdr:row>
      <xdr:rowOff>1943100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64</xdr:row>
      <xdr:rowOff>142875</xdr:rowOff>
    </xdr:from>
    <xdr:to>
      <xdr:col>2</xdr:col>
      <xdr:colOff>1476375</xdr:colOff>
      <xdr:row>64</xdr:row>
      <xdr:rowOff>1943100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65</xdr:row>
      <xdr:rowOff>142875</xdr:rowOff>
    </xdr:from>
    <xdr:to>
      <xdr:col>2</xdr:col>
      <xdr:colOff>1476375</xdr:colOff>
      <xdr:row>65</xdr:row>
      <xdr:rowOff>1943100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66</xdr:row>
      <xdr:rowOff>142875</xdr:rowOff>
    </xdr:from>
    <xdr:to>
      <xdr:col>2</xdr:col>
      <xdr:colOff>1476375</xdr:colOff>
      <xdr:row>66</xdr:row>
      <xdr:rowOff>1943100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67</xdr:row>
      <xdr:rowOff>142875</xdr:rowOff>
    </xdr:from>
    <xdr:to>
      <xdr:col>2</xdr:col>
      <xdr:colOff>1476375</xdr:colOff>
      <xdr:row>67</xdr:row>
      <xdr:rowOff>1943100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68</xdr:row>
      <xdr:rowOff>142875</xdr:rowOff>
    </xdr:from>
    <xdr:to>
      <xdr:col>2</xdr:col>
      <xdr:colOff>1476375</xdr:colOff>
      <xdr:row>68</xdr:row>
      <xdr:rowOff>1943100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69</xdr:row>
      <xdr:rowOff>142875</xdr:rowOff>
    </xdr:from>
    <xdr:to>
      <xdr:col>2</xdr:col>
      <xdr:colOff>1476375</xdr:colOff>
      <xdr:row>69</xdr:row>
      <xdr:rowOff>1943100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70</xdr:row>
      <xdr:rowOff>142875</xdr:rowOff>
    </xdr:from>
    <xdr:to>
      <xdr:col>2</xdr:col>
      <xdr:colOff>1476375</xdr:colOff>
      <xdr:row>70</xdr:row>
      <xdr:rowOff>1943100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71</xdr:row>
      <xdr:rowOff>142875</xdr:rowOff>
    </xdr:from>
    <xdr:to>
      <xdr:col>2</xdr:col>
      <xdr:colOff>1476375</xdr:colOff>
      <xdr:row>71</xdr:row>
      <xdr:rowOff>1943100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72</xdr:row>
      <xdr:rowOff>142875</xdr:rowOff>
    </xdr:from>
    <xdr:to>
      <xdr:col>2</xdr:col>
      <xdr:colOff>1476375</xdr:colOff>
      <xdr:row>72</xdr:row>
      <xdr:rowOff>1943100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73</xdr:row>
      <xdr:rowOff>142875</xdr:rowOff>
    </xdr:from>
    <xdr:to>
      <xdr:col>2</xdr:col>
      <xdr:colOff>1476375</xdr:colOff>
      <xdr:row>73</xdr:row>
      <xdr:rowOff>1943100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74</xdr:row>
      <xdr:rowOff>142875</xdr:rowOff>
    </xdr:from>
    <xdr:to>
      <xdr:col>2</xdr:col>
      <xdr:colOff>1476375</xdr:colOff>
      <xdr:row>74</xdr:row>
      <xdr:rowOff>1943100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75</xdr:row>
      <xdr:rowOff>142875</xdr:rowOff>
    </xdr:from>
    <xdr:to>
      <xdr:col>2</xdr:col>
      <xdr:colOff>1476375</xdr:colOff>
      <xdr:row>75</xdr:row>
      <xdr:rowOff>1943100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76</xdr:row>
      <xdr:rowOff>142875</xdr:rowOff>
    </xdr:from>
    <xdr:to>
      <xdr:col>2</xdr:col>
      <xdr:colOff>1476375</xdr:colOff>
      <xdr:row>76</xdr:row>
      <xdr:rowOff>1943100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77</xdr:row>
      <xdr:rowOff>142875</xdr:rowOff>
    </xdr:from>
    <xdr:to>
      <xdr:col>2</xdr:col>
      <xdr:colOff>1476375</xdr:colOff>
      <xdr:row>77</xdr:row>
      <xdr:rowOff>1943100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78</xdr:row>
      <xdr:rowOff>142875</xdr:rowOff>
    </xdr:from>
    <xdr:to>
      <xdr:col>2</xdr:col>
      <xdr:colOff>1476375</xdr:colOff>
      <xdr:row>78</xdr:row>
      <xdr:rowOff>1943100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79</xdr:row>
      <xdr:rowOff>142875</xdr:rowOff>
    </xdr:from>
    <xdr:to>
      <xdr:col>2</xdr:col>
      <xdr:colOff>1476375</xdr:colOff>
      <xdr:row>79</xdr:row>
      <xdr:rowOff>1943100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80</xdr:row>
      <xdr:rowOff>142875</xdr:rowOff>
    </xdr:from>
    <xdr:to>
      <xdr:col>2</xdr:col>
      <xdr:colOff>1476375</xdr:colOff>
      <xdr:row>80</xdr:row>
      <xdr:rowOff>1943100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81</xdr:row>
      <xdr:rowOff>142875</xdr:rowOff>
    </xdr:from>
    <xdr:to>
      <xdr:col>2</xdr:col>
      <xdr:colOff>1476375</xdr:colOff>
      <xdr:row>81</xdr:row>
      <xdr:rowOff>1943100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82</xdr:row>
      <xdr:rowOff>142875</xdr:rowOff>
    </xdr:from>
    <xdr:to>
      <xdr:col>2</xdr:col>
      <xdr:colOff>1476375</xdr:colOff>
      <xdr:row>82</xdr:row>
      <xdr:rowOff>1943100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83</xdr:row>
      <xdr:rowOff>142875</xdr:rowOff>
    </xdr:from>
    <xdr:to>
      <xdr:col>2</xdr:col>
      <xdr:colOff>1476375</xdr:colOff>
      <xdr:row>83</xdr:row>
      <xdr:rowOff>1943100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84</xdr:row>
      <xdr:rowOff>142875</xdr:rowOff>
    </xdr:from>
    <xdr:to>
      <xdr:col>2</xdr:col>
      <xdr:colOff>1476375</xdr:colOff>
      <xdr:row>84</xdr:row>
      <xdr:rowOff>1943100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85</xdr:row>
      <xdr:rowOff>142875</xdr:rowOff>
    </xdr:from>
    <xdr:to>
      <xdr:col>2</xdr:col>
      <xdr:colOff>1476375</xdr:colOff>
      <xdr:row>85</xdr:row>
      <xdr:rowOff>1943100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86</xdr:row>
      <xdr:rowOff>142875</xdr:rowOff>
    </xdr:from>
    <xdr:to>
      <xdr:col>2</xdr:col>
      <xdr:colOff>1476375</xdr:colOff>
      <xdr:row>86</xdr:row>
      <xdr:rowOff>1943100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87</xdr:row>
      <xdr:rowOff>142875</xdr:rowOff>
    </xdr:from>
    <xdr:to>
      <xdr:col>2</xdr:col>
      <xdr:colOff>1476375</xdr:colOff>
      <xdr:row>87</xdr:row>
      <xdr:rowOff>1943100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88</xdr:row>
      <xdr:rowOff>142875</xdr:rowOff>
    </xdr:from>
    <xdr:to>
      <xdr:col>2</xdr:col>
      <xdr:colOff>1476375</xdr:colOff>
      <xdr:row>88</xdr:row>
      <xdr:rowOff>1943100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89</xdr:row>
      <xdr:rowOff>142875</xdr:rowOff>
    </xdr:from>
    <xdr:to>
      <xdr:col>2</xdr:col>
      <xdr:colOff>1476375</xdr:colOff>
      <xdr:row>89</xdr:row>
      <xdr:rowOff>1943100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90</xdr:row>
      <xdr:rowOff>142875</xdr:rowOff>
    </xdr:from>
    <xdr:to>
      <xdr:col>2</xdr:col>
      <xdr:colOff>1476375</xdr:colOff>
      <xdr:row>90</xdr:row>
      <xdr:rowOff>1943100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91</xdr:row>
      <xdr:rowOff>142875</xdr:rowOff>
    </xdr:from>
    <xdr:to>
      <xdr:col>2</xdr:col>
      <xdr:colOff>1476375</xdr:colOff>
      <xdr:row>91</xdr:row>
      <xdr:rowOff>1943100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92</xdr:row>
      <xdr:rowOff>142875</xdr:rowOff>
    </xdr:from>
    <xdr:to>
      <xdr:col>2</xdr:col>
      <xdr:colOff>1476375</xdr:colOff>
      <xdr:row>92</xdr:row>
      <xdr:rowOff>1943100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93</xdr:row>
      <xdr:rowOff>142875</xdr:rowOff>
    </xdr:from>
    <xdr:to>
      <xdr:col>2</xdr:col>
      <xdr:colOff>1476375</xdr:colOff>
      <xdr:row>93</xdr:row>
      <xdr:rowOff>1943100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94</xdr:row>
      <xdr:rowOff>142875</xdr:rowOff>
    </xdr:from>
    <xdr:to>
      <xdr:col>2</xdr:col>
      <xdr:colOff>1476375</xdr:colOff>
      <xdr:row>94</xdr:row>
      <xdr:rowOff>1943100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95</xdr:row>
      <xdr:rowOff>142875</xdr:rowOff>
    </xdr:from>
    <xdr:to>
      <xdr:col>2</xdr:col>
      <xdr:colOff>1476375</xdr:colOff>
      <xdr:row>95</xdr:row>
      <xdr:rowOff>1943100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96</xdr:row>
      <xdr:rowOff>142875</xdr:rowOff>
    </xdr:from>
    <xdr:to>
      <xdr:col>2</xdr:col>
      <xdr:colOff>1476375</xdr:colOff>
      <xdr:row>96</xdr:row>
      <xdr:rowOff>1943100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97</xdr:row>
      <xdr:rowOff>142875</xdr:rowOff>
    </xdr:from>
    <xdr:to>
      <xdr:col>2</xdr:col>
      <xdr:colOff>1476375</xdr:colOff>
      <xdr:row>97</xdr:row>
      <xdr:rowOff>1943100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98</xdr:row>
      <xdr:rowOff>142875</xdr:rowOff>
    </xdr:from>
    <xdr:to>
      <xdr:col>2</xdr:col>
      <xdr:colOff>1476375</xdr:colOff>
      <xdr:row>98</xdr:row>
      <xdr:rowOff>1943100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99</xdr:row>
      <xdr:rowOff>142875</xdr:rowOff>
    </xdr:from>
    <xdr:to>
      <xdr:col>2</xdr:col>
      <xdr:colOff>1476375</xdr:colOff>
      <xdr:row>99</xdr:row>
      <xdr:rowOff>1943100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100</xdr:row>
      <xdr:rowOff>142875</xdr:rowOff>
    </xdr:from>
    <xdr:to>
      <xdr:col>2</xdr:col>
      <xdr:colOff>1476375</xdr:colOff>
      <xdr:row>100</xdr:row>
      <xdr:rowOff>1943100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101</xdr:row>
      <xdr:rowOff>142875</xdr:rowOff>
    </xdr:from>
    <xdr:to>
      <xdr:col>2</xdr:col>
      <xdr:colOff>1476375</xdr:colOff>
      <xdr:row>101</xdr:row>
      <xdr:rowOff>1943100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102</xdr:row>
      <xdr:rowOff>142875</xdr:rowOff>
    </xdr:from>
    <xdr:to>
      <xdr:col>2</xdr:col>
      <xdr:colOff>1476375</xdr:colOff>
      <xdr:row>102</xdr:row>
      <xdr:rowOff>1943100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103</xdr:row>
      <xdr:rowOff>142875</xdr:rowOff>
    </xdr:from>
    <xdr:to>
      <xdr:col>2</xdr:col>
      <xdr:colOff>1476375</xdr:colOff>
      <xdr:row>103</xdr:row>
      <xdr:rowOff>1943100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104</xdr:row>
      <xdr:rowOff>142875</xdr:rowOff>
    </xdr:from>
    <xdr:to>
      <xdr:col>2</xdr:col>
      <xdr:colOff>1476375</xdr:colOff>
      <xdr:row>104</xdr:row>
      <xdr:rowOff>1943100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105</xdr:row>
      <xdr:rowOff>142875</xdr:rowOff>
    </xdr:from>
    <xdr:to>
      <xdr:col>2</xdr:col>
      <xdr:colOff>1476375</xdr:colOff>
      <xdr:row>105</xdr:row>
      <xdr:rowOff>1943100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106</xdr:row>
      <xdr:rowOff>142875</xdr:rowOff>
    </xdr:from>
    <xdr:to>
      <xdr:col>2</xdr:col>
      <xdr:colOff>1476375</xdr:colOff>
      <xdr:row>106</xdr:row>
      <xdr:rowOff>1943100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107</xdr:row>
      <xdr:rowOff>142875</xdr:rowOff>
    </xdr:from>
    <xdr:to>
      <xdr:col>2</xdr:col>
      <xdr:colOff>1476375</xdr:colOff>
      <xdr:row>107</xdr:row>
      <xdr:rowOff>1943100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108</xdr:row>
      <xdr:rowOff>142875</xdr:rowOff>
    </xdr:from>
    <xdr:to>
      <xdr:col>2</xdr:col>
      <xdr:colOff>1476375</xdr:colOff>
      <xdr:row>108</xdr:row>
      <xdr:rowOff>1943100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109</xdr:row>
      <xdr:rowOff>142875</xdr:rowOff>
    </xdr:from>
    <xdr:to>
      <xdr:col>2</xdr:col>
      <xdr:colOff>1476375</xdr:colOff>
      <xdr:row>109</xdr:row>
      <xdr:rowOff>1943100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110</xdr:row>
      <xdr:rowOff>142875</xdr:rowOff>
    </xdr:from>
    <xdr:to>
      <xdr:col>2</xdr:col>
      <xdr:colOff>1476375</xdr:colOff>
      <xdr:row>110</xdr:row>
      <xdr:rowOff>1943100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111</xdr:row>
      <xdr:rowOff>142875</xdr:rowOff>
    </xdr:from>
    <xdr:to>
      <xdr:col>2</xdr:col>
      <xdr:colOff>1476375</xdr:colOff>
      <xdr:row>111</xdr:row>
      <xdr:rowOff>1943100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142875</xdr:colOff>
      <xdr:row>112</xdr:row>
      <xdr:rowOff>142875</xdr:rowOff>
    </xdr:from>
    <xdr:to>
      <xdr:col>2</xdr:col>
      <xdr:colOff>1476375</xdr:colOff>
      <xdr:row>112</xdr:row>
      <xdr:rowOff>1943100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E1E1E1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2:N113"/>
  <sheetViews>
    <sheetView tabSelected="1" workbookViewId="0">
      <selection activeCell="F6" sqref="F6"/>
    </sheetView>
  </sheetViews>
  <sheetFormatPr defaultColWidth="10.5" defaultRowHeight="11.45" customHeight="1" x14ac:dyDescent="0.25"/>
  <cols>
    <col min="1" max="2" width="8.1640625" style="1" customWidth="1"/>
    <col min="3" max="3" width="26.5" style="1" customWidth="1"/>
    <col min="4" max="4" width="6.83203125" style="1" customWidth="1"/>
    <col min="5" max="5" width="16.33203125" style="1" customWidth="1"/>
    <col min="6" max="6" width="37.33203125" style="1" customWidth="1"/>
    <col min="7" max="7" width="22.83203125" style="1" customWidth="1"/>
    <col min="8" max="8" width="11.6640625" style="1" customWidth="1"/>
    <col min="9" max="9" width="12.83203125" style="1" customWidth="1"/>
    <col min="10" max="10" width="10.5" style="1" customWidth="1"/>
    <col min="11" max="11" width="14.33203125" style="26" customWidth="1"/>
    <col min="12" max="12" width="23.1640625" style="29" customWidth="1"/>
    <col min="13" max="13" width="19" style="21" customWidth="1"/>
  </cols>
  <sheetData>
    <row r="2" spans="1:14" ht="19.5" customHeight="1" x14ac:dyDescent="0.25">
      <c r="K2" s="26" t="s">
        <v>207</v>
      </c>
    </row>
    <row r="4" spans="1:14" ht="20.25" customHeight="1" x14ac:dyDescent="0.25">
      <c r="L4" s="30" t="s">
        <v>204</v>
      </c>
    </row>
    <row r="5" spans="1:14" ht="51" customHeight="1" x14ac:dyDescent="0.2">
      <c r="A5" s="24" t="s">
        <v>0</v>
      </c>
      <c r="B5" s="35" t="s">
        <v>1</v>
      </c>
      <c r="C5" s="35"/>
      <c r="D5" s="35"/>
      <c r="E5" s="24" t="s">
        <v>2</v>
      </c>
      <c r="F5" s="24" t="s">
        <v>3</v>
      </c>
      <c r="G5" s="24" t="s">
        <v>4</v>
      </c>
      <c r="H5" s="24" t="s">
        <v>5</v>
      </c>
      <c r="I5" s="25" t="s">
        <v>6</v>
      </c>
      <c r="J5" s="25" t="s">
        <v>7</v>
      </c>
      <c r="K5" s="27" t="s">
        <v>8</v>
      </c>
      <c r="L5" s="31" t="s">
        <v>205</v>
      </c>
      <c r="M5" s="22" t="s">
        <v>206</v>
      </c>
      <c r="N5" s="33" t="s">
        <v>208</v>
      </c>
    </row>
    <row r="6" spans="1:14" s="1" customFormat="1" ht="165.95" customHeight="1" x14ac:dyDescent="0.2">
      <c r="A6" s="2">
        <v>1</v>
      </c>
      <c r="B6" s="36" t="s">
        <v>9</v>
      </c>
      <c r="C6" s="36"/>
      <c r="D6" s="3" t="str">
        <f>HYPERLINK("http://7flowers-decor.ru/upload/1c_catalog/import_files/4606500439287.jpg")</f>
        <v>http://7flowers-decor.ru/upload/1c_catalog/import_files/4606500439287.jpg</v>
      </c>
      <c r="E6" s="2">
        <v>4606500439287</v>
      </c>
      <c r="F6" s="4" t="s">
        <v>10</v>
      </c>
      <c r="G6" s="5" t="s">
        <v>11</v>
      </c>
      <c r="H6" s="6" t="s">
        <v>12</v>
      </c>
      <c r="I6" s="2">
        <v>1</v>
      </c>
      <c r="J6" s="2">
        <v>36</v>
      </c>
      <c r="K6" s="28">
        <v>750</v>
      </c>
      <c r="L6" s="32">
        <v>375</v>
      </c>
      <c r="M6" s="23">
        <f>L6/K6-1</f>
        <v>-0.5</v>
      </c>
      <c r="N6" s="34"/>
    </row>
    <row r="7" spans="1:14" s="1" customFormat="1" ht="165.95" customHeight="1" x14ac:dyDescent="0.2">
      <c r="A7" s="2">
        <v>2</v>
      </c>
      <c r="B7" s="36" t="s">
        <v>9</v>
      </c>
      <c r="C7" s="36"/>
      <c r="D7" s="3" t="str">
        <f>HYPERLINK("http://7flowers-decor.ru/upload/1c_catalog/import_files/4606500439300.jpg")</f>
        <v>http://7flowers-decor.ru/upload/1c_catalog/import_files/4606500439300.jpg</v>
      </c>
      <c r="E7" s="2">
        <v>4606500439300</v>
      </c>
      <c r="F7" s="4" t="s">
        <v>13</v>
      </c>
      <c r="G7" s="5" t="s">
        <v>14</v>
      </c>
      <c r="H7" s="6" t="s">
        <v>15</v>
      </c>
      <c r="I7" s="2">
        <v>1</v>
      </c>
      <c r="J7" s="2">
        <v>432</v>
      </c>
      <c r="K7" s="28">
        <v>150</v>
      </c>
      <c r="L7" s="32">
        <v>60</v>
      </c>
      <c r="M7" s="23">
        <f t="shared" ref="M7:M69" si="0">L7/K7-1</f>
        <v>-0.6</v>
      </c>
      <c r="N7" s="34"/>
    </row>
    <row r="8" spans="1:14" s="1" customFormat="1" ht="165.95" customHeight="1" x14ac:dyDescent="0.2">
      <c r="A8" s="2">
        <v>3</v>
      </c>
      <c r="B8" s="36" t="s">
        <v>9</v>
      </c>
      <c r="C8" s="36"/>
      <c r="D8" s="3" t="str">
        <f>HYPERLINK("http://7flowers-decor.ru/upload/1c_catalog/import_files/4606500439324.jpg")</f>
        <v>http://7flowers-decor.ru/upload/1c_catalog/import_files/4606500439324.jpg</v>
      </c>
      <c r="E8" s="2">
        <v>4606500439324</v>
      </c>
      <c r="F8" s="4" t="s">
        <v>16</v>
      </c>
      <c r="G8" s="7">
        <v>4018</v>
      </c>
      <c r="H8" s="6" t="s">
        <v>17</v>
      </c>
      <c r="I8" s="2">
        <v>1</v>
      </c>
      <c r="J8" s="2">
        <v>90</v>
      </c>
      <c r="K8" s="28">
        <v>478</v>
      </c>
      <c r="L8" s="32">
        <v>190</v>
      </c>
      <c r="M8" s="23">
        <f t="shared" si="0"/>
        <v>-0.60251046025104604</v>
      </c>
      <c r="N8" s="34"/>
    </row>
    <row r="9" spans="1:14" s="1" customFormat="1" ht="165.95" customHeight="1" x14ac:dyDescent="0.2">
      <c r="A9" s="2">
        <v>4</v>
      </c>
      <c r="B9" s="36" t="s">
        <v>9</v>
      </c>
      <c r="C9" s="36"/>
      <c r="D9" s="3" t="str">
        <f>HYPERLINK("http://7flowers-decor.ru/upload/1c_catalog/import_files/4606500439331.jpg")</f>
        <v>http://7flowers-decor.ru/upload/1c_catalog/import_files/4606500439331.jpg</v>
      </c>
      <c r="E9" s="2">
        <v>4606500439331</v>
      </c>
      <c r="F9" s="4" t="s">
        <v>18</v>
      </c>
      <c r="G9" s="8">
        <v>4022</v>
      </c>
      <c r="H9" s="6" t="s">
        <v>17</v>
      </c>
      <c r="I9" s="2">
        <v>1</v>
      </c>
      <c r="J9" s="2">
        <v>192</v>
      </c>
      <c r="K9" s="28">
        <v>257</v>
      </c>
      <c r="L9" s="32">
        <v>90</v>
      </c>
      <c r="M9" s="23">
        <f t="shared" si="0"/>
        <v>-0.64980544747081714</v>
      </c>
      <c r="N9" s="34"/>
    </row>
    <row r="10" spans="1:14" s="1" customFormat="1" ht="165.95" customHeight="1" x14ac:dyDescent="0.2">
      <c r="A10" s="2">
        <v>5</v>
      </c>
      <c r="B10" s="36" t="s">
        <v>9</v>
      </c>
      <c r="C10" s="36"/>
      <c r="D10" s="3" t="str">
        <f>HYPERLINK("http://7flowers-decor.ru/upload/1c_catalog/import_files/4606500440030.jpg")</f>
        <v>http://7flowers-decor.ru/upload/1c_catalog/import_files/4606500440030.jpg</v>
      </c>
      <c r="E10" s="9">
        <v>4606500440030</v>
      </c>
      <c r="F10" s="4" t="s">
        <v>19</v>
      </c>
      <c r="G10" s="5" t="s">
        <v>20</v>
      </c>
      <c r="H10" s="6" t="s">
        <v>21</v>
      </c>
      <c r="I10" s="2">
        <v>1</v>
      </c>
      <c r="J10" s="2">
        <v>72</v>
      </c>
      <c r="K10" s="28">
        <v>237</v>
      </c>
      <c r="L10" s="32">
        <v>119</v>
      </c>
      <c r="M10" s="23">
        <f t="shared" si="0"/>
        <v>-0.49789029535864981</v>
      </c>
      <c r="N10" s="34"/>
    </row>
    <row r="11" spans="1:14" s="1" customFormat="1" ht="165.95" customHeight="1" x14ac:dyDescent="0.2">
      <c r="A11" s="2">
        <v>6</v>
      </c>
      <c r="B11" s="36" t="s">
        <v>9</v>
      </c>
      <c r="C11" s="36"/>
      <c r="D11" s="3" t="str">
        <f>HYPERLINK("http://7flowers-decor.ru/upload/1c_catalog/import_files/4606500442225.jpg")</f>
        <v>http://7flowers-decor.ru/upload/1c_catalog/import_files/4606500442225.jpg</v>
      </c>
      <c r="E11" s="2">
        <v>4606500442225</v>
      </c>
      <c r="F11" s="4" t="s">
        <v>22</v>
      </c>
      <c r="G11" s="5" t="s">
        <v>23</v>
      </c>
      <c r="H11" s="6" t="s">
        <v>17</v>
      </c>
      <c r="I11" s="2">
        <v>1</v>
      </c>
      <c r="J11" s="2">
        <v>240</v>
      </c>
      <c r="K11" s="28">
        <v>210</v>
      </c>
      <c r="L11" s="32">
        <v>84</v>
      </c>
      <c r="M11" s="23">
        <f t="shared" si="0"/>
        <v>-0.6</v>
      </c>
      <c r="N11" s="34"/>
    </row>
    <row r="12" spans="1:14" s="1" customFormat="1" ht="165.95" customHeight="1" x14ac:dyDescent="0.2">
      <c r="A12" s="2">
        <v>7</v>
      </c>
      <c r="B12" s="36" t="s">
        <v>9</v>
      </c>
      <c r="C12" s="36"/>
      <c r="D12" s="3" t="str">
        <f>HYPERLINK("http://7flowers-decor.ru/upload/1c_catalog/import_files/4606500442249.jpg")</f>
        <v>http://7flowers-decor.ru/upload/1c_catalog/import_files/4606500442249.jpg</v>
      </c>
      <c r="E12" s="2">
        <v>4606500442249</v>
      </c>
      <c r="F12" s="4" t="s">
        <v>24</v>
      </c>
      <c r="G12" s="5" t="s">
        <v>25</v>
      </c>
      <c r="H12" s="6"/>
      <c r="I12" s="2">
        <v>1</v>
      </c>
      <c r="J12" s="2">
        <v>100</v>
      </c>
      <c r="K12" s="28">
        <v>218</v>
      </c>
      <c r="L12" s="32">
        <v>153</v>
      </c>
      <c r="M12" s="23">
        <f t="shared" si="0"/>
        <v>-0.29816513761467889</v>
      </c>
      <c r="N12" s="34"/>
    </row>
    <row r="13" spans="1:14" s="1" customFormat="1" ht="165.95" customHeight="1" x14ac:dyDescent="0.2">
      <c r="A13" s="2">
        <v>8</v>
      </c>
      <c r="B13" s="36" t="s">
        <v>9</v>
      </c>
      <c r="C13" s="36"/>
      <c r="D13" s="3" t="str">
        <f>HYPERLINK("http://7flowers-decor.ru/upload/1c_catalog/import_files/4606500442256.jpg")</f>
        <v>http://7flowers-decor.ru/upload/1c_catalog/import_files/4606500442256.jpg</v>
      </c>
      <c r="E13" s="2">
        <v>4606500442256</v>
      </c>
      <c r="F13" s="4" t="s">
        <v>24</v>
      </c>
      <c r="G13" s="5" t="s">
        <v>26</v>
      </c>
      <c r="H13" s="6"/>
      <c r="I13" s="2">
        <v>1</v>
      </c>
      <c r="J13" s="2">
        <v>100</v>
      </c>
      <c r="K13" s="28">
        <v>218</v>
      </c>
      <c r="L13" s="32">
        <v>153</v>
      </c>
      <c r="M13" s="23">
        <f t="shared" si="0"/>
        <v>-0.29816513761467889</v>
      </c>
      <c r="N13" s="34"/>
    </row>
    <row r="14" spans="1:14" s="1" customFormat="1" ht="165.95" customHeight="1" x14ac:dyDescent="0.2">
      <c r="A14" s="2">
        <v>9</v>
      </c>
      <c r="B14" s="36" t="s">
        <v>9</v>
      </c>
      <c r="C14" s="36"/>
      <c r="D14" s="3" t="str">
        <f>HYPERLINK("http://7flowers-decor.ru/upload/1c_catalog/import_files/4606500442263.jpg")</f>
        <v>http://7flowers-decor.ru/upload/1c_catalog/import_files/4606500442263.jpg</v>
      </c>
      <c r="E14" s="2">
        <v>4606500442263</v>
      </c>
      <c r="F14" s="4" t="s">
        <v>27</v>
      </c>
      <c r="G14" s="5" t="s">
        <v>28</v>
      </c>
      <c r="H14" s="6"/>
      <c r="I14" s="2">
        <v>1</v>
      </c>
      <c r="J14" s="2">
        <v>96</v>
      </c>
      <c r="K14" s="28">
        <v>174</v>
      </c>
      <c r="L14" s="32">
        <v>122</v>
      </c>
      <c r="M14" s="23">
        <f t="shared" si="0"/>
        <v>-0.29885057471264365</v>
      </c>
      <c r="N14" s="34"/>
    </row>
    <row r="15" spans="1:14" s="1" customFormat="1" ht="165.95" customHeight="1" x14ac:dyDescent="0.2">
      <c r="A15" s="2">
        <v>10</v>
      </c>
      <c r="B15" s="36" t="s">
        <v>9</v>
      </c>
      <c r="C15" s="36"/>
      <c r="D15" s="3" t="str">
        <f>HYPERLINK("http://7flowers-decor.ru/upload/1c_catalog/import_files/4606500442270.jpg")</f>
        <v>http://7flowers-decor.ru/upload/1c_catalog/import_files/4606500442270.jpg</v>
      </c>
      <c r="E15" s="2">
        <v>4606500442270</v>
      </c>
      <c r="F15" s="4" t="s">
        <v>27</v>
      </c>
      <c r="G15" s="5" t="s">
        <v>29</v>
      </c>
      <c r="H15" s="6"/>
      <c r="I15" s="2">
        <v>1</v>
      </c>
      <c r="J15" s="2">
        <v>96</v>
      </c>
      <c r="K15" s="28">
        <v>174</v>
      </c>
      <c r="L15" s="32">
        <v>122</v>
      </c>
      <c r="M15" s="23">
        <f t="shared" si="0"/>
        <v>-0.29885057471264365</v>
      </c>
      <c r="N15" s="34"/>
    </row>
    <row r="16" spans="1:14" s="1" customFormat="1" ht="165.95" customHeight="1" x14ac:dyDescent="0.2">
      <c r="A16" s="2">
        <v>11</v>
      </c>
      <c r="B16" s="36" t="s">
        <v>9</v>
      </c>
      <c r="C16" s="36"/>
      <c r="D16" s="3" t="str">
        <f>HYPERLINK("http://7flowers-decor.ru/upload/1c_catalog/import_files/4606500442294.jpg")</f>
        <v>http://7flowers-decor.ru/upload/1c_catalog/import_files/4606500442294.jpg</v>
      </c>
      <c r="E16" s="2">
        <v>4606500442294</v>
      </c>
      <c r="F16" s="4" t="s">
        <v>27</v>
      </c>
      <c r="G16" s="5" t="s">
        <v>30</v>
      </c>
      <c r="H16" s="6" t="s">
        <v>31</v>
      </c>
      <c r="I16" s="2">
        <v>1</v>
      </c>
      <c r="J16" s="2">
        <v>96</v>
      </c>
      <c r="K16" s="28">
        <v>174</v>
      </c>
      <c r="L16" s="32">
        <v>122</v>
      </c>
      <c r="M16" s="23">
        <f t="shared" si="0"/>
        <v>-0.29885057471264365</v>
      </c>
      <c r="N16" s="34"/>
    </row>
    <row r="17" spans="1:14" s="1" customFormat="1" ht="165.95" customHeight="1" x14ac:dyDescent="0.2">
      <c r="A17" s="2">
        <v>12</v>
      </c>
      <c r="B17" s="36" t="s">
        <v>9</v>
      </c>
      <c r="C17" s="36"/>
      <c r="D17" s="3" t="str">
        <f>HYPERLINK("http://7flowers-decor.ru/upload/1c_catalog/import_files/4606500442300.jpg")</f>
        <v>http://7flowers-decor.ru/upload/1c_catalog/import_files/4606500442300.jpg</v>
      </c>
      <c r="E17" s="2">
        <v>4606500442300</v>
      </c>
      <c r="F17" s="4" t="s">
        <v>27</v>
      </c>
      <c r="G17" s="5" t="s">
        <v>32</v>
      </c>
      <c r="H17" s="6"/>
      <c r="I17" s="2">
        <v>1</v>
      </c>
      <c r="J17" s="2">
        <v>96</v>
      </c>
      <c r="K17" s="28">
        <v>174</v>
      </c>
      <c r="L17" s="32">
        <v>122</v>
      </c>
      <c r="M17" s="23">
        <f t="shared" si="0"/>
        <v>-0.29885057471264365</v>
      </c>
      <c r="N17" s="34"/>
    </row>
    <row r="18" spans="1:14" s="1" customFormat="1" ht="165.95" customHeight="1" x14ac:dyDescent="0.2">
      <c r="A18" s="2">
        <v>13</v>
      </c>
      <c r="B18" s="36" t="s">
        <v>9</v>
      </c>
      <c r="C18" s="36"/>
      <c r="D18" s="3" t="str">
        <f>HYPERLINK("http://7flowers-decor.ru/upload/1c_catalog/import_files/4606500443659.jpg")</f>
        <v>http://7flowers-decor.ru/upload/1c_catalog/import_files/4606500443659.jpg</v>
      </c>
      <c r="E18" s="2">
        <v>4606500443659</v>
      </c>
      <c r="F18" s="4" t="s">
        <v>33</v>
      </c>
      <c r="G18" s="5" t="s">
        <v>34</v>
      </c>
      <c r="H18" s="6" t="s">
        <v>21</v>
      </c>
      <c r="I18" s="2">
        <v>1</v>
      </c>
      <c r="J18" s="2">
        <v>192</v>
      </c>
      <c r="K18" s="28">
        <v>174</v>
      </c>
      <c r="L18" s="32">
        <v>122</v>
      </c>
      <c r="M18" s="23">
        <f t="shared" si="0"/>
        <v>-0.29885057471264365</v>
      </c>
      <c r="N18" s="34"/>
    </row>
    <row r="19" spans="1:14" s="1" customFormat="1" ht="165.95" customHeight="1" x14ac:dyDescent="0.2">
      <c r="A19" s="2">
        <v>14</v>
      </c>
      <c r="B19" s="36" t="s">
        <v>9</v>
      </c>
      <c r="C19" s="36"/>
      <c r="D19" s="3" t="str">
        <f>HYPERLINK("http://7flowers-decor.ru/upload/1c_catalog/import_files/4606500443703.jpg")</f>
        <v>http://7flowers-decor.ru/upload/1c_catalog/import_files/4606500443703.jpg</v>
      </c>
      <c r="E19" s="2">
        <v>4606500443703</v>
      </c>
      <c r="F19" s="4" t="s">
        <v>35</v>
      </c>
      <c r="G19" s="5" t="s">
        <v>36</v>
      </c>
      <c r="H19" s="6"/>
      <c r="I19" s="2">
        <v>1</v>
      </c>
      <c r="J19" s="2">
        <v>288</v>
      </c>
      <c r="K19" s="28">
        <v>99</v>
      </c>
      <c r="L19" s="32">
        <v>59</v>
      </c>
      <c r="M19" s="23">
        <f t="shared" si="0"/>
        <v>-0.40404040404040409</v>
      </c>
      <c r="N19" s="34"/>
    </row>
    <row r="20" spans="1:14" s="1" customFormat="1" ht="165.95" customHeight="1" x14ac:dyDescent="0.2">
      <c r="A20" s="2">
        <v>15</v>
      </c>
      <c r="B20" s="36" t="s">
        <v>9</v>
      </c>
      <c r="C20" s="36"/>
      <c r="D20" s="3" t="str">
        <f>HYPERLINK("http://7flowers-decor.ru/upload/1c_catalog/import_files/4606500446391.jpg")</f>
        <v>http://7flowers-decor.ru/upload/1c_catalog/import_files/4606500446391.jpg</v>
      </c>
      <c r="E20" s="2">
        <v>4606500446391</v>
      </c>
      <c r="F20" s="4" t="s">
        <v>37</v>
      </c>
      <c r="G20" s="5" t="s">
        <v>38</v>
      </c>
      <c r="H20" s="6"/>
      <c r="I20" s="2">
        <v>1</v>
      </c>
      <c r="J20" s="2">
        <v>36</v>
      </c>
      <c r="K20" s="28">
        <v>345</v>
      </c>
      <c r="L20" s="32">
        <v>173</v>
      </c>
      <c r="M20" s="23">
        <f t="shared" si="0"/>
        <v>-0.49855072463768113</v>
      </c>
      <c r="N20" s="34"/>
    </row>
    <row r="21" spans="1:14" s="1" customFormat="1" ht="165.95" customHeight="1" x14ac:dyDescent="0.2">
      <c r="A21" s="2">
        <v>16</v>
      </c>
      <c r="B21" s="36" t="s">
        <v>9</v>
      </c>
      <c r="C21" s="36"/>
      <c r="D21" s="3" t="str">
        <f>HYPERLINK("http://7flowers-decor.ru/upload/1c_catalog/import_files/4606500446407.jpg")</f>
        <v>http://7flowers-decor.ru/upload/1c_catalog/import_files/4606500446407.jpg</v>
      </c>
      <c r="E21" s="2">
        <v>4606500446407</v>
      </c>
      <c r="F21" s="4" t="s">
        <v>37</v>
      </c>
      <c r="G21" s="5" t="s">
        <v>39</v>
      </c>
      <c r="H21" s="6"/>
      <c r="I21" s="2">
        <v>1</v>
      </c>
      <c r="J21" s="2">
        <v>36</v>
      </c>
      <c r="K21" s="28">
        <v>345</v>
      </c>
      <c r="L21" s="32">
        <v>173</v>
      </c>
      <c r="M21" s="23">
        <f t="shared" si="0"/>
        <v>-0.49855072463768113</v>
      </c>
      <c r="N21" s="34"/>
    </row>
    <row r="22" spans="1:14" s="1" customFormat="1" ht="165.95" customHeight="1" x14ac:dyDescent="0.2">
      <c r="A22" s="2">
        <v>17</v>
      </c>
      <c r="B22" s="36" t="s">
        <v>9</v>
      </c>
      <c r="C22" s="36"/>
      <c r="D22" s="3" t="str">
        <f>HYPERLINK("http://7flowers-decor.ru/upload/1c_catalog/import_files/4606500446414.jpg")</f>
        <v>http://7flowers-decor.ru/upload/1c_catalog/import_files/4606500446414.jpg</v>
      </c>
      <c r="E22" s="2">
        <v>4606500446414</v>
      </c>
      <c r="F22" s="4" t="s">
        <v>40</v>
      </c>
      <c r="G22" s="5" t="s">
        <v>41</v>
      </c>
      <c r="H22" s="6"/>
      <c r="I22" s="2">
        <v>1</v>
      </c>
      <c r="J22" s="2">
        <v>36</v>
      </c>
      <c r="K22" s="28">
        <v>387</v>
      </c>
      <c r="L22" s="32">
        <v>194</v>
      </c>
      <c r="M22" s="23">
        <f t="shared" si="0"/>
        <v>-0.49870801033591727</v>
      </c>
      <c r="N22" s="34"/>
    </row>
    <row r="23" spans="1:14" s="1" customFormat="1" ht="165.95" customHeight="1" x14ac:dyDescent="0.2">
      <c r="A23" s="2">
        <v>18</v>
      </c>
      <c r="B23" s="36" t="s">
        <v>9</v>
      </c>
      <c r="C23" s="36"/>
      <c r="D23" s="3" t="str">
        <f>HYPERLINK("http://7flowers-decor.ru/upload/1c_catalog/import_files/4606500446421.jpg")</f>
        <v>http://7flowers-decor.ru/upload/1c_catalog/import_files/4606500446421.jpg</v>
      </c>
      <c r="E23" s="2">
        <v>4606500446421</v>
      </c>
      <c r="F23" s="4" t="s">
        <v>37</v>
      </c>
      <c r="G23" s="5" t="s">
        <v>42</v>
      </c>
      <c r="H23" s="6"/>
      <c r="I23" s="2">
        <v>1</v>
      </c>
      <c r="J23" s="2">
        <v>120</v>
      </c>
      <c r="K23" s="28">
        <v>270</v>
      </c>
      <c r="L23" s="32">
        <v>135</v>
      </c>
      <c r="M23" s="23">
        <f t="shared" si="0"/>
        <v>-0.5</v>
      </c>
      <c r="N23" s="34"/>
    </row>
    <row r="24" spans="1:14" s="1" customFormat="1" ht="165.95" customHeight="1" x14ac:dyDescent="0.2">
      <c r="A24" s="2">
        <v>19</v>
      </c>
      <c r="B24" s="36" t="s">
        <v>9</v>
      </c>
      <c r="C24" s="36"/>
      <c r="D24" s="3" t="str">
        <f>HYPERLINK("http://7flowers-decor.ru/upload/1c_catalog/import_files/4606500446438.jpg")</f>
        <v>http://7flowers-decor.ru/upload/1c_catalog/import_files/4606500446438.jpg</v>
      </c>
      <c r="E24" s="2">
        <v>4606500446438</v>
      </c>
      <c r="F24" s="4" t="s">
        <v>43</v>
      </c>
      <c r="G24" s="5" t="s">
        <v>44</v>
      </c>
      <c r="H24" s="6"/>
      <c r="I24" s="2">
        <v>1</v>
      </c>
      <c r="J24" s="2">
        <v>32</v>
      </c>
      <c r="K24" s="28">
        <v>360</v>
      </c>
      <c r="L24" s="32">
        <v>180</v>
      </c>
      <c r="M24" s="23">
        <f t="shared" si="0"/>
        <v>-0.5</v>
      </c>
      <c r="N24" s="34"/>
    </row>
    <row r="25" spans="1:14" s="1" customFormat="1" ht="165.95" customHeight="1" x14ac:dyDescent="0.2">
      <c r="A25" s="2">
        <v>20</v>
      </c>
      <c r="B25" s="36" t="s">
        <v>9</v>
      </c>
      <c r="C25" s="36"/>
      <c r="D25" s="3" t="str">
        <f>HYPERLINK("http://7flowers-decor.ru/upload/1c_catalog/import_files/4606500446445.jpg")</f>
        <v>http://7flowers-decor.ru/upload/1c_catalog/import_files/4606500446445.jpg</v>
      </c>
      <c r="E25" s="2">
        <v>4606500446445</v>
      </c>
      <c r="F25" s="4" t="s">
        <v>45</v>
      </c>
      <c r="G25" s="5" t="s">
        <v>46</v>
      </c>
      <c r="H25" s="6"/>
      <c r="I25" s="2">
        <v>1</v>
      </c>
      <c r="J25" s="2">
        <v>36</v>
      </c>
      <c r="K25" s="28">
        <v>360</v>
      </c>
      <c r="L25" s="32">
        <v>180</v>
      </c>
      <c r="M25" s="23">
        <f t="shared" si="0"/>
        <v>-0.5</v>
      </c>
      <c r="N25" s="34"/>
    </row>
    <row r="26" spans="1:14" s="1" customFormat="1" ht="165.95" customHeight="1" x14ac:dyDescent="0.2">
      <c r="A26" s="2">
        <v>21</v>
      </c>
      <c r="B26" s="36" t="s">
        <v>9</v>
      </c>
      <c r="C26" s="36"/>
      <c r="D26" s="3" t="str">
        <f>HYPERLINK("http://7flowers-decor.ru/upload/1c_catalog/import_files/4606500446452.jpg")</f>
        <v>http://7flowers-decor.ru/upload/1c_catalog/import_files/4606500446452.jpg</v>
      </c>
      <c r="E26" s="2">
        <v>4606500446452</v>
      </c>
      <c r="F26" s="4" t="s">
        <v>47</v>
      </c>
      <c r="G26" s="5" t="s">
        <v>48</v>
      </c>
      <c r="H26" s="6"/>
      <c r="I26" s="2">
        <v>1</v>
      </c>
      <c r="J26" s="2">
        <v>72</v>
      </c>
      <c r="K26" s="28">
        <v>360</v>
      </c>
      <c r="L26" s="32">
        <v>180</v>
      </c>
      <c r="M26" s="23">
        <f t="shared" si="0"/>
        <v>-0.5</v>
      </c>
      <c r="N26" s="34"/>
    </row>
    <row r="27" spans="1:14" s="1" customFormat="1" ht="165.95" customHeight="1" x14ac:dyDescent="0.2">
      <c r="A27" s="2">
        <v>22</v>
      </c>
      <c r="B27" s="36" t="s">
        <v>9</v>
      </c>
      <c r="C27" s="36"/>
      <c r="D27" s="3" t="str">
        <f>HYPERLINK("http://7flowers-decor.ru/upload/1c_catalog/import_files/4606500443802.jpg")</f>
        <v>http://7flowers-decor.ru/upload/1c_catalog/import_files/4606500443802.jpg</v>
      </c>
      <c r="E27" s="2">
        <v>4606500443802</v>
      </c>
      <c r="F27" s="4" t="s">
        <v>49</v>
      </c>
      <c r="G27" s="10">
        <v>998</v>
      </c>
      <c r="H27" s="6"/>
      <c r="I27" s="2">
        <v>1</v>
      </c>
      <c r="J27" s="2">
        <v>160</v>
      </c>
      <c r="K27" s="28">
        <v>135</v>
      </c>
      <c r="L27" s="32">
        <v>88</v>
      </c>
      <c r="M27" s="23">
        <f t="shared" si="0"/>
        <v>-0.3481481481481481</v>
      </c>
      <c r="N27" s="34"/>
    </row>
    <row r="28" spans="1:14" s="1" customFormat="1" ht="165.95" customHeight="1" x14ac:dyDescent="0.2">
      <c r="A28" s="2">
        <v>23</v>
      </c>
      <c r="B28" s="36" t="s">
        <v>9</v>
      </c>
      <c r="C28" s="36"/>
      <c r="D28" s="3" t="str">
        <f>HYPERLINK("http://7flowers-decor.ru/upload/1c_catalog/import_files/4606500443826.jpg")</f>
        <v>http://7flowers-decor.ru/upload/1c_catalog/import_files/4606500443826.jpg</v>
      </c>
      <c r="E28" s="2">
        <v>4606500443826</v>
      </c>
      <c r="F28" s="4" t="s">
        <v>49</v>
      </c>
      <c r="G28" s="11">
        <v>998</v>
      </c>
      <c r="H28" s="6"/>
      <c r="I28" s="2">
        <v>1</v>
      </c>
      <c r="J28" s="2">
        <v>160</v>
      </c>
      <c r="K28" s="28">
        <v>135</v>
      </c>
      <c r="L28" s="32">
        <v>88</v>
      </c>
      <c r="M28" s="23">
        <f t="shared" si="0"/>
        <v>-0.3481481481481481</v>
      </c>
      <c r="N28" s="34"/>
    </row>
    <row r="29" spans="1:14" s="1" customFormat="1" ht="165.95" customHeight="1" x14ac:dyDescent="0.2">
      <c r="A29" s="2">
        <v>24</v>
      </c>
      <c r="B29" s="36" t="s">
        <v>9</v>
      </c>
      <c r="C29" s="36"/>
      <c r="D29" s="3" t="str">
        <f>HYPERLINK("http://7flowers-decor.ru/upload/1c_catalog/import_files/4606500443833.jpg")</f>
        <v>http://7flowers-decor.ru/upload/1c_catalog/import_files/4606500443833.jpg</v>
      </c>
      <c r="E29" s="2">
        <v>4606500443833</v>
      </c>
      <c r="F29" s="4" t="s">
        <v>49</v>
      </c>
      <c r="G29" s="12">
        <v>998</v>
      </c>
      <c r="H29" s="6"/>
      <c r="I29" s="2">
        <v>1</v>
      </c>
      <c r="J29" s="2">
        <v>160</v>
      </c>
      <c r="K29" s="28">
        <v>135</v>
      </c>
      <c r="L29" s="32">
        <v>88</v>
      </c>
      <c r="M29" s="23">
        <f t="shared" si="0"/>
        <v>-0.3481481481481481</v>
      </c>
      <c r="N29" s="34"/>
    </row>
    <row r="30" spans="1:14" s="1" customFormat="1" ht="165.95" customHeight="1" x14ac:dyDescent="0.2">
      <c r="A30" s="2">
        <v>25</v>
      </c>
      <c r="B30" s="36" t="s">
        <v>9</v>
      </c>
      <c r="C30" s="36"/>
      <c r="D30" s="3" t="str">
        <f>HYPERLINK("http://7flowers-decor.ru/upload/1c_catalog/import_files/4606500443857.jpg")</f>
        <v>http://7flowers-decor.ru/upload/1c_catalog/import_files/4606500443857.jpg</v>
      </c>
      <c r="E30" s="2">
        <v>4606500443857</v>
      </c>
      <c r="F30" s="4" t="s">
        <v>50</v>
      </c>
      <c r="G30" s="13">
        <v>998</v>
      </c>
      <c r="H30" s="6"/>
      <c r="I30" s="2">
        <v>1</v>
      </c>
      <c r="J30" s="2">
        <v>80</v>
      </c>
      <c r="K30" s="28">
        <v>176</v>
      </c>
      <c r="L30" s="32">
        <v>124</v>
      </c>
      <c r="M30" s="23">
        <f t="shared" si="0"/>
        <v>-0.29545454545454541</v>
      </c>
      <c r="N30" s="34"/>
    </row>
    <row r="31" spans="1:14" s="1" customFormat="1" ht="165.95" customHeight="1" x14ac:dyDescent="0.2">
      <c r="A31" s="2">
        <v>26</v>
      </c>
      <c r="B31" s="36" t="s">
        <v>9</v>
      </c>
      <c r="C31" s="36"/>
      <c r="D31" s="3" t="str">
        <f>HYPERLINK("http://7flowers-decor.ru/upload/1c_catalog/import_files/4606500443864.jpg")</f>
        <v>http://7flowers-decor.ru/upload/1c_catalog/import_files/4606500443864.jpg</v>
      </c>
      <c r="E31" s="2">
        <v>4606500443864</v>
      </c>
      <c r="F31" s="4" t="s">
        <v>50</v>
      </c>
      <c r="G31" s="14">
        <v>998</v>
      </c>
      <c r="H31" s="6"/>
      <c r="I31" s="2">
        <v>1</v>
      </c>
      <c r="J31" s="2">
        <v>80</v>
      </c>
      <c r="K31" s="28">
        <v>176</v>
      </c>
      <c r="L31" s="32">
        <v>124</v>
      </c>
      <c r="M31" s="23">
        <f t="shared" si="0"/>
        <v>-0.29545454545454541</v>
      </c>
      <c r="N31" s="34"/>
    </row>
    <row r="32" spans="1:14" s="1" customFormat="1" ht="165.95" customHeight="1" x14ac:dyDescent="0.2">
      <c r="A32" s="2">
        <v>27</v>
      </c>
      <c r="B32" s="36" t="s">
        <v>9</v>
      </c>
      <c r="C32" s="36"/>
      <c r="D32" s="3" t="str">
        <f>HYPERLINK("http://7flowers-decor.ru/upload/1c_catalog/import_files/4606500443871.jpg")</f>
        <v>http://7flowers-decor.ru/upload/1c_catalog/import_files/4606500443871.jpg</v>
      </c>
      <c r="E32" s="2">
        <v>4606500443871</v>
      </c>
      <c r="F32" s="4" t="s">
        <v>50</v>
      </c>
      <c r="G32" s="15">
        <v>998</v>
      </c>
      <c r="H32" s="6"/>
      <c r="I32" s="2">
        <v>1</v>
      </c>
      <c r="J32" s="2">
        <v>80</v>
      </c>
      <c r="K32" s="28">
        <v>176</v>
      </c>
      <c r="L32" s="32">
        <v>124</v>
      </c>
      <c r="M32" s="23">
        <f t="shared" si="0"/>
        <v>-0.29545454545454541</v>
      </c>
      <c r="N32" s="34"/>
    </row>
    <row r="33" spans="1:14" s="1" customFormat="1" ht="165.95" customHeight="1" x14ac:dyDescent="0.2">
      <c r="A33" s="2">
        <v>28</v>
      </c>
      <c r="B33" s="36" t="s">
        <v>9</v>
      </c>
      <c r="C33" s="36"/>
      <c r="D33" s="3" t="str">
        <f>HYPERLINK("http://7flowers-decor.ru/upload/1c_catalog/import_files/4606500443918.jpg")</f>
        <v>http://7flowers-decor.ru/upload/1c_catalog/import_files/4606500443918.jpg</v>
      </c>
      <c r="E33" s="2">
        <v>4606500443918</v>
      </c>
      <c r="F33" s="4" t="s">
        <v>51</v>
      </c>
      <c r="G33" s="5" t="s">
        <v>52</v>
      </c>
      <c r="H33" s="6"/>
      <c r="I33" s="2">
        <v>1</v>
      </c>
      <c r="J33" s="2">
        <v>216</v>
      </c>
      <c r="K33" s="28">
        <v>99</v>
      </c>
      <c r="L33" s="32">
        <v>59</v>
      </c>
      <c r="M33" s="23">
        <f t="shared" si="0"/>
        <v>-0.40404040404040409</v>
      </c>
      <c r="N33" s="34"/>
    </row>
    <row r="34" spans="1:14" s="1" customFormat="1" ht="165.95" customHeight="1" x14ac:dyDescent="0.2">
      <c r="A34" s="2">
        <v>29</v>
      </c>
      <c r="B34" s="36" t="s">
        <v>9</v>
      </c>
      <c r="C34" s="36"/>
      <c r="D34" s="3" t="str">
        <f>HYPERLINK("http://7flowers-decor.ru/upload/1c_catalog/import_files/4606500443987.jpg")</f>
        <v>http://7flowers-decor.ru/upload/1c_catalog/import_files/4606500443987.jpg</v>
      </c>
      <c r="E34" s="2">
        <v>4606500443987</v>
      </c>
      <c r="F34" s="4" t="s">
        <v>53</v>
      </c>
      <c r="G34" s="5" t="s">
        <v>54</v>
      </c>
      <c r="H34" s="6"/>
      <c r="I34" s="2">
        <v>1</v>
      </c>
      <c r="J34" s="2">
        <v>96</v>
      </c>
      <c r="K34" s="28">
        <v>158</v>
      </c>
      <c r="L34" s="32">
        <v>79</v>
      </c>
      <c r="M34" s="23">
        <f t="shared" si="0"/>
        <v>-0.5</v>
      </c>
      <c r="N34" s="34"/>
    </row>
    <row r="35" spans="1:14" s="1" customFormat="1" ht="165.95" customHeight="1" x14ac:dyDescent="0.2">
      <c r="A35" s="2">
        <v>30</v>
      </c>
      <c r="B35" s="36" t="s">
        <v>9</v>
      </c>
      <c r="C35" s="36"/>
      <c r="D35" s="3" t="str">
        <f>HYPERLINK("http://7flowers-decor.ru/upload/1c_catalog/import_files/4606500444007.jpg")</f>
        <v>http://7flowers-decor.ru/upload/1c_catalog/import_files/4606500444007.jpg</v>
      </c>
      <c r="E35" s="2">
        <v>4606500444007</v>
      </c>
      <c r="F35" s="4" t="s">
        <v>55</v>
      </c>
      <c r="G35" s="5" t="s">
        <v>56</v>
      </c>
      <c r="H35" s="6"/>
      <c r="I35" s="2">
        <v>1</v>
      </c>
      <c r="J35" s="2">
        <v>288</v>
      </c>
      <c r="K35" s="28">
        <v>99</v>
      </c>
      <c r="L35" s="32">
        <v>59</v>
      </c>
      <c r="M35" s="23">
        <f t="shared" si="0"/>
        <v>-0.40404040404040409</v>
      </c>
      <c r="N35" s="34"/>
    </row>
    <row r="36" spans="1:14" s="1" customFormat="1" ht="165.95" customHeight="1" x14ac:dyDescent="0.2">
      <c r="A36" s="2">
        <v>31</v>
      </c>
      <c r="B36" s="36" t="s">
        <v>9</v>
      </c>
      <c r="C36" s="36"/>
      <c r="D36" s="3" t="str">
        <f>HYPERLINK("http://7flowers-decor.ru/upload/1c_catalog/import_files/4606500444014.jpg")</f>
        <v>http://7flowers-decor.ru/upload/1c_catalog/import_files/4606500444014.jpg</v>
      </c>
      <c r="E36" s="2">
        <v>4606500444014</v>
      </c>
      <c r="F36" s="4" t="s">
        <v>55</v>
      </c>
      <c r="G36" s="5" t="s">
        <v>57</v>
      </c>
      <c r="H36" s="6"/>
      <c r="I36" s="2">
        <v>1</v>
      </c>
      <c r="J36" s="2">
        <v>288</v>
      </c>
      <c r="K36" s="28">
        <v>99</v>
      </c>
      <c r="L36" s="32">
        <v>59</v>
      </c>
      <c r="M36" s="23">
        <f t="shared" si="0"/>
        <v>-0.40404040404040409</v>
      </c>
      <c r="N36" s="34"/>
    </row>
    <row r="37" spans="1:14" s="1" customFormat="1" ht="165.95" customHeight="1" x14ac:dyDescent="0.2">
      <c r="A37" s="2">
        <v>32</v>
      </c>
      <c r="B37" s="36" t="s">
        <v>9</v>
      </c>
      <c r="C37" s="36"/>
      <c r="D37" s="3" t="str">
        <f>HYPERLINK("http://7flowers-decor.ru/upload/1c_catalog/import_files/4606500444335.jpg")</f>
        <v>http://7flowers-decor.ru/upload/1c_catalog/import_files/4606500444335.jpg</v>
      </c>
      <c r="E37" s="2">
        <v>4606500444335</v>
      </c>
      <c r="F37" s="4" t="s">
        <v>58</v>
      </c>
      <c r="G37" s="16">
        <v>14</v>
      </c>
      <c r="H37" s="6" t="s">
        <v>59</v>
      </c>
      <c r="I37" s="2">
        <v>1</v>
      </c>
      <c r="J37" s="2">
        <v>16</v>
      </c>
      <c r="K37" s="28">
        <v>993</v>
      </c>
      <c r="L37" s="32">
        <v>298</v>
      </c>
      <c r="M37" s="23">
        <f t="shared" si="0"/>
        <v>-0.69989929506545823</v>
      </c>
      <c r="N37" s="34"/>
    </row>
    <row r="38" spans="1:14" s="1" customFormat="1" ht="165.95" customHeight="1" x14ac:dyDescent="0.2">
      <c r="A38" s="2">
        <v>33</v>
      </c>
      <c r="B38" s="36" t="s">
        <v>9</v>
      </c>
      <c r="C38" s="36"/>
      <c r="D38" s="3" t="str">
        <f>HYPERLINK("http://7flowers-decor.ru/upload/1c_catalog/import_files/4606500444342.jpg")</f>
        <v>http://7flowers-decor.ru/upload/1c_catalog/import_files/4606500444342.jpg</v>
      </c>
      <c r="E38" s="2">
        <v>4606500444342</v>
      </c>
      <c r="F38" s="4" t="s">
        <v>60</v>
      </c>
      <c r="G38" s="17">
        <v>14</v>
      </c>
      <c r="H38" s="6" t="s">
        <v>59</v>
      </c>
      <c r="I38" s="2">
        <v>1</v>
      </c>
      <c r="J38" s="2">
        <v>16</v>
      </c>
      <c r="K38" s="28">
        <v>993</v>
      </c>
      <c r="L38" s="32">
        <v>298</v>
      </c>
      <c r="M38" s="23">
        <f t="shared" si="0"/>
        <v>-0.69989929506545823</v>
      </c>
      <c r="N38" s="34"/>
    </row>
    <row r="39" spans="1:14" s="1" customFormat="1" ht="165.95" customHeight="1" x14ac:dyDescent="0.2">
      <c r="A39" s="2">
        <v>35</v>
      </c>
      <c r="B39" s="36" t="s">
        <v>9</v>
      </c>
      <c r="C39" s="36"/>
      <c r="D39" s="3" t="str">
        <f>HYPERLINK("http://7flowers-decor.ru/upload/1c_catalog/import_files/4606500446582.jpg")</f>
        <v>http://7flowers-decor.ru/upload/1c_catalog/import_files/4606500446582.jpg</v>
      </c>
      <c r="E39" s="2">
        <v>4606500446582</v>
      </c>
      <c r="F39" s="4" t="s">
        <v>62</v>
      </c>
      <c r="G39" s="18">
        <v>14</v>
      </c>
      <c r="H39" s="6" t="s">
        <v>61</v>
      </c>
      <c r="I39" s="2">
        <v>1</v>
      </c>
      <c r="J39" s="2">
        <v>108</v>
      </c>
      <c r="K39" s="28">
        <v>385</v>
      </c>
      <c r="L39" s="32">
        <v>155</v>
      </c>
      <c r="M39" s="23">
        <f t="shared" si="0"/>
        <v>-0.59740259740259738</v>
      </c>
      <c r="N39" s="34"/>
    </row>
    <row r="40" spans="1:14" s="1" customFormat="1" ht="165.95" customHeight="1" x14ac:dyDescent="0.2">
      <c r="A40" s="2">
        <v>36</v>
      </c>
      <c r="B40" s="36" t="s">
        <v>9</v>
      </c>
      <c r="C40" s="36"/>
      <c r="D40" s="3" t="str">
        <f>HYPERLINK("http://7flowers-decor.ru/upload/1c_catalog/import_files/4606500444359.jpg")</f>
        <v>http://7flowers-decor.ru/upload/1c_catalog/import_files/4606500444359.jpg</v>
      </c>
      <c r="E40" s="2">
        <v>4606500444359</v>
      </c>
      <c r="F40" s="4" t="s">
        <v>63</v>
      </c>
      <c r="G40" s="19">
        <v>14</v>
      </c>
      <c r="H40" s="6" t="s">
        <v>59</v>
      </c>
      <c r="I40" s="2">
        <v>1</v>
      </c>
      <c r="J40" s="2">
        <v>72</v>
      </c>
      <c r="K40" s="28">
        <v>547</v>
      </c>
      <c r="L40" s="32">
        <v>164</v>
      </c>
      <c r="M40" s="23">
        <f t="shared" si="0"/>
        <v>-0.70018281535648996</v>
      </c>
      <c r="N40" s="34"/>
    </row>
    <row r="41" spans="1:14" s="1" customFormat="1" ht="165.95" customHeight="1" x14ac:dyDescent="0.2">
      <c r="A41" s="2">
        <v>37</v>
      </c>
      <c r="B41" s="36" t="s">
        <v>9</v>
      </c>
      <c r="C41" s="36"/>
      <c r="D41" s="3" t="str">
        <f>HYPERLINK("http://7flowers-decor.ru/upload/1c_catalog/import_files/4606500444366.jpg")</f>
        <v>http://7flowers-decor.ru/upload/1c_catalog/import_files/4606500444366.jpg</v>
      </c>
      <c r="E41" s="2">
        <v>4606500444366</v>
      </c>
      <c r="F41" s="4" t="s">
        <v>63</v>
      </c>
      <c r="G41" s="20">
        <v>14</v>
      </c>
      <c r="H41" s="6" t="s">
        <v>59</v>
      </c>
      <c r="I41" s="2">
        <v>1</v>
      </c>
      <c r="J41" s="2">
        <v>72</v>
      </c>
      <c r="K41" s="28">
        <v>547</v>
      </c>
      <c r="L41" s="32">
        <v>164</v>
      </c>
      <c r="M41" s="23">
        <f t="shared" si="0"/>
        <v>-0.70018281535648996</v>
      </c>
      <c r="N41" s="34"/>
    </row>
    <row r="42" spans="1:14" s="1" customFormat="1" ht="165.95" customHeight="1" x14ac:dyDescent="0.2">
      <c r="A42" s="2">
        <v>38</v>
      </c>
      <c r="B42" s="37" t="s">
        <v>9</v>
      </c>
      <c r="C42" s="38"/>
      <c r="D42" s="3" t="str">
        <f>HYPERLINK("http://7flowers-decor.ru/upload/1c_catalog/import_files/4606500444502.jpg")</f>
        <v>http://7flowers-decor.ru/upload/1c_catalog/import_files/4606500444502.jpg</v>
      </c>
      <c r="E42" s="2">
        <v>4606500444502</v>
      </c>
      <c r="F42" s="4" t="s">
        <v>64</v>
      </c>
      <c r="G42" s="2">
        <v>60939635</v>
      </c>
      <c r="H42" s="6"/>
      <c r="I42" s="2">
        <v>1</v>
      </c>
      <c r="J42" s="2">
        <v>16</v>
      </c>
      <c r="K42" s="28">
        <v>1660</v>
      </c>
      <c r="L42" s="32">
        <v>598</v>
      </c>
      <c r="M42" s="23">
        <f t="shared" si="0"/>
        <v>-0.6397590361445783</v>
      </c>
      <c r="N42" s="34"/>
    </row>
    <row r="43" spans="1:14" s="1" customFormat="1" ht="165.95" customHeight="1" x14ac:dyDescent="0.2">
      <c r="A43" s="2">
        <v>39</v>
      </c>
      <c r="B43" s="36" t="s">
        <v>9</v>
      </c>
      <c r="C43" s="36"/>
      <c r="D43" s="3" t="str">
        <f>HYPERLINK("http://7flowers-decor.ru/upload/1c_catalog/import_files/4606500444519.jpg")</f>
        <v>http://7flowers-decor.ru/upload/1c_catalog/import_files/4606500444519.jpg</v>
      </c>
      <c r="E43" s="2">
        <v>4606500444519</v>
      </c>
      <c r="F43" s="4" t="s">
        <v>65</v>
      </c>
      <c r="G43" s="2">
        <v>60939636</v>
      </c>
      <c r="H43" s="6"/>
      <c r="I43" s="2">
        <v>1</v>
      </c>
      <c r="J43" s="2">
        <v>16</v>
      </c>
      <c r="K43" s="28">
        <v>1660</v>
      </c>
      <c r="L43" s="32">
        <v>598</v>
      </c>
      <c r="M43" s="23">
        <f t="shared" si="0"/>
        <v>-0.6397590361445783</v>
      </c>
      <c r="N43" s="34"/>
    </row>
    <row r="44" spans="1:14" s="1" customFormat="1" ht="165.95" customHeight="1" x14ac:dyDescent="0.2">
      <c r="A44" s="2">
        <v>40</v>
      </c>
      <c r="B44" s="36" t="s">
        <v>9</v>
      </c>
      <c r="C44" s="36"/>
      <c r="D44" s="3" t="str">
        <f>HYPERLINK("http://7flowers-decor.ru/upload/1c_catalog/import_files/4606500444526.jpg")</f>
        <v>http://7flowers-decor.ru/upload/1c_catalog/import_files/4606500444526.jpg</v>
      </c>
      <c r="E44" s="2">
        <v>4606500444526</v>
      </c>
      <c r="F44" s="4" t="s">
        <v>66</v>
      </c>
      <c r="G44" s="2">
        <v>60939637</v>
      </c>
      <c r="H44" s="6"/>
      <c r="I44" s="2">
        <v>1</v>
      </c>
      <c r="J44" s="2">
        <v>24</v>
      </c>
      <c r="K44" s="28">
        <v>1088</v>
      </c>
      <c r="L44" s="32">
        <v>326</v>
      </c>
      <c r="M44" s="23">
        <f t="shared" si="0"/>
        <v>-0.70036764705882359</v>
      </c>
      <c r="N44" s="34"/>
    </row>
    <row r="45" spans="1:14" s="1" customFormat="1" ht="165.95" customHeight="1" x14ac:dyDescent="0.2">
      <c r="A45" s="2">
        <v>41</v>
      </c>
      <c r="B45" s="36" t="s">
        <v>9</v>
      </c>
      <c r="C45" s="36"/>
      <c r="D45" s="3" t="str">
        <f>HYPERLINK("http://7flowers-decor.ru/upload/1c_catalog/import_files/4606500444533.jpg")</f>
        <v>http://7flowers-decor.ru/upload/1c_catalog/import_files/4606500444533.jpg</v>
      </c>
      <c r="E45" s="2">
        <v>4606500444533</v>
      </c>
      <c r="F45" s="4" t="s">
        <v>67</v>
      </c>
      <c r="G45" s="2">
        <v>60939638</v>
      </c>
      <c r="H45" s="6"/>
      <c r="I45" s="2">
        <v>1</v>
      </c>
      <c r="J45" s="2">
        <v>24</v>
      </c>
      <c r="K45" s="28">
        <v>1088</v>
      </c>
      <c r="L45" s="32">
        <v>326</v>
      </c>
      <c r="M45" s="23">
        <f t="shared" si="0"/>
        <v>-0.70036764705882359</v>
      </c>
      <c r="N45" s="34"/>
    </row>
    <row r="46" spans="1:14" s="1" customFormat="1" ht="165.95" customHeight="1" x14ac:dyDescent="0.2">
      <c r="A46" s="2">
        <v>42</v>
      </c>
      <c r="B46" s="36" t="s">
        <v>9</v>
      </c>
      <c r="C46" s="36"/>
      <c r="D46" s="3" t="str">
        <f>HYPERLINK("http://7flowers-decor.ru/upload/1c_catalog/import_files/4606500444540.jpg")</f>
        <v>http://7flowers-decor.ru/upload/1c_catalog/import_files/4606500444540.jpg</v>
      </c>
      <c r="E46" s="2">
        <v>4606500444540</v>
      </c>
      <c r="F46" s="4" t="s">
        <v>68</v>
      </c>
      <c r="G46" s="2">
        <v>68953194</v>
      </c>
      <c r="H46" s="6" t="s">
        <v>59</v>
      </c>
      <c r="I46" s="2">
        <v>1</v>
      </c>
      <c r="J46" s="2">
        <v>12</v>
      </c>
      <c r="K46" s="28">
        <v>810</v>
      </c>
      <c r="L46" s="32">
        <v>243</v>
      </c>
      <c r="M46" s="23">
        <f t="shared" si="0"/>
        <v>-0.7</v>
      </c>
      <c r="N46" s="34"/>
    </row>
    <row r="47" spans="1:14" s="1" customFormat="1" ht="165.95" customHeight="1" x14ac:dyDescent="0.2">
      <c r="A47" s="2">
        <v>43</v>
      </c>
      <c r="B47" s="36" t="s">
        <v>9</v>
      </c>
      <c r="C47" s="36"/>
      <c r="D47" s="3" t="str">
        <f>HYPERLINK("http://7flowers-decor.ru/upload/1c_catalog/import_files/4606500444557.jpg")</f>
        <v>http://7flowers-decor.ru/upload/1c_catalog/import_files/4606500444557.jpg</v>
      </c>
      <c r="E47" s="2">
        <v>4606500444557</v>
      </c>
      <c r="F47" s="4" t="s">
        <v>69</v>
      </c>
      <c r="G47" s="2">
        <v>68953193</v>
      </c>
      <c r="H47" s="6" t="s">
        <v>59</v>
      </c>
      <c r="I47" s="2">
        <v>1</v>
      </c>
      <c r="J47" s="2">
        <v>12</v>
      </c>
      <c r="K47" s="28">
        <v>810</v>
      </c>
      <c r="L47" s="32">
        <v>243</v>
      </c>
      <c r="M47" s="23">
        <f t="shared" si="0"/>
        <v>-0.7</v>
      </c>
      <c r="N47" s="34"/>
    </row>
    <row r="48" spans="1:14" s="1" customFormat="1" ht="165.95" customHeight="1" x14ac:dyDescent="0.2">
      <c r="A48" s="2">
        <v>44</v>
      </c>
      <c r="B48" s="36" t="s">
        <v>9</v>
      </c>
      <c r="C48" s="36"/>
      <c r="D48" s="3" t="str">
        <f>HYPERLINK("http://7flowers-decor.ru/upload/1c_catalog/import_files/4606500444564.jpg")</f>
        <v>http://7flowers-decor.ru/upload/1c_catalog/import_files/4606500444564.jpg</v>
      </c>
      <c r="E48" s="2">
        <v>4606500444564</v>
      </c>
      <c r="F48" s="4" t="s">
        <v>68</v>
      </c>
      <c r="G48" s="2">
        <v>68953198</v>
      </c>
      <c r="H48" s="6" t="s">
        <v>59</v>
      </c>
      <c r="I48" s="2">
        <v>1</v>
      </c>
      <c r="J48" s="2">
        <v>32</v>
      </c>
      <c r="K48" s="28">
        <v>767</v>
      </c>
      <c r="L48" s="32">
        <v>230</v>
      </c>
      <c r="M48" s="23">
        <f t="shared" si="0"/>
        <v>-0.70013037809647982</v>
      </c>
      <c r="N48" s="34"/>
    </row>
    <row r="49" spans="1:14" s="1" customFormat="1" ht="165.95" customHeight="1" x14ac:dyDescent="0.2">
      <c r="A49" s="2">
        <v>45</v>
      </c>
      <c r="B49" s="36" t="s">
        <v>9</v>
      </c>
      <c r="C49" s="36"/>
      <c r="D49" s="3" t="str">
        <f>HYPERLINK("http://7flowers-decor.ru/upload/1c_catalog/import_files/4606500444571.jpg")</f>
        <v>http://7flowers-decor.ru/upload/1c_catalog/import_files/4606500444571.jpg</v>
      </c>
      <c r="E49" s="2">
        <v>4606500444571</v>
      </c>
      <c r="F49" s="4" t="s">
        <v>69</v>
      </c>
      <c r="G49" s="2">
        <v>68953197</v>
      </c>
      <c r="H49" s="6" t="s">
        <v>59</v>
      </c>
      <c r="I49" s="2">
        <v>1</v>
      </c>
      <c r="J49" s="2">
        <v>32</v>
      </c>
      <c r="K49" s="28">
        <v>767</v>
      </c>
      <c r="L49" s="32">
        <v>230</v>
      </c>
      <c r="M49" s="23">
        <f t="shared" si="0"/>
        <v>-0.70013037809647982</v>
      </c>
      <c r="N49" s="34"/>
    </row>
    <row r="50" spans="1:14" s="1" customFormat="1" ht="165.95" customHeight="1" x14ac:dyDescent="0.2">
      <c r="A50" s="2">
        <v>46</v>
      </c>
      <c r="B50" s="36" t="s">
        <v>9</v>
      </c>
      <c r="C50" s="36"/>
      <c r="D50" s="3" t="str">
        <f>HYPERLINK("http://7flowers-decor.ru/upload/1c_catalog/import_files/4606500444588.jpg")</f>
        <v>http://7flowers-decor.ru/upload/1c_catalog/import_files/4606500444588.jpg</v>
      </c>
      <c r="E50" s="2">
        <v>4606500444588</v>
      </c>
      <c r="F50" s="4" t="s">
        <v>70</v>
      </c>
      <c r="G50" s="2">
        <v>67807081</v>
      </c>
      <c r="H50" s="6"/>
      <c r="I50" s="2">
        <v>1</v>
      </c>
      <c r="J50" s="2">
        <v>48</v>
      </c>
      <c r="K50" s="28">
        <v>740</v>
      </c>
      <c r="L50" s="32">
        <v>222</v>
      </c>
      <c r="M50" s="23">
        <f t="shared" si="0"/>
        <v>-0.7</v>
      </c>
      <c r="N50" s="34"/>
    </row>
    <row r="51" spans="1:14" s="1" customFormat="1" ht="165.95" customHeight="1" x14ac:dyDescent="0.2">
      <c r="A51" s="2">
        <v>47</v>
      </c>
      <c r="B51" s="36" t="s">
        <v>9</v>
      </c>
      <c r="C51" s="36"/>
      <c r="D51" s="3" t="str">
        <f>HYPERLINK("http://7flowers-decor.ru/upload/1c_catalog/import_files/4606500444595.jpg")</f>
        <v>http://7flowers-decor.ru/upload/1c_catalog/import_files/4606500444595.jpg</v>
      </c>
      <c r="E51" s="2">
        <v>4606500444595</v>
      </c>
      <c r="F51" s="4" t="s">
        <v>70</v>
      </c>
      <c r="G51" s="2">
        <v>67807082</v>
      </c>
      <c r="H51" s="6"/>
      <c r="I51" s="2">
        <v>1</v>
      </c>
      <c r="J51" s="2">
        <v>48</v>
      </c>
      <c r="K51" s="28">
        <v>740</v>
      </c>
      <c r="L51" s="32">
        <v>299</v>
      </c>
      <c r="M51" s="23">
        <f t="shared" si="0"/>
        <v>-0.59594594594594597</v>
      </c>
      <c r="N51" s="34"/>
    </row>
    <row r="52" spans="1:14" s="1" customFormat="1" ht="165.95" customHeight="1" x14ac:dyDescent="0.2">
      <c r="A52" s="2">
        <v>48</v>
      </c>
      <c r="B52" s="36" t="s">
        <v>9</v>
      </c>
      <c r="C52" s="36"/>
      <c r="D52" s="3" t="str">
        <f>HYPERLINK("http://7flowers-decor.ru/upload/1c_catalog/import_files/4606500446599.jpg")</f>
        <v>http://7flowers-decor.ru/upload/1c_catalog/import_files/4606500446599.jpg</v>
      </c>
      <c r="E52" s="2">
        <v>4606500446599</v>
      </c>
      <c r="F52" s="4" t="s">
        <v>71</v>
      </c>
      <c r="G52" s="2">
        <v>653095920</v>
      </c>
      <c r="H52" s="6" t="s">
        <v>72</v>
      </c>
      <c r="I52" s="2">
        <v>1</v>
      </c>
      <c r="J52" s="2">
        <v>16</v>
      </c>
      <c r="K52" s="28">
        <v>1033</v>
      </c>
      <c r="L52" s="32">
        <v>310</v>
      </c>
      <c r="M52" s="23">
        <f t="shared" si="0"/>
        <v>-0.69990319457889649</v>
      </c>
      <c r="N52" s="34"/>
    </row>
    <row r="53" spans="1:14" s="1" customFormat="1" ht="165.95" customHeight="1" x14ac:dyDescent="0.2">
      <c r="A53" s="2">
        <v>49</v>
      </c>
      <c r="B53" s="36" t="s">
        <v>9</v>
      </c>
      <c r="C53" s="36"/>
      <c r="D53" s="3" t="str">
        <f>HYPERLINK("http://7flowers-decor.ru/upload/1c_catalog/import_files/4606500446605.jpg")</f>
        <v>http://7flowers-decor.ru/upload/1c_catalog/import_files/4606500446605.jpg</v>
      </c>
      <c r="E53" s="2">
        <v>4606500446605</v>
      </c>
      <c r="F53" s="4" t="s">
        <v>73</v>
      </c>
      <c r="G53" s="2">
        <v>653095924</v>
      </c>
      <c r="H53" s="6" t="s">
        <v>72</v>
      </c>
      <c r="I53" s="2">
        <v>1</v>
      </c>
      <c r="J53" s="2">
        <v>24</v>
      </c>
      <c r="K53" s="28">
        <v>630</v>
      </c>
      <c r="L53" s="32">
        <v>199</v>
      </c>
      <c r="M53" s="23">
        <f t="shared" si="0"/>
        <v>-0.68412698412698414</v>
      </c>
      <c r="N53" s="34"/>
    </row>
    <row r="54" spans="1:14" s="1" customFormat="1" ht="165.95" customHeight="1" x14ac:dyDescent="0.2">
      <c r="A54" s="2">
        <v>50</v>
      </c>
      <c r="B54" s="36" t="s">
        <v>9</v>
      </c>
      <c r="C54" s="36"/>
      <c r="D54" s="3" t="str">
        <f>HYPERLINK("http://7flowers-decor.ru/upload/1c_catalog/import_files/4606500445400.jpg")</f>
        <v>http://7flowers-decor.ru/upload/1c_catalog/import_files/4606500445400.jpg</v>
      </c>
      <c r="E54" s="2">
        <v>4606500445400</v>
      </c>
      <c r="F54" s="4" t="s">
        <v>74</v>
      </c>
      <c r="G54" s="5" t="s">
        <v>75</v>
      </c>
      <c r="H54" s="6"/>
      <c r="I54" s="2">
        <v>1</v>
      </c>
      <c r="J54" s="2">
        <v>180</v>
      </c>
      <c r="K54" s="28">
        <v>213</v>
      </c>
      <c r="L54" s="32">
        <v>99</v>
      </c>
      <c r="M54" s="23">
        <f t="shared" si="0"/>
        <v>-0.53521126760563376</v>
      </c>
      <c r="N54" s="34"/>
    </row>
    <row r="55" spans="1:14" s="1" customFormat="1" ht="165.95" customHeight="1" x14ac:dyDescent="0.2">
      <c r="A55" s="2">
        <v>51</v>
      </c>
      <c r="B55" s="36" t="s">
        <v>9</v>
      </c>
      <c r="C55" s="36"/>
      <c r="D55" s="3" t="str">
        <f>HYPERLINK("http://7flowers-decor.ru/upload/1c_catalog/import_files/4606500445431.jpg")</f>
        <v>http://7flowers-decor.ru/upload/1c_catalog/import_files/4606500445431.jpg</v>
      </c>
      <c r="E55" s="2">
        <v>4606500445431</v>
      </c>
      <c r="F55" s="4" t="s">
        <v>76</v>
      </c>
      <c r="G55" s="5" t="s">
        <v>77</v>
      </c>
      <c r="H55" s="6" t="s">
        <v>78</v>
      </c>
      <c r="I55" s="2">
        <v>1</v>
      </c>
      <c r="J55" s="2">
        <v>60</v>
      </c>
      <c r="K55" s="28">
        <v>285</v>
      </c>
      <c r="L55" s="32">
        <v>185</v>
      </c>
      <c r="M55" s="23">
        <f t="shared" si="0"/>
        <v>-0.35087719298245612</v>
      </c>
      <c r="N55" s="34"/>
    </row>
    <row r="56" spans="1:14" s="1" customFormat="1" ht="165.95" customHeight="1" x14ac:dyDescent="0.2">
      <c r="A56" s="2">
        <v>52</v>
      </c>
      <c r="B56" s="36" t="s">
        <v>9</v>
      </c>
      <c r="C56" s="36"/>
      <c r="D56" s="3" t="str">
        <f>HYPERLINK("http://7flowers-decor.ru/upload/1c_catalog/import_files/4606500445769.jpg")</f>
        <v>http://7flowers-decor.ru/upload/1c_catalog/import_files/4606500445769.jpg</v>
      </c>
      <c r="E56" s="2">
        <v>4606500445769</v>
      </c>
      <c r="F56" s="4" t="s">
        <v>79</v>
      </c>
      <c r="G56" s="5" t="s">
        <v>80</v>
      </c>
      <c r="H56" s="6" t="s">
        <v>21</v>
      </c>
      <c r="I56" s="2">
        <v>1</v>
      </c>
      <c r="J56" s="2">
        <v>48</v>
      </c>
      <c r="K56" s="28">
        <v>350</v>
      </c>
      <c r="L56" s="32">
        <v>170</v>
      </c>
      <c r="M56" s="23">
        <f t="shared" si="0"/>
        <v>-0.51428571428571423</v>
      </c>
      <c r="N56" s="34"/>
    </row>
    <row r="57" spans="1:14" s="1" customFormat="1" ht="165.95" customHeight="1" x14ac:dyDescent="0.2">
      <c r="A57" s="2">
        <v>53</v>
      </c>
      <c r="B57" s="36" t="s">
        <v>9</v>
      </c>
      <c r="C57" s="36"/>
      <c r="D57" s="3" t="str">
        <f>HYPERLINK("http://7flowers-decor.ru/upload/1c_catalog/import_files/4606500445776.jpg")</f>
        <v>http://7flowers-decor.ru/upload/1c_catalog/import_files/4606500445776.jpg</v>
      </c>
      <c r="E57" s="2">
        <v>4606500445776</v>
      </c>
      <c r="F57" s="4" t="s">
        <v>81</v>
      </c>
      <c r="G57" s="5" t="s">
        <v>82</v>
      </c>
      <c r="H57" s="6" t="s">
        <v>21</v>
      </c>
      <c r="I57" s="2">
        <v>1</v>
      </c>
      <c r="J57" s="2">
        <v>60</v>
      </c>
      <c r="K57" s="28">
        <v>350</v>
      </c>
      <c r="L57" s="32">
        <v>170</v>
      </c>
      <c r="M57" s="23">
        <f t="shared" si="0"/>
        <v>-0.51428571428571423</v>
      </c>
      <c r="N57" s="34"/>
    </row>
    <row r="58" spans="1:14" s="1" customFormat="1" ht="165.95" customHeight="1" x14ac:dyDescent="0.2">
      <c r="A58" s="2">
        <v>54</v>
      </c>
      <c r="B58" s="36" t="s">
        <v>9</v>
      </c>
      <c r="C58" s="36"/>
      <c r="D58" s="3" t="str">
        <f>HYPERLINK("http://7flowers-decor.ru/upload/1c_catalog/import_files/4606500445837.jpg")</f>
        <v>http://7flowers-decor.ru/upload/1c_catalog/import_files/4606500445837.jpg</v>
      </c>
      <c r="E58" s="2">
        <v>4606500445837</v>
      </c>
      <c r="F58" s="4" t="s">
        <v>83</v>
      </c>
      <c r="G58" s="5" t="s">
        <v>84</v>
      </c>
      <c r="H58" s="6" t="s">
        <v>17</v>
      </c>
      <c r="I58" s="2">
        <v>1</v>
      </c>
      <c r="J58" s="2">
        <v>360</v>
      </c>
      <c r="K58" s="28">
        <v>150</v>
      </c>
      <c r="L58" s="32">
        <v>75</v>
      </c>
      <c r="M58" s="23">
        <f t="shared" si="0"/>
        <v>-0.5</v>
      </c>
      <c r="N58" s="34"/>
    </row>
    <row r="59" spans="1:14" s="1" customFormat="1" ht="165.95" customHeight="1" x14ac:dyDescent="0.2">
      <c r="A59" s="2">
        <v>55</v>
      </c>
      <c r="B59" s="36" t="s">
        <v>9</v>
      </c>
      <c r="C59" s="36"/>
      <c r="D59" s="3" t="str">
        <f>HYPERLINK("http://7flowers-decor.ru/upload/1c_catalog/import_files/4606500446384.jpg")</f>
        <v>http://7flowers-decor.ru/upload/1c_catalog/import_files/4606500446384.jpg</v>
      </c>
      <c r="E59" s="2">
        <v>4606500446384</v>
      </c>
      <c r="F59" s="4" t="s">
        <v>85</v>
      </c>
      <c r="G59" s="5" t="s">
        <v>86</v>
      </c>
      <c r="H59" s="6" t="s">
        <v>87</v>
      </c>
      <c r="I59" s="2">
        <v>1</v>
      </c>
      <c r="J59" s="2">
        <v>96</v>
      </c>
      <c r="K59" s="28">
        <v>150</v>
      </c>
      <c r="L59" s="32">
        <v>75</v>
      </c>
      <c r="M59" s="23">
        <f t="shared" si="0"/>
        <v>-0.5</v>
      </c>
      <c r="N59" s="34"/>
    </row>
    <row r="60" spans="1:14" s="1" customFormat="1" ht="165.95" customHeight="1" x14ac:dyDescent="0.2">
      <c r="A60" s="2">
        <v>56</v>
      </c>
      <c r="B60" s="36" t="s">
        <v>9</v>
      </c>
      <c r="C60" s="36"/>
      <c r="D60" s="3" t="str">
        <f>HYPERLINK("http://7flowers-decor.ru/upload/1c_catalog/import_files/4606500441327.jpg")</f>
        <v>http://7flowers-decor.ru/upload/1c_catalog/import_files/4606500441327.jpg</v>
      </c>
      <c r="E60" s="2">
        <v>4606500441327</v>
      </c>
      <c r="F60" s="4" t="s">
        <v>88</v>
      </c>
      <c r="G60" s="5" t="s">
        <v>89</v>
      </c>
      <c r="H60" s="6" t="s">
        <v>90</v>
      </c>
      <c r="I60" s="2">
        <v>1</v>
      </c>
      <c r="J60" s="2">
        <v>48</v>
      </c>
      <c r="K60" s="28">
        <v>396</v>
      </c>
      <c r="L60" s="32">
        <v>150</v>
      </c>
      <c r="M60" s="23">
        <f t="shared" si="0"/>
        <v>-0.62121212121212122</v>
      </c>
      <c r="N60" s="34"/>
    </row>
    <row r="61" spans="1:14" s="1" customFormat="1" ht="165.95" customHeight="1" x14ac:dyDescent="0.2">
      <c r="A61" s="2">
        <v>57</v>
      </c>
      <c r="B61" s="36" t="s">
        <v>9</v>
      </c>
      <c r="C61" s="36"/>
      <c r="D61" s="3" t="str">
        <f>HYPERLINK("http://7flowers-decor.ru/upload/1c_catalog/import_files/4606500441334.jpg")</f>
        <v>http://7flowers-decor.ru/upload/1c_catalog/import_files/4606500441334.jpg</v>
      </c>
      <c r="E61" s="2">
        <v>4606500441334</v>
      </c>
      <c r="F61" s="4" t="s">
        <v>88</v>
      </c>
      <c r="G61" s="5" t="s">
        <v>91</v>
      </c>
      <c r="H61" s="6" t="s">
        <v>21</v>
      </c>
      <c r="I61" s="2">
        <v>1</v>
      </c>
      <c r="J61" s="2">
        <v>48</v>
      </c>
      <c r="K61" s="28">
        <v>396</v>
      </c>
      <c r="L61" s="32">
        <v>150</v>
      </c>
      <c r="M61" s="23">
        <f t="shared" si="0"/>
        <v>-0.62121212121212122</v>
      </c>
      <c r="N61" s="34"/>
    </row>
    <row r="62" spans="1:14" s="1" customFormat="1" ht="165.95" customHeight="1" x14ac:dyDescent="0.2">
      <c r="A62" s="2">
        <v>58</v>
      </c>
      <c r="B62" s="36" t="s">
        <v>9</v>
      </c>
      <c r="C62" s="36"/>
      <c r="D62" s="3" t="str">
        <f>HYPERLINK("http://7flowers-decor.ru/upload/1c_catalog/import_files/4606500441358.jpg")</f>
        <v>http://7flowers-decor.ru/upload/1c_catalog/import_files/4606500441358.jpg</v>
      </c>
      <c r="E62" s="2">
        <v>4606500441358</v>
      </c>
      <c r="F62" s="4" t="s">
        <v>92</v>
      </c>
      <c r="G62" s="5" t="s">
        <v>93</v>
      </c>
      <c r="H62" s="6" t="s">
        <v>90</v>
      </c>
      <c r="I62" s="2">
        <v>1</v>
      </c>
      <c r="J62" s="2">
        <v>64</v>
      </c>
      <c r="K62" s="28">
        <v>205</v>
      </c>
      <c r="L62" s="32">
        <v>99</v>
      </c>
      <c r="M62" s="23">
        <f t="shared" si="0"/>
        <v>-0.51707317073170733</v>
      </c>
      <c r="N62" s="34"/>
    </row>
    <row r="63" spans="1:14" s="1" customFormat="1" ht="165.95" customHeight="1" x14ac:dyDescent="0.2">
      <c r="A63" s="2">
        <v>59</v>
      </c>
      <c r="B63" s="36" t="s">
        <v>9</v>
      </c>
      <c r="C63" s="36"/>
      <c r="D63" s="3" t="str">
        <f>HYPERLINK("http://7flowers-decor.ru/upload/1c_catalog/import_files/4606500441389.jpg")</f>
        <v>http://7flowers-decor.ru/upload/1c_catalog/import_files/4606500441389.jpg</v>
      </c>
      <c r="E63" s="2">
        <v>4606500441389</v>
      </c>
      <c r="F63" s="4" t="s">
        <v>94</v>
      </c>
      <c r="G63" s="5" t="s">
        <v>95</v>
      </c>
      <c r="H63" s="6" t="s">
        <v>96</v>
      </c>
      <c r="I63" s="2">
        <v>1</v>
      </c>
      <c r="J63" s="2">
        <v>48</v>
      </c>
      <c r="K63" s="28">
        <v>423</v>
      </c>
      <c r="L63" s="32">
        <v>296</v>
      </c>
      <c r="M63" s="23">
        <f t="shared" si="0"/>
        <v>-0.30023640661938533</v>
      </c>
      <c r="N63" s="34"/>
    </row>
    <row r="64" spans="1:14" s="1" customFormat="1" ht="165.95" customHeight="1" x14ac:dyDescent="0.2">
      <c r="A64" s="2">
        <v>60</v>
      </c>
      <c r="B64" s="36" t="s">
        <v>9</v>
      </c>
      <c r="C64" s="36"/>
      <c r="D64" s="3" t="str">
        <f>HYPERLINK("http://7flowers-decor.ru/upload/1c_catalog/import_files/4606500441433.jpg")</f>
        <v>http://7flowers-decor.ru/upload/1c_catalog/import_files/4606500441433.jpg</v>
      </c>
      <c r="E64" s="2">
        <v>4606500441433</v>
      </c>
      <c r="F64" s="4" t="s">
        <v>97</v>
      </c>
      <c r="G64" s="5" t="s">
        <v>98</v>
      </c>
      <c r="H64" s="6" t="s">
        <v>99</v>
      </c>
      <c r="I64" s="2">
        <v>1</v>
      </c>
      <c r="J64" s="2">
        <v>96</v>
      </c>
      <c r="K64" s="28">
        <v>199</v>
      </c>
      <c r="L64" s="32">
        <v>130</v>
      </c>
      <c r="M64" s="23">
        <f t="shared" si="0"/>
        <v>-0.34673366834170849</v>
      </c>
      <c r="N64" s="34"/>
    </row>
    <row r="65" spans="1:14" s="1" customFormat="1" ht="165.95" customHeight="1" x14ac:dyDescent="0.2">
      <c r="A65" s="2">
        <v>61</v>
      </c>
      <c r="B65" s="36" t="s">
        <v>9</v>
      </c>
      <c r="C65" s="36"/>
      <c r="D65" s="3" t="str">
        <f>HYPERLINK("http://7flowers-decor.ru/upload/1c_catalog/import_files/4606500441440.jpg")</f>
        <v>http://7flowers-decor.ru/upload/1c_catalog/import_files/4606500441440.jpg</v>
      </c>
      <c r="E65" s="2">
        <v>4606500441440</v>
      </c>
      <c r="F65" s="4" t="s">
        <v>97</v>
      </c>
      <c r="G65" s="5" t="s">
        <v>100</v>
      </c>
      <c r="H65" s="6" t="s">
        <v>101</v>
      </c>
      <c r="I65" s="2">
        <v>1</v>
      </c>
      <c r="J65" s="2">
        <v>96</v>
      </c>
      <c r="K65" s="28">
        <v>199</v>
      </c>
      <c r="L65" s="32">
        <v>130</v>
      </c>
      <c r="M65" s="23">
        <f t="shared" si="0"/>
        <v>-0.34673366834170849</v>
      </c>
      <c r="N65" s="34"/>
    </row>
    <row r="66" spans="1:14" s="1" customFormat="1" ht="165.95" customHeight="1" x14ac:dyDescent="0.2">
      <c r="A66" s="2">
        <v>62</v>
      </c>
      <c r="B66" s="36" t="s">
        <v>9</v>
      </c>
      <c r="C66" s="36"/>
      <c r="D66" s="3" t="str">
        <f>HYPERLINK("http://7flowers-decor.ru/upload/1c_catalog/import_files/4606500441457.jpg")</f>
        <v>http://7flowers-decor.ru/upload/1c_catalog/import_files/4606500441457.jpg</v>
      </c>
      <c r="E66" s="2">
        <v>4606500441457</v>
      </c>
      <c r="F66" s="4" t="s">
        <v>97</v>
      </c>
      <c r="G66" s="5" t="s">
        <v>102</v>
      </c>
      <c r="H66" s="6" t="s">
        <v>101</v>
      </c>
      <c r="I66" s="2">
        <v>1</v>
      </c>
      <c r="J66" s="2">
        <v>96</v>
      </c>
      <c r="K66" s="28">
        <v>150</v>
      </c>
      <c r="L66" s="32">
        <v>90</v>
      </c>
      <c r="M66" s="23">
        <f t="shared" si="0"/>
        <v>-0.4</v>
      </c>
      <c r="N66" s="34"/>
    </row>
    <row r="67" spans="1:14" s="1" customFormat="1" ht="165.95" customHeight="1" x14ac:dyDescent="0.2">
      <c r="A67" s="2">
        <v>63</v>
      </c>
      <c r="B67" s="36" t="s">
        <v>9</v>
      </c>
      <c r="C67" s="36"/>
      <c r="D67" s="3" t="str">
        <f>HYPERLINK("http://7flowers-decor.ru/upload/1c_catalog/import_files/4606500441563.jpg")</f>
        <v>http://7flowers-decor.ru/upload/1c_catalog/import_files/4606500441563.jpg</v>
      </c>
      <c r="E67" s="2">
        <v>4606500441563</v>
      </c>
      <c r="F67" s="4" t="s">
        <v>103</v>
      </c>
      <c r="G67" s="5" t="s">
        <v>104</v>
      </c>
      <c r="H67" s="6" t="s">
        <v>59</v>
      </c>
      <c r="I67" s="2">
        <v>1</v>
      </c>
      <c r="J67" s="2">
        <v>288</v>
      </c>
      <c r="K67" s="28">
        <v>180</v>
      </c>
      <c r="L67" s="32">
        <v>90</v>
      </c>
      <c r="M67" s="23">
        <f t="shared" si="0"/>
        <v>-0.5</v>
      </c>
      <c r="N67" s="34"/>
    </row>
    <row r="68" spans="1:14" s="1" customFormat="1" ht="165.95" customHeight="1" x14ac:dyDescent="0.2">
      <c r="A68" s="2">
        <v>64</v>
      </c>
      <c r="B68" s="36" t="s">
        <v>9</v>
      </c>
      <c r="C68" s="36"/>
      <c r="D68" s="3" t="str">
        <f>HYPERLINK("http://7flowers-decor.ru/upload/1c_catalog/import_files/4606500441587.jpg")</f>
        <v>http://7flowers-decor.ru/upload/1c_catalog/import_files/4606500441587.jpg</v>
      </c>
      <c r="E68" s="2">
        <v>4606500441587</v>
      </c>
      <c r="F68" s="4" t="s">
        <v>105</v>
      </c>
      <c r="G68" s="5" t="s">
        <v>106</v>
      </c>
      <c r="H68" s="6" t="s">
        <v>59</v>
      </c>
      <c r="I68" s="2">
        <v>1</v>
      </c>
      <c r="J68" s="2">
        <v>288</v>
      </c>
      <c r="K68" s="28">
        <v>180</v>
      </c>
      <c r="L68" s="32">
        <v>90</v>
      </c>
      <c r="M68" s="23">
        <f t="shared" si="0"/>
        <v>-0.5</v>
      </c>
      <c r="N68" s="34"/>
    </row>
    <row r="69" spans="1:14" s="1" customFormat="1" ht="165.95" customHeight="1" x14ac:dyDescent="0.2">
      <c r="A69" s="2">
        <v>65</v>
      </c>
      <c r="B69" s="36" t="s">
        <v>9</v>
      </c>
      <c r="C69" s="36"/>
      <c r="D69" s="3" t="str">
        <f>HYPERLINK("http://7flowers-decor.ru/upload/1c_catalog/import_files/4606500441648.jpg")</f>
        <v>http://7flowers-decor.ru/upload/1c_catalog/import_files/4606500441648.jpg</v>
      </c>
      <c r="E69" s="2">
        <v>4606500441648</v>
      </c>
      <c r="F69" s="4" t="s">
        <v>107</v>
      </c>
      <c r="G69" s="5" t="s">
        <v>108</v>
      </c>
      <c r="H69" s="6" t="s">
        <v>109</v>
      </c>
      <c r="I69" s="2">
        <v>1</v>
      </c>
      <c r="J69" s="2">
        <v>288</v>
      </c>
      <c r="K69" s="28">
        <v>170</v>
      </c>
      <c r="L69" s="32">
        <v>85</v>
      </c>
      <c r="M69" s="23">
        <f t="shared" si="0"/>
        <v>-0.5</v>
      </c>
      <c r="N69" s="34"/>
    </row>
    <row r="70" spans="1:14" s="1" customFormat="1" ht="165.95" customHeight="1" x14ac:dyDescent="0.2">
      <c r="A70" s="2">
        <v>66</v>
      </c>
      <c r="B70" s="36" t="s">
        <v>9</v>
      </c>
      <c r="C70" s="36"/>
      <c r="D70" s="3" t="str">
        <f>HYPERLINK("http://7flowers-decor.ru/upload/1c_catalog/import_files/4606500441655.jpg")</f>
        <v>http://7flowers-decor.ru/upload/1c_catalog/import_files/4606500441655.jpg</v>
      </c>
      <c r="E70" s="2">
        <v>4606500441655</v>
      </c>
      <c r="F70" s="4" t="s">
        <v>110</v>
      </c>
      <c r="G70" s="5" t="s">
        <v>111</v>
      </c>
      <c r="H70" s="6" t="s">
        <v>109</v>
      </c>
      <c r="I70" s="2">
        <v>1</v>
      </c>
      <c r="J70" s="2">
        <v>288</v>
      </c>
      <c r="K70" s="28">
        <v>170</v>
      </c>
      <c r="L70" s="32">
        <v>85</v>
      </c>
      <c r="M70" s="23">
        <f t="shared" ref="M70:M113" si="1">L70/K70-1</f>
        <v>-0.5</v>
      </c>
      <c r="N70" s="34"/>
    </row>
    <row r="71" spans="1:14" s="1" customFormat="1" ht="165.95" customHeight="1" x14ac:dyDescent="0.2">
      <c r="A71" s="2">
        <v>67</v>
      </c>
      <c r="B71" s="36" t="s">
        <v>9</v>
      </c>
      <c r="C71" s="36"/>
      <c r="D71" s="3" t="str">
        <f>HYPERLINK("http://7flowers-decor.ru/upload/1c_catalog/import_files/4606500441662.jpg")</f>
        <v>http://7flowers-decor.ru/upload/1c_catalog/import_files/4606500441662.jpg</v>
      </c>
      <c r="E71" s="2">
        <v>4606500441662</v>
      </c>
      <c r="F71" s="4" t="s">
        <v>112</v>
      </c>
      <c r="G71" s="5" t="s">
        <v>113</v>
      </c>
      <c r="H71" s="6" t="s">
        <v>109</v>
      </c>
      <c r="I71" s="2">
        <v>1</v>
      </c>
      <c r="J71" s="2">
        <v>288</v>
      </c>
      <c r="K71" s="28">
        <v>170</v>
      </c>
      <c r="L71" s="32">
        <v>85</v>
      </c>
      <c r="M71" s="23">
        <f t="shared" si="1"/>
        <v>-0.5</v>
      </c>
      <c r="N71" s="34"/>
    </row>
    <row r="72" spans="1:14" s="1" customFormat="1" ht="165.95" customHeight="1" x14ac:dyDescent="0.2">
      <c r="A72" s="2">
        <v>68</v>
      </c>
      <c r="B72" s="36" t="s">
        <v>9</v>
      </c>
      <c r="C72" s="36"/>
      <c r="D72" s="3" t="str">
        <f>HYPERLINK("http://7flowers-decor.ru/upload/1c_catalog/import_files/4606500441723.jpg")</f>
        <v>http://7flowers-decor.ru/upload/1c_catalog/import_files/4606500441723.jpg</v>
      </c>
      <c r="E72" s="2">
        <v>4606500441723</v>
      </c>
      <c r="F72" s="4" t="s">
        <v>114</v>
      </c>
      <c r="G72" s="5" t="s">
        <v>115</v>
      </c>
      <c r="H72" s="6" t="s">
        <v>72</v>
      </c>
      <c r="I72" s="2">
        <v>1</v>
      </c>
      <c r="J72" s="2">
        <v>288</v>
      </c>
      <c r="K72" s="28">
        <v>235</v>
      </c>
      <c r="L72" s="32">
        <v>125</v>
      </c>
      <c r="M72" s="23">
        <f t="shared" si="1"/>
        <v>-0.46808510638297873</v>
      </c>
      <c r="N72" s="34"/>
    </row>
    <row r="73" spans="1:14" s="1" customFormat="1" ht="165.95" customHeight="1" x14ac:dyDescent="0.2">
      <c r="A73" s="2">
        <v>69</v>
      </c>
      <c r="B73" s="36" t="s">
        <v>9</v>
      </c>
      <c r="C73" s="36"/>
      <c r="D73" s="3" t="str">
        <f>HYPERLINK("http://7flowers-decor.ru/upload/1c_catalog/import_files/4606500441808.jpg")</f>
        <v>http://7flowers-decor.ru/upload/1c_catalog/import_files/4606500441808.jpg</v>
      </c>
      <c r="E73" s="2">
        <v>4606500441808</v>
      </c>
      <c r="F73" s="4" t="s">
        <v>116</v>
      </c>
      <c r="G73" s="5" t="s">
        <v>117</v>
      </c>
      <c r="H73" s="6" t="s">
        <v>17</v>
      </c>
      <c r="I73" s="2">
        <v>1</v>
      </c>
      <c r="J73" s="2">
        <v>48</v>
      </c>
      <c r="K73" s="28">
        <v>376</v>
      </c>
      <c r="L73" s="32">
        <v>188</v>
      </c>
      <c r="M73" s="23">
        <f t="shared" si="1"/>
        <v>-0.5</v>
      </c>
      <c r="N73" s="34"/>
    </row>
    <row r="74" spans="1:14" s="1" customFormat="1" ht="165.95" customHeight="1" x14ac:dyDescent="0.2">
      <c r="A74" s="2">
        <v>70</v>
      </c>
      <c r="B74" s="36" t="s">
        <v>9</v>
      </c>
      <c r="C74" s="36"/>
      <c r="D74" s="3" t="str">
        <f>HYPERLINK("http://7flowers-decor.ru/upload/1c_catalog/import_files/4606500441822.jpg")</f>
        <v>http://7flowers-decor.ru/upload/1c_catalog/import_files/4606500441822.jpg</v>
      </c>
      <c r="E74" s="2">
        <v>4606500441822</v>
      </c>
      <c r="F74" s="4" t="s">
        <v>118</v>
      </c>
      <c r="G74" s="5" t="s">
        <v>119</v>
      </c>
      <c r="H74" s="6" t="s">
        <v>17</v>
      </c>
      <c r="I74" s="2">
        <v>1</v>
      </c>
      <c r="J74" s="2">
        <v>48</v>
      </c>
      <c r="K74" s="28">
        <v>388</v>
      </c>
      <c r="L74" s="32">
        <v>194</v>
      </c>
      <c r="M74" s="23">
        <f t="shared" si="1"/>
        <v>-0.5</v>
      </c>
      <c r="N74" s="34"/>
    </row>
    <row r="75" spans="1:14" s="1" customFormat="1" ht="165.95" customHeight="1" x14ac:dyDescent="0.2">
      <c r="A75" s="2">
        <v>71</v>
      </c>
      <c r="B75" s="36" t="s">
        <v>9</v>
      </c>
      <c r="C75" s="36"/>
      <c r="D75" s="3" t="str">
        <f>HYPERLINK("http://7flowers-decor.ru/upload/1c_catalog/import_files/4606500441846.jpg")</f>
        <v>http://7flowers-decor.ru/upload/1c_catalog/import_files/4606500441846.jpg</v>
      </c>
      <c r="E75" s="2">
        <v>4606500441846</v>
      </c>
      <c r="F75" s="4" t="s">
        <v>120</v>
      </c>
      <c r="G75" s="5" t="s">
        <v>121</v>
      </c>
      <c r="H75" s="6" t="s">
        <v>122</v>
      </c>
      <c r="I75" s="2">
        <v>1</v>
      </c>
      <c r="J75" s="2">
        <v>48</v>
      </c>
      <c r="K75" s="28">
        <v>376</v>
      </c>
      <c r="L75" s="32">
        <v>188</v>
      </c>
      <c r="M75" s="23">
        <f t="shared" si="1"/>
        <v>-0.5</v>
      </c>
      <c r="N75" s="34"/>
    </row>
    <row r="76" spans="1:14" s="1" customFormat="1" ht="165.95" customHeight="1" x14ac:dyDescent="0.2">
      <c r="A76" s="2">
        <v>72</v>
      </c>
      <c r="B76" s="36" t="s">
        <v>9</v>
      </c>
      <c r="C76" s="36"/>
      <c r="D76" s="3" t="str">
        <f>HYPERLINK("http://7flowers-decor.ru/upload/1c_catalog/import_files/4606500441853.jpg")</f>
        <v>http://7flowers-decor.ru/upload/1c_catalog/import_files/4606500441853.jpg</v>
      </c>
      <c r="E76" s="2">
        <v>4606500441853</v>
      </c>
      <c r="F76" s="4" t="s">
        <v>120</v>
      </c>
      <c r="G76" s="5" t="s">
        <v>123</v>
      </c>
      <c r="H76" s="6" t="s">
        <v>122</v>
      </c>
      <c r="I76" s="2">
        <v>1</v>
      </c>
      <c r="J76" s="2">
        <v>48</v>
      </c>
      <c r="K76" s="28">
        <v>376</v>
      </c>
      <c r="L76" s="32">
        <v>188</v>
      </c>
      <c r="M76" s="23">
        <f t="shared" si="1"/>
        <v>-0.5</v>
      </c>
      <c r="N76" s="34"/>
    </row>
    <row r="77" spans="1:14" s="1" customFormat="1" ht="165.95" customHeight="1" x14ac:dyDescent="0.2">
      <c r="A77" s="2">
        <v>73</v>
      </c>
      <c r="B77" s="36" t="s">
        <v>9</v>
      </c>
      <c r="C77" s="36"/>
      <c r="D77" s="3" t="str">
        <f>HYPERLINK("http://7flowers-decor.ru/upload/1c_catalog/import_files/4606500441938.jpg")</f>
        <v>http://7flowers-decor.ru/upload/1c_catalog/import_files/4606500441938.jpg</v>
      </c>
      <c r="E77" s="2">
        <v>4606500441938</v>
      </c>
      <c r="F77" s="4" t="s">
        <v>124</v>
      </c>
      <c r="G77" s="5" t="s">
        <v>125</v>
      </c>
      <c r="H77" s="6" t="s">
        <v>17</v>
      </c>
      <c r="I77" s="2">
        <v>1</v>
      </c>
      <c r="J77" s="2">
        <v>96</v>
      </c>
      <c r="K77" s="28">
        <v>288</v>
      </c>
      <c r="L77" s="32">
        <v>171</v>
      </c>
      <c r="M77" s="23">
        <f t="shared" si="1"/>
        <v>-0.40625</v>
      </c>
      <c r="N77" s="34"/>
    </row>
    <row r="78" spans="1:14" s="1" customFormat="1" ht="165.95" customHeight="1" x14ac:dyDescent="0.2">
      <c r="A78" s="2">
        <v>74</v>
      </c>
      <c r="B78" s="36" t="s">
        <v>9</v>
      </c>
      <c r="C78" s="36"/>
      <c r="D78" s="3" t="str">
        <f>HYPERLINK("http://7flowers-decor.ru/upload/1c_catalog/import_files/4606500441952.jpg")</f>
        <v>http://7flowers-decor.ru/upload/1c_catalog/import_files/4606500441952.jpg</v>
      </c>
      <c r="E78" s="2">
        <v>4606500441952</v>
      </c>
      <c r="F78" s="4" t="s">
        <v>126</v>
      </c>
      <c r="G78" s="5" t="s">
        <v>127</v>
      </c>
      <c r="H78" s="6" t="s">
        <v>17</v>
      </c>
      <c r="I78" s="2">
        <v>1</v>
      </c>
      <c r="J78" s="2">
        <v>64</v>
      </c>
      <c r="K78" s="28">
        <v>288</v>
      </c>
      <c r="L78" s="32">
        <v>144</v>
      </c>
      <c r="M78" s="23">
        <f t="shared" si="1"/>
        <v>-0.5</v>
      </c>
      <c r="N78" s="34"/>
    </row>
    <row r="79" spans="1:14" s="1" customFormat="1" ht="165.95" customHeight="1" x14ac:dyDescent="0.2">
      <c r="A79" s="2">
        <v>75</v>
      </c>
      <c r="B79" s="36" t="s">
        <v>9</v>
      </c>
      <c r="C79" s="36"/>
      <c r="D79" s="3" t="str">
        <f>HYPERLINK("http://7flowers-decor.ru/upload/1c_catalog/import_files/4606500441976.jpg")</f>
        <v>http://7flowers-decor.ru/upload/1c_catalog/import_files/4606500441976.jpg</v>
      </c>
      <c r="E79" s="2">
        <v>4606500441976</v>
      </c>
      <c r="F79" s="4" t="s">
        <v>128</v>
      </c>
      <c r="G79" s="5" t="s">
        <v>129</v>
      </c>
      <c r="H79" s="6" t="s">
        <v>122</v>
      </c>
      <c r="I79" s="2">
        <v>1</v>
      </c>
      <c r="J79" s="2">
        <v>96</v>
      </c>
      <c r="K79" s="28">
        <v>210</v>
      </c>
      <c r="L79" s="32">
        <v>105</v>
      </c>
      <c r="M79" s="23">
        <f t="shared" si="1"/>
        <v>-0.5</v>
      </c>
      <c r="N79" s="34"/>
    </row>
    <row r="80" spans="1:14" s="1" customFormat="1" ht="165.95" customHeight="1" x14ac:dyDescent="0.2">
      <c r="A80" s="2">
        <v>76</v>
      </c>
      <c r="B80" s="36" t="s">
        <v>9</v>
      </c>
      <c r="C80" s="36"/>
      <c r="D80" s="3" t="str">
        <f>HYPERLINK("http://7flowers-decor.ru/upload/1c_catalog/import_files/4606500441983.jpg")</f>
        <v>http://7flowers-decor.ru/upload/1c_catalog/import_files/4606500441983.jpg</v>
      </c>
      <c r="E80" s="2">
        <v>4606500441983</v>
      </c>
      <c r="F80" s="4" t="s">
        <v>130</v>
      </c>
      <c r="G80" s="5" t="s">
        <v>131</v>
      </c>
      <c r="H80" s="6" t="s">
        <v>59</v>
      </c>
      <c r="I80" s="2">
        <v>1</v>
      </c>
      <c r="J80" s="2">
        <v>96</v>
      </c>
      <c r="K80" s="28">
        <v>240</v>
      </c>
      <c r="L80" s="32">
        <v>120</v>
      </c>
      <c r="M80" s="23">
        <f t="shared" si="1"/>
        <v>-0.5</v>
      </c>
      <c r="N80" s="34"/>
    </row>
    <row r="81" spans="1:14" s="1" customFormat="1" ht="165.95" customHeight="1" x14ac:dyDescent="0.2">
      <c r="A81" s="2">
        <v>78</v>
      </c>
      <c r="B81" s="36" t="s">
        <v>9</v>
      </c>
      <c r="C81" s="36"/>
      <c r="D81" s="3" t="str">
        <f>HYPERLINK("http://7flowers-decor.ru/upload/1c_catalog/import_files/5901037772203.jpg")</f>
        <v>http://7flowers-decor.ru/upload/1c_catalog/import_files/5901037772203.jpg</v>
      </c>
      <c r="E81" s="2">
        <v>5901037772203</v>
      </c>
      <c r="F81" s="4" t="s">
        <v>132</v>
      </c>
      <c r="G81" s="5" t="s">
        <v>133</v>
      </c>
      <c r="H81" s="6"/>
      <c r="I81" s="2">
        <v>1</v>
      </c>
      <c r="J81" s="2">
        <v>192</v>
      </c>
      <c r="K81" s="28">
        <v>250</v>
      </c>
      <c r="L81" s="32">
        <v>125</v>
      </c>
      <c r="M81" s="23">
        <f t="shared" si="1"/>
        <v>-0.5</v>
      </c>
      <c r="N81" s="34"/>
    </row>
    <row r="82" spans="1:14" s="1" customFormat="1" ht="165.95" customHeight="1" x14ac:dyDescent="0.2">
      <c r="A82" s="2">
        <v>79</v>
      </c>
      <c r="B82" s="36" t="s">
        <v>9</v>
      </c>
      <c r="C82" s="36"/>
      <c r="D82" s="3" t="str">
        <f>HYPERLINK("http://7flowers-decor.ru/upload/1c_catalog/import_files/5901037017779.jpg")</f>
        <v>http://7flowers-decor.ru/upload/1c_catalog/import_files/5901037017779.jpg</v>
      </c>
      <c r="E82" s="2">
        <v>5901037017779</v>
      </c>
      <c r="F82" s="4" t="s">
        <v>134</v>
      </c>
      <c r="G82" s="5" t="s">
        <v>135</v>
      </c>
      <c r="H82" s="6"/>
      <c r="I82" s="2">
        <v>1</v>
      </c>
      <c r="J82" s="2">
        <v>120</v>
      </c>
      <c r="K82" s="28">
        <v>199</v>
      </c>
      <c r="L82" s="32">
        <v>150</v>
      </c>
      <c r="M82" s="23">
        <f t="shared" si="1"/>
        <v>-0.24623115577889443</v>
      </c>
      <c r="N82" s="34"/>
    </row>
    <row r="83" spans="1:14" s="1" customFormat="1" ht="165.95" customHeight="1" x14ac:dyDescent="0.2">
      <c r="A83" s="2">
        <v>80</v>
      </c>
      <c r="B83" s="36" t="s">
        <v>9</v>
      </c>
      <c r="C83" s="36"/>
      <c r="D83" s="3" t="str">
        <f>HYPERLINK("http://7flowers-decor.ru/upload/1c_catalog/import_files/5901037017885.jpg")</f>
        <v>http://7flowers-decor.ru/upload/1c_catalog/import_files/5901037017885.jpg</v>
      </c>
      <c r="E83" s="2">
        <v>5901037017885</v>
      </c>
      <c r="F83" s="4" t="s">
        <v>136</v>
      </c>
      <c r="G83" s="5" t="s">
        <v>137</v>
      </c>
      <c r="H83" s="6" t="s">
        <v>138</v>
      </c>
      <c r="I83" s="2">
        <v>1</v>
      </c>
      <c r="J83" s="2">
        <v>52</v>
      </c>
      <c r="K83" s="28">
        <v>199</v>
      </c>
      <c r="L83" s="32">
        <v>129</v>
      </c>
      <c r="M83" s="23">
        <f t="shared" si="1"/>
        <v>-0.35175879396984921</v>
      </c>
      <c r="N83" s="34"/>
    </row>
    <row r="84" spans="1:14" s="1" customFormat="1" ht="165.95" customHeight="1" x14ac:dyDescent="0.2">
      <c r="A84" s="2">
        <v>81</v>
      </c>
      <c r="B84" s="36" t="s">
        <v>9</v>
      </c>
      <c r="C84" s="36"/>
      <c r="D84" s="3" t="str">
        <f>HYPERLINK("http://7flowers-decor.ru/upload/1c_catalog/import_files/5901037017908.jpg")</f>
        <v>http://7flowers-decor.ru/upload/1c_catalog/import_files/5901037017908.jpg</v>
      </c>
      <c r="E84" s="2">
        <v>5901037017908</v>
      </c>
      <c r="F84" s="4" t="s">
        <v>136</v>
      </c>
      <c r="G84" s="5" t="s">
        <v>139</v>
      </c>
      <c r="H84" s="6" t="s">
        <v>72</v>
      </c>
      <c r="I84" s="2">
        <v>1</v>
      </c>
      <c r="J84" s="2">
        <v>52</v>
      </c>
      <c r="K84" s="28">
        <v>199</v>
      </c>
      <c r="L84" s="32">
        <v>129</v>
      </c>
      <c r="M84" s="23">
        <f t="shared" si="1"/>
        <v>-0.35175879396984921</v>
      </c>
      <c r="N84" s="34"/>
    </row>
    <row r="85" spans="1:14" s="1" customFormat="1" ht="165.95" customHeight="1" x14ac:dyDescent="0.2">
      <c r="A85" s="2">
        <v>82</v>
      </c>
      <c r="B85" s="36" t="s">
        <v>9</v>
      </c>
      <c r="C85" s="36"/>
      <c r="D85" s="3" t="str">
        <f>HYPERLINK("http://7flowers-decor.ru/upload/1c_catalog/import_files/5901037023435.jpg")</f>
        <v>http://7flowers-decor.ru/upload/1c_catalog/import_files/5901037023435.jpg</v>
      </c>
      <c r="E85" s="2">
        <v>5901037023435</v>
      </c>
      <c r="F85" s="4" t="s">
        <v>140</v>
      </c>
      <c r="G85" s="5" t="s">
        <v>141</v>
      </c>
      <c r="H85" s="6" t="s">
        <v>142</v>
      </c>
      <c r="I85" s="2">
        <v>1</v>
      </c>
      <c r="J85" s="2">
        <v>72</v>
      </c>
      <c r="K85" s="28">
        <v>259</v>
      </c>
      <c r="L85" s="32">
        <v>155</v>
      </c>
      <c r="M85" s="23">
        <f t="shared" si="1"/>
        <v>-0.40154440154440152</v>
      </c>
      <c r="N85" s="34"/>
    </row>
    <row r="86" spans="1:14" s="1" customFormat="1" ht="165.95" customHeight="1" x14ac:dyDescent="0.2">
      <c r="A86" s="2">
        <v>83</v>
      </c>
      <c r="B86" s="36" t="s">
        <v>9</v>
      </c>
      <c r="C86" s="36"/>
      <c r="D86" s="3" t="str">
        <f>HYPERLINK("http://7flowers-decor.ru/upload/1c_catalog/import_files/5901037023442.jpg")</f>
        <v>http://7flowers-decor.ru/upload/1c_catalog/import_files/5901037023442.jpg</v>
      </c>
      <c r="E86" s="2">
        <v>5901037023442</v>
      </c>
      <c r="F86" s="4" t="s">
        <v>143</v>
      </c>
      <c r="G86" s="5" t="s">
        <v>144</v>
      </c>
      <c r="H86" s="6" t="s">
        <v>145</v>
      </c>
      <c r="I86" s="2">
        <v>1</v>
      </c>
      <c r="J86" s="2">
        <v>144</v>
      </c>
      <c r="K86" s="28">
        <v>182</v>
      </c>
      <c r="L86" s="32">
        <v>110</v>
      </c>
      <c r="M86" s="23">
        <f t="shared" si="1"/>
        <v>-0.39560439560439564</v>
      </c>
      <c r="N86" s="34"/>
    </row>
    <row r="87" spans="1:14" s="1" customFormat="1" ht="165.95" customHeight="1" x14ac:dyDescent="0.2">
      <c r="A87" s="2">
        <v>84</v>
      </c>
      <c r="B87" s="36" t="s">
        <v>9</v>
      </c>
      <c r="C87" s="36"/>
      <c r="D87" s="3" t="str">
        <f>HYPERLINK("http://7flowers-decor.ru/upload/1c_catalog/import_files/5901037021042.jpg")</f>
        <v>http://7flowers-decor.ru/upload/1c_catalog/import_files/5901037021042.jpg</v>
      </c>
      <c r="E87" s="2">
        <v>5901037021042</v>
      </c>
      <c r="F87" s="4" t="s">
        <v>146</v>
      </c>
      <c r="G87" s="5" t="s">
        <v>147</v>
      </c>
      <c r="H87" s="6" t="s">
        <v>148</v>
      </c>
      <c r="I87" s="2">
        <v>1</v>
      </c>
      <c r="J87" s="2">
        <v>96</v>
      </c>
      <c r="K87" s="28">
        <v>161</v>
      </c>
      <c r="L87" s="32">
        <v>113</v>
      </c>
      <c r="M87" s="23">
        <f t="shared" si="1"/>
        <v>-0.29813664596273293</v>
      </c>
      <c r="N87" s="34"/>
    </row>
    <row r="88" spans="1:14" s="1" customFormat="1" ht="165.95" customHeight="1" x14ac:dyDescent="0.2">
      <c r="A88" s="2">
        <v>85</v>
      </c>
      <c r="B88" s="36" t="s">
        <v>9</v>
      </c>
      <c r="C88" s="36"/>
      <c r="D88" s="3" t="str">
        <f>HYPERLINK("http://7flowers-decor.ru/upload/1c_catalog/import_files/5901037021059.jpg")</f>
        <v>http://7flowers-decor.ru/upload/1c_catalog/import_files/5901037021059.jpg</v>
      </c>
      <c r="E88" s="2">
        <v>5901037021059</v>
      </c>
      <c r="F88" s="4" t="s">
        <v>149</v>
      </c>
      <c r="G88" s="5" t="s">
        <v>150</v>
      </c>
      <c r="H88" s="6" t="s">
        <v>148</v>
      </c>
      <c r="I88" s="2">
        <v>1</v>
      </c>
      <c r="J88" s="2">
        <v>144</v>
      </c>
      <c r="K88" s="28">
        <v>250</v>
      </c>
      <c r="L88" s="32">
        <v>175</v>
      </c>
      <c r="M88" s="23">
        <f t="shared" si="1"/>
        <v>-0.30000000000000004</v>
      </c>
      <c r="N88" s="34"/>
    </row>
    <row r="89" spans="1:14" s="1" customFormat="1" ht="165.95" customHeight="1" x14ac:dyDescent="0.2">
      <c r="A89" s="2">
        <v>86</v>
      </c>
      <c r="B89" s="36" t="s">
        <v>9</v>
      </c>
      <c r="C89" s="36"/>
      <c r="D89" s="3" t="str">
        <f>HYPERLINK("http://7flowers-decor.ru/upload/1c_catalog/import_files/5901037021066.jpg")</f>
        <v>http://7flowers-decor.ru/upload/1c_catalog/import_files/5901037021066.jpg</v>
      </c>
      <c r="E89" s="2">
        <v>5901037021066</v>
      </c>
      <c r="F89" s="4" t="s">
        <v>151</v>
      </c>
      <c r="G89" s="5" t="s">
        <v>152</v>
      </c>
      <c r="H89" s="6" t="s">
        <v>148</v>
      </c>
      <c r="I89" s="2">
        <v>1</v>
      </c>
      <c r="J89" s="2">
        <v>48</v>
      </c>
      <c r="K89" s="28">
        <v>199</v>
      </c>
      <c r="L89" s="32">
        <v>139</v>
      </c>
      <c r="M89" s="23">
        <f t="shared" si="1"/>
        <v>-0.30150753768844218</v>
      </c>
      <c r="N89" s="34"/>
    </row>
    <row r="90" spans="1:14" s="1" customFormat="1" ht="165.95" customHeight="1" x14ac:dyDescent="0.2">
      <c r="A90" s="2">
        <v>87</v>
      </c>
      <c r="B90" s="36" t="s">
        <v>9</v>
      </c>
      <c r="C90" s="36"/>
      <c r="D90" s="3" t="str">
        <f>HYPERLINK("http://7flowers-decor.ru/upload/1c_catalog/import_files/5901037021080.jpg")</f>
        <v>http://7flowers-decor.ru/upload/1c_catalog/import_files/5901037021080.jpg</v>
      </c>
      <c r="E90" s="2">
        <v>5901037021080</v>
      </c>
      <c r="F90" s="4" t="s">
        <v>153</v>
      </c>
      <c r="G90" s="5" t="s">
        <v>154</v>
      </c>
      <c r="H90" s="6" t="s">
        <v>138</v>
      </c>
      <c r="I90" s="2">
        <v>1</v>
      </c>
      <c r="J90" s="2">
        <v>144</v>
      </c>
      <c r="K90" s="28">
        <v>152</v>
      </c>
      <c r="L90" s="32">
        <v>106</v>
      </c>
      <c r="M90" s="23">
        <f t="shared" si="1"/>
        <v>-0.30263157894736847</v>
      </c>
      <c r="N90" s="34"/>
    </row>
    <row r="91" spans="1:14" s="1" customFormat="1" ht="165.95" customHeight="1" x14ac:dyDescent="0.2">
      <c r="A91" s="2">
        <v>88</v>
      </c>
      <c r="B91" s="36" t="s">
        <v>9</v>
      </c>
      <c r="C91" s="36"/>
      <c r="D91" s="3" t="str">
        <f>HYPERLINK("http://7flowers-decor.ru/upload/1c_catalog/import_files/5901037021097.jpg")</f>
        <v>http://7flowers-decor.ru/upload/1c_catalog/import_files/5901037021097.jpg</v>
      </c>
      <c r="E91" s="2">
        <v>5901037021097</v>
      </c>
      <c r="F91" s="4" t="s">
        <v>155</v>
      </c>
      <c r="G91" s="5" t="s">
        <v>156</v>
      </c>
      <c r="H91" s="6" t="s">
        <v>138</v>
      </c>
      <c r="I91" s="2">
        <v>1</v>
      </c>
      <c r="J91" s="2">
        <v>48</v>
      </c>
      <c r="K91" s="28">
        <v>199</v>
      </c>
      <c r="L91" s="32">
        <v>119</v>
      </c>
      <c r="M91" s="23">
        <f t="shared" si="1"/>
        <v>-0.40201005025125625</v>
      </c>
      <c r="N91" s="34"/>
    </row>
    <row r="92" spans="1:14" s="1" customFormat="1" ht="165.95" customHeight="1" x14ac:dyDescent="0.2">
      <c r="A92" s="2">
        <v>89</v>
      </c>
      <c r="B92" s="36" t="s">
        <v>9</v>
      </c>
      <c r="C92" s="36"/>
      <c r="D92" s="3" t="str">
        <f>HYPERLINK("http://7flowers-decor.ru/upload/1c_catalog/import_files/5901037024272.jpg")</f>
        <v>http://7flowers-decor.ru/upload/1c_catalog/import_files/5901037024272.jpg</v>
      </c>
      <c r="E92" s="2">
        <v>5901037024272</v>
      </c>
      <c r="F92" s="4" t="s">
        <v>157</v>
      </c>
      <c r="G92" s="5" t="s">
        <v>158</v>
      </c>
      <c r="H92" s="6" t="s">
        <v>159</v>
      </c>
      <c r="I92" s="2">
        <v>1</v>
      </c>
      <c r="J92" s="2">
        <v>96</v>
      </c>
      <c r="K92" s="28">
        <v>189</v>
      </c>
      <c r="L92" s="32">
        <v>132</v>
      </c>
      <c r="M92" s="23">
        <f t="shared" si="1"/>
        <v>-0.30158730158730163</v>
      </c>
      <c r="N92" s="34"/>
    </row>
    <row r="93" spans="1:14" s="1" customFormat="1" ht="165.95" customHeight="1" x14ac:dyDescent="0.2">
      <c r="A93" s="2">
        <v>90</v>
      </c>
      <c r="B93" s="36" t="s">
        <v>9</v>
      </c>
      <c r="C93" s="36"/>
      <c r="D93" s="3" t="str">
        <f>HYPERLINK("http://7flowers-decor.ru/upload/1c_catalog/import_files/5901037731965.jpg")</f>
        <v>http://7flowers-decor.ru/upload/1c_catalog/import_files/5901037731965.jpg</v>
      </c>
      <c r="E93" s="2">
        <v>5901037731965</v>
      </c>
      <c r="F93" s="4" t="s">
        <v>157</v>
      </c>
      <c r="G93" s="5" t="s">
        <v>160</v>
      </c>
      <c r="H93" s="6" t="s">
        <v>161</v>
      </c>
      <c r="I93" s="2">
        <v>1</v>
      </c>
      <c r="J93" s="2">
        <v>144</v>
      </c>
      <c r="K93" s="28">
        <v>181</v>
      </c>
      <c r="L93" s="32">
        <v>127</v>
      </c>
      <c r="M93" s="23">
        <f t="shared" si="1"/>
        <v>-0.2983425414364641</v>
      </c>
      <c r="N93" s="34"/>
    </row>
    <row r="94" spans="1:14" s="1" customFormat="1" ht="165.95" customHeight="1" x14ac:dyDescent="0.2">
      <c r="A94" s="2">
        <v>91</v>
      </c>
      <c r="B94" s="36" t="s">
        <v>9</v>
      </c>
      <c r="C94" s="36"/>
      <c r="D94" s="3" t="str">
        <f>HYPERLINK("http://7flowers-decor.ru/upload/1c_catalog/import_files/5901037734447.jpg")</f>
        <v>http://7flowers-decor.ru/upload/1c_catalog/import_files/5901037734447.jpg</v>
      </c>
      <c r="E94" s="2">
        <v>5901037734447</v>
      </c>
      <c r="F94" s="4" t="s">
        <v>162</v>
      </c>
      <c r="G94" s="5" t="s">
        <v>163</v>
      </c>
      <c r="H94" s="6" t="s">
        <v>12</v>
      </c>
      <c r="I94" s="2">
        <v>1</v>
      </c>
      <c r="J94" s="2">
        <v>48</v>
      </c>
      <c r="K94" s="28">
        <v>399</v>
      </c>
      <c r="L94" s="32">
        <v>280</v>
      </c>
      <c r="M94" s="23">
        <f t="shared" si="1"/>
        <v>-0.29824561403508776</v>
      </c>
      <c r="N94" s="34"/>
    </row>
    <row r="95" spans="1:14" s="1" customFormat="1" ht="165.95" customHeight="1" x14ac:dyDescent="0.2">
      <c r="A95" s="2">
        <v>92</v>
      </c>
      <c r="B95" s="36" t="s">
        <v>9</v>
      </c>
      <c r="C95" s="36"/>
      <c r="D95" s="3" t="str">
        <f>HYPERLINK("http://7flowers-decor.ru/upload/1c_catalog/import_files/5901037772654.jpg")</f>
        <v>http://7flowers-decor.ru/upload/1c_catalog/import_files/5901037772654.jpg</v>
      </c>
      <c r="E95" s="2">
        <v>5901037772654</v>
      </c>
      <c r="F95" s="4" t="s">
        <v>164</v>
      </c>
      <c r="G95" s="5" t="s">
        <v>165</v>
      </c>
      <c r="H95" s="6" t="s">
        <v>138</v>
      </c>
      <c r="I95" s="2">
        <v>1</v>
      </c>
      <c r="J95" s="2">
        <v>60</v>
      </c>
      <c r="K95" s="28">
        <v>399</v>
      </c>
      <c r="L95" s="32">
        <v>280</v>
      </c>
      <c r="M95" s="23">
        <f t="shared" si="1"/>
        <v>-0.29824561403508776</v>
      </c>
      <c r="N95" s="34"/>
    </row>
    <row r="96" spans="1:14" s="1" customFormat="1" ht="165.95" customHeight="1" x14ac:dyDescent="0.2">
      <c r="A96" s="2">
        <v>93</v>
      </c>
      <c r="B96" s="36" t="s">
        <v>9</v>
      </c>
      <c r="C96" s="36"/>
      <c r="D96" s="3" t="str">
        <f>HYPERLINK("http://7flowers-decor.ru/upload/1c_catalog/import_files/5901037796513.jpg")</f>
        <v>http://7flowers-decor.ru/upload/1c_catalog/import_files/5901037796513.jpg</v>
      </c>
      <c r="E96" s="2">
        <v>5901037796513</v>
      </c>
      <c r="F96" s="4" t="s">
        <v>166</v>
      </c>
      <c r="G96" s="5" t="s">
        <v>167</v>
      </c>
      <c r="H96" s="6" t="s">
        <v>168</v>
      </c>
      <c r="I96" s="2">
        <v>1</v>
      </c>
      <c r="J96" s="2">
        <v>96</v>
      </c>
      <c r="K96" s="28">
        <v>299</v>
      </c>
      <c r="L96" s="32">
        <v>199</v>
      </c>
      <c r="M96" s="23">
        <f t="shared" si="1"/>
        <v>-0.33444816053511706</v>
      </c>
      <c r="N96" s="34"/>
    </row>
    <row r="97" spans="1:14" s="1" customFormat="1" ht="165.95" customHeight="1" x14ac:dyDescent="0.2">
      <c r="A97" s="2">
        <v>94</v>
      </c>
      <c r="B97" s="36" t="s">
        <v>9</v>
      </c>
      <c r="C97" s="36"/>
      <c r="D97" s="3" t="str">
        <f>HYPERLINK("http://7flowers-decor.ru/upload/1c_catalog/import_files/5901037018097.jpg")</f>
        <v>http://7flowers-decor.ru/upload/1c_catalog/import_files/5901037018097.jpg</v>
      </c>
      <c r="E97" s="2">
        <v>5901037018097</v>
      </c>
      <c r="F97" s="4" t="s">
        <v>169</v>
      </c>
      <c r="G97" s="5" t="s">
        <v>170</v>
      </c>
      <c r="H97" s="6" t="s">
        <v>17</v>
      </c>
      <c r="I97" s="2">
        <v>1</v>
      </c>
      <c r="J97" s="2">
        <v>96</v>
      </c>
      <c r="K97" s="28">
        <v>1032</v>
      </c>
      <c r="L97" s="32">
        <v>516</v>
      </c>
      <c r="M97" s="23">
        <f t="shared" si="1"/>
        <v>-0.5</v>
      </c>
      <c r="N97" s="34"/>
    </row>
    <row r="98" spans="1:14" s="1" customFormat="1" ht="165.95" customHeight="1" x14ac:dyDescent="0.2">
      <c r="A98" s="2">
        <v>95</v>
      </c>
      <c r="B98" s="36" t="s">
        <v>9</v>
      </c>
      <c r="C98" s="36"/>
      <c r="D98" s="3" t="str">
        <f>HYPERLINK("http://7flowers-decor.ru/upload/1c_catalog/import_files/5901037018127.jpg")</f>
        <v>http://7flowers-decor.ru/upload/1c_catalog/import_files/5901037018127.jpg</v>
      </c>
      <c r="E98" s="2">
        <v>5901037018127</v>
      </c>
      <c r="F98" s="4" t="s">
        <v>171</v>
      </c>
      <c r="G98" s="5" t="s">
        <v>172</v>
      </c>
      <c r="H98" s="6" t="s">
        <v>17</v>
      </c>
      <c r="I98" s="2">
        <v>1</v>
      </c>
      <c r="J98" s="2">
        <v>36</v>
      </c>
      <c r="K98" s="28">
        <v>347</v>
      </c>
      <c r="L98" s="32">
        <v>174</v>
      </c>
      <c r="M98" s="23">
        <f t="shared" si="1"/>
        <v>-0.49855907780979825</v>
      </c>
      <c r="N98" s="34"/>
    </row>
    <row r="99" spans="1:14" s="1" customFormat="1" ht="165.95" customHeight="1" x14ac:dyDescent="0.2">
      <c r="A99" s="2">
        <v>96</v>
      </c>
      <c r="B99" s="36" t="s">
        <v>9</v>
      </c>
      <c r="C99" s="36"/>
      <c r="D99" s="3" t="str">
        <f>HYPERLINK("http://7flowers-decor.ru/upload/1c_catalog/import_files/5901037021110.jpg")</f>
        <v>http://7flowers-decor.ru/upload/1c_catalog/import_files/5901037021110.jpg</v>
      </c>
      <c r="E99" s="2">
        <v>5901037021110</v>
      </c>
      <c r="F99" s="4" t="s">
        <v>173</v>
      </c>
      <c r="G99" s="5" t="s">
        <v>174</v>
      </c>
      <c r="H99" s="6" t="s">
        <v>17</v>
      </c>
      <c r="I99" s="2">
        <v>1</v>
      </c>
      <c r="J99" s="2">
        <v>400</v>
      </c>
      <c r="K99" s="28">
        <v>187</v>
      </c>
      <c r="L99" s="32">
        <v>94</v>
      </c>
      <c r="M99" s="23">
        <f t="shared" si="1"/>
        <v>-0.49732620320855614</v>
      </c>
      <c r="N99" s="34"/>
    </row>
    <row r="100" spans="1:14" s="1" customFormat="1" ht="165.95" customHeight="1" x14ac:dyDescent="0.2">
      <c r="A100" s="2">
        <v>97</v>
      </c>
      <c r="B100" s="36" t="s">
        <v>9</v>
      </c>
      <c r="C100" s="36"/>
      <c r="D100" s="3" t="str">
        <f>HYPERLINK("http://7flowers-decor.ru/upload/1c_catalog/import_files/5901037021127.jpg")</f>
        <v>http://7flowers-decor.ru/upload/1c_catalog/import_files/5901037021127.jpg</v>
      </c>
      <c r="E100" s="2">
        <v>5901037021127</v>
      </c>
      <c r="F100" s="4" t="s">
        <v>175</v>
      </c>
      <c r="G100" s="5" t="s">
        <v>176</v>
      </c>
      <c r="H100" s="6" t="s">
        <v>17</v>
      </c>
      <c r="I100" s="2">
        <v>1</v>
      </c>
      <c r="J100" s="2">
        <v>64</v>
      </c>
      <c r="K100" s="28">
        <v>347</v>
      </c>
      <c r="L100" s="32">
        <v>174</v>
      </c>
      <c r="M100" s="23">
        <f t="shared" si="1"/>
        <v>-0.49855907780979825</v>
      </c>
      <c r="N100" s="34"/>
    </row>
    <row r="101" spans="1:14" s="1" customFormat="1" ht="165.95" customHeight="1" x14ac:dyDescent="0.2">
      <c r="A101" s="2">
        <v>98</v>
      </c>
      <c r="B101" s="36" t="s">
        <v>9</v>
      </c>
      <c r="C101" s="36"/>
      <c r="D101" s="3" t="str">
        <f>HYPERLINK("http://7flowers-decor.ru/upload/1c_catalog/import_files/5901037021103.jpg")</f>
        <v>http://7flowers-decor.ru/upload/1c_catalog/import_files/5901037021103.jpg</v>
      </c>
      <c r="E101" s="2">
        <v>5901037021103</v>
      </c>
      <c r="F101" s="4" t="s">
        <v>177</v>
      </c>
      <c r="G101" s="5" t="s">
        <v>178</v>
      </c>
      <c r="H101" s="6"/>
      <c r="I101" s="2">
        <v>1</v>
      </c>
      <c r="J101" s="2">
        <v>240</v>
      </c>
      <c r="K101" s="28">
        <v>99</v>
      </c>
      <c r="L101" s="32">
        <v>50</v>
      </c>
      <c r="M101" s="23">
        <f t="shared" si="1"/>
        <v>-0.49494949494949492</v>
      </c>
      <c r="N101" s="34"/>
    </row>
    <row r="102" spans="1:14" s="1" customFormat="1" ht="165.95" customHeight="1" x14ac:dyDescent="0.2">
      <c r="A102" s="2">
        <v>99</v>
      </c>
      <c r="B102" s="36" t="s">
        <v>9</v>
      </c>
      <c r="C102" s="36"/>
      <c r="D102" s="3" t="str">
        <f>HYPERLINK("http://7flowers-decor.ru/upload/1c_catalog/import_files/5901037021172.jpg")</f>
        <v>http://7flowers-decor.ru/upload/1c_catalog/import_files/5901037021172.jpg</v>
      </c>
      <c r="E102" s="2">
        <v>5901037021172</v>
      </c>
      <c r="F102" s="4" t="s">
        <v>179</v>
      </c>
      <c r="G102" s="5" t="s">
        <v>180</v>
      </c>
      <c r="H102" s="6" t="s">
        <v>12</v>
      </c>
      <c r="I102" s="2">
        <v>1</v>
      </c>
      <c r="J102" s="2">
        <v>288</v>
      </c>
      <c r="K102" s="28">
        <v>99</v>
      </c>
      <c r="L102" s="32">
        <v>50</v>
      </c>
      <c r="M102" s="23">
        <f t="shared" si="1"/>
        <v>-0.49494949494949492</v>
      </c>
      <c r="N102" s="34"/>
    </row>
    <row r="103" spans="1:14" s="1" customFormat="1" ht="165.95" customHeight="1" x14ac:dyDescent="0.2">
      <c r="A103" s="2">
        <v>100</v>
      </c>
      <c r="B103" s="36" t="s">
        <v>9</v>
      </c>
      <c r="C103" s="36"/>
      <c r="D103" s="3" t="str">
        <f>HYPERLINK("http://7flowers-decor.ru/upload/1c_catalog/import_files/5901037023404.jpg")</f>
        <v>http://7flowers-decor.ru/upload/1c_catalog/import_files/5901037023404.jpg</v>
      </c>
      <c r="E103" s="2">
        <v>5901037023404</v>
      </c>
      <c r="F103" s="4" t="s">
        <v>181</v>
      </c>
      <c r="G103" s="5" t="s">
        <v>182</v>
      </c>
      <c r="H103" s="6"/>
      <c r="I103" s="2">
        <v>1</v>
      </c>
      <c r="J103" s="2">
        <v>24</v>
      </c>
      <c r="K103" s="28">
        <v>699</v>
      </c>
      <c r="L103" s="32">
        <v>399</v>
      </c>
      <c r="M103" s="23">
        <f t="shared" si="1"/>
        <v>-0.42918454935622319</v>
      </c>
      <c r="N103" s="34"/>
    </row>
    <row r="104" spans="1:14" s="1" customFormat="1" ht="165.95" customHeight="1" x14ac:dyDescent="0.2">
      <c r="A104" s="2">
        <v>101</v>
      </c>
      <c r="B104" s="36" t="s">
        <v>9</v>
      </c>
      <c r="C104" s="36"/>
      <c r="D104" s="3" t="str">
        <f>HYPERLINK("http://7flowers-decor.ru/upload/1c_catalog/import_files/5901037023411.jpg")</f>
        <v>http://7flowers-decor.ru/upload/1c_catalog/import_files/5901037023411.jpg</v>
      </c>
      <c r="E104" s="2">
        <v>5901037023411</v>
      </c>
      <c r="F104" s="4" t="s">
        <v>181</v>
      </c>
      <c r="G104" s="5" t="s">
        <v>183</v>
      </c>
      <c r="H104" s="6"/>
      <c r="I104" s="2">
        <v>1</v>
      </c>
      <c r="J104" s="2">
        <v>24</v>
      </c>
      <c r="K104" s="28">
        <v>699</v>
      </c>
      <c r="L104" s="32">
        <v>399</v>
      </c>
      <c r="M104" s="23">
        <f t="shared" si="1"/>
        <v>-0.42918454935622319</v>
      </c>
      <c r="N104" s="34"/>
    </row>
    <row r="105" spans="1:14" s="1" customFormat="1" ht="165.95" customHeight="1" x14ac:dyDescent="0.2">
      <c r="A105" s="2">
        <v>102</v>
      </c>
      <c r="B105" s="36" t="s">
        <v>9</v>
      </c>
      <c r="C105" s="36"/>
      <c r="D105" s="3" t="str">
        <f>HYPERLINK("http://7flowers-decor.ru/upload/1c_catalog/import_files/5901904031587.jpg")</f>
        <v>http://7flowers-decor.ru/upload/1c_catalog/import_files/5901904031587.jpg</v>
      </c>
      <c r="E105" s="2">
        <v>5901904031587</v>
      </c>
      <c r="F105" s="4" t="s">
        <v>184</v>
      </c>
      <c r="G105" s="5" t="s">
        <v>185</v>
      </c>
      <c r="H105" s="6" t="s">
        <v>59</v>
      </c>
      <c r="I105" s="2">
        <v>1</v>
      </c>
      <c r="J105" s="2">
        <v>576</v>
      </c>
      <c r="K105" s="28">
        <v>59</v>
      </c>
      <c r="L105" s="32">
        <v>29</v>
      </c>
      <c r="M105" s="23">
        <f t="shared" si="1"/>
        <v>-0.50847457627118642</v>
      </c>
      <c r="N105" s="34"/>
    </row>
    <row r="106" spans="1:14" s="1" customFormat="1" ht="165.95" customHeight="1" x14ac:dyDescent="0.2">
      <c r="A106" s="2">
        <v>103</v>
      </c>
      <c r="B106" s="36" t="s">
        <v>9</v>
      </c>
      <c r="C106" s="36"/>
      <c r="D106" s="3" t="str">
        <f>HYPERLINK("http://7flowers-decor.ru/upload/1c_catalog/import_files/5901904031594.jpg")</f>
        <v>http://7flowers-decor.ru/upload/1c_catalog/import_files/5901904031594.jpg</v>
      </c>
      <c r="E106" s="2">
        <v>5901904031594</v>
      </c>
      <c r="F106" s="4" t="s">
        <v>184</v>
      </c>
      <c r="G106" s="5" t="s">
        <v>186</v>
      </c>
      <c r="H106" s="6" t="s">
        <v>17</v>
      </c>
      <c r="I106" s="2">
        <v>1</v>
      </c>
      <c r="J106" s="2">
        <v>576</v>
      </c>
      <c r="K106" s="28">
        <v>59</v>
      </c>
      <c r="L106" s="32">
        <v>29</v>
      </c>
      <c r="M106" s="23">
        <f t="shared" si="1"/>
        <v>-0.50847457627118642</v>
      </c>
      <c r="N106" s="34"/>
    </row>
    <row r="107" spans="1:14" s="1" customFormat="1" ht="165.95" customHeight="1" x14ac:dyDescent="0.2">
      <c r="A107" s="2">
        <v>104</v>
      </c>
      <c r="B107" s="36" t="s">
        <v>9</v>
      </c>
      <c r="C107" s="36"/>
      <c r="D107" s="3" t="str">
        <f>HYPERLINK("http://7flowers-decor.ru/upload/1c_catalog/import_files/8718158915962.jpg")</f>
        <v>http://7flowers-decor.ru/upload/1c_catalog/import_files/8718158915962.jpg</v>
      </c>
      <c r="E107" s="2">
        <v>8718158915962</v>
      </c>
      <c r="F107" s="4" t="s">
        <v>187</v>
      </c>
      <c r="G107" s="5" t="s">
        <v>188</v>
      </c>
      <c r="H107" s="6" t="s">
        <v>189</v>
      </c>
      <c r="I107" s="2">
        <v>1</v>
      </c>
      <c r="J107" s="2">
        <v>48</v>
      </c>
      <c r="K107" s="28">
        <v>216</v>
      </c>
      <c r="L107" s="32">
        <v>108</v>
      </c>
      <c r="M107" s="23">
        <f t="shared" si="1"/>
        <v>-0.5</v>
      </c>
      <c r="N107" s="34"/>
    </row>
    <row r="108" spans="1:14" s="1" customFormat="1" ht="165.95" customHeight="1" x14ac:dyDescent="0.2">
      <c r="A108" s="2">
        <v>106</v>
      </c>
      <c r="B108" s="36" t="s">
        <v>9</v>
      </c>
      <c r="C108" s="36"/>
      <c r="D108" s="3" t="str">
        <f>HYPERLINK("http://7flowers-decor.ru/upload/1c_catalog/import_files/8718158915931.jpg")</f>
        <v>http://7flowers-decor.ru/upload/1c_catalog/import_files/8718158915931.jpg</v>
      </c>
      <c r="E108" s="2">
        <v>8718158915931</v>
      </c>
      <c r="F108" s="4" t="s">
        <v>191</v>
      </c>
      <c r="G108" s="5" t="s">
        <v>192</v>
      </c>
      <c r="H108" s="6" t="s">
        <v>190</v>
      </c>
      <c r="I108" s="2">
        <v>1</v>
      </c>
      <c r="J108" s="2">
        <v>144</v>
      </c>
      <c r="K108" s="28">
        <v>140</v>
      </c>
      <c r="L108" s="32">
        <v>98</v>
      </c>
      <c r="M108" s="23">
        <f t="shared" si="1"/>
        <v>-0.30000000000000004</v>
      </c>
      <c r="N108" s="34"/>
    </row>
    <row r="109" spans="1:14" s="1" customFormat="1" ht="165.95" customHeight="1" x14ac:dyDescent="0.2">
      <c r="A109" s="2">
        <v>107</v>
      </c>
      <c r="B109" s="36" t="s">
        <v>9</v>
      </c>
      <c r="C109" s="36"/>
      <c r="D109" s="3" t="str">
        <f>HYPERLINK("http://7flowers-decor.ru/upload/1c_catalog/import_files/8711295844638.jpg")</f>
        <v>http://7flowers-decor.ru/upload/1c_catalog/import_files/8711295844638.jpg</v>
      </c>
      <c r="E109" s="2">
        <v>8711295844638</v>
      </c>
      <c r="F109" s="4" t="s">
        <v>193</v>
      </c>
      <c r="G109" s="5" t="s">
        <v>194</v>
      </c>
      <c r="H109" s="6" t="s">
        <v>195</v>
      </c>
      <c r="I109" s="2">
        <v>1</v>
      </c>
      <c r="J109" s="2">
        <v>36</v>
      </c>
      <c r="K109" s="28">
        <v>299</v>
      </c>
      <c r="L109" s="32">
        <v>209</v>
      </c>
      <c r="M109" s="23">
        <f t="shared" si="1"/>
        <v>-0.30100334448160537</v>
      </c>
      <c r="N109" s="34"/>
    </row>
    <row r="110" spans="1:14" s="1" customFormat="1" ht="165.95" customHeight="1" x14ac:dyDescent="0.2">
      <c r="A110" s="2">
        <v>109</v>
      </c>
      <c r="B110" s="36" t="s">
        <v>9</v>
      </c>
      <c r="C110" s="36"/>
      <c r="D110" s="3" t="str">
        <f>HYPERLINK("http://7flowers-decor.ru/upload/1c_catalog/import_files/8711295944253.jpg")</f>
        <v>http://7flowers-decor.ru/upload/1c_catalog/import_files/8711295944253.jpg</v>
      </c>
      <c r="E110" s="2">
        <v>8711295944253</v>
      </c>
      <c r="F110" s="4" t="s">
        <v>196</v>
      </c>
      <c r="G110" s="2">
        <v>765024230</v>
      </c>
      <c r="H110" s="6" t="s">
        <v>197</v>
      </c>
      <c r="I110" s="2">
        <v>1</v>
      </c>
      <c r="J110" s="2">
        <v>72</v>
      </c>
      <c r="K110" s="28">
        <v>167</v>
      </c>
      <c r="L110" s="32">
        <v>117</v>
      </c>
      <c r="M110" s="23">
        <f t="shared" si="1"/>
        <v>-0.29940119760479045</v>
      </c>
      <c r="N110" s="34"/>
    </row>
    <row r="111" spans="1:14" s="1" customFormat="1" ht="165.95" customHeight="1" x14ac:dyDescent="0.2">
      <c r="A111" s="2">
        <v>110</v>
      </c>
      <c r="B111" s="36" t="s">
        <v>9</v>
      </c>
      <c r="C111" s="36"/>
      <c r="D111" s="3" t="str">
        <f>HYPERLINK("http://7flowers-decor.ru/upload/1c_catalog/import_files/8711295832338.jpg")</f>
        <v>http://7flowers-decor.ru/upload/1c_catalog/import_files/8711295832338.jpg</v>
      </c>
      <c r="E111" s="2">
        <v>8711295832338</v>
      </c>
      <c r="F111" s="4" t="s">
        <v>198</v>
      </c>
      <c r="G111" s="5" t="s">
        <v>199</v>
      </c>
      <c r="H111" s="6" t="s">
        <v>197</v>
      </c>
      <c r="I111" s="2">
        <v>1</v>
      </c>
      <c r="J111" s="2">
        <v>36</v>
      </c>
      <c r="K111" s="28">
        <v>299</v>
      </c>
      <c r="L111" s="32">
        <v>179</v>
      </c>
      <c r="M111" s="23">
        <f t="shared" si="1"/>
        <v>-0.40133779264214042</v>
      </c>
      <c r="N111" s="34"/>
    </row>
    <row r="112" spans="1:14" s="1" customFormat="1" ht="165.95" customHeight="1" x14ac:dyDescent="0.2">
      <c r="A112" s="2">
        <v>117</v>
      </c>
      <c r="B112" s="36" t="s">
        <v>9</v>
      </c>
      <c r="C112" s="36"/>
      <c r="D112" s="3" t="str">
        <f>HYPERLINK("http://7flowers-decor.ru/upload/1c_catalog/import_files/4606500382651.jpg")</f>
        <v>http://7flowers-decor.ru/upload/1c_catalog/import_files/4606500382651.jpg</v>
      </c>
      <c r="E112" s="2">
        <v>4606500382651</v>
      </c>
      <c r="F112" s="4" t="s">
        <v>200</v>
      </c>
      <c r="G112" s="5" t="s">
        <v>201</v>
      </c>
      <c r="H112" s="6" t="s">
        <v>72</v>
      </c>
      <c r="I112" s="2">
        <v>1</v>
      </c>
      <c r="J112" s="2">
        <v>6</v>
      </c>
      <c r="K112" s="28">
        <v>1999</v>
      </c>
      <c r="L112" s="32">
        <v>599</v>
      </c>
      <c r="M112" s="23">
        <f t="shared" si="1"/>
        <v>-0.70035017508754382</v>
      </c>
      <c r="N112" s="34"/>
    </row>
    <row r="113" spans="1:14" s="1" customFormat="1" ht="165.95" customHeight="1" x14ac:dyDescent="0.2">
      <c r="A113" s="2">
        <v>118</v>
      </c>
      <c r="B113" s="36" t="s">
        <v>9</v>
      </c>
      <c r="C113" s="36"/>
      <c r="D113" s="3" t="str">
        <f>HYPERLINK("http://7flowers-decor.ru/upload/1c_catalog/import_files/4606500390250.jpg")</f>
        <v>http://7flowers-decor.ru/upload/1c_catalog/import_files/4606500390250.jpg</v>
      </c>
      <c r="E113" s="2">
        <v>4606500390250</v>
      </c>
      <c r="F113" s="4" t="s">
        <v>202</v>
      </c>
      <c r="G113" s="5" t="s">
        <v>203</v>
      </c>
      <c r="H113" s="6" t="s">
        <v>72</v>
      </c>
      <c r="I113" s="2">
        <v>1</v>
      </c>
      <c r="J113" s="2">
        <v>144</v>
      </c>
      <c r="K113" s="28">
        <v>199</v>
      </c>
      <c r="L113" s="32">
        <v>79</v>
      </c>
      <c r="M113" s="23">
        <f t="shared" si="1"/>
        <v>-0.60301507537688437</v>
      </c>
      <c r="N113" s="34"/>
    </row>
  </sheetData>
  <autoFilter ref="A5:O113">
    <filterColumn colId="1" showButton="0"/>
    <filterColumn colId="2" showButton="0"/>
  </autoFilter>
  <mergeCells count="109">
    <mergeCell ref="B112:C112"/>
    <mergeCell ref="B113:C113"/>
    <mergeCell ref="B110:C110"/>
    <mergeCell ref="B111:C11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76:C76"/>
    <mergeCell ref="B77:C77"/>
    <mergeCell ref="B78:C78"/>
    <mergeCell ref="B79:C79"/>
    <mergeCell ref="B80:C80"/>
    <mergeCell ref="B81:C81"/>
    <mergeCell ref="B82:C82"/>
    <mergeCell ref="B83:C83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32:C32"/>
    <mergeCell ref="B33:C33"/>
    <mergeCell ref="B34:C34"/>
    <mergeCell ref="B35:C35"/>
    <mergeCell ref="B36:C36"/>
    <mergeCell ref="B37:C37"/>
    <mergeCell ref="B38:C38"/>
    <mergeCell ref="B39:C39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5:D5"/>
    <mergeCell ref="B6:C6"/>
    <mergeCell ref="B7:C7"/>
    <mergeCell ref="B8:C8"/>
    <mergeCell ref="B9:C9"/>
    <mergeCell ref="B10:C10"/>
    <mergeCell ref="B11:C11"/>
    <mergeCell ref="B12:C12"/>
    <mergeCell ref="B13:C13"/>
  </mergeCells>
  <pageMargins left="0.39370078740157483" right="0.39370078740157483" top="0.39370078740157483" bottom="0.39370078740157483" header="0.39370078740157483" footer="0.39370078740157483"/>
  <pageSetup fitToHeight="0" pageOrder="overThenDown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Распродажа 18-24.04.2016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</dc:creator>
  <cp:lastModifiedBy>Пользователь Windows</cp:lastModifiedBy>
  <dcterms:created xsi:type="dcterms:W3CDTF">2016-04-19T23:20:57Z</dcterms:created>
  <dcterms:modified xsi:type="dcterms:W3CDTF">2016-04-20T00:00:27Z</dcterms:modified>
</cp:coreProperties>
</file>