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1400" windowHeight="5895" tabRatio="0"/>
  </bookViews>
  <sheets>
    <sheet name="TDSheet" sheetId="1" r:id="rId1"/>
  </sheets>
  <calcPr calcId="125725" refMode="R1C1"/>
</workbook>
</file>

<file path=xl/calcChain.xml><?xml version="1.0" encoding="utf-8"?>
<calcChain xmlns="http://schemas.openxmlformats.org/spreadsheetml/2006/main">
  <c r="C286" i="1"/>
  <c r="C285"/>
  <c r="C284"/>
  <c r="C283"/>
  <c r="C282"/>
  <c r="C281"/>
  <c r="C280"/>
  <c r="C279"/>
  <c r="C278"/>
  <c r="C277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</calcChain>
</file>

<file path=xl/sharedStrings.xml><?xml version="1.0" encoding="utf-8"?>
<sst xmlns="http://schemas.openxmlformats.org/spreadsheetml/2006/main" count="790" uniqueCount="235">
  <si>
    <t>Дата создания: 16.06.2016 10:59:20</t>
  </si>
  <si>
    <t>№</t>
  </si>
  <si>
    <t>ФОТО</t>
  </si>
  <si>
    <t>Ссылка</t>
  </si>
  <si>
    <t>Штрихкод</t>
  </si>
  <si>
    <t>Наименование</t>
  </si>
  <si>
    <t>Цвет</t>
  </si>
  <si>
    <t>Продажная
 единица,
шт.</t>
  </si>
  <si>
    <t>Кол-во в
 коробке,
шт.</t>
  </si>
  <si>
    <t>Цена основного прайса, руб.</t>
  </si>
  <si>
    <t>Кол-во для заказа</t>
  </si>
  <si>
    <t>Нет Фото</t>
  </si>
  <si>
    <t>Букет декоративный (дерево, ротанг), 40см</t>
  </si>
  <si>
    <t>Бусы (акрил), 27х22мм, 70г.</t>
  </si>
  <si>
    <t>Красный</t>
  </si>
  <si>
    <t>Розовый</t>
  </si>
  <si>
    <t>Голубой</t>
  </si>
  <si>
    <t>Фиолетовый</t>
  </si>
  <si>
    <t>Бусы (акрил), 35х30мм, 70г.</t>
  </si>
  <si>
    <t>Светло-зеленый</t>
  </si>
  <si>
    <t>Бусы (пластик), 12мм, 50г</t>
  </si>
  <si>
    <t>Бусы (пластик), 16мм, 45г</t>
  </si>
  <si>
    <t>Оранжевый</t>
  </si>
  <si>
    <t>Бусы (пластик), 8мм, 50г</t>
  </si>
  <si>
    <t>Ветки декоративные (cane cone), 6шт, H62-65см</t>
  </si>
  <si>
    <t>Зеленый</t>
  </si>
  <si>
    <t>жёлтый</t>
  </si>
  <si>
    <t>Ветки декоративные (cane cone), 6шт. H62-65см</t>
  </si>
  <si>
    <t>Сливовый</t>
  </si>
  <si>
    <t>Ветки декоративные (curly cone), 6шт.</t>
  </si>
  <si>
    <t>Коричневый</t>
  </si>
  <si>
    <t>Отбеленный</t>
  </si>
  <si>
    <t>Ветки декоративные (ting ting), 120шт, D20xH40см</t>
  </si>
  <si>
    <t>Черный/Белый</t>
  </si>
  <si>
    <t>Ветки декоративные (triple cane cone), 3шт.</t>
  </si>
  <si>
    <t>Ветки декоративные (ива), 30шт., 130см</t>
  </si>
  <si>
    <t>Сиреневый</t>
  </si>
  <si>
    <t>Ветки декоративные (ива), 30шт., 60см</t>
  </si>
  <si>
    <t>Белый</t>
  </si>
  <si>
    <t>Желтый</t>
  </si>
  <si>
    <t>Ветки декоративные в мотке (ротанг), 100гр, D1,5мм</t>
  </si>
  <si>
    <t>Светло-сиреневый</t>
  </si>
  <si>
    <t>Ветки декоративные микс (snake grass), 300г, H63-68см</t>
  </si>
  <si>
    <t>Ветки декоративные с листьями (ива), 20 шт., 90см</t>
  </si>
  <si>
    <t>Бело-зеленый</t>
  </si>
  <si>
    <t>Ветки декоративные с шариками (ива), 24шт., 100см</t>
  </si>
  <si>
    <t>Ветки декоративные, 38см (12шт.)</t>
  </si>
  <si>
    <t>Галька белая шлифованная 20-40 мм, 1 кг</t>
  </si>
  <si>
    <t>Галька белая шлифованная 5-10 мм, 1 кг</t>
  </si>
  <si>
    <t>Галька желтая шлифованная, 5-10 мм., 1кг.</t>
  </si>
  <si>
    <t>Галька красная шлифованная 20-40 мм, 1 кг</t>
  </si>
  <si>
    <t>Галька красная шлифованная 5-10 мм, 1 кг</t>
  </si>
  <si>
    <t>Галька цветная шлифованная 20-40 мм, 1 кг</t>
  </si>
  <si>
    <t>Натуральный</t>
  </si>
  <si>
    <t>Галька цветная шлифованная 5-10 мм, 1 кг</t>
  </si>
  <si>
    <t>Галька черная шлифованная 20-40 мм, 1 кг</t>
  </si>
  <si>
    <t>Черный</t>
  </si>
  <si>
    <t>Галька черная шлифованная 5-10 мм, 1 кг</t>
  </si>
  <si>
    <t>Гирлянда из бусин, 0.4см*9м</t>
  </si>
  <si>
    <t>Грунт (морская галька) 3-6 мм, 1 кг</t>
  </si>
  <si>
    <t>Грунт белый 1,5-2,5 мм, 1 кг</t>
  </si>
  <si>
    <t>Грунт белый окат. XF20102B 4-6 мм, 1 кг</t>
  </si>
  <si>
    <t>Грунт белый окат. XF20102D 8-10 мм, 1 кг</t>
  </si>
  <si>
    <t>Грунт белый окатанный  10-20 мм, 1 кг</t>
  </si>
  <si>
    <t>Грунт белый окатанный 10-20, пак. (0,2 кг.)</t>
  </si>
  <si>
    <t>Грунт декоративный 2-3мм, 550 мл</t>
  </si>
  <si>
    <t>Фуксия</t>
  </si>
  <si>
    <t>Грунт ок.20-30мм XF20102H 1 кг.</t>
  </si>
  <si>
    <t>Грунт окатаный (мрамор) 3-6 мм лакир. 1 кг</t>
  </si>
  <si>
    <t>Грунт перламутровый синий  3-5 мм, 1 кг</t>
  </si>
  <si>
    <t>Синий</t>
  </si>
  <si>
    <t>Грунт пестрый 3-5 мм, 1 кг</t>
  </si>
  <si>
    <t>Пестрый</t>
  </si>
  <si>
    <t>Грунт цветной перламутровый золотой  3-5 мм, 1 кг</t>
  </si>
  <si>
    <t>Золото</t>
  </si>
  <si>
    <t>Грунт цветной, 4-6мм, 350г.</t>
  </si>
  <si>
    <t>Бордовый</t>
  </si>
  <si>
    <t>Зеленое яблоко</t>
  </si>
  <si>
    <t>Грунт цветной, 8-12мм, 350г.</t>
  </si>
  <si>
    <t>Грунт экстра малиновый 3-5 мм, 1 кг</t>
  </si>
  <si>
    <t>Малиновый</t>
  </si>
  <si>
    <t>Грунт экстра салатовый 3-5 мм, 1 кг</t>
  </si>
  <si>
    <t>Салатовый</t>
  </si>
  <si>
    <t>Изделие декор. КАНОЭ (бетель), 50см</t>
  </si>
  <si>
    <t>Изделие декор. КАНОЭ (пальма)</t>
  </si>
  <si>
    <t>Кокосовое волокно, 50гр.</t>
  </si>
  <si>
    <t>Колосья пшеницы, 70г</t>
  </si>
  <si>
    <t>Кора пальмы декоративная, 100г</t>
  </si>
  <si>
    <t>Кристаллы декор. БРИЛЛИАНТЫ (акрил), 20мм, 80г.</t>
  </si>
  <si>
    <t>Прозрачный</t>
  </si>
  <si>
    <t>Кристаллы декоративные (акрил), 5мм, 100г.</t>
  </si>
  <si>
    <t>Кристаллы декоративные (стекло), 1-2мм, 300г.</t>
  </si>
  <si>
    <t>Кристаллы декоративные (стекло), 4-6мм, 300г.</t>
  </si>
  <si>
    <t>Кудряш берестяной, 50 гр</t>
  </si>
  <si>
    <t>Листья декоративные</t>
  </si>
  <si>
    <t>Листья декоративные, 19см</t>
  </si>
  <si>
    <t>Листья декоративные, 30г</t>
  </si>
  <si>
    <t>Листья лакированные декоративные (магнолия) (6шт.)</t>
  </si>
  <si>
    <t>Листья рогозы, 12см</t>
  </si>
  <si>
    <t>Листья скелетированные, ±10см, (100шт.)</t>
  </si>
  <si>
    <t>Марблс круглый перламутровый, 16мм, 200г.</t>
  </si>
  <si>
    <t>Марблс круглый, 25мм, 200г.</t>
  </si>
  <si>
    <t>Бесцветный</t>
  </si>
  <si>
    <t>Марблс КУБЫ, 25x25x18мм, 200г.</t>
  </si>
  <si>
    <t>Марблс плоский перламутровый, 12-14мм, 200г.</t>
  </si>
  <si>
    <t>Марблс плоский перламутровый, 30-33мм, 200г.</t>
  </si>
  <si>
    <t>Медвежонок, 12см</t>
  </si>
  <si>
    <t>Медвежонок, 12см, в асс.</t>
  </si>
  <si>
    <t>Мох на веточках, 100гр.</t>
  </si>
  <si>
    <t>Мох плаун,  100г</t>
  </si>
  <si>
    <t>Мох плоский, 50гр.</t>
  </si>
  <si>
    <t>Мох сфагнум 60 гр.</t>
  </si>
  <si>
    <t>Мох, 25гр.</t>
  </si>
  <si>
    <t>Мох, 50гр.</t>
  </si>
  <si>
    <t>Серый</t>
  </si>
  <si>
    <t>Мох, 60гр.</t>
  </si>
  <si>
    <t>Мягкая игрушка "Зайка Мазайка малый", 45см</t>
  </si>
  <si>
    <t>Мягкая игрушка "Кошка", 26см</t>
  </si>
  <si>
    <t>Мягкая игрушка "Кошка-2", 26см</t>
  </si>
  <si>
    <t>Мягкая игрушка "Медведь Ами", 25 см</t>
  </si>
  <si>
    <t>Мягкая игрушка "Медведь Кармен", 25 см</t>
  </si>
  <si>
    <t>Мягкая игрушка "Медведь Коллин", 20 см</t>
  </si>
  <si>
    <t>Мягкая игрушка "Медведь Крисси", 20 см</t>
  </si>
  <si>
    <t>Мягкая игрушка "Медведь Лючилле", 25 см</t>
  </si>
  <si>
    <t>Мягкая игрушка "Медведь Марилин", 20 см</t>
  </si>
  <si>
    <t>Мягкая игрушка "Медведь", 20 см</t>
  </si>
  <si>
    <t>Мягкая игрушка "Медведь", 30 см</t>
  </si>
  <si>
    <t>Мягкая игрушка "Медвежонок -Я люблю тебя", 28см</t>
  </si>
  <si>
    <t>Мягкая игрушка "Мини звери", 8 см, в асс.</t>
  </si>
  <si>
    <t>Мягкая игрушка "Мишка лежачий", 52см</t>
  </si>
  <si>
    <t>Набор бабочек на вставке (перо), 80мм (6 шт.)</t>
  </si>
  <si>
    <t>в ассортименте</t>
  </si>
  <si>
    <t>Набор бабочек на клипе (перо), 120мм (3 шт.)</t>
  </si>
  <si>
    <t>Набор бабочек на клипе (ткань), 120мм (3 шт.)</t>
  </si>
  <si>
    <t>Набор бабочек на клипе (ткань), 12см (3 шт.)</t>
  </si>
  <si>
    <t>Набор бабочек на клипе (ткань), 80мм (6 шт.)</t>
  </si>
  <si>
    <t>Набор бабочек на клипе (ткань), 9см (3 шт.)</t>
  </si>
  <si>
    <t>Набор бабочек на клипе (ткань, перо), 12см (3 шт.)</t>
  </si>
  <si>
    <t>Набор божьих коровок клеящихся, 1.5см., 24шт.</t>
  </si>
  <si>
    <t>Набор божьих коровок клеящихся, 1.5х1.1см, 24шт.</t>
  </si>
  <si>
    <t>Микс</t>
  </si>
  <si>
    <t>Набор божьих коровок клеящихся, 2.5см., 24шт.</t>
  </si>
  <si>
    <t>Набор божьих коровок на вставке (дерево), 1.5х20см, (72шт.)</t>
  </si>
  <si>
    <t>Набор божьих коровок на вставке, 1см (24шт.)</t>
  </si>
  <si>
    <t>Набор божьих коровок на вставке, 2.5см (12шт.)</t>
  </si>
  <si>
    <t>Набор божьих коровок на клипе, 3.5см (6шт.)</t>
  </si>
  <si>
    <t>Набор божьих коровок на листе-прищепке (пластик), 8 шт</t>
  </si>
  <si>
    <t>.</t>
  </si>
  <si>
    <t>Набор божьих коровок на прищепке, 2.5см.,  24шт.</t>
  </si>
  <si>
    <t>Красно-зеленый</t>
  </si>
  <si>
    <t>Набор булавок, 0,8см, 48шт.</t>
  </si>
  <si>
    <t>Набор булавок, 36шт.</t>
  </si>
  <si>
    <t>Набор бусин на проволоке, (8 пучков)</t>
  </si>
  <si>
    <t>Набор бутоньерок, 2см (10 пучков)</t>
  </si>
  <si>
    <t>кремовый</t>
  </si>
  <si>
    <t>Набор бутоньерок, 8см (8 пучков)</t>
  </si>
  <si>
    <t>Набор винограда декоративного (акрил), 8 см (в упак. 6 шт)</t>
  </si>
  <si>
    <t>Набор вишен декоративных (пластик), 2,5 см, 72 шт.</t>
  </si>
  <si>
    <t>Набор гранатов декоративных (пластик), 6 см, 6 шт.</t>
  </si>
  <si>
    <t>Набор грибов на вставке 40 шт</t>
  </si>
  <si>
    <t>Набор грибов на прищепке (пластик), (9шт.)</t>
  </si>
  <si>
    <t>Набор декор. изделий СПИРАЛЬ (ротанг), (24шт.)</t>
  </si>
  <si>
    <t>Набор декоративных изделий (ротанг), 12шт.</t>
  </si>
  <si>
    <t>Набор колец бамбука, 30шт</t>
  </si>
  <si>
    <t>Набор кузнечиков на вставке (пластик), 50мм (8шт.)</t>
  </si>
  <si>
    <t>Набор латиспермума на вставке, 40 шт</t>
  </si>
  <si>
    <t>Набор лука декоративного (пластик), 6шт.</t>
  </si>
  <si>
    <t>Набор лука декоративного (пластик), 9шт.</t>
  </si>
  <si>
    <t>Набор лука красного декоративного (пластик), 7шт.</t>
  </si>
  <si>
    <t>Набор лягушек клеящихся (пластик), 2 см, 24 шт.</t>
  </si>
  <si>
    <t>Набор лягушек на вставке (пластик), 50мм (6шт.)</t>
  </si>
  <si>
    <t>Набор мандаринов декоративных (пластик), 8 см, 6 шт.</t>
  </si>
  <si>
    <t>Набор моркови клеящейся (пластик), 6.5см (6шт.)</t>
  </si>
  <si>
    <t>Набор насекомых на вставке (перо, пластик), (9шт.)</t>
  </si>
  <si>
    <t>Набор орехов Pal fruit, 200гр.</t>
  </si>
  <si>
    <t>Набор орехов декор. (Mintolla), ±8см, (15шт.)</t>
  </si>
  <si>
    <t>Набор орехов декор. (дерево Будды), (3шт.)</t>
  </si>
  <si>
    <t>Набор орехов декор. Ourico, 8-10см, 3шт.</t>
  </si>
  <si>
    <t>Набор палочек корицы на вставке, 3шт.</t>
  </si>
  <si>
    <t>Набор палочек корицы на вставке, 8см, (20шт.)</t>
  </si>
  <si>
    <t>Набор палочек корицы, 20см, 70гр.</t>
  </si>
  <si>
    <t>Набор палочек корицы, 25г</t>
  </si>
  <si>
    <t>Набор палочек корицы, 40см,1кг</t>
  </si>
  <si>
    <t>Набор палочек корицы, 8см, 100гр.</t>
  </si>
  <si>
    <t>Набор персиков декоративных (пластик), 7 см, 6 шт.</t>
  </si>
  <si>
    <t>Набор перца декоративного (пластик), 11.5 см, 6 шт</t>
  </si>
  <si>
    <t>Ассорти</t>
  </si>
  <si>
    <t>Набор плодов Atta fruit, 200гр.</t>
  </si>
  <si>
    <t>Набор птиц на клипе (12см), (9 шт.)</t>
  </si>
  <si>
    <t>Набор птиц на клипе (7см), (4 шт.)</t>
  </si>
  <si>
    <t>Набор птиц на клипе (9,5см), (2 шт.)</t>
  </si>
  <si>
    <t>Набор птиц на клипе (пена, перо), 110х40мм (3 шт.)</t>
  </si>
  <si>
    <t>Набор птиц на клипе (пена, перо), 130х60мм (3 шт.)</t>
  </si>
  <si>
    <t>Набор птиц на клипе (пена, перо), 13см (3 шт.)</t>
  </si>
  <si>
    <t>Набор птиц на клипе (пена, ткань, перо), 11.5см (3 шт.)</t>
  </si>
  <si>
    <t>Набор пчел на вставке (пластик), 40мм (8шт.)</t>
  </si>
  <si>
    <t>Набор ракушек Cyprea Tigris, 7 см, 25шт</t>
  </si>
  <si>
    <t>Набор ракушек Delphinula Laciniata, 500гр.</t>
  </si>
  <si>
    <t>Набор ракушек Echinellopsis Grandinatus Pearlized, 500гр.</t>
  </si>
  <si>
    <t>Набор ракушек Pecten Lentigious, 400гр.</t>
  </si>
  <si>
    <t>Набор ракушек Strombus Canarium, 450гр.</t>
  </si>
  <si>
    <t>Набор ракушек, D25 см</t>
  </si>
  <si>
    <t>Набор соцветий Bakuli, 150гр.</t>
  </si>
  <si>
    <t>Набор соцветий Лотос, 5шт.</t>
  </si>
  <si>
    <t>Набор спилов можжевельника, 100 гр</t>
  </si>
  <si>
    <t>Набор стрекоз на вставке (пластик), 90мм (3шт.)</t>
  </si>
  <si>
    <t>Набор шаров (трава), D9см, 6шт</t>
  </si>
  <si>
    <t>Набор шишек декоративных, 6шт</t>
  </si>
  <si>
    <t>Набор экзотик микс</t>
  </si>
  <si>
    <t>Набор яблок декоративных (пластик), 2 см</t>
  </si>
  <si>
    <t>Песок декоративный, 0.5мм, 550мл</t>
  </si>
  <si>
    <t>Кармин</t>
  </si>
  <si>
    <t>Песок для рисования (кварцевый) малиновый 1 кг.</t>
  </si>
  <si>
    <t>Песок для рисования (кварцевый) салатовый 1 кг.</t>
  </si>
  <si>
    <t>Песок для рисования (кварцевый) фиолетовый 1 кг.</t>
  </si>
  <si>
    <t>Песок кварцевый 1 кг</t>
  </si>
  <si>
    <t>Темно-желтый</t>
  </si>
  <si>
    <t>Изумрудный</t>
  </si>
  <si>
    <t>Светло-желтый</t>
  </si>
  <si>
    <t>Песок кварцевый, 1-2мм, 350г.</t>
  </si>
  <si>
    <t>Песок речной 1 кг</t>
  </si>
  <si>
    <t>Птицы на клипе (12см), (3 шт.)</t>
  </si>
  <si>
    <t>Стеклянная цв. крошка (зелено-белая) KL0304, 0,2 кг.</t>
  </si>
  <si>
    <t>Стеклянная цв. крошка (красно-белая) KL0301, 0,2 кг.</t>
  </si>
  <si>
    <t>Стеклянная цв. крошка (разноцветная 2 ) KL0306, 0,2 кг.</t>
  </si>
  <si>
    <t>Стеклянная цв. крошка (разноцветная) KL0307, 0,2 кг.</t>
  </si>
  <si>
    <t>Сухофрукты "Апельсин", 2шт.</t>
  </si>
  <si>
    <t>Сухофрукты "Дольки апельсина", 30 гр.</t>
  </si>
  <si>
    <t>Сухофрукты "Дольки грейпфрута", ±7см, 250гр.</t>
  </si>
  <si>
    <t>Сухофрукты "Дольки лимона", 250гр.</t>
  </si>
  <si>
    <t>Сухофрукты "Дольки яблока", 30гр.</t>
  </si>
  <si>
    <t>Топпер "Happy Birthday" (дерево), 9*H25 см</t>
  </si>
  <si>
    <t>Топпер "Wedding" (дерево), 9*H25 см</t>
  </si>
  <si>
    <t>Цветок деревянный на ножке, березовая фанера/бук, D10*H30 см, в асс</t>
  </si>
  <si>
    <t>Шар плетеный (ива), D8см</t>
  </si>
</sst>
</file>

<file path=xl/styles.xml><?xml version="1.0" encoding="utf-8"?>
<styleSheet xmlns="http://schemas.openxmlformats.org/spreadsheetml/2006/main">
  <numFmts count="1">
    <numFmt numFmtId="164" formatCode="000000000000"/>
  </numFmts>
  <fonts count="3">
    <font>
      <sz val="8"/>
      <name val="Arial"/>
    </font>
    <font>
      <sz val="10"/>
      <name val="Arial"/>
      <family val="2"/>
    </font>
    <font>
      <u/>
      <sz val="8"/>
      <color theme="10"/>
      <name val="Arial"/>
    </font>
  </fonts>
  <fills count="3">
    <fill>
      <patternFill patternType="none"/>
    </fill>
    <fill>
      <patternFill patternType="gray125"/>
    </fill>
    <fill>
      <patternFill patternType="solid">
        <fgColor rgb="FFC0C0C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1" fillId="2" borderId="1" xfId="0" applyFont="1" applyFill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0" fontId="2" fillId="0" borderId="1" xfId="1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76" Type="http://schemas.openxmlformats.org/officeDocument/2006/relationships/image" Target="../media/image276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</xdr:row>
      <xdr:rowOff>76200</xdr:rowOff>
    </xdr:from>
    <xdr:to>
      <xdr:col>1</xdr:col>
      <xdr:colOff>1876425</xdr:colOff>
      <xdr:row>2</xdr:row>
      <xdr:rowOff>1876425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3</xdr:row>
      <xdr:rowOff>76200</xdr:rowOff>
    </xdr:from>
    <xdr:to>
      <xdr:col>1</xdr:col>
      <xdr:colOff>1876425</xdr:colOff>
      <xdr:row>3</xdr:row>
      <xdr:rowOff>1876425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4</xdr:row>
      <xdr:rowOff>76200</xdr:rowOff>
    </xdr:from>
    <xdr:to>
      <xdr:col>1</xdr:col>
      <xdr:colOff>1876425</xdr:colOff>
      <xdr:row>4</xdr:row>
      <xdr:rowOff>1876425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5</xdr:row>
      <xdr:rowOff>76200</xdr:rowOff>
    </xdr:from>
    <xdr:to>
      <xdr:col>1</xdr:col>
      <xdr:colOff>1876425</xdr:colOff>
      <xdr:row>5</xdr:row>
      <xdr:rowOff>1876425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6</xdr:row>
      <xdr:rowOff>76200</xdr:rowOff>
    </xdr:from>
    <xdr:to>
      <xdr:col>1</xdr:col>
      <xdr:colOff>1876425</xdr:colOff>
      <xdr:row>6</xdr:row>
      <xdr:rowOff>1876425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7</xdr:row>
      <xdr:rowOff>76200</xdr:rowOff>
    </xdr:from>
    <xdr:to>
      <xdr:col>1</xdr:col>
      <xdr:colOff>1876425</xdr:colOff>
      <xdr:row>7</xdr:row>
      <xdr:rowOff>1876425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8</xdr:row>
      <xdr:rowOff>76200</xdr:rowOff>
    </xdr:from>
    <xdr:to>
      <xdr:col>1</xdr:col>
      <xdr:colOff>1876425</xdr:colOff>
      <xdr:row>8</xdr:row>
      <xdr:rowOff>1876425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9</xdr:row>
      <xdr:rowOff>76200</xdr:rowOff>
    </xdr:from>
    <xdr:to>
      <xdr:col>1</xdr:col>
      <xdr:colOff>1876425</xdr:colOff>
      <xdr:row>9</xdr:row>
      <xdr:rowOff>1876425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10</xdr:row>
      <xdr:rowOff>76200</xdr:rowOff>
    </xdr:from>
    <xdr:to>
      <xdr:col>1</xdr:col>
      <xdr:colOff>1876425</xdr:colOff>
      <xdr:row>10</xdr:row>
      <xdr:rowOff>1876425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11</xdr:row>
      <xdr:rowOff>76200</xdr:rowOff>
    </xdr:from>
    <xdr:to>
      <xdr:col>1</xdr:col>
      <xdr:colOff>1876425</xdr:colOff>
      <xdr:row>11</xdr:row>
      <xdr:rowOff>1876425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12</xdr:row>
      <xdr:rowOff>76200</xdr:rowOff>
    </xdr:from>
    <xdr:to>
      <xdr:col>1</xdr:col>
      <xdr:colOff>1876425</xdr:colOff>
      <xdr:row>12</xdr:row>
      <xdr:rowOff>1876425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13</xdr:row>
      <xdr:rowOff>76200</xdr:rowOff>
    </xdr:from>
    <xdr:to>
      <xdr:col>1</xdr:col>
      <xdr:colOff>1876425</xdr:colOff>
      <xdr:row>13</xdr:row>
      <xdr:rowOff>1876425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14</xdr:row>
      <xdr:rowOff>76200</xdr:rowOff>
    </xdr:from>
    <xdr:to>
      <xdr:col>1</xdr:col>
      <xdr:colOff>1876425</xdr:colOff>
      <xdr:row>14</xdr:row>
      <xdr:rowOff>1876425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15</xdr:row>
      <xdr:rowOff>76200</xdr:rowOff>
    </xdr:from>
    <xdr:to>
      <xdr:col>1</xdr:col>
      <xdr:colOff>1876425</xdr:colOff>
      <xdr:row>15</xdr:row>
      <xdr:rowOff>1876425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16</xdr:row>
      <xdr:rowOff>76200</xdr:rowOff>
    </xdr:from>
    <xdr:to>
      <xdr:col>1</xdr:col>
      <xdr:colOff>1876425</xdr:colOff>
      <xdr:row>16</xdr:row>
      <xdr:rowOff>1876425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17</xdr:row>
      <xdr:rowOff>76200</xdr:rowOff>
    </xdr:from>
    <xdr:to>
      <xdr:col>1</xdr:col>
      <xdr:colOff>1876425</xdr:colOff>
      <xdr:row>17</xdr:row>
      <xdr:rowOff>1876425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18</xdr:row>
      <xdr:rowOff>76200</xdr:rowOff>
    </xdr:from>
    <xdr:to>
      <xdr:col>1</xdr:col>
      <xdr:colOff>1876425</xdr:colOff>
      <xdr:row>18</xdr:row>
      <xdr:rowOff>1876425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19</xdr:row>
      <xdr:rowOff>76200</xdr:rowOff>
    </xdr:from>
    <xdr:to>
      <xdr:col>1</xdr:col>
      <xdr:colOff>1876425</xdr:colOff>
      <xdr:row>19</xdr:row>
      <xdr:rowOff>1876425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20</xdr:row>
      <xdr:rowOff>76200</xdr:rowOff>
    </xdr:from>
    <xdr:to>
      <xdr:col>1</xdr:col>
      <xdr:colOff>1876425</xdr:colOff>
      <xdr:row>20</xdr:row>
      <xdr:rowOff>1876425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21</xdr:row>
      <xdr:rowOff>76200</xdr:rowOff>
    </xdr:from>
    <xdr:to>
      <xdr:col>1</xdr:col>
      <xdr:colOff>1876425</xdr:colOff>
      <xdr:row>21</xdr:row>
      <xdr:rowOff>1876425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22</xdr:row>
      <xdr:rowOff>76200</xdr:rowOff>
    </xdr:from>
    <xdr:to>
      <xdr:col>1</xdr:col>
      <xdr:colOff>1876425</xdr:colOff>
      <xdr:row>22</xdr:row>
      <xdr:rowOff>1876425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23</xdr:row>
      <xdr:rowOff>76200</xdr:rowOff>
    </xdr:from>
    <xdr:to>
      <xdr:col>1</xdr:col>
      <xdr:colOff>1876425</xdr:colOff>
      <xdr:row>23</xdr:row>
      <xdr:rowOff>1876425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24</xdr:row>
      <xdr:rowOff>76200</xdr:rowOff>
    </xdr:from>
    <xdr:to>
      <xdr:col>1</xdr:col>
      <xdr:colOff>1876425</xdr:colOff>
      <xdr:row>24</xdr:row>
      <xdr:rowOff>1876425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25</xdr:row>
      <xdr:rowOff>76200</xdr:rowOff>
    </xdr:from>
    <xdr:to>
      <xdr:col>1</xdr:col>
      <xdr:colOff>1876425</xdr:colOff>
      <xdr:row>25</xdr:row>
      <xdr:rowOff>1876425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26</xdr:row>
      <xdr:rowOff>76200</xdr:rowOff>
    </xdr:from>
    <xdr:to>
      <xdr:col>1</xdr:col>
      <xdr:colOff>1876425</xdr:colOff>
      <xdr:row>26</xdr:row>
      <xdr:rowOff>1876425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27</xdr:row>
      <xdr:rowOff>76200</xdr:rowOff>
    </xdr:from>
    <xdr:to>
      <xdr:col>1</xdr:col>
      <xdr:colOff>1876425</xdr:colOff>
      <xdr:row>27</xdr:row>
      <xdr:rowOff>1876425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28</xdr:row>
      <xdr:rowOff>76200</xdr:rowOff>
    </xdr:from>
    <xdr:to>
      <xdr:col>1</xdr:col>
      <xdr:colOff>1876425</xdr:colOff>
      <xdr:row>28</xdr:row>
      <xdr:rowOff>1876425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29</xdr:row>
      <xdr:rowOff>76200</xdr:rowOff>
    </xdr:from>
    <xdr:to>
      <xdr:col>1</xdr:col>
      <xdr:colOff>1876425</xdr:colOff>
      <xdr:row>29</xdr:row>
      <xdr:rowOff>1876425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30</xdr:row>
      <xdr:rowOff>76200</xdr:rowOff>
    </xdr:from>
    <xdr:to>
      <xdr:col>1</xdr:col>
      <xdr:colOff>1876425</xdr:colOff>
      <xdr:row>30</xdr:row>
      <xdr:rowOff>1876425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31</xdr:row>
      <xdr:rowOff>76200</xdr:rowOff>
    </xdr:from>
    <xdr:to>
      <xdr:col>1</xdr:col>
      <xdr:colOff>1876425</xdr:colOff>
      <xdr:row>31</xdr:row>
      <xdr:rowOff>1876425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32</xdr:row>
      <xdr:rowOff>76200</xdr:rowOff>
    </xdr:from>
    <xdr:to>
      <xdr:col>1</xdr:col>
      <xdr:colOff>1876425</xdr:colOff>
      <xdr:row>32</xdr:row>
      <xdr:rowOff>1876425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33</xdr:row>
      <xdr:rowOff>76200</xdr:rowOff>
    </xdr:from>
    <xdr:to>
      <xdr:col>1</xdr:col>
      <xdr:colOff>1876425</xdr:colOff>
      <xdr:row>33</xdr:row>
      <xdr:rowOff>1876425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34</xdr:row>
      <xdr:rowOff>76200</xdr:rowOff>
    </xdr:from>
    <xdr:to>
      <xdr:col>1</xdr:col>
      <xdr:colOff>1876425</xdr:colOff>
      <xdr:row>34</xdr:row>
      <xdr:rowOff>1876425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35</xdr:row>
      <xdr:rowOff>76200</xdr:rowOff>
    </xdr:from>
    <xdr:to>
      <xdr:col>1</xdr:col>
      <xdr:colOff>1876425</xdr:colOff>
      <xdr:row>35</xdr:row>
      <xdr:rowOff>1876425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36</xdr:row>
      <xdr:rowOff>76200</xdr:rowOff>
    </xdr:from>
    <xdr:to>
      <xdr:col>1</xdr:col>
      <xdr:colOff>1876425</xdr:colOff>
      <xdr:row>36</xdr:row>
      <xdr:rowOff>1876425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37</xdr:row>
      <xdr:rowOff>76200</xdr:rowOff>
    </xdr:from>
    <xdr:to>
      <xdr:col>1</xdr:col>
      <xdr:colOff>1876425</xdr:colOff>
      <xdr:row>37</xdr:row>
      <xdr:rowOff>1876425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38</xdr:row>
      <xdr:rowOff>76200</xdr:rowOff>
    </xdr:from>
    <xdr:to>
      <xdr:col>1</xdr:col>
      <xdr:colOff>1876425</xdr:colOff>
      <xdr:row>38</xdr:row>
      <xdr:rowOff>1876425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39</xdr:row>
      <xdr:rowOff>76200</xdr:rowOff>
    </xdr:from>
    <xdr:to>
      <xdr:col>1</xdr:col>
      <xdr:colOff>1876425</xdr:colOff>
      <xdr:row>39</xdr:row>
      <xdr:rowOff>1876425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40</xdr:row>
      <xdr:rowOff>76200</xdr:rowOff>
    </xdr:from>
    <xdr:to>
      <xdr:col>1</xdr:col>
      <xdr:colOff>1876425</xdr:colOff>
      <xdr:row>40</xdr:row>
      <xdr:rowOff>1876425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41</xdr:row>
      <xdr:rowOff>76200</xdr:rowOff>
    </xdr:from>
    <xdr:to>
      <xdr:col>1</xdr:col>
      <xdr:colOff>1876425</xdr:colOff>
      <xdr:row>41</xdr:row>
      <xdr:rowOff>1876425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42</xdr:row>
      <xdr:rowOff>76200</xdr:rowOff>
    </xdr:from>
    <xdr:to>
      <xdr:col>1</xdr:col>
      <xdr:colOff>1876425</xdr:colOff>
      <xdr:row>42</xdr:row>
      <xdr:rowOff>1876425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43</xdr:row>
      <xdr:rowOff>76200</xdr:rowOff>
    </xdr:from>
    <xdr:to>
      <xdr:col>1</xdr:col>
      <xdr:colOff>1876425</xdr:colOff>
      <xdr:row>43</xdr:row>
      <xdr:rowOff>1876425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44</xdr:row>
      <xdr:rowOff>76200</xdr:rowOff>
    </xdr:from>
    <xdr:to>
      <xdr:col>1</xdr:col>
      <xdr:colOff>1876425</xdr:colOff>
      <xdr:row>44</xdr:row>
      <xdr:rowOff>1876425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45</xdr:row>
      <xdr:rowOff>76200</xdr:rowOff>
    </xdr:from>
    <xdr:to>
      <xdr:col>1</xdr:col>
      <xdr:colOff>1876425</xdr:colOff>
      <xdr:row>45</xdr:row>
      <xdr:rowOff>1876425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46</xdr:row>
      <xdr:rowOff>76200</xdr:rowOff>
    </xdr:from>
    <xdr:to>
      <xdr:col>1</xdr:col>
      <xdr:colOff>1876425</xdr:colOff>
      <xdr:row>46</xdr:row>
      <xdr:rowOff>1876425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47</xdr:row>
      <xdr:rowOff>76200</xdr:rowOff>
    </xdr:from>
    <xdr:to>
      <xdr:col>1</xdr:col>
      <xdr:colOff>1876425</xdr:colOff>
      <xdr:row>47</xdr:row>
      <xdr:rowOff>1876425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48</xdr:row>
      <xdr:rowOff>76200</xdr:rowOff>
    </xdr:from>
    <xdr:to>
      <xdr:col>1</xdr:col>
      <xdr:colOff>1876425</xdr:colOff>
      <xdr:row>48</xdr:row>
      <xdr:rowOff>1876425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49</xdr:row>
      <xdr:rowOff>76200</xdr:rowOff>
    </xdr:from>
    <xdr:to>
      <xdr:col>1</xdr:col>
      <xdr:colOff>1876425</xdr:colOff>
      <xdr:row>49</xdr:row>
      <xdr:rowOff>1876425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50</xdr:row>
      <xdr:rowOff>76200</xdr:rowOff>
    </xdr:from>
    <xdr:to>
      <xdr:col>1</xdr:col>
      <xdr:colOff>1876425</xdr:colOff>
      <xdr:row>50</xdr:row>
      <xdr:rowOff>1876425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51</xdr:row>
      <xdr:rowOff>76200</xdr:rowOff>
    </xdr:from>
    <xdr:to>
      <xdr:col>1</xdr:col>
      <xdr:colOff>1876425</xdr:colOff>
      <xdr:row>51</xdr:row>
      <xdr:rowOff>1876425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52</xdr:row>
      <xdr:rowOff>76200</xdr:rowOff>
    </xdr:from>
    <xdr:to>
      <xdr:col>1</xdr:col>
      <xdr:colOff>1876425</xdr:colOff>
      <xdr:row>52</xdr:row>
      <xdr:rowOff>1876425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53</xdr:row>
      <xdr:rowOff>76200</xdr:rowOff>
    </xdr:from>
    <xdr:to>
      <xdr:col>1</xdr:col>
      <xdr:colOff>1876425</xdr:colOff>
      <xdr:row>53</xdr:row>
      <xdr:rowOff>1876425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54</xdr:row>
      <xdr:rowOff>76200</xdr:rowOff>
    </xdr:from>
    <xdr:to>
      <xdr:col>1</xdr:col>
      <xdr:colOff>1876425</xdr:colOff>
      <xdr:row>54</xdr:row>
      <xdr:rowOff>1876425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55</xdr:row>
      <xdr:rowOff>76200</xdr:rowOff>
    </xdr:from>
    <xdr:to>
      <xdr:col>1</xdr:col>
      <xdr:colOff>1876425</xdr:colOff>
      <xdr:row>55</xdr:row>
      <xdr:rowOff>1876425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56</xdr:row>
      <xdr:rowOff>76200</xdr:rowOff>
    </xdr:from>
    <xdr:to>
      <xdr:col>1</xdr:col>
      <xdr:colOff>1876425</xdr:colOff>
      <xdr:row>56</xdr:row>
      <xdr:rowOff>1876425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57</xdr:row>
      <xdr:rowOff>76200</xdr:rowOff>
    </xdr:from>
    <xdr:to>
      <xdr:col>1</xdr:col>
      <xdr:colOff>1876425</xdr:colOff>
      <xdr:row>57</xdr:row>
      <xdr:rowOff>1876425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58</xdr:row>
      <xdr:rowOff>76200</xdr:rowOff>
    </xdr:from>
    <xdr:to>
      <xdr:col>1</xdr:col>
      <xdr:colOff>1876425</xdr:colOff>
      <xdr:row>58</xdr:row>
      <xdr:rowOff>1876425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59</xdr:row>
      <xdr:rowOff>76200</xdr:rowOff>
    </xdr:from>
    <xdr:to>
      <xdr:col>1</xdr:col>
      <xdr:colOff>1876425</xdr:colOff>
      <xdr:row>59</xdr:row>
      <xdr:rowOff>1876425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60</xdr:row>
      <xdr:rowOff>76200</xdr:rowOff>
    </xdr:from>
    <xdr:to>
      <xdr:col>1</xdr:col>
      <xdr:colOff>1876425</xdr:colOff>
      <xdr:row>60</xdr:row>
      <xdr:rowOff>1876425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61</xdr:row>
      <xdr:rowOff>76200</xdr:rowOff>
    </xdr:from>
    <xdr:to>
      <xdr:col>1</xdr:col>
      <xdr:colOff>1876425</xdr:colOff>
      <xdr:row>61</xdr:row>
      <xdr:rowOff>1876425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62</xdr:row>
      <xdr:rowOff>76200</xdr:rowOff>
    </xdr:from>
    <xdr:to>
      <xdr:col>1</xdr:col>
      <xdr:colOff>1876425</xdr:colOff>
      <xdr:row>62</xdr:row>
      <xdr:rowOff>1876425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63</xdr:row>
      <xdr:rowOff>76200</xdr:rowOff>
    </xdr:from>
    <xdr:to>
      <xdr:col>1</xdr:col>
      <xdr:colOff>1876425</xdr:colOff>
      <xdr:row>63</xdr:row>
      <xdr:rowOff>1876425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64</xdr:row>
      <xdr:rowOff>76200</xdr:rowOff>
    </xdr:from>
    <xdr:to>
      <xdr:col>1</xdr:col>
      <xdr:colOff>1876425</xdr:colOff>
      <xdr:row>64</xdr:row>
      <xdr:rowOff>1876425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65</xdr:row>
      <xdr:rowOff>76200</xdr:rowOff>
    </xdr:from>
    <xdr:to>
      <xdr:col>1</xdr:col>
      <xdr:colOff>1876425</xdr:colOff>
      <xdr:row>65</xdr:row>
      <xdr:rowOff>1876425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66</xdr:row>
      <xdr:rowOff>76200</xdr:rowOff>
    </xdr:from>
    <xdr:to>
      <xdr:col>1</xdr:col>
      <xdr:colOff>1876425</xdr:colOff>
      <xdr:row>66</xdr:row>
      <xdr:rowOff>1876425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67</xdr:row>
      <xdr:rowOff>76200</xdr:rowOff>
    </xdr:from>
    <xdr:to>
      <xdr:col>1</xdr:col>
      <xdr:colOff>1876425</xdr:colOff>
      <xdr:row>67</xdr:row>
      <xdr:rowOff>1876425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68</xdr:row>
      <xdr:rowOff>76200</xdr:rowOff>
    </xdr:from>
    <xdr:to>
      <xdr:col>1</xdr:col>
      <xdr:colOff>1876425</xdr:colOff>
      <xdr:row>68</xdr:row>
      <xdr:rowOff>1876425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69</xdr:row>
      <xdr:rowOff>76200</xdr:rowOff>
    </xdr:from>
    <xdr:to>
      <xdr:col>1</xdr:col>
      <xdr:colOff>1876425</xdr:colOff>
      <xdr:row>69</xdr:row>
      <xdr:rowOff>1876425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70</xdr:row>
      <xdr:rowOff>76200</xdr:rowOff>
    </xdr:from>
    <xdr:to>
      <xdr:col>1</xdr:col>
      <xdr:colOff>1876425</xdr:colOff>
      <xdr:row>70</xdr:row>
      <xdr:rowOff>1876425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71</xdr:row>
      <xdr:rowOff>76200</xdr:rowOff>
    </xdr:from>
    <xdr:to>
      <xdr:col>1</xdr:col>
      <xdr:colOff>1876425</xdr:colOff>
      <xdr:row>71</xdr:row>
      <xdr:rowOff>1876425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72</xdr:row>
      <xdr:rowOff>76200</xdr:rowOff>
    </xdr:from>
    <xdr:to>
      <xdr:col>1</xdr:col>
      <xdr:colOff>1876425</xdr:colOff>
      <xdr:row>72</xdr:row>
      <xdr:rowOff>1876425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73</xdr:row>
      <xdr:rowOff>76200</xdr:rowOff>
    </xdr:from>
    <xdr:to>
      <xdr:col>1</xdr:col>
      <xdr:colOff>1876425</xdr:colOff>
      <xdr:row>73</xdr:row>
      <xdr:rowOff>1876425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74</xdr:row>
      <xdr:rowOff>76200</xdr:rowOff>
    </xdr:from>
    <xdr:to>
      <xdr:col>1</xdr:col>
      <xdr:colOff>1876425</xdr:colOff>
      <xdr:row>74</xdr:row>
      <xdr:rowOff>1876425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75</xdr:row>
      <xdr:rowOff>76200</xdr:rowOff>
    </xdr:from>
    <xdr:to>
      <xdr:col>1</xdr:col>
      <xdr:colOff>1876425</xdr:colOff>
      <xdr:row>75</xdr:row>
      <xdr:rowOff>1876425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76</xdr:row>
      <xdr:rowOff>76200</xdr:rowOff>
    </xdr:from>
    <xdr:to>
      <xdr:col>1</xdr:col>
      <xdr:colOff>1876425</xdr:colOff>
      <xdr:row>76</xdr:row>
      <xdr:rowOff>1876425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77</xdr:row>
      <xdr:rowOff>76200</xdr:rowOff>
    </xdr:from>
    <xdr:to>
      <xdr:col>1</xdr:col>
      <xdr:colOff>1876425</xdr:colOff>
      <xdr:row>77</xdr:row>
      <xdr:rowOff>1876425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78</xdr:row>
      <xdr:rowOff>76200</xdr:rowOff>
    </xdr:from>
    <xdr:to>
      <xdr:col>1</xdr:col>
      <xdr:colOff>1876425</xdr:colOff>
      <xdr:row>78</xdr:row>
      <xdr:rowOff>1876425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79</xdr:row>
      <xdr:rowOff>76200</xdr:rowOff>
    </xdr:from>
    <xdr:to>
      <xdr:col>1</xdr:col>
      <xdr:colOff>1876425</xdr:colOff>
      <xdr:row>79</xdr:row>
      <xdr:rowOff>1876425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80</xdr:row>
      <xdr:rowOff>76200</xdr:rowOff>
    </xdr:from>
    <xdr:to>
      <xdr:col>1</xdr:col>
      <xdr:colOff>1876425</xdr:colOff>
      <xdr:row>80</xdr:row>
      <xdr:rowOff>1876425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81</xdr:row>
      <xdr:rowOff>76200</xdr:rowOff>
    </xdr:from>
    <xdr:to>
      <xdr:col>1</xdr:col>
      <xdr:colOff>1876425</xdr:colOff>
      <xdr:row>81</xdr:row>
      <xdr:rowOff>1876425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82</xdr:row>
      <xdr:rowOff>76200</xdr:rowOff>
    </xdr:from>
    <xdr:to>
      <xdr:col>1</xdr:col>
      <xdr:colOff>1876425</xdr:colOff>
      <xdr:row>82</xdr:row>
      <xdr:rowOff>1876425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83</xdr:row>
      <xdr:rowOff>76200</xdr:rowOff>
    </xdr:from>
    <xdr:to>
      <xdr:col>1</xdr:col>
      <xdr:colOff>1876425</xdr:colOff>
      <xdr:row>83</xdr:row>
      <xdr:rowOff>1876425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84</xdr:row>
      <xdr:rowOff>76200</xdr:rowOff>
    </xdr:from>
    <xdr:to>
      <xdr:col>1</xdr:col>
      <xdr:colOff>1876425</xdr:colOff>
      <xdr:row>84</xdr:row>
      <xdr:rowOff>1876425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85</xdr:row>
      <xdr:rowOff>76200</xdr:rowOff>
    </xdr:from>
    <xdr:to>
      <xdr:col>1</xdr:col>
      <xdr:colOff>1876425</xdr:colOff>
      <xdr:row>85</xdr:row>
      <xdr:rowOff>1876425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86</xdr:row>
      <xdr:rowOff>76200</xdr:rowOff>
    </xdr:from>
    <xdr:to>
      <xdr:col>1</xdr:col>
      <xdr:colOff>1876425</xdr:colOff>
      <xdr:row>86</xdr:row>
      <xdr:rowOff>1876425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87</xdr:row>
      <xdr:rowOff>76200</xdr:rowOff>
    </xdr:from>
    <xdr:to>
      <xdr:col>1</xdr:col>
      <xdr:colOff>1876425</xdr:colOff>
      <xdr:row>87</xdr:row>
      <xdr:rowOff>1876425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88</xdr:row>
      <xdr:rowOff>76200</xdr:rowOff>
    </xdr:from>
    <xdr:to>
      <xdr:col>1</xdr:col>
      <xdr:colOff>1876425</xdr:colOff>
      <xdr:row>88</xdr:row>
      <xdr:rowOff>1876425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89</xdr:row>
      <xdr:rowOff>76200</xdr:rowOff>
    </xdr:from>
    <xdr:to>
      <xdr:col>1</xdr:col>
      <xdr:colOff>1876425</xdr:colOff>
      <xdr:row>89</xdr:row>
      <xdr:rowOff>1876425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90</xdr:row>
      <xdr:rowOff>76200</xdr:rowOff>
    </xdr:from>
    <xdr:to>
      <xdr:col>1</xdr:col>
      <xdr:colOff>1876425</xdr:colOff>
      <xdr:row>90</xdr:row>
      <xdr:rowOff>1876425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91</xdr:row>
      <xdr:rowOff>76200</xdr:rowOff>
    </xdr:from>
    <xdr:to>
      <xdr:col>1</xdr:col>
      <xdr:colOff>1876425</xdr:colOff>
      <xdr:row>91</xdr:row>
      <xdr:rowOff>1876425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92</xdr:row>
      <xdr:rowOff>76200</xdr:rowOff>
    </xdr:from>
    <xdr:to>
      <xdr:col>1</xdr:col>
      <xdr:colOff>1876425</xdr:colOff>
      <xdr:row>92</xdr:row>
      <xdr:rowOff>1876425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93</xdr:row>
      <xdr:rowOff>76200</xdr:rowOff>
    </xdr:from>
    <xdr:to>
      <xdr:col>1</xdr:col>
      <xdr:colOff>1876425</xdr:colOff>
      <xdr:row>93</xdr:row>
      <xdr:rowOff>1876425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94</xdr:row>
      <xdr:rowOff>76200</xdr:rowOff>
    </xdr:from>
    <xdr:to>
      <xdr:col>1</xdr:col>
      <xdr:colOff>1876425</xdr:colOff>
      <xdr:row>94</xdr:row>
      <xdr:rowOff>1876425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95</xdr:row>
      <xdr:rowOff>76200</xdr:rowOff>
    </xdr:from>
    <xdr:to>
      <xdr:col>1</xdr:col>
      <xdr:colOff>1876425</xdr:colOff>
      <xdr:row>95</xdr:row>
      <xdr:rowOff>1876425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96</xdr:row>
      <xdr:rowOff>76200</xdr:rowOff>
    </xdr:from>
    <xdr:to>
      <xdr:col>1</xdr:col>
      <xdr:colOff>1876425</xdr:colOff>
      <xdr:row>96</xdr:row>
      <xdr:rowOff>1876425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97</xdr:row>
      <xdr:rowOff>76200</xdr:rowOff>
    </xdr:from>
    <xdr:to>
      <xdr:col>1</xdr:col>
      <xdr:colOff>1876425</xdr:colOff>
      <xdr:row>97</xdr:row>
      <xdr:rowOff>1876425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98</xdr:row>
      <xdr:rowOff>76200</xdr:rowOff>
    </xdr:from>
    <xdr:to>
      <xdr:col>1</xdr:col>
      <xdr:colOff>1876425</xdr:colOff>
      <xdr:row>98</xdr:row>
      <xdr:rowOff>1876425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99</xdr:row>
      <xdr:rowOff>76200</xdr:rowOff>
    </xdr:from>
    <xdr:to>
      <xdr:col>1</xdr:col>
      <xdr:colOff>1876425</xdr:colOff>
      <xdr:row>99</xdr:row>
      <xdr:rowOff>1876425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100</xdr:row>
      <xdr:rowOff>76200</xdr:rowOff>
    </xdr:from>
    <xdr:to>
      <xdr:col>1</xdr:col>
      <xdr:colOff>1876425</xdr:colOff>
      <xdr:row>100</xdr:row>
      <xdr:rowOff>1876425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101</xdr:row>
      <xdr:rowOff>76200</xdr:rowOff>
    </xdr:from>
    <xdr:to>
      <xdr:col>1</xdr:col>
      <xdr:colOff>1876425</xdr:colOff>
      <xdr:row>101</xdr:row>
      <xdr:rowOff>1876425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102</xdr:row>
      <xdr:rowOff>76200</xdr:rowOff>
    </xdr:from>
    <xdr:to>
      <xdr:col>1</xdr:col>
      <xdr:colOff>1876425</xdr:colOff>
      <xdr:row>102</xdr:row>
      <xdr:rowOff>1876425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103</xdr:row>
      <xdr:rowOff>76200</xdr:rowOff>
    </xdr:from>
    <xdr:to>
      <xdr:col>1</xdr:col>
      <xdr:colOff>1876425</xdr:colOff>
      <xdr:row>103</xdr:row>
      <xdr:rowOff>1876425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104</xdr:row>
      <xdr:rowOff>76200</xdr:rowOff>
    </xdr:from>
    <xdr:to>
      <xdr:col>1</xdr:col>
      <xdr:colOff>1876425</xdr:colOff>
      <xdr:row>104</xdr:row>
      <xdr:rowOff>1876425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105</xdr:row>
      <xdr:rowOff>76200</xdr:rowOff>
    </xdr:from>
    <xdr:to>
      <xdr:col>1</xdr:col>
      <xdr:colOff>1876425</xdr:colOff>
      <xdr:row>105</xdr:row>
      <xdr:rowOff>1876425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106</xdr:row>
      <xdr:rowOff>76200</xdr:rowOff>
    </xdr:from>
    <xdr:to>
      <xdr:col>1</xdr:col>
      <xdr:colOff>1876425</xdr:colOff>
      <xdr:row>106</xdr:row>
      <xdr:rowOff>1876425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107</xdr:row>
      <xdr:rowOff>76200</xdr:rowOff>
    </xdr:from>
    <xdr:to>
      <xdr:col>1</xdr:col>
      <xdr:colOff>1876425</xdr:colOff>
      <xdr:row>107</xdr:row>
      <xdr:rowOff>1876425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108</xdr:row>
      <xdr:rowOff>76200</xdr:rowOff>
    </xdr:from>
    <xdr:to>
      <xdr:col>1</xdr:col>
      <xdr:colOff>1876425</xdr:colOff>
      <xdr:row>108</xdr:row>
      <xdr:rowOff>1876425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109</xdr:row>
      <xdr:rowOff>76200</xdr:rowOff>
    </xdr:from>
    <xdr:to>
      <xdr:col>1</xdr:col>
      <xdr:colOff>1876425</xdr:colOff>
      <xdr:row>109</xdr:row>
      <xdr:rowOff>1876425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110</xdr:row>
      <xdr:rowOff>76200</xdr:rowOff>
    </xdr:from>
    <xdr:to>
      <xdr:col>1</xdr:col>
      <xdr:colOff>1876425</xdr:colOff>
      <xdr:row>110</xdr:row>
      <xdr:rowOff>1876425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111</xdr:row>
      <xdr:rowOff>76200</xdr:rowOff>
    </xdr:from>
    <xdr:to>
      <xdr:col>1</xdr:col>
      <xdr:colOff>1876425</xdr:colOff>
      <xdr:row>111</xdr:row>
      <xdr:rowOff>1876425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112</xdr:row>
      <xdr:rowOff>76200</xdr:rowOff>
    </xdr:from>
    <xdr:to>
      <xdr:col>1</xdr:col>
      <xdr:colOff>1876425</xdr:colOff>
      <xdr:row>112</xdr:row>
      <xdr:rowOff>1876425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113</xdr:row>
      <xdr:rowOff>76200</xdr:rowOff>
    </xdr:from>
    <xdr:to>
      <xdr:col>1</xdr:col>
      <xdr:colOff>1876425</xdr:colOff>
      <xdr:row>113</xdr:row>
      <xdr:rowOff>1876425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114</xdr:row>
      <xdr:rowOff>76200</xdr:rowOff>
    </xdr:from>
    <xdr:to>
      <xdr:col>1</xdr:col>
      <xdr:colOff>1876425</xdr:colOff>
      <xdr:row>114</xdr:row>
      <xdr:rowOff>1876425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115</xdr:row>
      <xdr:rowOff>76200</xdr:rowOff>
    </xdr:from>
    <xdr:to>
      <xdr:col>1</xdr:col>
      <xdr:colOff>1876425</xdr:colOff>
      <xdr:row>115</xdr:row>
      <xdr:rowOff>1876425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116</xdr:row>
      <xdr:rowOff>76200</xdr:rowOff>
    </xdr:from>
    <xdr:to>
      <xdr:col>1</xdr:col>
      <xdr:colOff>1876425</xdr:colOff>
      <xdr:row>116</xdr:row>
      <xdr:rowOff>1876425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117</xdr:row>
      <xdr:rowOff>76200</xdr:rowOff>
    </xdr:from>
    <xdr:to>
      <xdr:col>1</xdr:col>
      <xdr:colOff>1876425</xdr:colOff>
      <xdr:row>117</xdr:row>
      <xdr:rowOff>1876425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118</xdr:row>
      <xdr:rowOff>76200</xdr:rowOff>
    </xdr:from>
    <xdr:to>
      <xdr:col>1</xdr:col>
      <xdr:colOff>1876425</xdr:colOff>
      <xdr:row>118</xdr:row>
      <xdr:rowOff>1876425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119</xdr:row>
      <xdr:rowOff>76200</xdr:rowOff>
    </xdr:from>
    <xdr:to>
      <xdr:col>1</xdr:col>
      <xdr:colOff>1876425</xdr:colOff>
      <xdr:row>119</xdr:row>
      <xdr:rowOff>1876425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120</xdr:row>
      <xdr:rowOff>76200</xdr:rowOff>
    </xdr:from>
    <xdr:to>
      <xdr:col>1</xdr:col>
      <xdr:colOff>1876425</xdr:colOff>
      <xdr:row>120</xdr:row>
      <xdr:rowOff>1876425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121</xdr:row>
      <xdr:rowOff>76200</xdr:rowOff>
    </xdr:from>
    <xdr:to>
      <xdr:col>1</xdr:col>
      <xdr:colOff>1876425</xdr:colOff>
      <xdr:row>121</xdr:row>
      <xdr:rowOff>1876425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122</xdr:row>
      <xdr:rowOff>76200</xdr:rowOff>
    </xdr:from>
    <xdr:to>
      <xdr:col>1</xdr:col>
      <xdr:colOff>1876425</xdr:colOff>
      <xdr:row>122</xdr:row>
      <xdr:rowOff>1876425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123</xdr:row>
      <xdr:rowOff>76200</xdr:rowOff>
    </xdr:from>
    <xdr:to>
      <xdr:col>1</xdr:col>
      <xdr:colOff>1876425</xdr:colOff>
      <xdr:row>123</xdr:row>
      <xdr:rowOff>1876425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124</xdr:row>
      <xdr:rowOff>76200</xdr:rowOff>
    </xdr:from>
    <xdr:to>
      <xdr:col>1</xdr:col>
      <xdr:colOff>1876425</xdr:colOff>
      <xdr:row>124</xdr:row>
      <xdr:rowOff>1876425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125</xdr:row>
      <xdr:rowOff>76200</xdr:rowOff>
    </xdr:from>
    <xdr:to>
      <xdr:col>1</xdr:col>
      <xdr:colOff>1876425</xdr:colOff>
      <xdr:row>125</xdr:row>
      <xdr:rowOff>1876425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126</xdr:row>
      <xdr:rowOff>76200</xdr:rowOff>
    </xdr:from>
    <xdr:to>
      <xdr:col>1</xdr:col>
      <xdr:colOff>1876425</xdr:colOff>
      <xdr:row>126</xdr:row>
      <xdr:rowOff>1876425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127</xdr:row>
      <xdr:rowOff>76200</xdr:rowOff>
    </xdr:from>
    <xdr:to>
      <xdr:col>1</xdr:col>
      <xdr:colOff>1876425</xdr:colOff>
      <xdr:row>127</xdr:row>
      <xdr:rowOff>1876425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128</xdr:row>
      <xdr:rowOff>76200</xdr:rowOff>
    </xdr:from>
    <xdr:to>
      <xdr:col>1</xdr:col>
      <xdr:colOff>1876425</xdr:colOff>
      <xdr:row>128</xdr:row>
      <xdr:rowOff>1876425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129</xdr:row>
      <xdr:rowOff>76200</xdr:rowOff>
    </xdr:from>
    <xdr:to>
      <xdr:col>1</xdr:col>
      <xdr:colOff>1876425</xdr:colOff>
      <xdr:row>129</xdr:row>
      <xdr:rowOff>1876425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130</xdr:row>
      <xdr:rowOff>76200</xdr:rowOff>
    </xdr:from>
    <xdr:to>
      <xdr:col>1</xdr:col>
      <xdr:colOff>1876425</xdr:colOff>
      <xdr:row>130</xdr:row>
      <xdr:rowOff>1876425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131</xdr:row>
      <xdr:rowOff>76200</xdr:rowOff>
    </xdr:from>
    <xdr:to>
      <xdr:col>1</xdr:col>
      <xdr:colOff>1876425</xdr:colOff>
      <xdr:row>131</xdr:row>
      <xdr:rowOff>1876425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132</xdr:row>
      <xdr:rowOff>76200</xdr:rowOff>
    </xdr:from>
    <xdr:to>
      <xdr:col>1</xdr:col>
      <xdr:colOff>1876425</xdr:colOff>
      <xdr:row>132</xdr:row>
      <xdr:rowOff>1876425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133</xdr:row>
      <xdr:rowOff>76200</xdr:rowOff>
    </xdr:from>
    <xdr:to>
      <xdr:col>1</xdr:col>
      <xdr:colOff>1876425</xdr:colOff>
      <xdr:row>133</xdr:row>
      <xdr:rowOff>1876425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134</xdr:row>
      <xdr:rowOff>76200</xdr:rowOff>
    </xdr:from>
    <xdr:to>
      <xdr:col>1</xdr:col>
      <xdr:colOff>1876425</xdr:colOff>
      <xdr:row>134</xdr:row>
      <xdr:rowOff>1876425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135</xdr:row>
      <xdr:rowOff>76200</xdr:rowOff>
    </xdr:from>
    <xdr:to>
      <xdr:col>1</xdr:col>
      <xdr:colOff>1876425</xdr:colOff>
      <xdr:row>135</xdr:row>
      <xdr:rowOff>1876425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136</xdr:row>
      <xdr:rowOff>76200</xdr:rowOff>
    </xdr:from>
    <xdr:to>
      <xdr:col>1</xdr:col>
      <xdr:colOff>1876425</xdr:colOff>
      <xdr:row>136</xdr:row>
      <xdr:rowOff>1876425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137</xdr:row>
      <xdr:rowOff>76200</xdr:rowOff>
    </xdr:from>
    <xdr:to>
      <xdr:col>1</xdr:col>
      <xdr:colOff>1876425</xdr:colOff>
      <xdr:row>137</xdr:row>
      <xdr:rowOff>1876425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138</xdr:row>
      <xdr:rowOff>76200</xdr:rowOff>
    </xdr:from>
    <xdr:to>
      <xdr:col>1</xdr:col>
      <xdr:colOff>1876425</xdr:colOff>
      <xdr:row>138</xdr:row>
      <xdr:rowOff>1876425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139</xdr:row>
      <xdr:rowOff>76200</xdr:rowOff>
    </xdr:from>
    <xdr:to>
      <xdr:col>1</xdr:col>
      <xdr:colOff>1876425</xdr:colOff>
      <xdr:row>139</xdr:row>
      <xdr:rowOff>1876425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141</xdr:row>
      <xdr:rowOff>76200</xdr:rowOff>
    </xdr:from>
    <xdr:to>
      <xdr:col>1</xdr:col>
      <xdr:colOff>1876425</xdr:colOff>
      <xdr:row>141</xdr:row>
      <xdr:rowOff>1876425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142</xdr:row>
      <xdr:rowOff>76200</xdr:rowOff>
    </xdr:from>
    <xdr:to>
      <xdr:col>1</xdr:col>
      <xdr:colOff>1876425</xdr:colOff>
      <xdr:row>142</xdr:row>
      <xdr:rowOff>1876425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143</xdr:row>
      <xdr:rowOff>76200</xdr:rowOff>
    </xdr:from>
    <xdr:to>
      <xdr:col>1</xdr:col>
      <xdr:colOff>1876425</xdr:colOff>
      <xdr:row>143</xdr:row>
      <xdr:rowOff>1876425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144</xdr:row>
      <xdr:rowOff>76200</xdr:rowOff>
    </xdr:from>
    <xdr:to>
      <xdr:col>1</xdr:col>
      <xdr:colOff>1876425</xdr:colOff>
      <xdr:row>144</xdr:row>
      <xdr:rowOff>1876425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145</xdr:row>
      <xdr:rowOff>76200</xdr:rowOff>
    </xdr:from>
    <xdr:to>
      <xdr:col>1</xdr:col>
      <xdr:colOff>1876425</xdr:colOff>
      <xdr:row>145</xdr:row>
      <xdr:rowOff>1876425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146</xdr:row>
      <xdr:rowOff>76200</xdr:rowOff>
    </xdr:from>
    <xdr:to>
      <xdr:col>1</xdr:col>
      <xdr:colOff>1876425</xdr:colOff>
      <xdr:row>146</xdr:row>
      <xdr:rowOff>1876425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147</xdr:row>
      <xdr:rowOff>76200</xdr:rowOff>
    </xdr:from>
    <xdr:to>
      <xdr:col>1</xdr:col>
      <xdr:colOff>1876425</xdr:colOff>
      <xdr:row>147</xdr:row>
      <xdr:rowOff>1876425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148</xdr:row>
      <xdr:rowOff>76200</xdr:rowOff>
    </xdr:from>
    <xdr:to>
      <xdr:col>1</xdr:col>
      <xdr:colOff>1876425</xdr:colOff>
      <xdr:row>148</xdr:row>
      <xdr:rowOff>1876425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149</xdr:row>
      <xdr:rowOff>76200</xdr:rowOff>
    </xdr:from>
    <xdr:to>
      <xdr:col>1</xdr:col>
      <xdr:colOff>1876425</xdr:colOff>
      <xdr:row>149</xdr:row>
      <xdr:rowOff>1876425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150</xdr:row>
      <xdr:rowOff>76200</xdr:rowOff>
    </xdr:from>
    <xdr:to>
      <xdr:col>1</xdr:col>
      <xdr:colOff>1876425</xdr:colOff>
      <xdr:row>150</xdr:row>
      <xdr:rowOff>1876425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151</xdr:row>
      <xdr:rowOff>76200</xdr:rowOff>
    </xdr:from>
    <xdr:to>
      <xdr:col>1</xdr:col>
      <xdr:colOff>1876425</xdr:colOff>
      <xdr:row>151</xdr:row>
      <xdr:rowOff>1876425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152</xdr:row>
      <xdr:rowOff>76200</xdr:rowOff>
    </xdr:from>
    <xdr:to>
      <xdr:col>1</xdr:col>
      <xdr:colOff>1876425</xdr:colOff>
      <xdr:row>152</xdr:row>
      <xdr:rowOff>1876425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153</xdr:row>
      <xdr:rowOff>76200</xdr:rowOff>
    </xdr:from>
    <xdr:to>
      <xdr:col>1</xdr:col>
      <xdr:colOff>1876425</xdr:colOff>
      <xdr:row>153</xdr:row>
      <xdr:rowOff>1876425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154</xdr:row>
      <xdr:rowOff>76200</xdr:rowOff>
    </xdr:from>
    <xdr:to>
      <xdr:col>1</xdr:col>
      <xdr:colOff>1876425</xdr:colOff>
      <xdr:row>154</xdr:row>
      <xdr:rowOff>1876425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155</xdr:row>
      <xdr:rowOff>76200</xdr:rowOff>
    </xdr:from>
    <xdr:to>
      <xdr:col>1</xdr:col>
      <xdr:colOff>1876425</xdr:colOff>
      <xdr:row>155</xdr:row>
      <xdr:rowOff>1876425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156</xdr:row>
      <xdr:rowOff>76200</xdr:rowOff>
    </xdr:from>
    <xdr:to>
      <xdr:col>1</xdr:col>
      <xdr:colOff>1876425</xdr:colOff>
      <xdr:row>156</xdr:row>
      <xdr:rowOff>1876425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157</xdr:row>
      <xdr:rowOff>76200</xdr:rowOff>
    </xdr:from>
    <xdr:to>
      <xdr:col>1</xdr:col>
      <xdr:colOff>1876425</xdr:colOff>
      <xdr:row>157</xdr:row>
      <xdr:rowOff>1876425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158</xdr:row>
      <xdr:rowOff>76200</xdr:rowOff>
    </xdr:from>
    <xdr:to>
      <xdr:col>1</xdr:col>
      <xdr:colOff>1876425</xdr:colOff>
      <xdr:row>158</xdr:row>
      <xdr:rowOff>1876425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159</xdr:row>
      <xdr:rowOff>76200</xdr:rowOff>
    </xdr:from>
    <xdr:to>
      <xdr:col>1</xdr:col>
      <xdr:colOff>1876425</xdr:colOff>
      <xdr:row>159</xdr:row>
      <xdr:rowOff>1876425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160</xdr:row>
      <xdr:rowOff>76200</xdr:rowOff>
    </xdr:from>
    <xdr:to>
      <xdr:col>1</xdr:col>
      <xdr:colOff>1876425</xdr:colOff>
      <xdr:row>160</xdr:row>
      <xdr:rowOff>1876425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161</xdr:row>
      <xdr:rowOff>76200</xdr:rowOff>
    </xdr:from>
    <xdr:to>
      <xdr:col>1</xdr:col>
      <xdr:colOff>1876425</xdr:colOff>
      <xdr:row>161</xdr:row>
      <xdr:rowOff>1876425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162</xdr:row>
      <xdr:rowOff>76200</xdr:rowOff>
    </xdr:from>
    <xdr:to>
      <xdr:col>1</xdr:col>
      <xdr:colOff>1876425</xdr:colOff>
      <xdr:row>162</xdr:row>
      <xdr:rowOff>1876425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163</xdr:row>
      <xdr:rowOff>76200</xdr:rowOff>
    </xdr:from>
    <xdr:to>
      <xdr:col>1</xdr:col>
      <xdr:colOff>1876425</xdr:colOff>
      <xdr:row>163</xdr:row>
      <xdr:rowOff>1876425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164</xdr:row>
      <xdr:rowOff>76200</xdr:rowOff>
    </xdr:from>
    <xdr:to>
      <xdr:col>1</xdr:col>
      <xdr:colOff>1876425</xdr:colOff>
      <xdr:row>164</xdr:row>
      <xdr:rowOff>1876425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165</xdr:row>
      <xdr:rowOff>76200</xdr:rowOff>
    </xdr:from>
    <xdr:to>
      <xdr:col>1</xdr:col>
      <xdr:colOff>1876425</xdr:colOff>
      <xdr:row>165</xdr:row>
      <xdr:rowOff>1876425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166</xdr:row>
      <xdr:rowOff>76200</xdr:rowOff>
    </xdr:from>
    <xdr:to>
      <xdr:col>1</xdr:col>
      <xdr:colOff>1876425</xdr:colOff>
      <xdr:row>166</xdr:row>
      <xdr:rowOff>1876425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167</xdr:row>
      <xdr:rowOff>76200</xdr:rowOff>
    </xdr:from>
    <xdr:to>
      <xdr:col>1</xdr:col>
      <xdr:colOff>1876425</xdr:colOff>
      <xdr:row>167</xdr:row>
      <xdr:rowOff>1876425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168</xdr:row>
      <xdr:rowOff>76200</xdr:rowOff>
    </xdr:from>
    <xdr:to>
      <xdr:col>1</xdr:col>
      <xdr:colOff>1876425</xdr:colOff>
      <xdr:row>168</xdr:row>
      <xdr:rowOff>1876425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169</xdr:row>
      <xdr:rowOff>76200</xdr:rowOff>
    </xdr:from>
    <xdr:to>
      <xdr:col>1</xdr:col>
      <xdr:colOff>1876425</xdr:colOff>
      <xdr:row>169</xdr:row>
      <xdr:rowOff>1876425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170</xdr:row>
      <xdr:rowOff>76200</xdr:rowOff>
    </xdr:from>
    <xdr:to>
      <xdr:col>1</xdr:col>
      <xdr:colOff>1876425</xdr:colOff>
      <xdr:row>170</xdr:row>
      <xdr:rowOff>1876425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171</xdr:row>
      <xdr:rowOff>76200</xdr:rowOff>
    </xdr:from>
    <xdr:to>
      <xdr:col>1</xdr:col>
      <xdr:colOff>1876425</xdr:colOff>
      <xdr:row>171</xdr:row>
      <xdr:rowOff>1876425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172</xdr:row>
      <xdr:rowOff>76200</xdr:rowOff>
    </xdr:from>
    <xdr:to>
      <xdr:col>1</xdr:col>
      <xdr:colOff>1876425</xdr:colOff>
      <xdr:row>172</xdr:row>
      <xdr:rowOff>1876425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173</xdr:row>
      <xdr:rowOff>76200</xdr:rowOff>
    </xdr:from>
    <xdr:to>
      <xdr:col>1</xdr:col>
      <xdr:colOff>1876425</xdr:colOff>
      <xdr:row>173</xdr:row>
      <xdr:rowOff>1876425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174</xdr:row>
      <xdr:rowOff>76200</xdr:rowOff>
    </xdr:from>
    <xdr:to>
      <xdr:col>1</xdr:col>
      <xdr:colOff>1876425</xdr:colOff>
      <xdr:row>174</xdr:row>
      <xdr:rowOff>1876425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175</xdr:row>
      <xdr:rowOff>76200</xdr:rowOff>
    </xdr:from>
    <xdr:to>
      <xdr:col>1</xdr:col>
      <xdr:colOff>1876425</xdr:colOff>
      <xdr:row>175</xdr:row>
      <xdr:rowOff>1876425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176</xdr:row>
      <xdr:rowOff>76200</xdr:rowOff>
    </xdr:from>
    <xdr:to>
      <xdr:col>1</xdr:col>
      <xdr:colOff>1876425</xdr:colOff>
      <xdr:row>176</xdr:row>
      <xdr:rowOff>1876425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177</xdr:row>
      <xdr:rowOff>76200</xdr:rowOff>
    </xdr:from>
    <xdr:to>
      <xdr:col>1</xdr:col>
      <xdr:colOff>1876425</xdr:colOff>
      <xdr:row>177</xdr:row>
      <xdr:rowOff>1876425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178</xdr:row>
      <xdr:rowOff>76200</xdr:rowOff>
    </xdr:from>
    <xdr:to>
      <xdr:col>1</xdr:col>
      <xdr:colOff>1876425</xdr:colOff>
      <xdr:row>178</xdr:row>
      <xdr:rowOff>1876425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179</xdr:row>
      <xdr:rowOff>76200</xdr:rowOff>
    </xdr:from>
    <xdr:to>
      <xdr:col>1</xdr:col>
      <xdr:colOff>1876425</xdr:colOff>
      <xdr:row>179</xdr:row>
      <xdr:rowOff>1876425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180</xdr:row>
      <xdr:rowOff>76200</xdr:rowOff>
    </xdr:from>
    <xdr:to>
      <xdr:col>1</xdr:col>
      <xdr:colOff>1876425</xdr:colOff>
      <xdr:row>180</xdr:row>
      <xdr:rowOff>1876425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181</xdr:row>
      <xdr:rowOff>76200</xdr:rowOff>
    </xdr:from>
    <xdr:to>
      <xdr:col>1</xdr:col>
      <xdr:colOff>1876425</xdr:colOff>
      <xdr:row>181</xdr:row>
      <xdr:rowOff>1876425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182</xdr:row>
      <xdr:rowOff>76200</xdr:rowOff>
    </xdr:from>
    <xdr:to>
      <xdr:col>1</xdr:col>
      <xdr:colOff>1876425</xdr:colOff>
      <xdr:row>182</xdr:row>
      <xdr:rowOff>1876425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183</xdr:row>
      <xdr:rowOff>76200</xdr:rowOff>
    </xdr:from>
    <xdr:to>
      <xdr:col>1</xdr:col>
      <xdr:colOff>1876425</xdr:colOff>
      <xdr:row>183</xdr:row>
      <xdr:rowOff>1876425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184</xdr:row>
      <xdr:rowOff>76200</xdr:rowOff>
    </xdr:from>
    <xdr:to>
      <xdr:col>1</xdr:col>
      <xdr:colOff>1876425</xdr:colOff>
      <xdr:row>184</xdr:row>
      <xdr:rowOff>1876425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185</xdr:row>
      <xdr:rowOff>76200</xdr:rowOff>
    </xdr:from>
    <xdr:to>
      <xdr:col>1</xdr:col>
      <xdr:colOff>1876425</xdr:colOff>
      <xdr:row>185</xdr:row>
      <xdr:rowOff>1876425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186</xdr:row>
      <xdr:rowOff>76200</xdr:rowOff>
    </xdr:from>
    <xdr:to>
      <xdr:col>1</xdr:col>
      <xdr:colOff>1876425</xdr:colOff>
      <xdr:row>186</xdr:row>
      <xdr:rowOff>1876425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187</xdr:row>
      <xdr:rowOff>76200</xdr:rowOff>
    </xdr:from>
    <xdr:to>
      <xdr:col>1</xdr:col>
      <xdr:colOff>1876425</xdr:colOff>
      <xdr:row>187</xdr:row>
      <xdr:rowOff>1876425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188</xdr:row>
      <xdr:rowOff>76200</xdr:rowOff>
    </xdr:from>
    <xdr:to>
      <xdr:col>1</xdr:col>
      <xdr:colOff>1876425</xdr:colOff>
      <xdr:row>188</xdr:row>
      <xdr:rowOff>1876425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189</xdr:row>
      <xdr:rowOff>76200</xdr:rowOff>
    </xdr:from>
    <xdr:to>
      <xdr:col>1</xdr:col>
      <xdr:colOff>1876425</xdr:colOff>
      <xdr:row>189</xdr:row>
      <xdr:rowOff>1876425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190</xdr:row>
      <xdr:rowOff>76200</xdr:rowOff>
    </xdr:from>
    <xdr:to>
      <xdr:col>1</xdr:col>
      <xdr:colOff>1876425</xdr:colOff>
      <xdr:row>190</xdr:row>
      <xdr:rowOff>1876425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191</xdr:row>
      <xdr:rowOff>76200</xdr:rowOff>
    </xdr:from>
    <xdr:to>
      <xdr:col>1</xdr:col>
      <xdr:colOff>1876425</xdr:colOff>
      <xdr:row>191</xdr:row>
      <xdr:rowOff>1876425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192</xdr:row>
      <xdr:rowOff>76200</xdr:rowOff>
    </xdr:from>
    <xdr:to>
      <xdr:col>1</xdr:col>
      <xdr:colOff>1876425</xdr:colOff>
      <xdr:row>192</xdr:row>
      <xdr:rowOff>1876425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193</xdr:row>
      <xdr:rowOff>76200</xdr:rowOff>
    </xdr:from>
    <xdr:to>
      <xdr:col>1</xdr:col>
      <xdr:colOff>1876425</xdr:colOff>
      <xdr:row>193</xdr:row>
      <xdr:rowOff>1876425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194</xdr:row>
      <xdr:rowOff>76200</xdr:rowOff>
    </xdr:from>
    <xdr:to>
      <xdr:col>1</xdr:col>
      <xdr:colOff>1876425</xdr:colOff>
      <xdr:row>194</xdr:row>
      <xdr:rowOff>1876425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195</xdr:row>
      <xdr:rowOff>76200</xdr:rowOff>
    </xdr:from>
    <xdr:to>
      <xdr:col>1</xdr:col>
      <xdr:colOff>1876425</xdr:colOff>
      <xdr:row>195</xdr:row>
      <xdr:rowOff>1876425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196</xdr:row>
      <xdr:rowOff>76200</xdr:rowOff>
    </xdr:from>
    <xdr:to>
      <xdr:col>1</xdr:col>
      <xdr:colOff>1876425</xdr:colOff>
      <xdr:row>196</xdr:row>
      <xdr:rowOff>1876425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197</xdr:row>
      <xdr:rowOff>76200</xdr:rowOff>
    </xdr:from>
    <xdr:to>
      <xdr:col>1</xdr:col>
      <xdr:colOff>1876425</xdr:colOff>
      <xdr:row>197</xdr:row>
      <xdr:rowOff>1876425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198</xdr:row>
      <xdr:rowOff>76200</xdr:rowOff>
    </xdr:from>
    <xdr:to>
      <xdr:col>1</xdr:col>
      <xdr:colOff>1876425</xdr:colOff>
      <xdr:row>198</xdr:row>
      <xdr:rowOff>1876425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199</xdr:row>
      <xdr:rowOff>76200</xdr:rowOff>
    </xdr:from>
    <xdr:to>
      <xdr:col>1</xdr:col>
      <xdr:colOff>1876425</xdr:colOff>
      <xdr:row>199</xdr:row>
      <xdr:rowOff>1876425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200</xdr:row>
      <xdr:rowOff>76200</xdr:rowOff>
    </xdr:from>
    <xdr:to>
      <xdr:col>1</xdr:col>
      <xdr:colOff>1876425</xdr:colOff>
      <xdr:row>200</xdr:row>
      <xdr:rowOff>1876425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201</xdr:row>
      <xdr:rowOff>76200</xdr:rowOff>
    </xdr:from>
    <xdr:to>
      <xdr:col>1</xdr:col>
      <xdr:colOff>1876425</xdr:colOff>
      <xdr:row>201</xdr:row>
      <xdr:rowOff>1876425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202</xdr:row>
      <xdr:rowOff>76200</xdr:rowOff>
    </xdr:from>
    <xdr:to>
      <xdr:col>1</xdr:col>
      <xdr:colOff>1876425</xdr:colOff>
      <xdr:row>202</xdr:row>
      <xdr:rowOff>1876425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203</xdr:row>
      <xdr:rowOff>76200</xdr:rowOff>
    </xdr:from>
    <xdr:to>
      <xdr:col>1</xdr:col>
      <xdr:colOff>1876425</xdr:colOff>
      <xdr:row>203</xdr:row>
      <xdr:rowOff>1876425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204</xdr:row>
      <xdr:rowOff>76200</xdr:rowOff>
    </xdr:from>
    <xdr:to>
      <xdr:col>1</xdr:col>
      <xdr:colOff>1876425</xdr:colOff>
      <xdr:row>204</xdr:row>
      <xdr:rowOff>1876425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205</xdr:row>
      <xdr:rowOff>76200</xdr:rowOff>
    </xdr:from>
    <xdr:to>
      <xdr:col>1</xdr:col>
      <xdr:colOff>1876425</xdr:colOff>
      <xdr:row>205</xdr:row>
      <xdr:rowOff>1876425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206</xdr:row>
      <xdr:rowOff>76200</xdr:rowOff>
    </xdr:from>
    <xdr:to>
      <xdr:col>1</xdr:col>
      <xdr:colOff>1876425</xdr:colOff>
      <xdr:row>206</xdr:row>
      <xdr:rowOff>1876425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207</xdr:row>
      <xdr:rowOff>76200</xdr:rowOff>
    </xdr:from>
    <xdr:to>
      <xdr:col>1</xdr:col>
      <xdr:colOff>1876425</xdr:colOff>
      <xdr:row>207</xdr:row>
      <xdr:rowOff>1876425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208</xdr:row>
      <xdr:rowOff>76200</xdr:rowOff>
    </xdr:from>
    <xdr:to>
      <xdr:col>1</xdr:col>
      <xdr:colOff>1876425</xdr:colOff>
      <xdr:row>208</xdr:row>
      <xdr:rowOff>1876425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209</xdr:row>
      <xdr:rowOff>76200</xdr:rowOff>
    </xdr:from>
    <xdr:to>
      <xdr:col>1</xdr:col>
      <xdr:colOff>1876425</xdr:colOff>
      <xdr:row>209</xdr:row>
      <xdr:rowOff>1876425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210</xdr:row>
      <xdr:rowOff>76200</xdr:rowOff>
    </xdr:from>
    <xdr:to>
      <xdr:col>1</xdr:col>
      <xdr:colOff>1876425</xdr:colOff>
      <xdr:row>210</xdr:row>
      <xdr:rowOff>1876425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211</xdr:row>
      <xdr:rowOff>76200</xdr:rowOff>
    </xdr:from>
    <xdr:to>
      <xdr:col>1</xdr:col>
      <xdr:colOff>1876425</xdr:colOff>
      <xdr:row>211</xdr:row>
      <xdr:rowOff>1876425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212</xdr:row>
      <xdr:rowOff>76200</xdr:rowOff>
    </xdr:from>
    <xdr:to>
      <xdr:col>1</xdr:col>
      <xdr:colOff>1876425</xdr:colOff>
      <xdr:row>212</xdr:row>
      <xdr:rowOff>1876425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213</xdr:row>
      <xdr:rowOff>76200</xdr:rowOff>
    </xdr:from>
    <xdr:to>
      <xdr:col>1</xdr:col>
      <xdr:colOff>1876425</xdr:colOff>
      <xdr:row>213</xdr:row>
      <xdr:rowOff>1876425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214</xdr:row>
      <xdr:rowOff>76200</xdr:rowOff>
    </xdr:from>
    <xdr:to>
      <xdr:col>1</xdr:col>
      <xdr:colOff>1876425</xdr:colOff>
      <xdr:row>214</xdr:row>
      <xdr:rowOff>1876425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215</xdr:row>
      <xdr:rowOff>76200</xdr:rowOff>
    </xdr:from>
    <xdr:to>
      <xdr:col>1</xdr:col>
      <xdr:colOff>1876425</xdr:colOff>
      <xdr:row>215</xdr:row>
      <xdr:rowOff>1876425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216</xdr:row>
      <xdr:rowOff>76200</xdr:rowOff>
    </xdr:from>
    <xdr:to>
      <xdr:col>1</xdr:col>
      <xdr:colOff>1876425</xdr:colOff>
      <xdr:row>216</xdr:row>
      <xdr:rowOff>1876425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217</xdr:row>
      <xdr:rowOff>76200</xdr:rowOff>
    </xdr:from>
    <xdr:to>
      <xdr:col>1</xdr:col>
      <xdr:colOff>1876425</xdr:colOff>
      <xdr:row>217</xdr:row>
      <xdr:rowOff>1876425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218</xdr:row>
      <xdr:rowOff>76200</xdr:rowOff>
    </xdr:from>
    <xdr:to>
      <xdr:col>1</xdr:col>
      <xdr:colOff>1876425</xdr:colOff>
      <xdr:row>218</xdr:row>
      <xdr:rowOff>1876425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219</xdr:row>
      <xdr:rowOff>76200</xdr:rowOff>
    </xdr:from>
    <xdr:to>
      <xdr:col>1</xdr:col>
      <xdr:colOff>1876425</xdr:colOff>
      <xdr:row>219</xdr:row>
      <xdr:rowOff>1876425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220</xdr:row>
      <xdr:rowOff>76200</xdr:rowOff>
    </xdr:from>
    <xdr:to>
      <xdr:col>1</xdr:col>
      <xdr:colOff>1876425</xdr:colOff>
      <xdr:row>220</xdr:row>
      <xdr:rowOff>1876425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221</xdr:row>
      <xdr:rowOff>76200</xdr:rowOff>
    </xdr:from>
    <xdr:to>
      <xdr:col>1</xdr:col>
      <xdr:colOff>1876425</xdr:colOff>
      <xdr:row>221</xdr:row>
      <xdr:rowOff>1876425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222</xdr:row>
      <xdr:rowOff>76200</xdr:rowOff>
    </xdr:from>
    <xdr:to>
      <xdr:col>1</xdr:col>
      <xdr:colOff>1876425</xdr:colOff>
      <xdr:row>222</xdr:row>
      <xdr:rowOff>1876425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223</xdr:row>
      <xdr:rowOff>76200</xdr:rowOff>
    </xdr:from>
    <xdr:to>
      <xdr:col>1</xdr:col>
      <xdr:colOff>1876425</xdr:colOff>
      <xdr:row>223</xdr:row>
      <xdr:rowOff>1876425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224</xdr:row>
      <xdr:rowOff>76200</xdr:rowOff>
    </xdr:from>
    <xdr:to>
      <xdr:col>1</xdr:col>
      <xdr:colOff>1876425</xdr:colOff>
      <xdr:row>224</xdr:row>
      <xdr:rowOff>1876425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225</xdr:row>
      <xdr:rowOff>76200</xdr:rowOff>
    </xdr:from>
    <xdr:to>
      <xdr:col>1</xdr:col>
      <xdr:colOff>1876425</xdr:colOff>
      <xdr:row>225</xdr:row>
      <xdr:rowOff>1876425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226</xdr:row>
      <xdr:rowOff>76200</xdr:rowOff>
    </xdr:from>
    <xdr:to>
      <xdr:col>1</xdr:col>
      <xdr:colOff>1876425</xdr:colOff>
      <xdr:row>226</xdr:row>
      <xdr:rowOff>1876425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227</xdr:row>
      <xdr:rowOff>76200</xdr:rowOff>
    </xdr:from>
    <xdr:to>
      <xdr:col>1</xdr:col>
      <xdr:colOff>1876425</xdr:colOff>
      <xdr:row>227</xdr:row>
      <xdr:rowOff>1876425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228</xdr:row>
      <xdr:rowOff>76200</xdr:rowOff>
    </xdr:from>
    <xdr:to>
      <xdr:col>1</xdr:col>
      <xdr:colOff>1876425</xdr:colOff>
      <xdr:row>228</xdr:row>
      <xdr:rowOff>1876425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229</xdr:row>
      <xdr:rowOff>76200</xdr:rowOff>
    </xdr:from>
    <xdr:to>
      <xdr:col>1</xdr:col>
      <xdr:colOff>1876425</xdr:colOff>
      <xdr:row>229</xdr:row>
      <xdr:rowOff>1876425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230</xdr:row>
      <xdr:rowOff>76200</xdr:rowOff>
    </xdr:from>
    <xdr:to>
      <xdr:col>1</xdr:col>
      <xdr:colOff>1876425</xdr:colOff>
      <xdr:row>230</xdr:row>
      <xdr:rowOff>1876425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231</xdr:row>
      <xdr:rowOff>76200</xdr:rowOff>
    </xdr:from>
    <xdr:to>
      <xdr:col>1</xdr:col>
      <xdr:colOff>1876425</xdr:colOff>
      <xdr:row>231</xdr:row>
      <xdr:rowOff>1876425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232</xdr:row>
      <xdr:rowOff>76200</xdr:rowOff>
    </xdr:from>
    <xdr:to>
      <xdr:col>1</xdr:col>
      <xdr:colOff>1876425</xdr:colOff>
      <xdr:row>232</xdr:row>
      <xdr:rowOff>1876425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233</xdr:row>
      <xdr:rowOff>76200</xdr:rowOff>
    </xdr:from>
    <xdr:to>
      <xdr:col>1</xdr:col>
      <xdr:colOff>1876425</xdr:colOff>
      <xdr:row>233</xdr:row>
      <xdr:rowOff>1876425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234</xdr:row>
      <xdr:rowOff>76200</xdr:rowOff>
    </xdr:from>
    <xdr:to>
      <xdr:col>1</xdr:col>
      <xdr:colOff>1876425</xdr:colOff>
      <xdr:row>234</xdr:row>
      <xdr:rowOff>1876425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235</xdr:row>
      <xdr:rowOff>76200</xdr:rowOff>
    </xdr:from>
    <xdr:to>
      <xdr:col>1</xdr:col>
      <xdr:colOff>1876425</xdr:colOff>
      <xdr:row>235</xdr:row>
      <xdr:rowOff>1876425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236</xdr:row>
      <xdr:rowOff>76200</xdr:rowOff>
    </xdr:from>
    <xdr:to>
      <xdr:col>1</xdr:col>
      <xdr:colOff>1876425</xdr:colOff>
      <xdr:row>236</xdr:row>
      <xdr:rowOff>1876425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237</xdr:row>
      <xdr:rowOff>76200</xdr:rowOff>
    </xdr:from>
    <xdr:to>
      <xdr:col>1</xdr:col>
      <xdr:colOff>1876425</xdr:colOff>
      <xdr:row>237</xdr:row>
      <xdr:rowOff>1876425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238</xdr:row>
      <xdr:rowOff>76200</xdr:rowOff>
    </xdr:from>
    <xdr:to>
      <xdr:col>1</xdr:col>
      <xdr:colOff>1876425</xdr:colOff>
      <xdr:row>238</xdr:row>
      <xdr:rowOff>1876425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239</xdr:row>
      <xdr:rowOff>76200</xdr:rowOff>
    </xdr:from>
    <xdr:to>
      <xdr:col>1</xdr:col>
      <xdr:colOff>1876425</xdr:colOff>
      <xdr:row>239</xdr:row>
      <xdr:rowOff>1876425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240</xdr:row>
      <xdr:rowOff>76200</xdr:rowOff>
    </xdr:from>
    <xdr:to>
      <xdr:col>1</xdr:col>
      <xdr:colOff>1876425</xdr:colOff>
      <xdr:row>240</xdr:row>
      <xdr:rowOff>1876425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241</xdr:row>
      <xdr:rowOff>76200</xdr:rowOff>
    </xdr:from>
    <xdr:to>
      <xdr:col>1</xdr:col>
      <xdr:colOff>1876425</xdr:colOff>
      <xdr:row>241</xdr:row>
      <xdr:rowOff>1876425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242</xdr:row>
      <xdr:rowOff>76200</xdr:rowOff>
    </xdr:from>
    <xdr:to>
      <xdr:col>1</xdr:col>
      <xdr:colOff>1876425</xdr:colOff>
      <xdr:row>242</xdr:row>
      <xdr:rowOff>1876425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243</xdr:row>
      <xdr:rowOff>76200</xdr:rowOff>
    </xdr:from>
    <xdr:to>
      <xdr:col>1</xdr:col>
      <xdr:colOff>1876425</xdr:colOff>
      <xdr:row>243</xdr:row>
      <xdr:rowOff>1876425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244</xdr:row>
      <xdr:rowOff>76200</xdr:rowOff>
    </xdr:from>
    <xdr:to>
      <xdr:col>1</xdr:col>
      <xdr:colOff>1876425</xdr:colOff>
      <xdr:row>244</xdr:row>
      <xdr:rowOff>1876425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245</xdr:row>
      <xdr:rowOff>76200</xdr:rowOff>
    </xdr:from>
    <xdr:to>
      <xdr:col>1</xdr:col>
      <xdr:colOff>1876425</xdr:colOff>
      <xdr:row>245</xdr:row>
      <xdr:rowOff>1876425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246</xdr:row>
      <xdr:rowOff>76200</xdr:rowOff>
    </xdr:from>
    <xdr:to>
      <xdr:col>1</xdr:col>
      <xdr:colOff>1876425</xdr:colOff>
      <xdr:row>246</xdr:row>
      <xdr:rowOff>1876425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247</xdr:row>
      <xdr:rowOff>76200</xdr:rowOff>
    </xdr:from>
    <xdr:to>
      <xdr:col>1</xdr:col>
      <xdr:colOff>1876425</xdr:colOff>
      <xdr:row>247</xdr:row>
      <xdr:rowOff>1876425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248</xdr:row>
      <xdr:rowOff>76200</xdr:rowOff>
    </xdr:from>
    <xdr:to>
      <xdr:col>1</xdr:col>
      <xdr:colOff>1876425</xdr:colOff>
      <xdr:row>248</xdr:row>
      <xdr:rowOff>1876425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249</xdr:row>
      <xdr:rowOff>76200</xdr:rowOff>
    </xdr:from>
    <xdr:to>
      <xdr:col>1</xdr:col>
      <xdr:colOff>1876425</xdr:colOff>
      <xdr:row>249</xdr:row>
      <xdr:rowOff>1876425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250</xdr:row>
      <xdr:rowOff>76200</xdr:rowOff>
    </xdr:from>
    <xdr:to>
      <xdr:col>1</xdr:col>
      <xdr:colOff>1876425</xdr:colOff>
      <xdr:row>250</xdr:row>
      <xdr:rowOff>1876425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251</xdr:row>
      <xdr:rowOff>76200</xdr:rowOff>
    </xdr:from>
    <xdr:to>
      <xdr:col>1</xdr:col>
      <xdr:colOff>1876425</xdr:colOff>
      <xdr:row>251</xdr:row>
      <xdr:rowOff>1876425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252</xdr:row>
      <xdr:rowOff>76200</xdr:rowOff>
    </xdr:from>
    <xdr:to>
      <xdr:col>1</xdr:col>
      <xdr:colOff>1876425</xdr:colOff>
      <xdr:row>252</xdr:row>
      <xdr:rowOff>1876425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253</xdr:row>
      <xdr:rowOff>76200</xdr:rowOff>
    </xdr:from>
    <xdr:to>
      <xdr:col>1</xdr:col>
      <xdr:colOff>1876425</xdr:colOff>
      <xdr:row>253</xdr:row>
      <xdr:rowOff>1876425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254</xdr:row>
      <xdr:rowOff>76200</xdr:rowOff>
    </xdr:from>
    <xdr:to>
      <xdr:col>1</xdr:col>
      <xdr:colOff>1876425</xdr:colOff>
      <xdr:row>254</xdr:row>
      <xdr:rowOff>1876425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255</xdr:row>
      <xdr:rowOff>76200</xdr:rowOff>
    </xdr:from>
    <xdr:to>
      <xdr:col>1</xdr:col>
      <xdr:colOff>1876425</xdr:colOff>
      <xdr:row>255</xdr:row>
      <xdr:rowOff>1876425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256</xdr:row>
      <xdr:rowOff>76200</xdr:rowOff>
    </xdr:from>
    <xdr:to>
      <xdr:col>1</xdr:col>
      <xdr:colOff>1876425</xdr:colOff>
      <xdr:row>256</xdr:row>
      <xdr:rowOff>1876425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257</xdr:row>
      <xdr:rowOff>76200</xdr:rowOff>
    </xdr:from>
    <xdr:to>
      <xdr:col>1</xdr:col>
      <xdr:colOff>1876425</xdr:colOff>
      <xdr:row>257</xdr:row>
      <xdr:rowOff>1876425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258</xdr:row>
      <xdr:rowOff>76200</xdr:rowOff>
    </xdr:from>
    <xdr:to>
      <xdr:col>1</xdr:col>
      <xdr:colOff>1876425</xdr:colOff>
      <xdr:row>258</xdr:row>
      <xdr:rowOff>1876425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259</xdr:row>
      <xdr:rowOff>76200</xdr:rowOff>
    </xdr:from>
    <xdr:to>
      <xdr:col>1</xdr:col>
      <xdr:colOff>1876425</xdr:colOff>
      <xdr:row>259</xdr:row>
      <xdr:rowOff>1876425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260</xdr:row>
      <xdr:rowOff>76200</xdr:rowOff>
    </xdr:from>
    <xdr:to>
      <xdr:col>1</xdr:col>
      <xdr:colOff>1876425</xdr:colOff>
      <xdr:row>260</xdr:row>
      <xdr:rowOff>1876425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261</xdr:row>
      <xdr:rowOff>76200</xdr:rowOff>
    </xdr:from>
    <xdr:to>
      <xdr:col>1</xdr:col>
      <xdr:colOff>1876425</xdr:colOff>
      <xdr:row>261</xdr:row>
      <xdr:rowOff>1876425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262</xdr:row>
      <xdr:rowOff>76200</xdr:rowOff>
    </xdr:from>
    <xdr:to>
      <xdr:col>1</xdr:col>
      <xdr:colOff>1876425</xdr:colOff>
      <xdr:row>262</xdr:row>
      <xdr:rowOff>1876425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263</xdr:row>
      <xdr:rowOff>76200</xdr:rowOff>
    </xdr:from>
    <xdr:to>
      <xdr:col>1</xdr:col>
      <xdr:colOff>1876425</xdr:colOff>
      <xdr:row>263</xdr:row>
      <xdr:rowOff>1876425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264</xdr:row>
      <xdr:rowOff>76200</xdr:rowOff>
    </xdr:from>
    <xdr:to>
      <xdr:col>1</xdr:col>
      <xdr:colOff>1876425</xdr:colOff>
      <xdr:row>264</xdr:row>
      <xdr:rowOff>1876425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265</xdr:row>
      <xdr:rowOff>76200</xdr:rowOff>
    </xdr:from>
    <xdr:to>
      <xdr:col>1</xdr:col>
      <xdr:colOff>1876425</xdr:colOff>
      <xdr:row>265</xdr:row>
      <xdr:rowOff>1876425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266</xdr:row>
      <xdr:rowOff>76200</xdr:rowOff>
    </xdr:from>
    <xdr:to>
      <xdr:col>1</xdr:col>
      <xdr:colOff>1876425</xdr:colOff>
      <xdr:row>266</xdr:row>
      <xdr:rowOff>1876425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267</xdr:row>
      <xdr:rowOff>76200</xdr:rowOff>
    </xdr:from>
    <xdr:to>
      <xdr:col>1</xdr:col>
      <xdr:colOff>1876425</xdr:colOff>
      <xdr:row>267</xdr:row>
      <xdr:rowOff>1876425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268</xdr:row>
      <xdr:rowOff>76200</xdr:rowOff>
    </xdr:from>
    <xdr:to>
      <xdr:col>1</xdr:col>
      <xdr:colOff>1876425</xdr:colOff>
      <xdr:row>268</xdr:row>
      <xdr:rowOff>1876425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269</xdr:row>
      <xdr:rowOff>76200</xdr:rowOff>
    </xdr:from>
    <xdr:to>
      <xdr:col>1</xdr:col>
      <xdr:colOff>1876425</xdr:colOff>
      <xdr:row>269</xdr:row>
      <xdr:rowOff>1876425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270</xdr:row>
      <xdr:rowOff>76200</xdr:rowOff>
    </xdr:from>
    <xdr:to>
      <xdr:col>1</xdr:col>
      <xdr:colOff>1876425</xdr:colOff>
      <xdr:row>270</xdr:row>
      <xdr:rowOff>1876425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271</xdr:row>
      <xdr:rowOff>76200</xdr:rowOff>
    </xdr:from>
    <xdr:to>
      <xdr:col>1</xdr:col>
      <xdr:colOff>1876425</xdr:colOff>
      <xdr:row>271</xdr:row>
      <xdr:rowOff>1876425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272</xdr:row>
      <xdr:rowOff>76200</xdr:rowOff>
    </xdr:from>
    <xdr:to>
      <xdr:col>1</xdr:col>
      <xdr:colOff>1876425</xdr:colOff>
      <xdr:row>272</xdr:row>
      <xdr:rowOff>1876425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273</xdr:row>
      <xdr:rowOff>76200</xdr:rowOff>
    </xdr:from>
    <xdr:to>
      <xdr:col>1</xdr:col>
      <xdr:colOff>1876425</xdr:colOff>
      <xdr:row>273</xdr:row>
      <xdr:rowOff>1876425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274</xdr:row>
      <xdr:rowOff>76200</xdr:rowOff>
    </xdr:from>
    <xdr:to>
      <xdr:col>1</xdr:col>
      <xdr:colOff>1876425</xdr:colOff>
      <xdr:row>274</xdr:row>
      <xdr:rowOff>1876425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276</xdr:row>
      <xdr:rowOff>76200</xdr:rowOff>
    </xdr:from>
    <xdr:to>
      <xdr:col>1</xdr:col>
      <xdr:colOff>1876425</xdr:colOff>
      <xdr:row>276</xdr:row>
      <xdr:rowOff>1876425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277</xdr:row>
      <xdr:rowOff>76200</xdr:rowOff>
    </xdr:from>
    <xdr:to>
      <xdr:col>1</xdr:col>
      <xdr:colOff>1876425</xdr:colOff>
      <xdr:row>277</xdr:row>
      <xdr:rowOff>1876425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278</xdr:row>
      <xdr:rowOff>76200</xdr:rowOff>
    </xdr:from>
    <xdr:to>
      <xdr:col>1</xdr:col>
      <xdr:colOff>1876425</xdr:colOff>
      <xdr:row>278</xdr:row>
      <xdr:rowOff>1876425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279</xdr:row>
      <xdr:rowOff>76200</xdr:rowOff>
    </xdr:from>
    <xdr:to>
      <xdr:col>1</xdr:col>
      <xdr:colOff>1876425</xdr:colOff>
      <xdr:row>279</xdr:row>
      <xdr:rowOff>1876425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280</xdr:row>
      <xdr:rowOff>76200</xdr:rowOff>
    </xdr:from>
    <xdr:to>
      <xdr:col>1</xdr:col>
      <xdr:colOff>1876425</xdr:colOff>
      <xdr:row>280</xdr:row>
      <xdr:rowOff>1876425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281</xdr:row>
      <xdr:rowOff>76200</xdr:rowOff>
    </xdr:from>
    <xdr:to>
      <xdr:col>1</xdr:col>
      <xdr:colOff>1876425</xdr:colOff>
      <xdr:row>281</xdr:row>
      <xdr:rowOff>1876425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282</xdr:row>
      <xdr:rowOff>76200</xdr:rowOff>
    </xdr:from>
    <xdr:to>
      <xdr:col>1</xdr:col>
      <xdr:colOff>1876425</xdr:colOff>
      <xdr:row>282</xdr:row>
      <xdr:rowOff>1876425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283</xdr:row>
      <xdr:rowOff>76200</xdr:rowOff>
    </xdr:from>
    <xdr:to>
      <xdr:col>1</xdr:col>
      <xdr:colOff>1876425</xdr:colOff>
      <xdr:row>283</xdr:row>
      <xdr:rowOff>1876425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284</xdr:row>
      <xdr:rowOff>76200</xdr:rowOff>
    </xdr:from>
    <xdr:to>
      <xdr:col>1</xdr:col>
      <xdr:colOff>1876425</xdr:colOff>
      <xdr:row>284</xdr:row>
      <xdr:rowOff>1876425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  <xdr:twoCellAnchor>
    <xdr:from>
      <xdr:col>1</xdr:col>
      <xdr:colOff>76200</xdr:colOff>
      <xdr:row>285</xdr:row>
      <xdr:rowOff>76200</xdr:rowOff>
    </xdr:from>
    <xdr:to>
      <xdr:col>1</xdr:col>
      <xdr:colOff>1876425</xdr:colOff>
      <xdr:row>285</xdr:row>
      <xdr:rowOff>1876425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  <a:ln w="9525">
          <a:solidFill>
            <a:srgbClr val="FFFFFF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 fitToPage="1"/>
  </sheetPr>
  <dimension ref="A1:K286"/>
  <sheetViews>
    <sheetView tabSelected="1" workbookViewId="0">
      <pane ySplit="2" topLeftCell="A284" activePane="bottomLeft" state="frozenSplit"/>
      <selection pane="bottomLeft" activeCell="M284" sqref="M284"/>
    </sheetView>
  </sheetViews>
  <sheetFormatPr defaultColWidth="10.5" defaultRowHeight="11.45" customHeight="1"/>
  <cols>
    <col min="1" max="1" width="8.1640625" style="1" customWidth="1"/>
    <col min="2" max="2" width="33.83203125" style="1" customWidth="1"/>
    <col min="3" max="3" width="9.6640625" style="1" customWidth="1"/>
    <col min="4" max="4" width="16.33203125" style="1" customWidth="1"/>
    <col min="5" max="5" width="37.33203125" style="1" customWidth="1"/>
    <col min="6" max="6" width="11.6640625" style="1" customWidth="1"/>
    <col min="7" max="7" width="12.83203125" style="1" customWidth="1"/>
    <col min="8" max="8" width="10.5" style="1" customWidth="1"/>
    <col min="9" max="9" width="14.33203125" style="1" customWidth="1"/>
    <col min="10" max="10" width="12.33203125" style="1" customWidth="1"/>
    <col min="11" max="11" width="14.33203125" style="1" customWidth="1"/>
  </cols>
  <sheetData>
    <row r="1" spans="1:10" ht="12.95" customHeight="1">
      <c r="A1" s="2" t="s">
        <v>0</v>
      </c>
    </row>
    <row r="2" spans="1:10" ht="38.1" customHeight="1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</row>
    <row r="3" spans="1:10" s="1" customFormat="1" ht="165.95" customHeight="1">
      <c r="A3" s="4">
        <v>1</v>
      </c>
      <c r="B3" s="5" t="s">
        <v>11</v>
      </c>
      <c r="C3" s="12" t="str">
        <f>HYPERLINK("http://7flowers-decor.ru/upload/1c_catalog/import_files/4606500355471.jpg")</f>
        <v>http://7flowers-decor.ru/upload/1c_catalog/import_files/4606500355471.jpg</v>
      </c>
      <c r="D3" s="4">
        <v>4606500355471</v>
      </c>
      <c r="E3" s="7" t="s">
        <v>12</v>
      </c>
      <c r="F3" s="8"/>
      <c r="G3" s="4">
        <v>1</v>
      </c>
      <c r="H3" s="4">
        <v>24</v>
      </c>
      <c r="I3" s="9">
        <v>522</v>
      </c>
      <c r="J3" s="13"/>
    </row>
    <row r="4" spans="1:10" s="1" customFormat="1" ht="165.95" customHeight="1">
      <c r="A4" s="4">
        <v>2</v>
      </c>
      <c r="B4" s="5" t="s">
        <v>11</v>
      </c>
      <c r="C4" s="12" t="str">
        <f>HYPERLINK("http://7flowers-decor.ru/upload/1c_catalog/import_files/4606500297856.jpg")</f>
        <v>http://7flowers-decor.ru/upload/1c_catalog/import_files/4606500297856.jpg</v>
      </c>
      <c r="D4" s="4">
        <v>4606500297856</v>
      </c>
      <c r="E4" s="7" t="s">
        <v>13</v>
      </c>
      <c r="F4" s="8" t="s">
        <v>14</v>
      </c>
      <c r="G4" s="4">
        <v>1</v>
      </c>
      <c r="H4" s="4">
        <v>72</v>
      </c>
      <c r="I4" s="9">
        <v>194</v>
      </c>
      <c r="J4" s="13"/>
    </row>
    <row r="5" spans="1:10" s="1" customFormat="1" ht="165.95" customHeight="1">
      <c r="A5" s="4">
        <v>3</v>
      </c>
      <c r="B5" s="5" t="s">
        <v>11</v>
      </c>
      <c r="C5" s="12" t="str">
        <f>HYPERLINK("http://7flowers-decor.ru/upload/1c_catalog/import_files/4606500297863.jpg")</f>
        <v>http://7flowers-decor.ru/upload/1c_catalog/import_files/4606500297863.jpg</v>
      </c>
      <c r="D5" s="4">
        <v>4606500297863</v>
      </c>
      <c r="E5" s="7" t="s">
        <v>13</v>
      </c>
      <c r="F5" s="8" t="s">
        <v>15</v>
      </c>
      <c r="G5" s="4">
        <v>1</v>
      </c>
      <c r="H5" s="4">
        <v>72</v>
      </c>
      <c r="I5" s="9">
        <v>194</v>
      </c>
      <c r="J5" s="13"/>
    </row>
    <row r="6" spans="1:10" s="1" customFormat="1" ht="165.95" customHeight="1">
      <c r="A6" s="4">
        <v>4</v>
      </c>
      <c r="B6" s="5" t="s">
        <v>11</v>
      </c>
      <c r="C6" s="12" t="str">
        <f>HYPERLINK("http://7flowers-decor.ru/upload/1c_catalog/import_files/4606500297894.jpg")</f>
        <v>http://7flowers-decor.ru/upload/1c_catalog/import_files/4606500297894.jpg</v>
      </c>
      <c r="D6" s="4">
        <v>4606500297894</v>
      </c>
      <c r="E6" s="7" t="s">
        <v>13</v>
      </c>
      <c r="F6" s="8" t="s">
        <v>16</v>
      </c>
      <c r="G6" s="4">
        <v>1</v>
      </c>
      <c r="H6" s="4">
        <v>72</v>
      </c>
      <c r="I6" s="9">
        <v>194</v>
      </c>
      <c r="J6" s="13"/>
    </row>
    <row r="7" spans="1:10" s="1" customFormat="1" ht="165.95" customHeight="1">
      <c r="A7" s="4">
        <v>5</v>
      </c>
      <c r="B7" s="5" t="s">
        <v>11</v>
      </c>
      <c r="C7" s="12" t="str">
        <f>HYPERLINK("http://7flowers-decor.ru/upload/1c_catalog/import_files/4606500297924.jpg")</f>
        <v>http://7flowers-decor.ru/upload/1c_catalog/import_files/4606500297924.jpg</v>
      </c>
      <c r="D7" s="4">
        <v>4606500297924</v>
      </c>
      <c r="E7" s="7" t="s">
        <v>13</v>
      </c>
      <c r="F7" s="8" t="s">
        <v>17</v>
      </c>
      <c r="G7" s="4">
        <v>1</v>
      </c>
      <c r="H7" s="4">
        <v>72</v>
      </c>
      <c r="I7" s="9">
        <v>194</v>
      </c>
      <c r="J7" s="13"/>
    </row>
    <row r="8" spans="1:10" s="1" customFormat="1" ht="165.95" customHeight="1">
      <c r="A8" s="4">
        <v>6</v>
      </c>
      <c r="B8" s="5" t="s">
        <v>11</v>
      </c>
      <c r="C8" s="12" t="str">
        <f>HYPERLINK("http://7flowers-decor.ru/upload/1c_catalog/import_files/4606500297931.jpg")</f>
        <v>http://7flowers-decor.ru/upload/1c_catalog/import_files/4606500297931.jpg</v>
      </c>
      <c r="D8" s="4">
        <v>4606500297931</v>
      </c>
      <c r="E8" s="7" t="s">
        <v>18</v>
      </c>
      <c r="F8" s="8" t="s">
        <v>14</v>
      </c>
      <c r="G8" s="4">
        <v>1</v>
      </c>
      <c r="H8" s="4">
        <v>72</v>
      </c>
      <c r="I8" s="9">
        <v>200</v>
      </c>
      <c r="J8" s="13"/>
    </row>
    <row r="9" spans="1:10" s="1" customFormat="1" ht="165.95" customHeight="1">
      <c r="A9" s="4">
        <v>7</v>
      </c>
      <c r="B9" s="5" t="s">
        <v>11</v>
      </c>
      <c r="C9" s="12" t="str">
        <f>HYPERLINK("http://7flowers-decor.ru/upload/1c_catalog/import_files/4606500297993.jpg")</f>
        <v>http://7flowers-decor.ru/upload/1c_catalog/import_files/4606500297993.jpg</v>
      </c>
      <c r="D9" s="4">
        <v>4606500297993</v>
      </c>
      <c r="E9" s="7" t="s">
        <v>18</v>
      </c>
      <c r="F9" s="8" t="s">
        <v>19</v>
      </c>
      <c r="G9" s="4">
        <v>1</v>
      </c>
      <c r="H9" s="4">
        <v>72</v>
      </c>
      <c r="I9" s="9">
        <v>200</v>
      </c>
      <c r="J9" s="13"/>
    </row>
    <row r="10" spans="1:10" s="1" customFormat="1" ht="165.95" customHeight="1">
      <c r="A10" s="4">
        <v>8</v>
      </c>
      <c r="B10" s="5" t="s">
        <v>11</v>
      </c>
      <c r="C10" s="12" t="str">
        <f>HYPERLINK("http://7flowers-decor.ru/upload/1c_catalog/import_files/4606500359356.jpg")</f>
        <v>http://7flowers-decor.ru/upload/1c_catalog/import_files/4606500359356.jpg</v>
      </c>
      <c r="D10" s="4">
        <v>4606500359356</v>
      </c>
      <c r="E10" s="7" t="s">
        <v>20</v>
      </c>
      <c r="F10" s="8" t="s">
        <v>19</v>
      </c>
      <c r="G10" s="4">
        <v>1</v>
      </c>
      <c r="H10" s="4">
        <v>72</v>
      </c>
      <c r="I10" s="9">
        <v>151</v>
      </c>
      <c r="J10" s="13"/>
    </row>
    <row r="11" spans="1:10" s="1" customFormat="1" ht="165.95" customHeight="1">
      <c r="A11" s="4">
        <v>9</v>
      </c>
      <c r="B11" s="5" t="s">
        <v>11</v>
      </c>
      <c r="C11" s="12" t="str">
        <f>HYPERLINK("http://7flowers-decor.ru/upload/1c_catalog/import_files/4606500359363.jpg")</f>
        <v>http://7flowers-decor.ru/upload/1c_catalog/import_files/4606500359363.jpg</v>
      </c>
      <c r="D11" s="4">
        <v>4606500359363</v>
      </c>
      <c r="E11" s="7" t="s">
        <v>20</v>
      </c>
      <c r="F11" s="8" t="s">
        <v>14</v>
      </c>
      <c r="G11" s="4">
        <v>1</v>
      </c>
      <c r="H11" s="4">
        <v>72</v>
      </c>
      <c r="I11" s="9">
        <v>151</v>
      </c>
      <c r="J11" s="13"/>
    </row>
    <row r="12" spans="1:10" s="1" customFormat="1" ht="165.95" customHeight="1">
      <c r="A12" s="4">
        <v>10</v>
      </c>
      <c r="B12" s="5" t="s">
        <v>11</v>
      </c>
      <c r="C12" s="12" t="str">
        <f>HYPERLINK("http://7flowers-decor.ru/upload/1c_catalog/import_files/4606500359400.jpg")</f>
        <v>http://7flowers-decor.ru/upload/1c_catalog/import_files/4606500359400.jpg</v>
      </c>
      <c r="D12" s="4">
        <v>4606500359400</v>
      </c>
      <c r="E12" s="7" t="s">
        <v>21</v>
      </c>
      <c r="F12" s="8" t="s">
        <v>15</v>
      </c>
      <c r="G12" s="4">
        <v>1</v>
      </c>
      <c r="H12" s="4">
        <v>72</v>
      </c>
      <c r="I12" s="9">
        <v>138</v>
      </c>
      <c r="J12" s="13"/>
    </row>
    <row r="13" spans="1:10" s="1" customFormat="1" ht="165.95" customHeight="1">
      <c r="A13" s="4">
        <v>11</v>
      </c>
      <c r="B13" s="5" t="s">
        <v>11</v>
      </c>
      <c r="C13" s="12" t="str">
        <f>HYPERLINK("http://7flowers-decor.ru/upload/1c_catalog/import_files/4606500359431.jpg")</f>
        <v>http://7flowers-decor.ru/upload/1c_catalog/import_files/4606500359431.jpg</v>
      </c>
      <c r="D13" s="4">
        <v>4606500359431</v>
      </c>
      <c r="E13" s="7" t="s">
        <v>21</v>
      </c>
      <c r="F13" s="8" t="s">
        <v>22</v>
      </c>
      <c r="G13" s="4">
        <v>1</v>
      </c>
      <c r="H13" s="4">
        <v>72</v>
      </c>
      <c r="I13" s="9">
        <v>138</v>
      </c>
      <c r="J13" s="13"/>
    </row>
    <row r="14" spans="1:10" s="1" customFormat="1" ht="165.95" customHeight="1">
      <c r="A14" s="4">
        <v>12</v>
      </c>
      <c r="B14" s="5" t="s">
        <v>11</v>
      </c>
      <c r="C14" s="12" t="str">
        <f>HYPERLINK("http://7flowers-decor.ru/upload/1c_catalog/import_files/4606500359288.jpg")</f>
        <v>http://7flowers-decor.ru/upload/1c_catalog/import_files/4606500359288.jpg</v>
      </c>
      <c r="D14" s="4">
        <v>4606500359288</v>
      </c>
      <c r="E14" s="7" t="s">
        <v>23</v>
      </c>
      <c r="F14" s="8" t="s">
        <v>15</v>
      </c>
      <c r="G14" s="4">
        <v>1</v>
      </c>
      <c r="H14" s="4">
        <v>72</v>
      </c>
      <c r="I14" s="9">
        <v>151</v>
      </c>
      <c r="J14" s="13"/>
    </row>
    <row r="15" spans="1:10" s="1" customFormat="1" ht="165.95" customHeight="1">
      <c r="A15" s="4">
        <v>13</v>
      </c>
      <c r="B15" s="5" t="s">
        <v>11</v>
      </c>
      <c r="C15" s="12" t="str">
        <f>HYPERLINK("http://7flowers-decor.ru/upload/1c_catalog/import_files/4606500380497.jpg")</f>
        <v>http://7flowers-decor.ru/upload/1c_catalog/import_files/4606500380497.jpg</v>
      </c>
      <c r="D15" s="4">
        <v>4606500380497</v>
      </c>
      <c r="E15" s="7" t="s">
        <v>24</v>
      </c>
      <c r="F15" s="8" t="s">
        <v>25</v>
      </c>
      <c r="G15" s="4">
        <v>1</v>
      </c>
      <c r="H15" s="4">
        <v>80</v>
      </c>
      <c r="I15" s="9">
        <v>159</v>
      </c>
      <c r="J15" s="13"/>
    </row>
    <row r="16" spans="1:10" s="1" customFormat="1" ht="165.95" customHeight="1">
      <c r="A16" s="4">
        <v>14</v>
      </c>
      <c r="B16" s="5" t="s">
        <v>11</v>
      </c>
      <c r="C16" s="12" t="str">
        <f>HYPERLINK("http://7flowers-decor.ru/upload/1c_catalog/import_files/4606500380510.jpg")</f>
        <v>http://7flowers-decor.ru/upload/1c_catalog/import_files/4606500380510.jpg</v>
      </c>
      <c r="D16" s="4">
        <v>4606500380510</v>
      </c>
      <c r="E16" s="7" t="s">
        <v>24</v>
      </c>
      <c r="F16" s="8" t="s">
        <v>26</v>
      </c>
      <c r="G16" s="4">
        <v>1</v>
      </c>
      <c r="H16" s="4">
        <v>80</v>
      </c>
      <c r="I16" s="9">
        <v>159</v>
      </c>
      <c r="J16" s="13"/>
    </row>
    <row r="17" spans="1:10" s="1" customFormat="1" ht="165.95" customHeight="1">
      <c r="A17" s="4">
        <v>15</v>
      </c>
      <c r="B17" s="5" t="s">
        <v>11</v>
      </c>
      <c r="C17" s="12" t="str">
        <f>HYPERLINK("http://7flowers-decor.ru/upload/1c_catalog/import_files/4606500062294.jpg")</f>
        <v>http://7flowers-decor.ru/upload/1c_catalog/import_files/4606500062294.jpg</v>
      </c>
      <c r="D17" s="4">
        <v>4606500062294</v>
      </c>
      <c r="E17" s="7" t="s">
        <v>27</v>
      </c>
      <c r="F17" s="8" t="s">
        <v>22</v>
      </c>
      <c r="G17" s="4">
        <v>1</v>
      </c>
      <c r="H17" s="4">
        <v>80</v>
      </c>
      <c r="I17" s="9">
        <v>159</v>
      </c>
      <c r="J17" s="13"/>
    </row>
    <row r="18" spans="1:10" s="1" customFormat="1" ht="165.95" customHeight="1">
      <c r="A18" s="4">
        <v>16</v>
      </c>
      <c r="B18" s="5" t="s">
        <v>11</v>
      </c>
      <c r="C18" s="12" t="str">
        <f>HYPERLINK("http://7flowers-decor.ru/upload/1c_catalog/import_files/4606500062300.jpg")</f>
        <v>http://7flowers-decor.ru/upload/1c_catalog/import_files/4606500062300.jpg</v>
      </c>
      <c r="D18" s="4">
        <v>4606500062300</v>
      </c>
      <c r="E18" s="7" t="s">
        <v>27</v>
      </c>
      <c r="F18" s="8" t="s">
        <v>15</v>
      </c>
      <c r="G18" s="4">
        <v>1</v>
      </c>
      <c r="H18" s="4">
        <v>80</v>
      </c>
      <c r="I18" s="9">
        <v>159</v>
      </c>
      <c r="J18" s="13"/>
    </row>
    <row r="19" spans="1:10" s="1" customFormat="1" ht="165.95" customHeight="1">
      <c r="A19" s="4">
        <v>17</v>
      </c>
      <c r="B19" s="5" t="s">
        <v>11</v>
      </c>
      <c r="C19" s="12" t="str">
        <f>HYPERLINK("http://7flowers-decor.ru/upload/1c_catalog/import_files/4606500173013.jpg")</f>
        <v>http://7flowers-decor.ru/upload/1c_catalog/import_files/4606500173013.jpg</v>
      </c>
      <c r="D19" s="4">
        <v>4606500173013</v>
      </c>
      <c r="E19" s="7" t="s">
        <v>27</v>
      </c>
      <c r="F19" s="8" t="s">
        <v>28</v>
      </c>
      <c r="G19" s="4">
        <v>1</v>
      </c>
      <c r="H19" s="4">
        <v>80</v>
      </c>
      <c r="I19" s="9">
        <v>159</v>
      </c>
      <c r="J19" s="13"/>
    </row>
    <row r="20" spans="1:10" s="1" customFormat="1" ht="165.95" customHeight="1">
      <c r="A20" s="4">
        <v>18</v>
      </c>
      <c r="B20" s="5" t="s">
        <v>11</v>
      </c>
      <c r="C20" s="12" t="str">
        <f>HYPERLINK("http://7flowers-decor.ru/upload/1c_catalog/import_files/4606500063062.jpg")</f>
        <v>http://7flowers-decor.ru/upload/1c_catalog/import_files/4606500063062.jpg</v>
      </c>
      <c r="D20" s="4">
        <v>4606500063062</v>
      </c>
      <c r="E20" s="7" t="s">
        <v>29</v>
      </c>
      <c r="F20" s="8" t="s">
        <v>30</v>
      </c>
      <c r="G20" s="4">
        <v>1</v>
      </c>
      <c r="H20" s="4">
        <v>64</v>
      </c>
      <c r="I20" s="9">
        <v>159</v>
      </c>
      <c r="J20" s="13"/>
    </row>
    <row r="21" spans="1:10" s="1" customFormat="1" ht="165.95" customHeight="1">
      <c r="A21" s="4">
        <v>19</v>
      </c>
      <c r="B21" s="5" t="s">
        <v>11</v>
      </c>
      <c r="C21" s="12" t="str">
        <f>HYPERLINK("http://7flowers-decor.ru/upload/1c_catalog/import_files/4606500063055.jpg")</f>
        <v>http://7flowers-decor.ru/upload/1c_catalog/import_files/4606500063055.jpg</v>
      </c>
      <c r="D21" s="4">
        <v>4606500063055</v>
      </c>
      <c r="E21" s="7" t="s">
        <v>29</v>
      </c>
      <c r="F21" s="8" t="s">
        <v>25</v>
      </c>
      <c r="G21" s="4">
        <v>1</v>
      </c>
      <c r="H21" s="4">
        <v>64</v>
      </c>
      <c r="I21" s="9">
        <v>159</v>
      </c>
      <c r="J21" s="13"/>
    </row>
    <row r="22" spans="1:10" s="1" customFormat="1" ht="165.95" customHeight="1">
      <c r="A22" s="4">
        <v>20</v>
      </c>
      <c r="B22" s="5" t="s">
        <v>11</v>
      </c>
      <c r="C22" s="12" t="str">
        <f>HYPERLINK("http://7flowers-decor.ru/upload/1c_catalog/import_files/4606500063024.jpg")</f>
        <v>http://7flowers-decor.ru/upload/1c_catalog/import_files/4606500063024.jpg</v>
      </c>
      <c r="D22" s="4">
        <v>4606500063024</v>
      </c>
      <c r="E22" s="7" t="s">
        <v>29</v>
      </c>
      <c r="F22" s="8" t="s">
        <v>26</v>
      </c>
      <c r="G22" s="4">
        <v>1</v>
      </c>
      <c r="H22" s="4">
        <v>64</v>
      </c>
      <c r="I22" s="9">
        <v>159</v>
      </c>
      <c r="J22" s="13"/>
    </row>
    <row r="23" spans="1:10" s="1" customFormat="1" ht="165.95" customHeight="1">
      <c r="A23" s="4">
        <v>21</v>
      </c>
      <c r="B23" s="5" t="s">
        <v>11</v>
      </c>
      <c r="C23" s="12" t="str">
        <f>HYPERLINK("http://7flowers-decor.ru/upload/1c_catalog/import_files/4606500063031.jpg")</f>
        <v>http://7flowers-decor.ru/upload/1c_catalog/import_files/4606500063031.jpg</v>
      </c>
      <c r="D23" s="4">
        <v>4606500063031</v>
      </c>
      <c r="E23" s="7" t="s">
        <v>29</v>
      </c>
      <c r="F23" s="8" t="s">
        <v>22</v>
      </c>
      <c r="G23" s="4">
        <v>1</v>
      </c>
      <c r="H23" s="4">
        <v>64</v>
      </c>
      <c r="I23" s="9">
        <v>159</v>
      </c>
      <c r="J23" s="13"/>
    </row>
    <row r="24" spans="1:10" s="1" customFormat="1" ht="165.95" customHeight="1">
      <c r="A24" s="4">
        <v>22</v>
      </c>
      <c r="B24" s="5" t="s">
        <v>11</v>
      </c>
      <c r="C24" s="12" t="str">
        <f>HYPERLINK("http://7flowers-decor.ru/upload/1c_catalog/import_files/4606500063017.jpg")</f>
        <v>http://7flowers-decor.ru/upload/1c_catalog/import_files/4606500063017.jpg</v>
      </c>
      <c r="D24" s="4">
        <v>4606500063017</v>
      </c>
      <c r="E24" s="7" t="s">
        <v>29</v>
      </c>
      <c r="F24" s="8" t="s">
        <v>31</v>
      </c>
      <c r="G24" s="4">
        <v>1</v>
      </c>
      <c r="H24" s="4">
        <v>64</v>
      </c>
      <c r="I24" s="9">
        <v>139</v>
      </c>
      <c r="J24" s="13"/>
    </row>
    <row r="25" spans="1:10" s="1" customFormat="1" ht="165.95" customHeight="1">
      <c r="A25" s="4">
        <v>23</v>
      </c>
      <c r="B25" s="5" t="s">
        <v>11</v>
      </c>
      <c r="C25" s="12" t="str">
        <f>HYPERLINK("http://7flowers-decor.ru/upload/1c_catalog/import_files/4606500323838.jpg")</f>
        <v>http://7flowers-decor.ru/upload/1c_catalog/import_files/4606500323838.jpg</v>
      </c>
      <c r="D25" s="4">
        <v>4606500323838</v>
      </c>
      <c r="E25" s="7" t="s">
        <v>32</v>
      </c>
      <c r="F25" s="8" t="s">
        <v>30</v>
      </c>
      <c r="G25" s="4">
        <v>1</v>
      </c>
      <c r="H25" s="4">
        <v>24</v>
      </c>
      <c r="I25" s="9">
        <v>483</v>
      </c>
      <c r="J25" s="13"/>
    </row>
    <row r="26" spans="1:10" s="1" customFormat="1" ht="165.95" customHeight="1">
      <c r="A26" s="4">
        <v>24</v>
      </c>
      <c r="B26" s="5" t="s">
        <v>11</v>
      </c>
      <c r="C26" s="12" t="str">
        <f>HYPERLINK("http://7flowers-decor.ru/upload/1c_catalog/import_files/4606500357765.jpg")</f>
        <v>http://7flowers-decor.ru/upload/1c_catalog/import_files/4606500357765.jpg</v>
      </c>
      <c r="D26" s="4">
        <v>4606500357765</v>
      </c>
      <c r="E26" s="7" t="s">
        <v>32</v>
      </c>
      <c r="F26" s="8" t="s">
        <v>33</v>
      </c>
      <c r="G26" s="4">
        <v>1</v>
      </c>
      <c r="H26" s="4">
        <v>24</v>
      </c>
      <c r="I26" s="9">
        <v>483</v>
      </c>
      <c r="J26" s="13"/>
    </row>
    <row r="27" spans="1:10" s="1" customFormat="1" ht="165.95" customHeight="1">
      <c r="A27" s="4">
        <v>25</v>
      </c>
      <c r="B27" s="5" t="s">
        <v>11</v>
      </c>
      <c r="C27" s="12" t="str">
        <f>HYPERLINK("http://7flowers-decor.ru/upload/1c_catalog/import_files/4606500323876.jpg")</f>
        <v>http://7flowers-decor.ru/upload/1c_catalog/import_files/4606500323876.jpg</v>
      </c>
      <c r="D27" s="4">
        <v>4606500323876</v>
      </c>
      <c r="E27" s="7" t="s">
        <v>32</v>
      </c>
      <c r="F27" s="8" t="s">
        <v>16</v>
      </c>
      <c r="G27" s="4">
        <v>1</v>
      </c>
      <c r="H27" s="4">
        <v>24</v>
      </c>
      <c r="I27" s="9">
        <v>483</v>
      </c>
      <c r="J27" s="13"/>
    </row>
    <row r="28" spans="1:10" s="1" customFormat="1" ht="165.95" customHeight="1">
      <c r="A28" s="4">
        <v>26</v>
      </c>
      <c r="B28" s="5" t="s">
        <v>11</v>
      </c>
      <c r="C28" s="12" t="str">
        <f>HYPERLINK("http://7flowers-decor.ru/upload/1c_catalog/import_files/4606500323821.jpg")</f>
        <v>http://7flowers-decor.ru/upload/1c_catalog/import_files/4606500323821.jpg</v>
      </c>
      <c r="D28" s="4">
        <v>4606500323821</v>
      </c>
      <c r="E28" s="7" t="s">
        <v>32</v>
      </c>
      <c r="F28" s="8" t="s">
        <v>31</v>
      </c>
      <c r="G28" s="4">
        <v>1</v>
      </c>
      <c r="H28" s="4">
        <v>24</v>
      </c>
      <c r="I28" s="9">
        <v>483</v>
      </c>
      <c r="J28" s="13"/>
    </row>
    <row r="29" spans="1:10" s="1" customFormat="1" ht="165.95" customHeight="1">
      <c r="A29" s="4">
        <v>27</v>
      </c>
      <c r="B29" s="5" t="s">
        <v>11</v>
      </c>
      <c r="C29" s="12" t="str">
        <f>HYPERLINK("http://7flowers-decor.ru/upload/1c_catalog/import_files/4606500063116.jpg")</f>
        <v>http://7flowers-decor.ru/upload/1c_catalog/import_files/4606500063116.jpg</v>
      </c>
      <c r="D29" s="4">
        <v>4606500063116</v>
      </c>
      <c r="E29" s="7" t="s">
        <v>34</v>
      </c>
      <c r="F29" s="8" t="s">
        <v>14</v>
      </c>
      <c r="G29" s="4">
        <v>1</v>
      </c>
      <c r="H29" s="4">
        <v>48</v>
      </c>
      <c r="I29" s="9">
        <v>322</v>
      </c>
      <c r="J29" s="13"/>
    </row>
    <row r="30" spans="1:10" s="1" customFormat="1" ht="165.95" customHeight="1">
      <c r="A30" s="4">
        <v>28</v>
      </c>
      <c r="B30" s="5" t="s">
        <v>11</v>
      </c>
      <c r="C30" s="12" t="str">
        <f>HYPERLINK("http://7flowers-decor.ru/upload/1c_catalog/import_files/4606500063093.jpg")</f>
        <v>http://7flowers-decor.ru/upload/1c_catalog/import_files/4606500063093.jpg</v>
      </c>
      <c r="D30" s="4">
        <v>4606500063093</v>
      </c>
      <c r="E30" s="7" t="s">
        <v>34</v>
      </c>
      <c r="F30" s="8" t="s">
        <v>26</v>
      </c>
      <c r="G30" s="4">
        <v>1</v>
      </c>
      <c r="H30" s="4">
        <v>48</v>
      </c>
      <c r="I30" s="9">
        <v>322</v>
      </c>
      <c r="J30" s="13"/>
    </row>
    <row r="31" spans="1:10" s="1" customFormat="1" ht="165.95" customHeight="1">
      <c r="A31" s="4">
        <v>29</v>
      </c>
      <c r="B31" s="5" t="s">
        <v>11</v>
      </c>
      <c r="C31" s="12" t="str">
        <f>HYPERLINK("http://7flowers-decor.ru/upload/1c_catalog/import_files/4606500323920.jpg")</f>
        <v>http://7flowers-decor.ru/upload/1c_catalog/import_files/4606500323920.jpg</v>
      </c>
      <c r="D31" s="4">
        <v>4606500323920</v>
      </c>
      <c r="E31" s="7" t="s">
        <v>35</v>
      </c>
      <c r="F31" s="8" t="s">
        <v>26</v>
      </c>
      <c r="G31" s="4">
        <v>1</v>
      </c>
      <c r="H31" s="4">
        <v>48</v>
      </c>
      <c r="I31" s="9">
        <v>368</v>
      </c>
      <c r="J31" s="13"/>
    </row>
    <row r="32" spans="1:10" s="1" customFormat="1" ht="165.95" customHeight="1">
      <c r="A32" s="4">
        <v>30</v>
      </c>
      <c r="B32" s="5" t="s">
        <v>11</v>
      </c>
      <c r="C32" s="12" t="str">
        <f>HYPERLINK("http://7flowers-decor.ru/upload/1c_catalog/import_files/4606500323937.jpg")</f>
        <v>http://7flowers-decor.ru/upload/1c_catalog/import_files/4606500323937.jpg</v>
      </c>
      <c r="D32" s="4">
        <v>4606500323937</v>
      </c>
      <c r="E32" s="7" t="s">
        <v>35</v>
      </c>
      <c r="F32" s="8" t="s">
        <v>22</v>
      </c>
      <c r="G32" s="4">
        <v>1</v>
      </c>
      <c r="H32" s="4">
        <v>48</v>
      </c>
      <c r="I32" s="9">
        <v>368</v>
      </c>
      <c r="J32" s="13"/>
    </row>
    <row r="33" spans="1:10" s="1" customFormat="1" ht="165.95" customHeight="1">
      <c r="A33" s="4">
        <v>31</v>
      </c>
      <c r="B33" s="5" t="s">
        <v>11</v>
      </c>
      <c r="C33" s="12" t="str">
        <f>HYPERLINK("http://7flowers-decor.ru/upload/1c_catalog/import_files/4606500323982.jpg")</f>
        <v>http://7flowers-decor.ru/upload/1c_catalog/import_files/4606500323982.jpg</v>
      </c>
      <c r="D33" s="4">
        <v>4606500323982</v>
      </c>
      <c r="E33" s="7" t="s">
        <v>35</v>
      </c>
      <c r="F33" s="8" t="s">
        <v>36</v>
      </c>
      <c r="G33" s="4">
        <v>1</v>
      </c>
      <c r="H33" s="4">
        <v>48</v>
      </c>
      <c r="I33" s="9">
        <v>320</v>
      </c>
      <c r="J33" s="13"/>
    </row>
    <row r="34" spans="1:10" s="1" customFormat="1" ht="165.95" customHeight="1">
      <c r="A34" s="4">
        <v>32</v>
      </c>
      <c r="B34" s="5" t="s">
        <v>11</v>
      </c>
      <c r="C34" s="12" t="str">
        <f>HYPERLINK("http://7flowers-decor.ru/upload/1c_catalog/import_files/4606500324002.jpg")</f>
        <v>http://7flowers-decor.ru/upload/1c_catalog/import_files/4606500324002.jpg</v>
      </c>
      <c r="D34" s="4">
        <v>4606500324002</v>
      </c>
      <c r="E34" s="7" t="s">
        <v>37</v>
      </c>
      <c r="F34" s="8" t="s">
        <v>38</v>
      </c>
      <c r="G34" s="4">
        <v>1</v>
      </c>
      <c r="H34" s="4">
        <v>50</v>
      </c>
      <c r="I34" s="9">
        <v>190</v>
      </c>
      <c r="J34" s="13"/>
    </row>
    <row r="35" spans="1:10" s="1" customFormat="1" ht="165.95" customHeight="1">
      <c r="A35" s="4">
        <v>33</v>
      </c>
      <c r="B35" s="5" t="s">
        <v>11</v>
      </c>
      <c r="C35" s="12" t="str">
        <f>HYPERLINK("http://7flowers-decor.ru/upload/1c_catalog/import_files/4606500324019.jpg")</f>
        <v>http://7flowers-decor.ru/upload/1c_catalog/import_files/4606500324019.jpg</v>
      </c>
      <c r="D35" s="4">
        <v>4606500324019</v>
      </c>
      <c r="E35" s="7" t="s">
        <v>37</v>
      </c>
      <c r="F35" s="8" t="s">
        <v>22</v>
      </c>
      <c r="G35" s="4">
        <v>1</v>
      </c>
      <c r="H35" s="4">
        <v>50</v>
      </c>
      <c r="I35" s="9">
        <v>194</v>
      </c>
      <c r="J35" s="13"/>
    </row>
    <row r="36" spans="1:10" s="1" customFormat="1" ht="165.95" customHeight="1">
      <c r="A36" s="4">
        <v>34</v>
      </c>
      <c r="B36" s="5" t="s">
        <v>11</v>
      </c>
      <c r="C36" s="12" t="str">
        <f>HYPERLINK("http://7flowers-decor.ru/upload/1c_catalog/import_files/4606500323999.jpg")</f>
        <v>http://7flowers-decor.ru/upload/1c_catalog/import_files/4606500323999.jpg</v>
      </c>
      <c r="D36" s="4">
        <v>4606500323999</v>
      </c>
      <c r="E36" s="7" t="s">
        <v>37</v>
      </c>
      <c r="F36" s="8" t="s">
        <v>25</v>
      </c>
      <c r="G36" s="4">
        <v>1</v>
      </c>
      <c r="H36" s="4">
        <v>50</v>
      </c>
      <c r="I36" s="9">
        <v>219</v>
      </c>
      <c r="J36" s="13"/>
    </row>
    <row r="37" spans="1:10" s="1" customFormat="1" ht="165.95" customHeight="1">
      <c r="A37" s="4">
        <v>35</v>
      </c>
      <c r="B37" s="5" t="s">
        <v>11</v>
      </c>
      <c r="C37" s="12" t="str">
        <f>HYPERLINK("http://7flowers-decor.ru/upload/1c_catalog/import_files/4606500324026.jpg")</f>
        <v>http://7flowers-decor.ru/upload/1c_catalog/import_files/4606500324026.jpg</v>
      </c>
      <c r="D37" s="4">
        <v>4606500324026</v>
      </c>
      <c r="E37" s="7" t="s">
        <v>37</v>
      </c>
      <c r="F37" s="8" t="s">
        <v>39</v>
      </c>
      <c r="G37" s="4">
        <v>1</v>
      </c>
      <c r="H37" s="4">
        <v>50</v>
      </c>
      <c r="I37" s="9">
        <v>219</v>
      </c>
      <c r="J37" s="13"/>
    </row>
    <row r="38" spans="1:10" s="1" customFormat="1" ht="165.95" customHeight="1">
      <c r="A38" s="4">
        <v>36</v>
      </c>
      <c r="B38" s="5" t="s">
        <v>11</v>
      </c>
      <c r="C38" s="12" t="str">
        <f>HYPERLINK("http://7flowers-decor.ru/upload/1c_catalog/import_files/4606500062980.jpg")</f>
        <v>http://7flowers-decor.ru/upload/1c_catalog/import_files/4606500062980.jpg</v>
      </c>
      <c r="D38" s="4">
        <v>4606500062980</v>
      </c>
      <c r="E38" s="7" t="s">
        <v>40</v>
      </c>
      <c r="F38" s="8" t="s">
        <v>25</v>
      </c>
      <c r="G38" s="4">
        <v>1</v>
      </c>
      <c r="H38" s="4">
        <v>80</v>
      </c>
      <c r="I38" s="9">
        <v>397</v>
      </c>
      <c r="J38" s="13"/>
    </row>
    <row r="39" spans="1:10" s="1" customFormat="1" ht="165.95" customHeight="1">
      <c r="A39" s="4">
        <v>37</v>
      </c>
      <c r="B39" s="5" t="s">
        <v>11</v>
      </c>
      <c r="C39" s="12" t="str">
        <f>HYPERLINK("http://7flowers-decor.ru/upload/1c_catalog/import_files/4606500062997.jpg")</f>
        <v>http://7flowers-decor.ru/upload/1c_catalog/import_files/4606500062997.jpg</v>
      </c>
      <c r="D39" s="4">
        <v>4606500062997</v>
      </c>
      <c r="E39" s="7" t="s">
        <v>40</v>
      </c>
      <c r="F39" s="8" t="s">
        <v>30</v>
      </c>
      <c r="G39" s="4">
        <v>1</v>
      </c>
      <c r="H39" s="4">
        <v>80</v>
      </c>
      <c r="I39" s="9">
        <v>397</v>
      </c>
      <c r="J39" s="13"/>
    </row>
    <row r="40" spans="1:10" s="1" customFormat="1" ht="165.95" customHeight="1">
      <c r="A40" s="4">
        <v>38</v>
      </c>
      <c r="B40" s="5" t="s">
        <v>11</v>
      </c>
      <c r="C40" s="12" t="str">
        <f>HYPERLINK("http://7flowers-decor.ru/upload/1c_catalog/import_files/4606500062942.jpg")</f>
        <v>http://7flowers-decor.ru/upload/1c_catalog/import_files/4606500062942.jpg</v>
      </c>
      <c r="D40" s="4">
        <v>4606500062942</v>
      </c>
      <c r="E40" s="7" t="s">
        <v>40</v>
      </c>
      <c r="F40" s="8" t="s">
        <v>26</v>
      </c>
      <c r="G40" s="4">
        <v>1</v>
      </c>
      <c r="H40" s="4">
        <v>80</v>
      </c>
      <c r="I40" s="9">
        <v>397</v>
      </c>
      <c r="J40" s="13"/>
    </row>
    <row r="41" spans="1:10" s="1" customFormat="1" ht="165.95" customHeight="1">
      <c r="A41" s="4">
        <v>39</v>
      </c>
      <c r="B41" s="5" t="s">
        <v>11</v>
      </c>
      <c r="C41" s="12" t="str">
        <f>HYPERLINK("http://7flowers-decor.ru/upload/1c_catalog/import_files/4606500062966.jpg")</f>
        <v>http://7flowers-decor.ru/upload/1c_catalog/import_files/4606500062966.jpg</v>
      </c>
      <c r="D41" s="4">
        <v>4606500062966</v>
      </c>
      <c r="E41" s="7" t="s">
        <v>40</v>
      </c>
      <c r="F41" s="8" t="s">
        <v>14</v>
      </c>
      <c r="G41" s="4">
        <v>1</v>
      </c>
      <c r="H41" s="4">
        <v>80</v>
      </c>
      <c r="I41" s="9">
        <v>397</v>
      </c>
      <c r="J41" s="13"/>
    </row>
    <row r="42" spans="1:10" s="1" customFormat="1" ht="165.95" customHeight="1">
      <c r="A42" s="4">
        <v>40</v>
      </c>
      <c r="B42" s="5" t="s">
        <v>11</v>
      </c>
      <c r="C42" s="12" t="str">
        <f>HYPERLINK("http://7flowers-decor.ru/upload/1c_catalog/import_files/4606500062959.jpg")</f>
        <v>http://7flowers-decor.ru/upload/1c_catalog/import_files/4606500062959.jpg</v>
      </c>
      <c r="D42" s="4">
        <v>4606500062959</v>
      </c>
      <c r="E42" s="7" t="s">
        <v>40</v>
      </c>
      <c r="F42" s="8" t="s">
        <v>22</v>
      </c>
      <c r="G42" s="4">
        <v>1</v>
      </c>
      <c r="H42" s="4">
        <v>80</v>
      </c>
      <c r="I42" s="9">
        <v>397</v>
      </c>
      <c r="J42" s="13"/>
    </row>
    <row r="43" spans="1:10" s="1" customFormat="1" ht="165.95" customHeight="1">
      <c r="A43" s="4">
        <v>41</v>
      </c>
      <c r="B43" s="5" t="s">
        <v>11</v>
      </c>
      <c r="C43" s="12" t="str">
        <f>HYPERLINK("http://7flowers-decor.ru/upload/1c_catalog/import_files/4606500173020.jpg")</f>
        <v>http://7flowers-decor.ru/upload/1c_catalog/import_files/4606500173020.jpg</v>
      </c>
      <c r="D43" s="4">
        <v>4606500173020</v>
      </c>
      <c r="E43" s="7" t="s">
        <v>40</v>
      </c>
      <c r="F43" s="8" t="s">
        <v>41</v>
      </c>
      <c r="G43" s="4">
        <v>1</v>
      </c>
      <c r="H43" s="4">
        <v>80</v>
      </c>
      <c r="I43" s="9">
        <v>397</v>
      </c>
      <c r="J43" s="13"/>
    </row>
    <row r="44" spans="1:10" s="1" customFormat="1" ht="165.95" customHeight="1">
      <c r="A44" s="4">
        <v>42</v>
      </c>
      <c r="B44" s="5" t="s">
        <v>11</v>
      </c>
      <c r="C44" s="12" t="str">
        <f>HYPERLINK("http://7flowers-decor.ru/upload/1c_catalog/import_files/5500001399652.jpg")</f>
        <v>http://7flowers-decor.ru/upload/1c_catalog/import_files/5500001399652.jpg</v>
      </c>
      <c r="D44" s="4">
        <v>5500001399652</v>
      </c>
      <c r="E44" s="7" t="s">
        <v>42</v>
      </c>
      <c r="F44" s="8" t="s">
        <v>16</v>
      </c>
      <c r="G44" s="4">
        <v>1</v>
      </c>
      <c r="H44" s="4">
        <v>48</v>
      </c>
      <c r="I44" s="9">
        <v>838</v>
      </c>
      <c r="J44" s="13"/>
    </row>
    <row r="45" spans="1:10" s="1" customFormat="1" ht="165.95" customHeight="1">
      <c r="A45" s="4">
        <v>43</v>
      </c>
      <c r="B45" s="5" t="s">
        <v>11</v>
      </c>
      <c r="C45" s="12" t="str">
        <f>HYPERLINK("http://7flowers-decor.ru/upload/1c_catalog/import_files/5500001399649.jpg")</f>
        <v>http://7flowers-decor.ru/upload/1c_catalog/import_files/5500001399649.jpg</v>
      </c>
      <c r="D45" s="4">
        <v>5500001399649</v>
      </c>
      <c r="E45" s="7" t="s">
        <v>42</v>
      </c>
      <c r="F45" s="8" t="s">
        <v>14</v>
      </c>
      <c r="G45" s="4">
        <v>1</v>
      </c>
      <c r="H45" s="4">
        <v>48</v>
      </c>
      <c r="I45" s="9">
        <v>838</v>
      </c>
      <c r="J45" s="13"/>
    </row>
    <row r="46" spans="1:10" s="1" customFormat="1" ht="165.95" customHeight="1">
      <c r="A46" s="4">
        <v>44</v>
      </c>
      <c r="B46" s="5" t="s">
        <v>11</v>
      </c>
      <c r="C46" s="12" t="str">
        <f>HYPERLINK("http://7flowers-decor.ru/upload/1c_catalog/import_files/4606500388820.jpg")</f>
        <v>http://7flowers-decor.ru/upload/1c_catalog/import_files/4606500388820.jpg</v>
      </c>
      <c r="D46" s="4">
        <v>4606500388820</v>
      </c>
      <c r="E46" s="7" t="s">
        <v>43</v>
      </c>
      <c r="F46" s="8" t="s">
        <v>44</v>
      </c>
      <c r="G46" s="4">
        <v>1</v>
      </c>
      <c r="H46" s="4">
        <v>36</v>
      </c>
      <c r="I46" s="9">
        <v>354</v>
      </c>
      <c r="J46" s="13"/>
    </row>
    <row r="47" spans="1:10" s="1" customFormat="1" ht="165.95" customHeight="1">
      <c r="A47" s="4">
        <v>45</v>
      </c>
      <c r="B47" s="5" t="s">
        <v>11</v>
      </c>
      <c r="C47" s="12" t="str">
        <f>HYPERLINK("http://7flowers-decor.ru/upload/1c_catalog/import_files/4606500324163.jpg")</f>
        <v>http://7flowers-decor.ru/upload/1c_catalog/import_files/4606500324163.jpg</v>
      </c>
      <c r="D47" s="4">
        <v>4606500324163</v>
      </c>
      <c r="E47" s="7" t="s">
        <v>45</v>
      </c>
      <c r="F47" s="8" t="s">
        <v>41</v>
      </c>
      <c r="G47" s="4">
        <v>1</v>
      </c>
      <c r="H47" s="4">
        <v>48</v>
      </c>
      <c r="I47" s="9">
        <v>379</v>
      </c>
      <c r="J47" s="13"/>
    </row>
    <row r="48" spans="1:10" s="1" customFormat="1" ht="165.95" customHeight="1">
      <c r="A48" s="4">
        <v>46</v>
      </c>
      <c r="B48" s="5" t="s">
        <v>11</v>
      </c>
      <c r="C48" s="12" t="str">
        <f>HYPERLINK("http://7flowers-decor.ru/upload/1c_catalog/import_files/4606500324101.jpg")</f>
        <v>http://7flowers-decor.ru/upload/1c_catalog/import_files/4606500324101.jpg</v>
      </c>
      <c r="D48" s="4">
        <v>4606500324101</v>
      </c>
      <c r="E48" s="7" t="s">
        <v>45</v>
      </c>
      <c r="F48" s="8" t="s">
        <v>26</v>
      </c>
      <c r="G48" s="4">
        <v>1</v>
      </c>
      <c r="H48" s="4">
        <v>48</v>
      </c>
      <c r="I48" s="9">
        <v>403</v>
      </c>
      <c r="J48" s="13"/>
    </row>
    <row r="49" spans="1:10" s="1" customFormat="1" ht="165.95" customHeight="1">
      <c r="A49" s="4">
        <v>47</v>
      </c>
      <c r="B49" s="5" t="s">
        <v>11</v>
      </c>
      <c r="C49" s="12" t="str">
        <f>HYPERLINK("http://7flowers-decor.ru/upload/1c_catalog/import_files/4606500324118.jpg")</f>
        <v>http://7flowers-decor.ru/upload/1c_catalog/import_files/4606500324118.jpg</v>
      </c>
      <c r="D49" s="4">
        <v>4606500324118</v>
      </c>
      <c r="E49" s="7" t="s">
        <v>45</v>
      </c>
      <c r="F49" s="8" t="s">
        <v>22</v>
      </c>
      <c r="G49" s="4">
        <v>1</v>
      </c>
      <c r="H49" s="4">
        <v>48</v>
      </c>
      <c r="I49" s="9">
        <v>403</v>
      </c>
      <c r="J49" s="13"/>
    </row>
    <row r="50" spans="1:10" s="1" customFormat="1" ht="165.95" customHeight="1">
      <c r="A50" s="4">
        <v>48</v>
      </c>
      <c r="B50" s="5" t="s">
        <v>11</v>
      </c>
      <c r="C50" s="12" t="str">
        <f>HYPERLINK("http://7flowers-decor.ru/upload/1c_catalog/import_files/4606500324125.jpg")</f>
        <v>http://7flowers-decor.ru/upload/1c_catalog/import_files/4606500324125.jpg</v>
      </c>
      <c r="D50" s="4">
        <v>4606500324125</v>
      </c>
      <c r="E50" s="7" t="s">
        <v>45</v>
      </c>
      <c r="F50" s="8" t="s">
        <v>14</v>
      </c>
      <c r="G50" s="4">
        <v>1</v>
      </c>
      <c r="H50" s="4">
        <v>48</v>
      </c>
      <c r="I50" s="9">
        <v>403</v>
      </c>
      <c r="J50" s="13"/>
    </row>
    <row r="51" spans="1:10" s="1" customFormat="1" ht="165.95" customHeight="1">
      <c r="A51" s="4">
        <v>49</v>
      </c>
      <c r="B51" s="5" t="s">
        <v>11</v>
      </c>
      <c r="C51" s="12" t="str">
        <f>HYPERLINK("http://7flowers-decor.ru/upload/1c_catalog/import_files/4606500324132.jpg")</f>
        <v>http://7flowers-decor.ru/upload/1c_catalog/import_files/4606500324132.jpg</v>
      </c>
      <c r="D51" s="4">
        <v>4606500324132</v>
      </c>
      <c r="E51" s="7" t="s">
        <v>45</v>
      </c>
      <c r="F51" s="8" t="s">
        <v>25</v>
      </c>
      <c r="G51" s="4">
        <v>1</v>
      </c>
      <c r="H51" s="4">
        <v>48</v>
      </c>
      <c r="I51" s="9">
        <v>403</v>
      </c>
      <c r="J51" s="13"/>
    </row>
    <row r="52" spans="1:10" s="1" customFormat="1" ht="165.95" customHeight="1">
      <c r="A52" s="4">
        <v>50</v>
      </c>
      <c r="B52" s="5" t="s">
        <v>11</v>
      </c>
      <c r="C52" s="12" t="str">
        <f>HYPERLINK("http://7flowers-decor.ru/upload/1c_catalog/import_files/4606500172368.jpg")</f>
        <v>http://7flowers-decor.ru/upload/1c_catalog/import_files/4606500172368.jpg</v>
      </c>
      <c r="D52" s="4">
        <v>4606500172368</v>
      </c>
      <c r="E52" s="7" t="s">
        <v>46</v>
      </c>
      <c r="F52" s="8" t="s">
        <v>15</v>
      </c>
      <c r="G52" s="4">
        <v>1</v>
      </c>
      <c r="H52" s="4">
        <v>32</v>
      </c>
      <c r="I52" s="9">
        <v>313</v>
      </c>
      <c r="J52" s="13"/>
    </row>
    <row r="53" spans="1:10" s="1" customFormat="1" ht="165.95" customHeight="1">
      <c r="A53" s="4">
        <v>51</v>
      </c>
      <c r="B53" s="5" t="s">
        <v>11</v>
      </c>
      <c r="C53" s="12" t="str">
        <f>HYPERLINK("http://7flowers-decor.ru/upload/1c_catalog/import_files/4606500172399.jpg")</f>
        <v>http://7flowers-decor.ru/upload/1c_catalog/import_files/4606500172399.jpg</v>
      </c>
      <c r="D53" s="4">
        <v>4606500172399</v>
      </c>
      <c r="E53" s="7" t="s">
        <v>46</v>
      </c>
      <c r="F53" s="8" t="s">
        <v>22</v>
      </c>
      <c r="G53" s="4">
        <v>1</v>
      </c>
      <c r="H53" s="4">
        <v>32</v>
      </c>
      <c r="I53" s="9">
        <v>313</v>
      </c>
      <c r="J53" s="13"/>
    </row>
    <row r="54" spans="1:10" s="1" customFormat="1" ht="165.95" customHeight="1">
      <c r="A54" s="4">
        <v>52</v>
      </c>
      <c r="B54" s="5" t="s">
        <v>11</v>
      </c>
      <c r="C54" s="12" t="str">
        <f>HYPERLINK("http://7flowers-decor.ru/upload/1c_catalog/import_files/4606500172405.jpg")</f>
        <v>http://7flowers-decor.ru/upload/1c_catalog/import_files/4606500172405.jpg</v>
      </c>
      <c r="D54" s="4">
        <v>4606500172405</v>
      </c>
      <c r="E54" s="7" t="s">
        <v>46</v>
      </c>
      <c r="F54" s="8" t="s">
        <v>25</v>
      </c>
      <c r="G54" s="4">
        <v>1</v>
      </c>
      <c r="H54" s="4">
        <v>32</v>
      </c>
      <c r="I54" s="9">
        <v>313</v>
      </c>
      <c r="J54" s="13"/>
    </row>
    <row r="55" spans="1:10" s="1" customFormat="1" ht="165.95" customHeight="1">
      <c r="A55" s="4">
        <v>53</v>
      </c>
      <c r="B55" s="5" t="s">
        <v>11</v>
      </c>
      <c r="C55" s="12" t="str">
        <f>HYPERLINK("http://7flowers-decor.ru/upload/1c_catalog/import_files/4607165150173.jpg")</f>
        <v>http://7flowers-decor.ru/upload/1c_catalog/import_files/4607165150173.jpg</v>
      </c>
      <c r="D55" s="4">
        <v>4607165150173</v>
      </c>
      <c r="E55" s="7" t="s">
        <v>47</v>
      </c>
      <c r="F55" s="8" t="s">
        <v>38</v>
      </c>
      <c r="G55" s="4">
        <v>1</v>
      </c>
      <c r="H55" s="4">
        <v>30</v>
      </c>
      <c r="I55" s="9">
        <v>230</v>
      </c>
      <c r="J55" s="13"/>
    </row>
    <row r="56" spans="1:10" s="1" customFormat="1" ht="165.95" customHeight="1">
      <c r="A56" s="4">
        <v>54</v>
      </c>
      <c r="B56" s="5" t="s">
        <v>11</v>
      </c>
      <c r="C56" s="12" t="str">
        <f>HYPERLINK("http://7flowers-decor.ru/upload/1c_catalog/import_files/4607165153525.jpg")</f>
        <v>http://7flowers-decor.ru/upload/1c_catalog/import_files/4607165153525.jpg</v>
      </c>
      <c r="D56" s="4">
        <v>4607165153525</v>
      </c>
      <c r="E56" s="7" t="s">
        <v>48</v>
      </c>
      <c r="F56" s="8" t="s">
        <v>38</v>
      </c>
      <c r="G56" s="4">
        <v>1</v>
      </c>
      <c r="H56" s="4">
        <v>30</v>
      </c>
      <c r="I56" s="9">
        <v>230</v>
      </c>
      <c r="J56" s="13"/>
    </row>
    <row r="57" spans="1:10" s="1" customFormat="1" ht="165.95" customHeight="1">
      <c r="A57" s="4">
        <v>55</v>
      </c>
      <c r="B57" s="5" t="s">
        <v>11</v>
      </c>
      <c r="C57" s="12" t="str">
        <f>HYPERLINK("http://7flowers-decor.ru/upload/1c_catalog/import_files/4607165153624.jpg")</f>
        <v>http://7flowers-decor.ru/upload/1c_catalog/import_files/4607165153624.jpg</v>
      </c>
      <c r="D57" s="4">
        <v>4607165153624</v>
      </c>
      <c r="E57" s="7" t="s">
        <v>49</v>
      </c>
      <c r="F57" s="8" t="s">
        <v>39</v>
      </c>
      <c r="G57" s="4">
        <v>1</v>
      </c>
      <c r="H57" s="4">
        <v>30</v>
      </c>
      <c r="I57" s="9">
        <v>230</v>
      </c>
      <c r="J57" s="13"/>
    </row>
    <row r="58" spans="1:10" s="1" customFormat="1" ht="165.95" customHeight="1">
      <c r="A58" s="4">
        <v>56</v>
      </c>
      <c r="B58" s="5" t="s">
        <v>11</v>
      </c>
      <c r="C58" s="12" t="str">
        <f>HYPERLINK("http://7flowers-decor.ru/upload/1c_catalog/import_files/4607165150258.jpg")</f>
        <v>http://7flowers-decor.ru/upload/1c_catalog/import_files/4607165150258.jpg</v>
      </c>
      <c r="D58" s="4">
        <v>4607165150258</v>
      </c>
      <c r="E58" s="7" t="s">
        <v>50</v>
      </c>
      <c r="F58" s="8" t="s">
        <v>14</v>
      </c>
      <c r="G58" s="4">
        <v>1</v>
      </c>
      <c r="H58" s="4">
        <v>30</v>
      </c>
      <c r="I58" s="9">
        <v>230</v>
      </c>
      <c r="J58" s="13"/>
    </row>
    <row r="59" spans="1:10" s="1" customFormat="1" ht="165.95" customHeight="1">
      <c r="A59" s="4">
        <v>57</v>
      </c>
      <c r="B59" s="5" t="s">
        <v>11</v>
      </c>
      <c r="C59" s="12" t="str">
        <f>HYPERLINK("http://7flowers-decor.ru/upload/1c_catalog/import_files/4607165153471.jpg")</f>
        <v>http://7flowers-decor.ru/upload/1c_catalog/import_files/4607165153471.jpg</v>
      </c>
      <c r="D59" s="4">
        <v>4607165153471</v>
      </c>
      <c r="E59" s="7" t="s">
        <v>51</v>
      </c>
      <c r="F59" s="8" t="s">
        <v>14</v>
      </c>
      <c r="G59" s="4">
        <v>1</v>
      </c>
      <c r="H59" s="4">
        <v>30</v>
      </c>
      <c r="I59" s="9">
        <v>230</v>
      </c>
      <c r="J59" s="13"/>
    </row>
    <row r="60" spans="1:10" s="1" customFormat="1" ht="165.95" customHeight="1">
      <c r="A60" s="4">
        <v>58</v>
      </c>
      <c r="B60" s="5" t="s">
        <v>11</v>
      </c>
      <c r="C60" s="12" t="str">
        <f>HYPERLINK("http://7flowers-decor.ru/upload/1c_catalog/import_files/4607165150296.jpg")</f>
        <v>http://7flowers-decor.ru/upload/1c_catalog/import_files/4607165150296.jpg</v>
      </c>
      <c r="D60" s="4">
        <v>4607165150296</v>
      </c>
      <c r="E60" s="7" t="s">
        <v>52</v>
      </c>
      <c r="F60" s="8" t="s">
        <v>53</v>
      </c>
      <c r="G60" s="4">
        <v>1</v>
      </c>
      <c r="H60" s="4">
        <v>30</v>
      </c>
      <c r="I60" s="9">
        <v>230</v>
      </c>
      <c r="J60" s="13"/>
    </row>
    <row r="61" spans="1:10" s="1" customFormat="1" ht="165.95" customHeight="1">
      <c r="A61" s="4">
        <v>59</v>
      </c>
      <c r="B61" s="5" t="s">
        <v>11</v>
      </c>
      <c r="C61" s="12" t="str">
        <f>HYPERLINK("http://7flowers-decor.ru/upload/1c_catalog/import_files/4607165153570.jpg")</f>
        <v>http://7flowers-decor.ru/upload/1c_catalog/import_files/4607165153570.jpg</v>
      </c>
      <c r="D61" s="4">
        <v>4607165153570</v>
      </c>
      <c r="E61" s="7" t="s">
        <v>54</v>
      </c>
      <c r="F61" s="8"/>
      <c r="G61" s="4">
        <v>1</v>
      </c>
      <c r="H61" s="4">
        <v>30</v>
      </c>
      <c r="I61" s="9">
        <v>230</v>
      </c>
      <c r="J61" s="13"/>
    </row>
    <row r="62" spans="1:10" s="1" customFormat="1" ht="165.95" customHeight="1">
      <c r="A62" s="4">
        <v>60</v>
      </c>
      <c r="B62" s="5" t="s">
        <v>11</v>
      </c>
      <c r="C62" s="12" t="str">
        <f>HYPERLINK("http://7flowers-decor.ru/upload/1c_catalog/import_files/4690423002512.jpg")</f>
        <v>http://7flowers-decor.ru/upload/1c_catalog/import_files/4690423002512.jpg</v>
      </c>
      <c r="D62" s="4">
        <v>4690423002512</v>
      </c>
      <c r="E62" s="7" t="s">
        <v>55</v>
      </c>
      <c r="F62" s="8" t="s">
        <v>56</v>
      </c>
      <c r="G62" s="4">
        <v>1</v>
      </c>
      <c r="H62" s="4">
        <v>30</v>
      </c>
      <c r="I62" s="9">
        <v>230</v>
      </c>
      <c r="J62" s="13"/>
    </row>
    <row r="63" spans="1:10" s="1" customFormat="1" ht="165.95" customHeight="1">
      <c r="A63" s="4">
        <v>61</v>
      </c>
      <c r="B63" s="5" t="s">
        <v>11</v>
      </c>
      <c r="C63" s="12" t="str">
        <f>HYPERLINK("http://7flowers-decor.ru/upload/1c_catalog/import_files/4607165153679.jpg")</f>
        <v>http://7flowers-decor.ru/upload/1c_catalog/import_files/4607165153679.jpg</v>
      </c>
      <c r="D63" s="4">
        <v>4607165153679</v>
      </c>
      <c r="E63" s="7" t="s">
        <v>57</v>
      </c>
      <c r="F63" s="8" t="s">
        <v>56</v>
      </c>
      <c r="G63" s="4">
        <v>1</v>
      </c>
      <c r="H63" s="4">
        <v>30</v>
      </c>
      <c r="I63" s="9">
        <v>230</v>
      </c>
      <c r="J63" s="13"/>
    </row>
    <row r="64" spans="1:10" s="1" customFormat="1" ht="165.95" customHeight="1">
      <c r="A64" s="4">
        <v>62</v>
      </c>
      <c r="B64" s="5" t="s">
        <v>11</v>
      </c>
      <c r="C64" s="12" t="str">
        <f>HYPERLINK("http://7flowers-decor.ru/upload/1c_catalog/import_files/5901037102826.jpg")</f>
        <v>http://7flowers-decor.ru/upload/1c_catalog/import_files/5901037102826.jpg</v>
      </c>
      <c r="D64" s="4">
        <v>5901037102826</v>
      </c>
      <c r="E64" s="7" t="s">
        <v>58</v>
      </c>
      <c r="F64" s="8" t="s">
        <v>38</v>
      </c>
      <c r="G64" s="4">
        <v>1</v>
      </c>
      <c r="H64" s="4">
        <v>100</v>
      </c>
      <c r="I64" s="9">
        <v>534</v>
      </c>
      <c r="J64" s="13"/>
    </row>
    <row r="65" spans="1:10" s="1" customFormat="1" ht="165.95" customHeight="1">
      <c r="A65" s="4">
        <v>63</v>
      </c>
      <c r="B65" s="5" t="s">
        <v>11</v>
      </c>
      <c r="C65" s="12" t="str">
        <f>HYPERLINK("http://7flowers-decor.ru/upload/1c_catalog/import_files/4607165152771.jpg")</f>
        <v>http://7flowers-decor.ru/upload/1c_catalog/import_files/4607165152771.jpg</v>
      </c>
      <c r="D65" s="4">
        <v>4607165152771</v>
      </c>
      <c r="E65" s="7" t="s">
        <v>59</v>
      </c>
      <c r="F65" s="8" t="s">
        <v>53</v>
      </c>
      <c r="G65" s="4">
        <v>1</v>
      </c>
      <c r="H65" s="4">
        <v>30</v>
      </c>
      <c r="I65" s="9">
        <v>119</v>
      </c>
      <c r="J65" s="13"/>
    </row>
    <row r="66" spans="1:10" s="1" customFormat="1" ht="165.95" customHeight="1">
      <c r="A66" s="4">
        <v>64</v>
      </c>
      <c r="B66" s="5" t="s">
        <v>11</v>
      </c>
      <c r="C66" s="12" t="str">
        <f>HYPERLINK("http://7flowers-decor.ru/upload/1c_catalog/import_files/4607165151828.jpg")</f>
        <v>http://7flowers-decor.ru/upload/1c_catalog/import_files/4607165151828.jpg</v>
      </c>
      <c r="D66" s="4">
        <v>4607165151828</v>
      </c>
      <c r="E66" s="7" t="s">
        <v>60</v>
      </c>
      <c r="F66" s="8" t="s">
        <v>38</v>
      </c>
      <c r="G66" s="4">
        <v>1</v>
      </c>
      <c r="H66" s="4">
        <v>30</v>
      </c>
      <c r="I66" s="9">
        <v>78</v>
      </c>
      <c r="J66" s="13"/>
    </row>
    <row r="67" spans="1:10" s="1" customFormat="1" ht="165.95" customHeight="1">
      <c r="A67" s="4">
        <v>65</v>
      </c>
      <c r="B67" s="5" t="s">
        <v>11</v>
      </c>
      <c r="C67" s="12" t="str">
        <f>HYPERLINK("http://7flowers-decor.ru/upload/1c_catalog/import_files/4690423009160.jpg")</f>
        <v>http://7flowers-decor.ru/upload/1c_catalog/import_files/4690423009160.jpg</v>
      </c>
      <c r="D67" s="4">
        <v>4690423009160</v>
      </c>
      <c r="E67" s="7" t="s">
        <v>61</v>
      </c>
      <c r="F67" s="8" t="s">
        <v>38</v>
      </c>
      <c r="G67" s="4">
        <v>1</v>
      </c>
      <c r="H67" s="4">
        <v>30</v>
      </c>
      <c r="I67" s="9">
        <v>230</v>
      </c>
      <c r="J67" s="13"/>
    </row>
    <row r="68" spans="1:10" s="1" customFormat="1" ht="165.95" customHeight="1">
      <c r="A68" s="4">
        <v>66</v>
      </c>
      <c r="B68" s="5" t="s">
        <v>11</v>
      </c>
      <c r="C68" s="12" t="str">
        <f>HYPERLINK("http://7flowers-decor.ru/upload/1c_catalog/import_files/4690423009177.jpg")</f>
        <v>http://7flowers-decor.ru/upload/1c_catalog/import_files/4690423009177.jpg</v>
      </c>
      <c r="D68" s="4">
        <v>4690423009177</v>
      </c>
      <c r="E68" s="7" t="s">
        <v>62</v>
      </c>
      <c r="F68" s="8" t="s">
        <v>38</v>
      </c>
      <c r="G68" s="4">
        <v>1</v>
      </c>
      <c r="H68" s="4">
        <v>30</v>
      </c>
      <c r="I68" s="9">
        <v>230</v>
      </c>
      <c r="J68" s="13"/>
    </row>
    <row r="69" spans="1:10" s="1" customFormat="1" ht="165.95" customHeight="1">
      <c r="A69" s="4">
        <v>67</v>
      </c>
      <c r="B69" s="5" t="s">
        <v>11</v>
      </c>
      <c r="C69" s="12" t="str">
        <f>HYPERLINK("http://7flowers-decor.ru/upload/1c_catalog/import_files/4607165156458.jpg")</f>
        <v>http://7flowers-decor.ru/upload/1c_catalog/import_files/4607165156458.jpg</v>
      </c>
      <c r="D69" s="4">
        <v>4607165156458</v>
      </c>
      <c r="E69" s="7" t="s">
        <v>63</v>
      </c>
      <c r="F69" s="8" t="s">
        <v>38</v>
      </c>
      <c r="G69" s="4">
        <v>1</v>
      </c>
      <c r="H69" s="4">
        <v>30</v>
      </c>
      <c r="I69" s="9">
        <v>142</v>
      </c>
      <c r="J69" s="13"/>
    </row>
    <row r="70" spans="1:10" s="1" customFormat="1" ht="165.95" customHeight="1">
      <c r="A70" s="4">
        <v>68</v>
      </c>
      <c r="B70" s="5" t="s">
        <v>11</v>
      </c>
      <c r="C70" s="12" t="str">
        <f>HYPERLINK("http://7flowers-decor.ru/upload/1c_catalog/import_files/4690423007890.jpg")</f>
        <v>http://7flowers-decor.ru/upload/1c_catalog/import_files/4690423007890.jpg</v>
      </c>
      <c r="D70" s="4">
        <v>4690423007890</v>
      </c>
      <c r="E70" s="7" t="s">
        <v>64</v>
      </c>
      <c r="F70" s="8" t="s">
        <v>38</v>
      </c>
      <c r="G70" s="4">
        <v>1</v>
      </c>
      <c r="H70" s="4">
        <v>30</v>
      </c>
      <c r="I70" s="9">
        <v>43</v>
      </c>
      <c r="J70" s="13"/>
    </row>
    <row r="71" spans="1:10" s="1" customFormat="1" ht="165.95" customHeight="1">
      <c r="A71" s="4">
        <v>69</v>
      </c>
      <c r="B71" s="5" t="s">
        <v>11</v>
      </c>
      <c r="C71" s="12" t="str">
        <f>HYPERLINK("http://7flowers-decor.ru/upload/1c_catalog/import_files/4606500512072.jpg")</f>
        <v>http://7flowers-decor.ru/upload/1c_catalog/import_files/4606500512072.jpg</v>
      </c>
      <c r="D71" s="4">
        <v>4606500512072</v>
      </c>
      <c r="E71" s="7" t="s">
        <v>65</v>
      </c>
      <c r="F71" s="8" t="s">
        <v>66</v>
      </c>
      <c r="G71" s="4">
        <v>1</v>
      </c>
      <c r="H71" s="4">
        <v>15</v>
      </c>
      <c r="I71" s="9">
        <v>320</v>
      </c>
      <c r="J71" s="13"/>
    </row>
    <row r="72" spans="1:10" s="1" customFormat="1" ht="165.95" customHeight="1">
      <c r="A72" s="4">
        <v>70</v>
      </c>
      <c r="B72" s="5" t="s">
        <v>11</v>
      </c>
      <c r="C72" s="12" t="str">
        <f>HYPERLINK("http://7flowers-decor.ru/upload/1c_catalog/import_files/4607165157509.jpg")</f>
        <v>http://7flowers-decor.ru/upload/1c_catalog/import_files/4607165157509.jpg</v>
      </c>
      <c r="D72" s="4">
        <v>4607165157509</v>
      </c>
      <c r="E72" s="7" t="s">
        <v>67</v>
      </c>
      <c r="F72" s="8" t="s">
        <v>38</v>
      </c>
      <c r="G72" s="4">
        <v>1</v>
      </c>
      <c r="H72" s="4">
        <v>30</v>
      </c>
      <c r="I72" s="9">
        <v>230</v>
      </c>
      <c r="J72" s="13"/>
    </row>
    <row r="73" spans="1:10" s="1" customFormat="1" ht="165.95" customHeight="1">
      <c r="A73" s="4">
        <v>71</v>
      </c>
      <c r="B73" s="5" t="s">
        <v>11</v>
      </c>
      <c r="C73" s="12" t="str">
        <f>HYPERLINK("http://7flowers-decor.ru/upload/1c_catalog/import_files/4607165150722.jpg")</f>
        <v>http://7flowers-decor.ru/upload/1c_catalog/import_files/4607165150722.jpg</v>
      </c>
      <c r="D73" s="4">
        <v>4607165150722</v>
      </c>
      <c r="E73" s="7" t="s">
        <v>68</v>
      </c>
      <c r="F73" s="8" t="s">
        <v>38</v>
      </c>
      <c r="G73" s="4">
        <v>1</v>
      </c>
      <c r="H73" s="4">
        <v>30</v>
      </c>
      <c r="I73" s="9">
        <v>133</v>
      </c>
      <c r="J73" s="13"/>
    </row>
    <row r="74" spans="1:10" s="1" customFormat="1" ht="165.95" customHeight="1">
      <c r="A74" s="4">
        <v>72</v>
      </c>
      <c r="B74" s="5" t="s">
        <v>11</v>
      </c>
      <c r="C74" s="12" t="str">
        <f>HYPERLINK("http://7flowers-decor.ru/upload/1c_catalog/import_files/4690423008750.jpg")</f>
        <v>http://7flowers-decor.ru/upload/1c_catalog/import_files/4690423008750.jpg</v>
      </c>
      <c r="D74" s="4">
        <v>4690423008750</v>
      </c>
      <c r="E74" s="7" t="s">
        <v>69</v>
      </c>
      <c r="F74" s="8" t="s">
        <v>70</v>
      </c>
      <c r="G74" s="4">
        <v>1</v>
      </c>
      <c r="H74" s="4">
        <v>30</v>
      </c>
      <c r="I74" s="9">
        <v>128</v>
      </c>
      <c r="J74" s="13"/>
    </row>
    <row r="75" spans="1:10" s="1" customFormat="1" ht="165.95" customHeight="1">
      <c r="A75" s="4">
        <v>73</v>
      </c>
      <c r="B75" s="5" t="s">
        <v>11</v>
      </c>
      <c r="C75" s="12" t="str">
        <f>HYPERLINK("http://7flowers-decor.ru/upload/1c_catalog/import_files/4607165156779.jpg")</f>
        <v>http://7flowers-decor.ru/upload/1c_catalog/import_files/4607165156779.jpg</v>
      </c>
      <c r="D75" s="4">
        <v>4607165156779</v>
      </c>
      <c r="E75" s="7" t="s">
        <v>71</v>
      </c>
      <c r="F75" s="8" t="s">
        <v>72</v>
      </c>
      <c r="G75" s="4">
        <v>1</v>
      </c>
      <c r="H75" s="4">
        <v>30</v>
      </c>
      <c r="I75" s="9">
        <v>78</v>
      </c>
      <c r="J75" s="13"/>
    </row>
    <row r="76" spans="1:10" s="1" customFormat="1" ht="165.95" customHeight="1">
      <c r="A76" s="4">
        <v>74</v>
      </c>
      <c r="B76" s="5" t="s">
        <v>11</v>
      </c>
      <c r="C76" s="12" t="str">
        <f>HYPERLINK("http://7flowers-decor.ru/upload/1c_catalog/import_files/4690423008743.jpg")</f>
        <v>http://7flowers-decor.ru/upload/1c_catalog/import_files/4690423008743.jpg</v>
      </c>
      <c r="D76" s="4">
        <v>4690423008743</v>
      </c>
      <c r="E76" s="7" t="s">
        <v>73</v>
      </c>
      <c r="F76" s="8" t="s">
        <v>74</v>
      </c>
      <c r="G76" s="4">
        <v>1</v>
      </c>
      <c r="H76" s="4">
        <v>30</v>
      </c>
      <c r="I76" s="9">
        <v>128</v>
      </c>
      <c r="J76" s="13"/>
    </row>
    <row r="77" spans="1:10" s="1" customFormat="1" ht="165.95" customHeight="1">
      <c r="A77" s="4">
        <v>75</v>
      </c>
      <c r="B77" s="5" t="s">
        <v>11</v>
      </c>
      <c r="C77" s="12" t="str">
        <f>HYPERLINK("http://7flowers-decor.ru/upload/1c_catalog/import_files/4606500296767.jpg")</f>
        <v>http://7flowers-decor.ru/upload/1c_catalog/import_files/4606500296767.jpg</v>
      </c>
      <c r="D77" s="4">
        <v>4606500296767</v>
      </c>
      <c r="E77" s="7" t="s">
        <v>75</v>
      </c>
      <c r="F77" s="8" t="s">
        <v>76</v>
      </c>
      <c r="G77" s="4">
        <v>1</v>
      </c>
      <c r="H77" s="4">
        <v>24</v>
      </c>
      <c r="I77" s="9">
        <v>88</v>
      </c>
      <c r="J77" s="13"/>
    </row>
    <row r="78" spans="1:10" s="1" customFormat="1" ht="165.95" customHeight="1">
      <c r="A78" s="4">
        <v>76</v>
      </c>
      <c r="B78" s="5" t="s">
        <v>11</v>
      </c>
      <c r="C78" s="12" t="str">
        <f>HYPERLINK("http://7flowers-decor.ru/upload/1c_catalog/import_files/4606500296781.jpg")</f>
        <v>http://7flowers-decor.ru/upload/1c_catalog/import_files/4606500296781.jpg</v>
      </c>
      <c r="D78" s="4">
        <v>4606500296781</v>
      </c>
      <c r="E78" s="7" t="s">
        <v>75</v>
      </c>
      <c r="F78" s="8" t="s">
        <v>15</v>
      </c>
      <c r="G78" s="4">
        <v>1</v>
      </c>
      <c r="H78" s="4">
        <v>24</v>
      </c>
      <c r="I78" s="9">
        <v>88</v>
      </c>
      <c r="J78" s="13"/>
    </row>
    <row r="79" spans="1:10" s="1" customFormat="1" ht="165.95" customHeight="1">
      <c r="A79" s="4">
        <v>77</v>
      </c>
      <c r="B79" s="5" t="s">
        <v>11</v>
      </c>
      <c r="C79" s="12" t="str">
        <f>HYPERLINK("http://7flowers-decor.ru/upload/1c_catalog/import_files/4606500296798.jpg")</f>
        <v>http://7flowers-decor.ru/upload/1c_catalog/import_files/4606500296798.jpg</v>
      </c>
      <c r="D79" s="4">
        <v>4606500296798</v>
      </c>
      <c r="E79" s="7" t="s">
        <v>75</v>
      </c>
      <c r="F79" s="8" t="s">
        <v>22</v>
      </c>
      <c r="G79" s="4">
        <v>1</v>
      </c>
      <c r="H79" s="4">
        <v>24</v>
      </c>
      <c r="I79" s="9">
        <v>88</v>
      </c>
      <c r="J79" s="13"/>
    </row>
    <row r="80" spans="1:10" s="1" customFormat="1" ht="165.95" customHeight="1">
      <c r="A80" s="4">
        <v>78</v>
      </c>
      <c r="B80" s="5" t="s">
        <v>11</v>
      </c>
      <c r="C80" s="12" t="str">
        <f>HYPERLINK("http://7flowers-decor.ru/upload/1c_catalog/import_files/4606500296804.jpg")</f>
        <v>http://7flowers-decor.ru/upload/1c_catalog/import_files/4606500296804.jpg</v>
      </c>
      <c r="D80" s="4">
        <v>4606500296804</v>
      </c>
      <c r="E80" s="7" t="s">
        <v>75</v>
      </c>
      <c r="F80" s="8" t="s">
        <v>39</v>
      </c>
      <c r="G80" s="4">
        <v>1</v>
      </c>
      <c r="H80" s="4">
        <v>24</v>
      </c>
      <c r="I80" s="9">
        <v>88</v>
      </c>
      <c r="J80" s="13"/>
    </row>
    <row r="81" spans="1:10" s="1" customFormat="1" ht="165.95" customHeight="1">
      <c r="A81" s="4">
        <v>79</v>
      </c>
      <c r="B81" s="5" t="s">
        <v>11</v>
      </c>
      <c r="C81" s="12" t="str">
        <f>HYPERLINK("http://7flowers-decor.ru/upload/1c_catalog/import_files/4606500296835.jpg")</f>
        <v>http://7flowers-decor.ru/upload/1c_catalog/import_files/4606500296835.jpg</v>
      </c>
      <c r="D81" s="4">
        <v>4606500296835</v>
      </c>
      <c r="E81" s="7" t="s">
        <v>75</v>
      </c>
      <c r="F81" s="8" t="s">
        <v>70</v>
      </c>
      <c r="G81" s="4">
        <v>1</v>
      </c>
      <c r="H81" s="4">
        <v>24</v>
      </c>
      <c r="I81" s="9">
        <v>88</v>
      </c>
      <c r="J81" s="13"/>
    </row>
    <row r="82" spans="1:10" s="1" customFormat="1" ht="165.95" customHeight="1">
      <c r="A82" s="4">
        <v>80</v>
      </c>
      <c r="B82" s="5" t="s">
        <v>11</v>
      </c>
      <c r="C82" s="12" t="str">
        <f>HYPERLINK("http://7flowers-decor.ru/upload/1c_catalog/import_files/4606500296859.jpg")</f>
        <v>http://7flowers-decor.ru/upload/1c_catalog/import_files/4606500296859.jpg</v>
      </c>
      <c r="D82" s="4">
        <v>4606500296859</v>
      </c>
      <c r="E82" s="7" t="s">
        <v>75</v>
      </c>
      <c r="F82" s="8" t="s">
        <v>77</v>
      </c>
      <c r="G82" s="4">
        <v>1</v>
      </c>
      <c r="H82" s="4">
        <v>24</v>
      </c>
      <c r="I82" s="9">
        <v>88</v>
      </c>
      <c r="J82" s="13"/>
    </row>
    <row r="83" spans="1:10" s="1" customFormat="1" ht="165.95" customHeight="1">
      <c r="A83" s="4">
        <v>81</v>
      </c>
      <c r="B83" s="5" t="s">
        <v>11</v>
      </c>
      <c r="C83" s="12" t="str">
        <f>HYPERLINK("http://7flowers-decor.ru/upload/1c_catalog/import_files/4606500296873.jpg")</f>
        <v>http://7flowers-decor.ru/upload/1c_catalog/import_files/4606500296873.jpg</v>
      </c>
      <c r="D83" s="4">
        <v>4606500296873</v>
      </c>
      <c r="E83" s="7" t="s">
        <v>75</v>
      </c>
      <c r="F83" s="8" t="s">
        <v>36</v>
      </c>
      <c r="G83" s="4">
        <v>1</v>
      </c>
      <c r="H83" s="4">
        <v>24</v>
      </c>
      <c r="I83" s="9">
        <v>88</v>
      </c>
      <c r="J83" s="13"/>
    </row>
    <row r="84" spans="1:10" s="1" customFormat="1" ht="165.95" customHeight="1">
      <c r="A84" s="4">
        <v>82</v>
      </c>
      <c r="B84" s="5" t="s">
        <v>11</v>
      </c>
      <c r="C84" s="12" t="str">
        <f>HYPERLINK("http://7flowers-decor.ru/upload/1c_catalog/import_files/4606500296996.jpg")</f>
        <v>http://7flowers-decor.ru/upload/1c_catalog/import_files/4606500296996.jpg</v>
      </c>
      <c r="D84" s="4">
        <v>4606500296996</v>
      </c>
      <c r="E84" s="7" t="s">
        <v>78</v>
      </c>
      <c r="F84" s="8" t="s">
        <v>36</v>
      </c>
      <c r="G84" s="4">
        <v>1</v>
      </c>
      <c r="H84" s="4">
        <v>24</v>
      </c>
      <c r="I84" s="9">
        <v>88</v>
      </c>
      <c r="J84" s="13"/>
    </row>
    <row r="85" spans="1:10" s="1" customFormat="1" ht="165.95" customHeight="1">
      <c r="A85" s="4">
        <v>83</v>
      </c>
      <c r="B85" s="5" t="s">
        <v>11</v>
      </c>
      <c r="C85" s="12" t="str">
        <f>HYPERLINK("http://7flowers-decor.ru/upload/1c_catalog/import_files/4690423008729.jpg")</f>
        <v>http://7flowers-decor.ru/upload/1c_catalog/import_files/4690423008729.jpg</v>
      </c>
      <c r="D85" s="4">
        <v>4690423008729</v>
      </c>
      <c r="E85" s="7" t="s">
        <v>79</v>
      </c>
      <c r="F85" s="8" t="s">
        <v>80</v>
      </c>
      <c r="G85" s="4">
        <v>1</v>
      </c>
      <c r="H85" s="4">
        <v>30</v>
      </c>
      <c r="I85" s="9">
        <v>128</v>
      </c>
      <c r="J85" s="13"/>
    </row>
    <row r="86" spans="1:10" s="1" customFormat="1" ht="165.95" customHeight="1">
      <c r="A86" s="4">
        <v>84</v>
      </c>
      <c r="B86" s="5" t="s">
        <v>11</v>
      </c>
      <c r="C86" s="12" t="str">
        <f>HYPERLINK("http://7flowers-decor.ru/upload/1c_catalog/import_files/4690423008736.jpg")</f>
        <v>http://7flowers-decor.ru/upload/1c_catalog/import_files/4690423008736.jpg</v>
      </c>
      <c r="D86" s="4">
        <v>4690423008736</v>
      </c>
      <c r="E86" s="7" t="s">
        <v>81</v>
      </c>
      <c r="F86" s="8" t="s">
        <v>82</v>
      </c>
      <c r="G86" s="4">
        <v>1</v>
      </c>
      <c r="H86" s="4">
        <v>30</v>
      </c>
      <c r="I86" s="9">
        <v>128</v>
      </c>
      <c r="J86" s="13"/>
    </row>
    <row r="87" spans="1:10" s="1" customFormat="1" ht="165.95" customHeight="1">
      <c r="A87" s="4">
        <v>85</v>
      </c>
      <c r="B87" s="5" t="s">
        <v>11</v>
      </c>
      <c r="C87" s="12" t="str">
        <f>HYPERLINK("http://7flowers-decor.ru/upload/1c_catalog/import_files/8716525355304.jpg")</f>
        <v>http://7flowers-decor.ru/upload/1c_catalog/import_files/8716525355304.jpg</v>
      </c>
      <c r="D87" s="4">
        <v>8716525355304</v>
      </c>
      <c r="E87" s="7" t="s">
        <v>83</v>
      </c>
      <c r="F87" s="8" t="s">
        <v>53</v>
      </c>
      <c r="G87" s="4">
        <v>1</v>
      </c>
      <c r="H87" s="4">
        <v>40</v>
      </c>
      <c r="I87" s="9">
        <v>226</v>
      </c>
      <c r="J87" s="13"/>
    </row>
    <row r="88" spans="1:10" s="1" customFormat="1" ht="165.95" customHeight="1">
      <c r="A88" s="4">
        <v>86</v>
      </c>
      <c r="B88" s="5" t="s">
        <v>11</v>
      </c>
      <c r="C88" s="12" t="str">
        <f>HYPERLINK("http://7flowers-decor.ru/upload/1c_catalog/import_files/4002541872265.jpg")</f>
        <v>http://7flowers-decor.ru/upload/1c_catalog/import_files/4002541872265.jpg</v>
      </c>
      <c r="D88" s="4">
        <v>4002541872265</v>
      </c>
      <c r="E88" s="7" t="s">
        <v>84</v>
      </c>
      <c r="F88" s="8"/>
      <c r="G88" s="4">
        <v>1</v>
      </c>
      <c r="H88" s="4">
        <v>250</v>
      </c>
      <c r="I88" s="9">
        <v>110</v>
      </c>
      <c r="J88" s="13"/>
    </row>
    <row r="89" spans="1:10" s="1" customFormat="1" ht="165.95" customHeight="1">
      <c r="A89" s="4">
        <v>87</v>
      </c>
      <c r="B89" s="5" t="s">
        <v>11</v>
      </c>
      <c r="C89" s="12" t="str">
        <f>HYPERLINK("http://7flowers-decor.ru/upload/1c_catalog/import_files/8716525034704.jpg")</f>
        <v>http://7flowers-decor.ru/upload/1c_catalog/import_files/8716525034704.jpg</v>
      </c>
      <c r="D89" s="4">
        <v>8716525034704</v>
      </c>
      <c r="E89" s="7" t="s">
        <v>85</v>
      </c>
      <c r="F89" s="8"/>
      <c r="G89" s="4">
        <v>1</v>
      </c>
      <c r="H89" s="4">
        <v>25</v>
      </c>
      <c r="I89" s="9">
        <v>134</v>
      </c>
      <c r="J89" s="13"/>
    </row>
    <row r="90" spans="1:10" s="1" customFormat="1" ht="165.95" customHeight="1">
      <c r="A90" s="4">
        <v>88</v>
      </c>
      <c r="B90" s="5" t="s">
        <v>11</v>
      </c>
      <c r="C90" s="12" t="str">
        <f>HYPERLINK("http://7flowers-decor.ru/upload/1c_catalog/import_files/4606500537624.jpg")</f>
        <v>http://7flowers-decor.ru/upload/1c_catalog/import_files/4606500537624.jpg</v>
      </c>
      <c r="D90" s="4">
        <v>4606500537624</v>
      </c>
      <c r="E90" s="7" t="s">
        <v>86</v>
      </c>
      <c r="F90" s="8"/>
      <c r="G90" s="4">
        <v>1</v>
      </c>
      <c r="H90" s="4">
        <v>40</v>
      </c>
      <c r="I90" s="9">
        <v>257</v>
      </c>
      <c r="J90" s="13"/>
    </row>
    <row r="91" spans="1:10" s="1" customFormat="1" ht="165.95" customHeight="1">
      <c r="A91" s="4">
        <v>89</v>
      </c>
      <c r="B91" s="5" t="s">
        <v>11</v>
      </c>
      <c r="C91" s="12" t="str">
        <f>HYPERLINK("http://7flowers-decor.ru/upload/1c_catalog/import_files/4606500357758.jpg")</f>
        <v>http://7flowers-decor.ru/upload/1c_catalog/import_files/4606500357758.jpg</v>
      </c>
      <c r="D91" s="4">
        <v>4606500357758</v>
      </c>
      <c r="E91" s="7" t="s">
        <v>87</v>
      </c>
      <c r="F91" s="8" t="s">
        <v>53</v>
      </c>
      <c r="G91" s="4">
        <v>1</v>
      </c>
      <c r="H91" s="4">
        <v>30</v>
      </c>
      <c r="I91" s="9">
        <v>140</v>
      </c>
      <c r="J91" s="13"/>
    </row>
    <row r="92" spans="1:10" s="1" customFormat="1" ht="165.95" customHeight="1">
      <c r="A92" s="4">
        <v>90</v>
      </c>
      <c r="B92" s="5" t="s">
        <v>11</v>
      </c>
      <c r="C92" s="12" t="str">
        <f>HYPERLINK("http://7flowers-decor.ru/upload/1c_catalog/import_files/4606500298105.jpg")</f>
        <v>http://7flowers-decor.ru/upload/1c_catalog/import_files/4606500298105.jpg</v>
      </c>
      <c r="D92" s="4">
        <v>4606500298105</v>
      </c>
      <c r="E92" s="7" t="s">
        <v>88</v>
      </c>
      <c r="F92" s="8" t="s">
        <v>14</v>
      </c>
      <c r="G92" s="4">
        <v>1</v>
      </c>
      <c r="H92" s="4">
        <v>72</v>
      </c>
      <c r="I92" s="9">
        <v>219</v>
      </c>
      <c r="J92" s="13"/>
    </row>
    <row r="93" spans="1:10" s="1" customFormat="1" ht="165.95" customHeight="1">
      <c r="A93" s="4">
        <v>91</v>
      </c>
      <c r="B93" s="5" t="s">
        <v>11</v>
      </c>
      <c r="C93" s="12" t="str">
        <f>HYPERLINK("http://7flowers-decor.ru/upload/1c_catalog/import_files/4606500298129.jpg")</f>
        <v>http://7flowers-decor.ru/upload/1c_catalog/import_files/4606500298129.jpg</v>
      </c>
      <c r="D93" s="4">
        <v>4606500298129</v>
      </c>
      <c r="E93" s="7" t="s">
        <v>88</v>
      </c>
      <c r="F93" s="8" t="s">
        <v>16</v>
      </c>
      <c r="G93" s="4">
        <v>1</v>
      </c>
      <c r="H93" s="4">
        <v>72</v>
      </c>
      <c r="I93" s="9">
        <v>219</v>
      </c>
      <c r="J93" s="13"/>
    </row>
    <row r="94" spans="1:10" s="1" customFormat="1" ht="165.95" customHeight="1">
      <c r="A94" s="4">
        <v>92</v>
      </c>
      <c r="B94" s="5" t="s">
        <v>11</v>
      </c>
      <c r="C94" s="12" t="str">
        <f>HYPERLINK("http://7flowers-decor.ru/upload/1c_catalog/import_files/4606500298143.jpg")</f>
        <v>http://7flowers-decor.ru/upload/1c_catalog/import_files/4606500298143.jpg</v>
      </c>
      <c r="D94" s="4">
        <v>4606500298143</v>
      </c>
      <c r="E94" s="7" t="s">
        <v>88</v>
      </c>
      <c r="F94" s="8" t="s">
        <v>19</v>
      </c>
      <c r="G94" s="4">
        <v>1</v>
      </c>
      <c r="H94" s="4">
        <v>72</v>
      </c>
      <c r="I94" s="9">
        <v>219</v>
      </c>
      <c r="J94" s="13"/>
    </row>
    <row r="95" spans="1:10" s="1" customFormat="1" ht="165.95" customHeight="1">
      <c r="A95" s="4">
        <v>93</v>
      </c>
      <c r="B95" s="5" t="s">
        <v>11</v>
      </c>
      <c r="C95" s="12" t="str">
        <f>HYPERLINK("http://7flowers-decor.ru/upload/1c_catalog/import_files/4606500298174.jpg")</f>
        <v>http://7flowers-decor.ru/upload/1c_catalog/import_files/4606500298174.jpg</v>
      </c>
      <c r="D95" s="4">
        <v>4606500298174</v>
      </c>
      <c r="E95" s="7" t="s">
        <v>88</v>
      </c>
      <c r="F95" s="8" t="s">
        <v>15</v>
      </c>
      <c r="G95" s="4">
        <v>1</v>
      </c>
      <c r="H95" s="4">
        <v>72</v>
      </c>
      <c r="I95" s="9">
        <v>219</v>
      </c>
      <c r="J95" s="13"/>
    </row>
    <row r="96" spans="1:10" s="1" customFormat="1" ht="165.95" customHeight="1">
      <c r="A96" s="4">
        <v>94</v>
      </c>
      <c r="B96" s="5" t="s">
        <v>11</v>
      </c>
      <c r="C96" s="12" t="str">
        <f>HYPERLINK("http://7flowers-decor.ru/upload/1c_catalog/import_files/4606500298181.jpg")</f>
        <v>http://7flowers-decor.ru/upload/1c_catalog/import_files/4606500298181.jpg</v>
      </c>
      <c r="D96" s="4">
        <v>4606500298181</v>
      </c>
      <c r="E96" s="7" t="s">
        <v>88</v>
      </c>
      <c r="F96" s="8" t="s">
        <v>89</v>
      </c>
      <c r="G96" s="4">
        <v>1</v>
      </c>
      <c r="H96" s="4">
        <v>72</v>
      </c>
      <c r="I96" s="9">
        <v>219</v>
      </c>
      <c r="J96" s="13"/>
    </row>
    <row r="97" spans="1:10" s="1" customFormat="1" ht="165.95" customHeight="1">
      <c r="A97" s="4">
        <v>95</v>
      </c>
      <c r="B97" s="5" t="s">
        <v>11</v>
      </c>
      <c r="C97" s="12" t="str">
        <f>HYPERLINK("http://7flowers-decor.ru/upload/1c_catalog/import_files/4606500298228.jpg")</f>
        <v>http://7flowers-decor.ru/upload/1c_catalog/import_files/4606500298228.jpg</v>
      </c>
      <c r="D97" s="4">
        <v>4606500298228</v>
      </c>
      <c r="E97" s="7" t="s">
        <v>90</v>
      </c>
      <c r="F97" s="8" t="s">
        <v>15</v>
      </c>
      <c r="G97" s="4">
        <v>1</v>
      </c>
      <c r="H97" s="4">
        <v>72</v>
      </c>
      <c r="I97" s="9">
        <v>221</v>
      </c>
      <c r="J97" s="13"/>
    </row>
    <row r="98" spans="1:10" s="1" customFormat="1" ht="165.95" customHeight="1">
      <c r="A98" s="4">
        <v>96</v>
      </c>
      <c r="B98" s="5" t="s">
        <v>11</v>
      </c>
      <c r="C98" s="12" t="str">
        <f>HYPERLINK("http://7flowers-decor.ru/upload/1c_catalog/import_files/4606500298235.jpg")</f>
        <v>http://7flowers-decor.ru/upload/1c_catalog/import_files/4606500298235.jpg</v>
      </c>
      <c r="D98" s="4">
        <v>4606500298235</v>
      </c>
      <c r="E98" s="7" t="s">
        <v>90</v>
      </c>
      <c r="F98" s="8" t="s">
        <v>22</v>
      </c>
      <c r="G98" s="4">
        <v>1</v>
      </c>
      <c r="H98" s="4">
        <v>72</v>
      </c>
      <c r="I98" s="9">
        <v>221</v>
      </c>
      <c r="J98" s="13"/>
    </row>
    <row r="99" spans="1:10" s="1" customFormat="1" ht="165.95" customHeight="1">
      <c r="A99" s="4">
        <v>97</v>
      </c>
      <c r="B99" s="5" t="s">
        <v>11</v>
      </c>
      <c r="C99" s="12" t="str">
        <f>HYPERLINK("http://7flowers-decor.ru/upload/1c_catalog/import_files/4606500298242.jpg")</f>
        <v>http://7flowers-decor.ru/upload/1c_catalog/import_files/4606500298242.jpg</v>
      </c>
      <c r="D99" s="4">
        <v>4606500298242</v>
      </c>
      <c r="E99" s="7" t="s">
        <v>90</v>
      </c>
      <c r="F99" s="8" t="s">
        <v>70</v>
      </c>
      <c r="G99" s="4">
        <v>1</v>
      </c>
      <c r="H99" s="4">
        <v>72</v>
      </c>
      <c r="I99" s="9">
        <v>221</v>
      </c>
      <c r="J99" s="13"/>
    </row>
    <row r="100" spans="1:10" s="1" customFormat="1" ht="165.95" customHeight="1">
      <c r="A100" s="4">
        <v>98</v>
      </c>
      <c r="B100" s="5" t="s">
        <v>11</v>
      </c>
      <c r="C100" s="12" t="str">
        <f>HYPERLINK("http://7flowers-decor.ru/upload/1c_catalog/import_files/4606500298259.jpg")</f>
        <v>http://7flowers-decor.ru/upload/1c_catalog/import_files/4606500298259.jpg</v>
      </c>
      <c r="D100" s="4">
        <v>4606500298259</v>
      </c>
      <c r="E100" s="7" t="s">
        <v>90</v>
      </c>
      <c r="F100" s="8" t="s">
        <v>17</v>
      </c>
      <c r="G100" s="4">
        <v>1</v>
      </c>
      <c r="H100" s="4">
        <v>72</v>
      </c>
      <c r="I100" s="9">
        <v>221</v>
      </c>
      <c r="J100" s="13"/>
    </row>
    <row r="101" spans="1:10" s="1" customFormat="1" ht="165.95" customHeight="1">
      <c r="A101" s="4">
        <v>99</v>
      </c>
      <c r="B101" s="5" t="s">
        <v>11</v>
      </c>
      <c r="C101" s="12" t="str">
        <f>HYPERLINK("http://7flowers-decor.ru/upload/1c_catalog/import_files/4606500298280.jpg")</f>
        <v>http://7flowers-decor.ru/upload/1c_catalog/import_files/4606500298280.jpg</v>
      </c>
      <c r="D101" s="4">
        <v>4606500298280</v>
      </c>
      <c r="E101" s="7" t="s">
        <v>90</v>
      </c>
      <c r="F101" s="8" t="s">
        <v>39</v>
      </c>
      <c r="G101" s="4">
        <v>1</v>
      </c>
      <c r="H101" s="4">
        <v>72</v>
      </c>
      <c r="I101" s="9">
        <v>221</v>
      </c>
      <c r="J101" s="13"/>
    </row>
    <row r="102" spans="1:10" s="1" customFormat="1" ht="165.95" customHeight="1">
      <c r="A102" s="4">
        <v>100</v>
      </c>
      <c r="B102" s="5" t="s">
        <v>11</v>
      </c>
      <c r="C102" s="12" t="str">
        <f>HYPERLINK("http://7flowers-decor.ru/upload/1c_catalog/import_files/4606500298297.jpg")</f>
        <v>http://7flowers-decor.ru/upload/1c_catalog/import_files/4606500298297.jpg</v>
      </c>
      <c r="D102" s="4">
        <v>4606500298297</v>
      </c>
      <c r="E102" s="7" t="s">
        <v>90</v>
      </c>
      <c r="F102" s="8" t="s">
        <v>19</v>
      </c>
      <c r="G102" s="4">
        <v>1</v>
      </c>
      <c r="H102" s="4">
        <v>72</v>
      </c>
      <c r="I102" s="9">
        <v>221</v>
      </c>
      <c r="J102" s="13"/>
    </row>
    <row r="103" spans="1:10" s="1" customFormat="1" ht="165.95" customHeight="1">
      <c r="A103" s="4">
        <v>101</v>
      </c>
      <c r="B103" s="5" t="s">
        <v>11</v>
      </c>
      <c r="C103" s="12" t="str">
        <f>HYPERLINK("http://7flowers-decor.ru/upload/1c_catalog/import_files/4606500297115.jpg")</f>
        <v>http://7flowers-decor.ru/upload/1c_catalog/import_files/4606500297115.jpg</v>
      </c>
      <c r="D103" s="4">
        <v>4606500297115</v>
      </c>
      <c r="E103" s="7" t="s">
        <v>91</v>
      </c>
      <c r="F103" s="8" t="s">
        <v>15</v>
      </c>
      <c r="G103" s="4">
        <v>1</v>
      </c>
      <c r="H103" s="4">
        <v>24</v>
      </c>
      <c r="I103" s="9">
        <v>104</v>
      </c>
      <c r="J103" s="13"/>
    </row>
    <row r="104" spans="1:10" s="1" customFormat="1" ht="165.95" customHeight="1">
      <c r="A104" s="4">
        <v>102</v>
      </c>
      <c r="B104" s="5" t="s">
        <v>11</v>
      </c>
      <c r="C104" s="12" t="str">
        <f>HYPERLINK("http://7flowers-decor.ru/upload/1c_catalog/import_files/4606500297122.jpg")</f>
        <v>http://7flowers-decor.ru/upload/1c_catalog/import_files/4606500297122.jpg</v>
      </c>
      <c r="D104" s="4">
        <v>4606500297122</v>
      </c>
      <c r="E104" s="7" t="s">
        <v>91</v>
      </c>
      <c r="F104" s="8" t="s">
        <v>22</v>
      </c>
      <c r="G104" s="4">
        <v>1</v>
      </c>
      <c r="H104" s="4">
        <v>24</v>
      </c>
      <c r="I104" s="9">
        <v>104</v>
      </c>
      <c r="J104" s="13"/>
    </row>
    <row r="105" spans="1:10" s="1" customFormat="1" ht="165.95" customHeight="1">
      <c r="A105" s="4">
        <v>103</v>
      </c>
      <c r="B105" s="5" t="s">
        <v>11</v>
      </c>
      <c r="C105" s="12" t="str">
        <f>HYPERLINK("http://7flowers-decor.ru/upload/1c_catalog/import_files/4606500297139.jpg")</f>
        <v>http://7flowers-decor.ru/upload/1c_catalog/import_files/4606500297139.jpg</v>
      </c>
      <c r="D105" s="4">
        <v>4606500297139</v>
      </c>
      <c r="E105" s="7" t="s">
        <v>91</v>
      </c>
      <c r="F105" s="8" t="s">
        <v>39</v>
      </c>
      <c r="G105" s="4">
        <v>1</v>
      </c>
      <c r="H105" s="4">
        <v>24</v>
      </c>
      <c r="I105" s="9">
        <v>104</v>
      </c>
      <c r="J105" s="13"/>
    </row>
    <row r="106" spans="1:10" s="1" customFormat="1" ht="165.95" customHeight="1">
      <c r="A106" s="4">
        <v>104</v>
      </c>
      <c r="B106" s="5" t="s">
        <v>11</v>
      </c>
      <c r="C106" s="12" t="str">
        <f>HYPERLINK("http://7flowers-decor.ru/upload/1c_catalog/import_files/4606500297207.jpg")</f>
        <v>http://7flowers-decor.ru/upload/1c_catalog/import_files/4606500297207.jpg</v>
      </c>
      <c r="D106" s="4">
        <v>4606500297207</v>
      </c>
      <c r="E106" s="7" t="s">
        <v>92</v>
      </c>
      <c r="F106" s="8" t="s">
        <v>14</v>
      </c>
      <c r="G106" s="4">
        <v>1</v>
      </c>
      <c r="H106" s="4">
        <v>24</v>
      </c>
      <c r="I106" s="9">
        <v>104</v>
      </c>
      <c r="J106" s="13"/>
    </row>
    <row r="107" spans="1:10" s="1" customFormat="1" ht="165.95" customHeight="1">
      <c r="A107" s="4">
        <v>105</v>
      </c>
      <c r="B107" s="5" t="s">
        <v>11</v>
      </c>
      <c r="C107" s="12" t="str">
        <f>HYPERLINK("http://7flowers-decor.ru/upload/1c_catalog/import_files/4606500297214.jpg")</f>
        <v>http://7flowers-decor.ru/upload/1c_catalog/import_files/4606500297214.jpg</v>
      </c>
      <c r="D107" s="4">
        <v>4606500297214</v>
      </c>
      <c r="E107" s="7" t="s">
        <v>92</v>
      </c>
      <c r="F107" s="8" t="s">
        <v>15</v>
      </c>
      <c r="G107" s="4">
        <v>1</v>
      </c>
      <c r="H107" s="4">
        <v>24</v>
      </c>
      <c r="I107" s="9">
        <v>104</v>
      </c>
      <c r="J107" s="13"/>
    </row>
    <row r="108" spans="1:10" s="1" customFormat="1" ht="165.95" customHeight="1">
      <c r="A108" s="4">
        <v>106</v>
      </c>
      <c r="B108" s="5" t="s">
        <v>11</v>
      </c>
      <c r="C108" s="12" t="str">
        <f>HYPERLINK("http://7flowers-decor.ru/upload/1c_catalog/import_files/4606500297221.jpg")</f>
        <v>http://7flowers-decor.ru/upload/1c_catalog/import_files/4606500297221.jpg</v>
      </c>
      <c r="D108" s="4">
        <v>4606500297221</v>
      </c>
      <c r="E108" s="7" t="s">
        <v>92</v>
      </c>
      <c r="F108" s="8" t="s">
        <v>22</v>
      </c>
      <c r="G108" s="4">
        <v>1</v>
      </c>
      <c r="H108" s="4">
        <v>24</v>
      </c>
      <c r="I108" s="9">
        <v>104</v>
      </c>
      <c r="J108" s="13"/>
    </row>
    <row r="109" spans="1:10" s="1" customFormat="1" ht="165.95" customHeight="1">
      <c r="A109" s="4">
        <v>107</v>
      </c>
      <c r="B109" s="5" t="s">
        <v>11</v>
      </c>
      <c r="C109" s="12" t="str">
        <f>HYPERLINK("http://7flowers-decor.ru/upload/1c_catalog/import_files/4606500297238.jpg")</f>
        <v>http://7flowers-decor.ru/upload/1c_catalog/import_files/4606500297238.jpg</v>
      </c>
      <c r="D109" s="4">
        <v>4606500297238</v>
      </c>
      <c r="E109" s="7" t="s">
        <v>92</v>
      </c>
      <c r="F109" s="8" t="s">
        <v>39</v>
      </c>
      <c r="G109" s="4">
        <v>1</v>
      </c>
      <c r="H109" s="4">
        <v>24</v>
      </c>
      <c r="I109" s="9">
        <v>104</v>
      </c>
      <c r="J109" s="13"/>
    </row>
    <row r="110" spans="1:10" s="1" customFormat="1" ht="165.95" customHeight="1">
      <c r="A110" s="4">
        <v>108</v>
      </c>
      <c r="B110" s="5" t="s">
        <v>11</v>
      </c>
      <c r="C110" s="12" t="str">
        <f>HYPERLINK("http://7flowers-decor.ru/upload/1c_catalog/import_files/4606500297245.jpg")</f>
        <v>http://7flowers-decor.ru/upload/1c_catalog/import_files/4606500297245.jpg</v>
      </c>
      <c r="D110" s="4">
        <v>4606500297245</v>
      </c>
      <c r="E110" s="7" t="s">
        <v>92</v>
      </c>
      <c r="F110" s="8" t="s">
        <v>38</v>
      </c>
      <c r="G110" s="4">
        <v>1</v>
      </c>
      <c r="H110" s="4">
        <v>24</v>
      </c>
      <c r="I110" s="9">
        <v>104</v>
      </c>
      <c r="J110" s="13"/>
    </row>
    <row r="111" spans="1:10" s="1" customFormat="1" ht="165.95" customHeight="1">
      <c r="A111" s="4">
        <v>109</v>
      </c>
      <c r="B111" s="5" t="s">
        <v>11</v>
      </c>
      <c r="C111" s="12" t="str">
        <f>HYPERLINK("http://7flowers-decor.ru/upload/1c_catalog/import_files/4606500297252.jpg")</f>
        <v>http://7flowers-decor.ru/upload/1c_catalog/import_files/4606500297252.jpg</v>
      </c>
      <c r="D111" s="4">
        <v>4606500297252</v>
      </c>
      <c r="E111" s="7" t="s">
        <v>92</v>
      </c>
      <c r="F111" s="8" t="s">
        <v>70</v>
      </c>
      <c r="G111" s="4">
        <v>1</v>
      </c>
      <c r="H111" s="4">
        <v>24</v>
      </c>
      <c r="I111" s="9">
        <v>104</v>
      </c>
      <c r="J111" s="13"/>
    </row>
    <row r="112" spans="1:10" s="1" customFormat="1" ht="165.95" customHeight="1">
      <c r="A112" s="4">
        <v>110</v>
      </c>
      <c r="B112" s="5" t="s">
        <v>11</v>
      </c>
      <c r="C112" s="12" t="str">
        <f>HYPERLINK("http://7flowers-decor.ru/upload/1c_catalog/import_files/4606500297276.jpg")</f>
        <v>http://7flowers-decor.ru/upload/1c_catalog/import_files/4606500297276.jpg</v>
      </c>
      <c r="D112" s="4">
        <v>4606500297276</v>
      </c>
      <c r="E112" s="7" t="s">
        <v>92</v>
      </c>
      <c r="F112" s="8" t="s">
        <v>77</v>
      </c>
      <c r="G112" s="4">
        <v>1</v>
      </c>
      <c r="H112" s="4">
        <v>24</v>
      </c>
      <c r="I112" s="9">
        <v>104</v>
      </c>
      <c r="J112" s="13"/>
    </row>
    <row r="113" spans="1:10" s="1" customFormat="1" ht="165.95" customHeight="1">
      <c r="A113" s="4">
        <v>111</v>
      </c>
      <c r="B113" s="5" t="s">
        <v>11</v>
      </c>
      <c r="C113" s="12" t="str">
        <f>HYPERLINK("http://7flowers-decor.ru/upload/1c_catalog/import_files/4606500297283.jpg")</f>
        <v>http://7flowers-decor.ru/upload/1c_catalog/import_files/4606500297283.jpg</v>
      </c>
      <c r="D113" s="4">
        <v>4606500297283</v>
      </c>
      <c r="E113" s="7" t="s">
        <v>92</v>
      </c>
      <c r="F113" s="8" t="s">
        <v>17</v>
      </c>
      <c r="G113" s="4">
        <v>1</v>
      </c>
      <c r="H113" s="4">
        <v>24</v>
      </c>
      <c r="I113" s="9">
        <v>104</v>
      </c>
      <c r="J113" s="13"/>
    </row>
    <row r="114" spans="1:10" s="1" customFormat="1" ht="165.95" customHeight="1">
      <c r="A114" s="4">
        <v>112</v>
      </c>
      <c r="B114" s="5" t="s">
        <v>11</v>
      </c>
      <c r="C114" s="12" t="str">
        <f>HYPERLINK("http://7flowers-decor.ru/upload/1c_catalog/import_files/4606500455713.jpg")</f>
        <v>http://7flowers-decor.ru/upload/1c_catalog/import_files/4606500455713.jpg</v>
      </c>
      <c r="D114" s="4">
        <v>4606500455713</v>
      </c>
      <c r="E114" s="7" t="s">
        <v>93</v>
      </c>
      <c r="F114" s="8"/>
      <c r="G114" s="4">
        <v>1</v>
      </c>
      <c r="H114" s="4">
        <v>1</v>
      </c>
      <c r="I114" s="9">
        <v>134</v>
      </c>
      <c r="J114" s="13"/>
    </row>
    <row r="115" spans="1:10" s="1" customFormat="1" ht="165.95" customHeight="1">
      <c r="A115" s="4">
        <v>113</v>
      </c>
      <c r="B115" s="5" t="s">
        <v>11</v>
      </c>
      <c r="C115" s="12" t="str">
        <f>HYPERLINK("http://7flowers-decor.ru/upload/1c_catalog/import_files/4606500355501.jpg")</f>
        <v>http://7flowers-decor.ru/upload/1c_catalog/import_files/4606500355501.jpg</v>
      </c>
      <c r="D115" s="4">
        <v>4606500355501</v>
      </c>
      <c r="E115" s="7" t="s">
        <v>94</v>
      </c>
      <c r="F115" s="8" t="s">
        <v>22</v>
      </c>
      <c r="G115" s="4">
        <v>1</v>
      </c>
      <c r="H115" s="4">
        <v>120</v>
      </c>
      <c r="I115" s="9">
        <v>167</v>
      </c>
      <c r="J115" s="13"/>
    </row>
    <row r="116" spans="1:10" s="1" customFormat="1" ht="165.95" customHeight="1">
      <c r="A116" s="4">
        <v>114</v>
      </c>
      <c r="B116" s="5" t="s">
        <v>11</v>
      </c>
      <c r="C116" s="12" t="str">
        <f>HYPERLINK("http://7flowers-decor.ru/upload/1c_catalog/import_files/4606500355518.jpg")</f>
        <v>http://7flowers-decor.ru/upload/1c_catalog/import_files/4606500355518.jpg</v>
      </c>
      <c r="D116" s="4">
        <v>4606500355518</v>
      </c>
      <c r="E116" s="7" t="s">
        <v>94</v>
      </c>
      <c r="F116" s="8" t="s">
        <v>25</v>
      </c>
      <c r="G116" s="4">
        <v>1</v>
      </c>
      <c r="H116" s="4">
        <v>120</v>
      </c>
      <c r="I116" s="9">
        <v>164</v>
      </c>
      <c r="J116" s="13"/>
    </row>
    <row r="117" spans="1:10" s="1" customFormat="1" ht="165.95" customHeight="1">
      <c r="A117" s="4">
        <v>115</v>
      </c>
      <c r="B117" s="5" t="s">
        <v>11</v>
      </c>
      <c r="C117" s="12" t="str">
        <f>HYPERLINK("http://7flowers-decor.ru/upload/1c_catalog/import_files/4606500355495.jpg")</f>
        <v>http://7flowers-decor.ru/upload/1c_catalog/import_files/4606500355495.jpg</v>
      </c>
      <c r="D117" s="4">
        <v>4606500355495</v>
      </c>
      <c r="E117" s="7" t="s">
        <v>95</v>
      </c>
      <c r="F117" s="8" t="s">
        <v>25</v>
      </c>
      <c r="G117" s="4">
        <v>1</v>
      </c>
      <c r="H117" s="4">
        <v>160</v>
      </c>
      <c r="I117" s="9">
        <v>140</v>
      </c>
      <c r="J117" s="13"/>
    </row>
    <row r="118" spans="1:10" s="1" customFormat="1" ht="165.95" customHeight="1">
      <c r="A118" s="4">
        <v>116</v>
      </c>
      <c r="B118" s="5" t="s">
        <v>11</v>
      </c>
      <c r="C118" s="12" t="str">
        <f>HYPERLINK("http://7flowers-decor.ru/upload/1c_catalog/import_files/4606500355549.jpg")</f>
        <v>http://7flowers-decor.ru/upload/1c_catalog/import_files/4606500355549.jpg</v>
      </c>
      <c r="D118" s="4">
        <v>4606500355549</v>
      </c>
      <c r="E118" s="7" t="s">
        <v>96</v>
      </c>
      <c r="F118" s="8" t="s">
        <v>25</v>
      </c>
      <c r="G118" s="4">
        <v>1</v>
      </c>
      <c r="H118" s="4">
        <v>36</v>
      </c>
      <c r="I118" s="9">
        <v>219</v>
      </c>
      <c r="J118" s="13"/>
    </row>
    <row r="119" spans="1:10" s="1" customFormat="1" ht="165.95" customHeight="1">
      <c r="A119" s="4">
        <v>117</v>
      </c>
      <c r="B119" s="5" t="s">
        <v>11</v>
      </c>
      <c r="C119" s="12" t="str">
        <f>HYPERLINK("http://7flowers-decor.ru/upload/1c_catalog/import_files/4606500355556.jpg")</f>
        <v>http://7flowers-decor.ru/upload/1c_catalog/import_files/4606500355556.jpg</v>
      </c>
      <c r="D119" s="4">
        <v>4606500355556</v>
      </c>
      <c r="E119" s="7" t="s">
        <v>96</v>
      </c>
      <c r="F119" s="8" t="s">
        <v>25</v>
      </c>
      <c r="G119" s="4">
        <v>1</v>
      </c>
      <c r="H119" s="4">
        <v>36</v>
      </c>
      <c r="I119" s="9">
        <v>285</v>
      </c>
      <c r="J119" s="13"/>
    </row>
    <row r="120" spans="1:10" s="1" customFormat="1" ht="165.95" customHeight="1">
      <c r="A120" s="4">
        <v>118</v>
      </c>
      <c r="B120" s="5" t="s">
        <v>11</v>
      </c>
      <c r="C120" s="12" t="str">
        <f>HYPERLINK("http://7flowers-decor.ru/upload/1c_catalog/import_files/4606500172573.jpg")</f>
        <v>http://7flowers-decor.ru/upload/1c_catalog/import_files/4606500172573.jpg</v>
      </c>
      <c r="D120" s="4">
        <v>4606500172573</v>
      </c>
      <c r="E120" s="7" t="s">
        <v>97</v>
      </c>
      <c r="F120" s="8" t="s">
        <v>76</v>
      </c>
      <c r="G120" s="4">
        <v>1</v>
      </c>
      <c r="H120" s="4">
        <v>140</v>
      </c>
      <c r="I120" s="9">
        <v>219</v>
      </c>
      <c r="J120" s="13"/>
    </row>
    <row r="121" spans="1:10" s="1" customFormat="1" ht="165.95" customHeight="1">
      <c r="A121" s="4">
        <v>119</v>
      </c>
      <c r="B121" s="5" t="s">
        <v>11</v>
      </c>
      <c r="C121" s="12" t="str">
        <f>HYPERLINK("http://7flowers-decor.ru/upload/1c_catalog/import_files/4606500355525.jpg")</f>
        <v>http://7flowers-decor.ru/upload/1c_catalog/import_files/4606500355525.jpg</v>
      </c>
      <c r="D121" s="4">
        <v>4606500355525</v>
      </c>
      <c r="E121" s="7" t="s">
        <v>98</v>
      </c>
      <c r="F121" s="8" t="s">
        <v>39</v>
      </c>
      <c r="G121" s="4">
        <v>1</v>
      </c>
      <c r="H121" s="4">
        <v>144</v>
      </c>
      <c r="I121" s="9">
        <v>131</v>
      </c>
      <c r="J121" s="13"/>
    </row>
    <row r="122" spans="1:10" s="1" customFormat="1" ht="165.95" customHeight="1">
      <c r="A122" s="4">
        <v>120</v>
      </c>
      <c r="B122" s="5" t="s">
        <v>11</v>
      </c>
      <c r="C122" s="12" t="str">
        <f>HYPERLINK("http://7flowers-decor.ru/upload/1c_catalog/import_files/4606500355532.jpg")</f>
        <v>http://7flowers-decor.ru/upload/1c_catalog/import_files/4606500355532.jpg</v>
      </c>
      <c r="D122" s="4">
        <v>4606500355532</v>
      </c>
      <c r="E122" s="7" t="s">
        <v>98</v>
      </c>
      <c r="F122" s="8" t="s">
        <v>25</v>
      </c>
      <c r="G122" s="4">
        <v>1</v>
      </c>
      <c r="H122" s="4">
        <v>144</v>
      </c>
      <c r="I122" s="9">
        <v>131</v>
      </c>
      <c r="J122" s="13"/>
    </row>
    <row r="123" spans="1:10" s="1" customFormat="1" ht="165.95" customHeight="1">
      <c r="A123" s="4">
        <v>121</v>
      </c>
      <c r="B123" s="5" t="s">
        <v>11</v>
      </c>
      <c r="C123" s="12" t="str">
        <f>HYPERLINK("http://7flowers-decor.ru/upload/1c_catalog/import_files/8716525028208.jpg")</f>
        <v>http://7flowers-decor.ru/upload/1c_catalog/import_files/8716525028208.jpg</v>
      </c>
      <c r="D123" s="4">
        <v>8716525028208</v>
      </c>
      <c r="E123" s="7" t="s">
        <v>99</v>
      </c>
      <c r="F123" s="8" t="s">
        <v>31</v>
      </c>
      <c r="G123" s="4">
        <v>1</v>
      </c>
      <c r="H123" s="4">
        <v>24</v>
      </c>
      <c r="I123" s="9">
        <v>295</v>
      </c>
      <c r="J123" s="13"/>
    </row>
    <row r="124" spans="1:10" s="1" customFormat="1" ht="165.95" customHeight="1">
      <c r="A124" s="4">
        <v>122</v>
      </c>
      <c r="B124" s="5" t="s">
        <v>11</v>
      </c>
      <c r="C124" s="12" t="str">
        <f>HYPERLINK("http://7flowers-decor.ru/upload/1c_catalog/import_files/8716525024804.jpg")</f>
        <v>http://7flowers-decor.ru/upload/1c_catalog/import_files/8716525024804.jpg</v>
      </c>
      <c r="D124" s="4">
        <v>8716525024804</v>
      </c>
      <c r="E124" s="7" t="s">
        <v>99</v>
      </c>
      <c r="F124" s="8" t="s">
        <v>14</v>
      </c>
      <c r="G124" s="4">
        <v>1</v>
      </c>
      <c r="H124" s="4">
        <v>24</v>
      </c>
      <c r="I124" s="9">
        <v>295</v>
      </c>
      <c r="J124" s="13"/>
    </row>
    <row r="125" spans="1:10" s="1" customFormat="1" ht="165.95" customHeight="1">
      <c r="A125" s="4">
        <v>123</v>
      </c>
      <c r="B125" s="5" t="s">
        <v>11</v>
      </c>
      <c r="C125" s="12" t="str">
        <f>HYPERLINK("http://7flowers-decor.ru/upload/1c_catalog/import_files/4606500081356.jpg")</f>
        <v>http://7flowers-decor.ru/upload/1c_catalog/import_files/4606500081356.jpg</v>
      </c>
      <c r="D125" s="4">
        <v>4606500081356</v>
      </c>
      <c r="E125" s="7" t="s">
        <v>100</v>
      </c>
      <c r="F125" s="8" t="s">
        <v>70</v>
      </c>
      <c r="G125" s="4">
        <v>1</v>
      </c>
      <c r="H125" s="4">
        <v>72</v>
      </c>
      <c r="I125" s="9">
        <v>59</v>
      </c>
      <c r="J125" s="13"/>
    </row>
    <row r="126" spans="1:10" s="1" customFormat="1" ht="165.95" customHeight="1">
      <c r="A126" s="4">
        <v>124</v>
      </c>
      <c r="B126" s="5" t="s">
        <v>11</v>
      </c>
      <c r="C126" s="12" t="str">
        <f>HYPERLINK("http://7flowers-decor.ru/upload/1c_catalog/import_files/4606500081219.jpg")</f>
        <v>http://7flowers-decor.ru/upload/1c_catalog/import_files/4606500081219.jpg</v>
      </c>
      <c r="D126" s="4">
        <v>4606500081219</v>
      </c>
      <c r="E126" s="7" t="s">
        <v>101</v>
      </c>
      <c r="F126" s="8" t="s">
        <v>70</v>
      </c>
      <c r="G126" s="4">
        <v>1</v>
      </c>
      <c r="H126" s="4">
        <v>72</v>
      </c>
      <c r="I126" s="9">
        <v>59</v>
      </c>
      <c r="J126" s="13"/>
    </row>
    <row r="127" spans="1:10" s="1" customFormat="1" ht="165.95" customHeight="1">
      <c r="A127" s="4">
        <v>125</v>
      </c>
      <c r="B127" s="5" t="s">
        <v>11</v>
      </c>
      <c r="C127" s="12" t="str">
        <f>HYPERLINK("http://7flowers-decor.ru/upload/1c_catalog/import_files/4606500081226.jpg")</f>
        <v>http://7flowers-decor.ru/upload/1c_catalog/import_files/4606500081226.jpg</v>
      </c>
      <c r="D127" s="4">
        <v>4606500081226</v>
      </c>
      <c r="E127" s="7" t="s">
        <v>101</v>
      </c>
      <c r="F127" s="8" t="s">
        <v>25</v>
      </c>
      <c r="G127" s="4">
        <v>1</v>
      </c>
      <c r="H127" s="4">
        <v>72</v>
      </c>
      <c r="I127" s="9">
        <v>59</v>
      </c>
      <c r="J127" s="13"/>
    </row>
    <row r="128" spans="1:10" s="1" customFormat="1" ht="165.95" customHeight="1">
      <c r="A128" s="4">
        <v>126</v>
      </c>
      <c r="B128" s="5" t="s">
        <v>11</v>
      </c>
      <c r="C128" s="12" t="str">
        <f>HYPERLINK("http://7flowers-decor.ru/upload/1c_catalog/import_files/4606500081233.jpg")</f>
        <v>http://7flowers-decor.ru/upload/1c_catalog/import_files/4606500081233.jpg</v>
      </c>
      <c r="D128" s="4">
        <v>4606500081233</v>
      </c>
      <c r="E128" s="7" t="s">
        <v>101</v>
      </c>
      <c r="F128" s="8" t="s">
        <v>102</v>
      </c>
      <c r="G128" s="4">
        <v>1</v>
      </c>
      <c r="H128" s="4">
        <v>72</v>
      </c>
      <c r="I128" s="9">
        <v>59</v>
      </c>
      <c r="J128" s="13"/>
    </row>
    <row r="129" spans="1:10" s="1" customFormat="1" ht="165.95" customHeight="1">
      <c r="A129" s="4">
        <v>127</v>
      </c>
      <c r="B129" s="5" t="s">
        <v>11</v>
      </c>
      <c r="C129" s="12" t="str">
        <f>HYPERLINK("http://7flowers-decor.ru/upload/1c_catalog/import_files/4606500081240.jpg")</f>
        <v>http://7flowers-decor.ru/upload/1c_catalog/import_files/4606500081240.jpg</v>
      </c>
      <c r="D129" s="4">
        <v>4606500081240</v>
      </c>
      <c r="E129" s="7" t="s">
        <v>101</v>
      </c>
      <c r="F129" s="8" t="s">
        <v>16</v>
      </c>
      <c r="G129" s="4">
        <v>1</v>
      </c>
      <c r="H129" s="4">
        <v>72</v>
      </c>
      <c r="I129" s="9">
        <v>59</v>
      </c>
      <c r="J129" s="13"/>
    </row>
    <row r="130" spans="1:10" s="1" customFormat="1" ht="165.95" customHeight="1">
      <c r="A130" s="4">
        <v>128</v>
      </c>
      <c r="B130" s="5" t="s">
        <v>11</v>
      </c>
      <c r="C130" s="12" t="str">
        <f>HYPERLINK("http://7flowers-decor.ru/upload/1c_catalog/import_files/4606500081257.jpg")</f>
        <v>http://7flowers-decor.ru/upload/1c_catalog/import_files/4606500081257.jpg</v>
      </c>
      <c r="D130" s="4">
        <v>4606500081257</v>
      </c>
      <c r="E130" s="7" t="s">
        <v>101</v>
      </c>
      <c r="F130" s="8" t="s">
        <v>15</v>
      </c>
      <c r="G130" s="4">
        <v>1</v>
      </c>
      <c r="H130" s="4">
        <v>72</v>
      </c>
      <c r="I130" s="9">
        <v>59</v>
      </c>
      <c r="J130" s="13"/>
    </row>
    <row r="131" spans="1:10" s="1" customFormat="1" ht="165.95" customHeight="1">
      <c r="A131" s="4">
        <v>129</v>
      </c>
      <c r="B131" s="5" t="s">
        <v>11</v>
      </c>
      <c r="C131" s="12" t="str">
        <f>HYPERLINK("http://7flowers-decor.ru/upload/1c_catalog/import_files/4606500081165.jpg")</f>
        <v>http://7flowers-decor.ru/upload/1c_catalog/import_files/4606500081165.jpg</v>
      </c>
      <c r="D131" s="4">
        <v>4606500081165</v>
      </c>
      <c r="E131" s="7" t="s">
        <v>103</v>
      </c>
      <c r="F131" s="8" t="s">
        <v>25</v>
      </c>
      <c r="G131" s="4">
        <v>1</v>
      </c>
      <c r="H131" s="4">
        <v>72</v>
      </c>
      <c r="I131" s="9">
        <v>66</v>
      </c>
      <c r="J131" s="13"/>
    </row>
    <row r="132" spans="1:10" s="1" customFormat="1" ht="165.95" customHeight="1">
      <c r="A132" s="4">
        <v>130</v>
      </c>
      <c r="B132" s="5" t="s">
        <v>11</v>
      </c>
      <c r="C132" s="12" t="str">
        <f>HYPERLINK("http://7flowers-decor.ru/upload/1c_catalog/import_files/4606500081172.jpg")</f>
        <v>http://7flowers-decor.ru/upload/1c_catalog/import_files/4606500081172.jpg</v>
      </c>
      <c r="D132" s="4">
        <v>4606500081172</v>
      </c>
      <c r="E132" s="7" t="s">
        <v>103</v>
      </c>
      <c r="F132" s="8" t="s">
        <v>14</v>
      </c>
      <c r="G132" s="4">
        <v>1</v>
      </c>
      <c r="H132" s="4">
        <v>72</v>
      </c>
      <c r="I132" s="9">
        <v>150</v>
      </c>
      <c r="J132" s="13"/>
    </row>
    <row r="133" spans="1:10" s="1" customFormat="1" ht="165.95" customHeight="1">
      <c r="A133" s="4">
        <v>131</v>
      </c>
      <c r="B133" s="5" t="s">
        <v>11</v>
      </c>
      <c r="C133" s="12" t="str">
        <f>HYPERLINK("http://7flowers-decor.ru/upload/1c_catalog/import_files/4606500081189.jpg")</f>
        <v>http://7flowers-decor.ru/upload/1c_catalog/import_files/4606500081189.jpg</v>
      </c>
      <c r="D133" s="4">
        <v>4606500081189</v>
      </c>
      <c r="E133" s="7" t="s">
        <v>103</v>
      </c>
      <c r="F133" s="8" t="s">
        <v>70</v>
      </c>
      <c r="G133" s="4">
        <v>1</v>
      </c>
      <c r="H133" s="4">
        <v>72</v>
      </c>
      <c r="I133" s="9">
        <v>66</v>
      </c>
      <c r="J133" s="13"/>
    </row>
    <row r="134" spans="1:10" s="1" customFormat="1" ht="165.95" customHeight="1">
      <c r="A134" s="4">
        <v>132</v>
      </c>
      <c r="B134" s="5" t="s">
        <v>11</v>
      </c>
      <c r="C134" s="12" t="str">
        <f>HYPERLINK("http://7flowers-decor.ru/upload/1c_catalog/import_files/4606500081400.jpg")</f>
        <v>http://7flowers-decor.ru/upload/1c_catalog/import_files/4606500081400.jpg</v>
      </c>
      <c r="D134" s="4">
        <v>4606500081400</v>
      </c>
      <c r="E134" s="7" t="s">
        <v>104</v>
      </c>
      <c r="F134" s="8" t="s">
        <v>14</v>
      </c>
      <c r="G134" s="4">
        <v>1</v>
      </c>
      <c r="H134" s="4">
        <v>72</v>
      </c>
      <c r="I134" s="9">
        <v>286</v>
      </c>
      <c r="J134" s="13"/>
    </row>
    <row r="135" spans="1:10" s="1" customFormat="1" ht="165.95" customHeight="1">
      <c r="A135" s="4">
        <v>133</v>
      </c>
      <c r="B135" s="5" t="s">
        <v>11</v>
      </c>
      <c r="C135" s="12" t="str">
        <f>HYPERLINK("http://7flowers-decor.ru/upload/1c_catalog/import_files/4606500081455.jpg")</f>
        <v>http://7flowers-decor.ru/upload/1c_catalog/import_files/4606500081455.jpg</v>
      </c>
      <c r="D135" s="4">
        <v>4606500081455</v>
      </c>
      <c r="E135" s="7" t="s">
        <v>105</v>
      </c>
      <c r="F135" s="8" t="s">
        <v>25</v>
      </c>
      <c r="G135" s="4">
        <v>1</v>
      </c>
      <c r="H135" s="4">
        <v>72</v>
      </c>
      <c r="I135" s="9">
        <v>59</v>
      </c>
      <c r="J135" s="13"/>
    </row>
    <row r="136" spans="1:10" s="1" customFormat="1" ht="165.95" customHeight="1">
      <c r="A136" s="4">
        <v>134</v>
      </c>
      <c r="B136" s="5" t="s">
        <v>11</v>
      </c>
      <c r="C136" s="12" t="str">
        <f>HYPERLINK("http://7flowers-decor.ru/upload/1c_catalog/import_files/4606500081486.jpg")</f>
        <v>http://7flowers-decor.ru/upload/1c_catalog/import_files/4606500081486.jpg</v>
      </c>
      <c r="D136" s="4">
        <v>4606500081486</v>
      </c>
      <c r="E136" s="7" t="s">
        <v>105</v>
      </c>
      <c r="F136" s="8" t="s">
        <v>16</v>
      </c>
      <c r="G136" s="4">
        <v>1</v>
      </c>
      <c r="H136" s="4">
        <v>72</v>
      </c>
      <c r="I136" s="9">
        <v>59</v>
      </c>
      <c r="J136" s="13"/>
    </row>
    <row r="137" spans="1:10" s="1" customFormat="1" ht="165.95" customHeight="1">
      <c r="A137" s="4">
        <v>135</v>
      </c>
      <c r="B137" s="5" t="s">
        <v>11</v>
      </c>
      <c r="C137" s="12" t="str">
        <f>HYPERLINK("http://7flowers-decor.ru/upload/1c_catalog/import_files/4606500081493.jpg")</f>
        <v>http://7flowers-decor.ru/upload/1c_catalog/import_files/4606500081493.jpg</v>
      </c>
      <c r="D137" s="4">
        <v>4606500081493</v>
      </c>
      <c r="E137" s="7" t="s">
        <v>105</v>
      </c>
      <c r="F137" s="8" t="s">
        <v>15</v>
      </c>
      <c r="G137" s="4">
        <v>1</v>
      </c>
      <c r="H137" s="4">
        <v>72</v>
      </c>
      <c r="I137" s="9">
        <v>59</v>
      </c>
      <c r="J137" s="13"/>
    </row>
    <row r="138" spans="1:10" s="1" customFormat="1" ht="165.95" customHeight="1">
      <c r="A138" s="4">
        <v>136</v>
      </c>
      <c r="B138" s="5" t="s">
        <v>11</v>
      </c>
      <c r="C138" s="12" t="str">
        <f>HYPERLINK("http://7flowers-decor.ru/upload/1c_catalog/import_files/5901037102529.jpg")</f>
        <v>http://7flowers-decor.ru/upload/1c_catalog/import_files/5901037102529.jpg</v>
      </c>
      <c r="D138" s="4">
        <v>5901037102529</v>
      </c>
      <c r="E138" s="7" t="s">
        <v>106</v>
      </c>
      <c r="F138" s="8"/>
      <c r="G138" s="4">
        <v>1</v>
      </c>
      <c r="H138" s="4">
        <v>900</v>
      </c>
      <c r="I138" s="9">
        <v>128</v>
      </c>
      <c r="J138" s="13"/>
    </row>
    <row r="139" spans="1:10" s="1" customFormat="1" ht="165.95" customHeight="1">
      <c r="A139" s="4">
        <v>137</v>
      </c>
      <c r="B139" s="5" t="s">
        <v>11</v>
      </c>
      <c r="C139" s="12" t="str">
        <f>HYPERLINK("http://7flowers-decor.ru/upload/1c_catalog/import_files/5901037102543.jpg")</f>
        <v>http://7flowers-decor.ru/upload/1c_catalog/import_files/5901037102543.jpg</v>
      </c>
      <c r="D139" s="4">
        <v>5901037102543</v>
      </c>
      <c r="E139" s="7" t="s">
        <v>107</v>
      </c>
      <c r="F139" s="8"/>
      <c r="G139" s="4">
        <v>1</v>
      </c>
      <c r="H139" s="4">
        <v>900</v>
      </c>
      <c r="I139" s="9">
        <v>128</v>
      </c>
      <c r="J139" s="13"/>
    </row>
    <row r="140" spans="1:10" s="1" customFormat="1" ht="165.95" customHeight="1">
      <c r="A140" s="4">
        <v>138</v>
      </c>
      <c r="B140" s="5" t="s">
        <v>11</v>
      </c>
      <c r="C140" s="12" t="str">
        <f>HYPERLINK("http://7flowers-decor.ru/upload/1c_catalog/import_files/8716525577058.jpg")</f>
        <v>http://7flowers-decor.ru/upload/1c_catalog/import_files/8716525577058.jpg</v>
      </c>
      <c r="D140" s="4">
        <v>8716525577058</v>
      </c>
      <c r="E140" s="7" t="s">
        <v>108</v>
      </c>
      <c r="F140" s="8" t="s">
        <v>25</v>
      </c>
      <c r="G140" s="4">
        <v>1</v>
      </c>
      <c r="H140" s="4">
        <v>30</v>
      </c>
      <c r="I140" s="9">
        <v>228</v>
      </c>
      <c r="J140" s="13"/>
    </row>
    <row r="141" spans="1:10" s="1" customFormat="1" ht="165.95" customHeight="1">
      <c r="A141" s="4">
        <v>139</v>
      </c>
      <c r="B141" s="5" t="s">
        <v>11</v>
      </c>
      <c r="C141" s="6"/>
      <c r="D141" s="4">
        <v>4606500549474</v>
      </c>
      <c r="E141" s="7" t="s">
        <v>109</v>
      </c>
      <c r="F141" s="8"/>
      <c r="G141" s="4">
        <v>1</v>
      </c>
      <c r="H141" s="4">
        <v>1</v>
      </c>
      <c r="I141" s="9">
        <v>382</v>
      </c>
      <c r="J141" s="13"/>
    </row>
    <row r="142" spans="1:10" s="1" customFormat="1" ht="165.95" customHeight="1">
      <c r="A142" s="4">
        <v>140</v>
      </c>
      <c r="B142" s="5" t="s">
        <v>11</v>
      </c>
      <c r="C142" s="12" t="str">
        <f>HYPERLINK("http://7flowers-decor.ru/upload/1c_catalog/import_files/8716525034742.jpg")</f>
        <v>http://7flowers-decor.ru/upload/1c_catalog/import_files/8716525034742.jpg</v>
      </c>
      <c r="D142" s="4">
        <v>8716525034742</v>
      </c>
      <c r="E142" s="7" t="s">
        <v>110</v>
      </c>
      <c r="F142" s="8" t="s">
        <v>25</v>
      </c>
      <c r="G142" s="4">
        <v>1</v>
      </c>
      <c r="H142" s="4">
        <v>25</v>
      </c>
      <c r="I142" s="9">
        <v>177</v>
      </c>
      <c r="J142" s="13"/>
    </row>
    <row r="143" spans="1:10" s="1" customFormat="1" ht="165.95" customHeight="1">
      <c r="A143" s="4">
        <v>141</v>
      </c>
      <c r="B143" s="5" t="s">
        <v>11</v>
      </c>
      <c r="C143" s="12" t="str">
        <f>HYPERLINK("http://7flowers-decor.ru/upload/1c_catalog/import_files/4606500415236.jpg")</f>
        <v>http://7flowers-decor.ru/upload/1c_catalog/import_files/4606500415236.jpg</v>
      </c>
      <c r="D143" s="4">
        <v>4606500415236</v>
      </c>
      <c r="E143" s="7" t="s">
        <v>111</v>
      </c>
      <c r="F143" s="8"/>
      <c r="G143" s="4">
        <v>1</v>
      </c>
      <c r="H143" s="4">
        <v>1</v>
      </c>
      <c r="I143" s="9">
        <v>207</v>
      </c>
      <c r="J143" s="13"/>
    </row>
    <row r="144" spans="1:10" s="1" customFormat="1" ht="165.95" customHeight="1">
      <c r="A144" s="4">
        <v>142</v>
      </c>
      <c r="B144" s="5" t="s">
        <v>11</v>
      </c>
      <c r="C144" s="12" t="str">
        <f>HYPERLINK("http://7flowers-decor.ru/upload/1c_catalog/import_files/8716525593492.jpg")</f>
        <v>http://7flowers-decor.ru/upload/1c_catalog/import_files/8716525593492.jpg</v>
      </c>
      <c r="D144" s="4">
        <v>8716525593492</v>
      </c>
      <c r="E144" s="7" t="s">
        <v>112</v>
      </c>
      <c r="F144" s="8" t="s">
        <v>25</v>
      </c>
      <c r="G144" s="4">
        <v>1</v>
      </c>
      <c r="H144" s="4">
        <v>24</v>
      </c>
      <c r="I144" s="9">
        <v>146</v>
      </c>
      <c r="J144" s="13"/>
    </row>
    <row r="145" spans="1:10" s="1" customFormat="1" ht="165.95" customHeight="1">
      <c r="A145" s="4">
        <v>143</v>
      </c>
      <c r="B145" s="5" t="s">
        <v>11</v>
      </c>
      <c r="C145" s="12" t="str">
        <f>HYPERLINK("http://7flowers-decor.ru/upload/1c_catalog/import_files/8716525298946.jpg")</f>
        <v>http://7flowers-decor.ru/upload/1c_catalog/import_files/8716525298946.jpg</v>
      </c>
      <c r="D145" s="4">
        <v>8716525298946</v>
      </c>
      <c r="E145" s="7" t="s">
        <v>113</v>
      </c>
      <c r="F145" s="8" t="s">
        <v>19</v>
      </c>
      <c r="G145" s="4">
        <v>1</v>
      </c>
      <c r="H145" s="4">
        <v>25</v>
      </c>
      <c r="I145" s="9">
        <v>146</v>
      </c>
      <c r="J145" s="13"/>
    </row>
    <row r="146" spans="1:10" s="1" customFormat="1" ht="165.95" customHeight="1">
      <c r="A146" s="4">
        <v>144</v>
      </c>
      <c r="B146" s="5" t="s">
        <v>11</v>
      </c>
      <c r="C146" s="12" t="str">
        <f>HYPERLINK("http://7flowers-decor.ru/upload/1c_catalog/import_files/8716525050025.jpg")</f>
        <v>http://7flowers-decor.ru/upload/1c_catalog/import_files/8716525050025.jpg</v>
      </c>
      <c r="D146" s="4">
        <v>8716525050025</v>
      </c>
      <c r="E146" s="7" t="s">
        <v>113</v>
      </c>
      <c r="F146" s="8" t="s">
        <v>31</v>
      </c>
      <c r="G146" s="4">
        <v>1</v>
      </c>
      <c r="H146" s="4">
        <v>25</v>
      </c>
      <c r="I146" s="9">
        <v>172</v>
      </c>
      <c r="J146" s="13"/>
    </row>
    <row r="147" spans="1:10" s="1" customFormat="1" ht="165.95" customHeight="1">
      <c r="A147" s="4">
        <v>145</v>
      </c>
      <c r="B147" s="5" t="s">
        <v>11</v>
      </c>
      <c r="C147" s="12" t="str">
        <f>HYPERLINK("http://7flowers-decor.ru/upload/1c_catalog/import_files/8716525337508.jpg")</f>
        <v>http://7flowers-decor.ru/upload/1c_catalog/import_files/8716525337508.jpg</v>
      </c>
      <c r="D147" s="4">
        <v>8716525337508</v>
      </c>
      <c r="E147" s="7" t="s">
        <v>113</v>
      </c>
      <c r="F147" s="8" t="s">
        <v>114</v>
      </c>
      <c r="G147" s="4">
        <v>1</v>
      </c>
      <c r="H147" s="4">
        <v>25</v>
      </c>
      <c r="I147" s="9">
        <v>166</v>
      </c>
      <c r="J147" s="13"/>
    </row>
    <row r="148" spans="1:10" s="1" customFormat="1" ht="165.95" customHeight="1">
      <c r="A148" s="4">
        <v>146</v>
      </c>
      <c r="B148" s="5" t="s">
        <v>11</v>
      </c>
      <c r="C148" s="12" t="str">
        <f>HYPERLINK("http://7flowers-decor.ru/upload/1c_catalog/import_files/4606500336937.jpg")</f>
        <v>http://7flowers-decor.ru/upload/1c_catalog/import_files/4606500336937.jpg</v>
      </c>
      <c r="D148" s="4">
        <v>4606500336937</v>
      </c>
      <c r="E148" s="7" t="s">
        <v>115</v>
      </c>
      <c r="F148" s="8"/>
      <c r="G148" s="4">
        <v>1</v>
      </c>
      <c r="H148" s="4">
        <v>1</v>
      </c>
      <c r="I148" s="9">
        <v>217</v>
      </c>
      <c r="J148" s="13"/>
    </row>
    <row r="149" spans="1:10" s="1" customFormat="1" ht="165.95" customHeight="1">
      <c r="A149" s="4">
        <v>147</v>
      </c>
      <c r="B149" s="5" t="s">
        <v>11</v>
      </c>
      <c r="C149" s="12" t="str">
        <f>HYPERLINK("http://7flowers-decor.ru/upload/1c_catalog/import_files/4607100245094.jpg")</f>
        <v>http://7flowers-decor.ru/upload/1c_catalog/import_files/4607100245094.jpg</v>
      </c>
      <c r="D149" s="4">
        <v>4607100245094</v>
      </c>
      <c r="E149" s="7" t="s">
        <v>116</v>
      </c>
      <c r="F149" s="8"/>
      <c r="G149" s="4">
        <v>1</v>
      </c>
      <c r="H149" s="4">
        <v>1</v>
      </c>
      <c r="I149" s="9">
        <v>10017</v>
      </c>
      <c r="J149" s="13"/>
    </row>
    <row r="150" spans="1:10" s="1" customFormat="1" ht="165.95" customHeight="1">
      <c r="A150" s="4">
        <v>148</v>
      </c>
      <c r="B150" s="5" t="s">
        <v>11</v>
      </c>
      <c r="C150" s="12" t="str">
        <f>HYPERLINK("http://7flowers-decor.ru/upload/1c_catalog/import_files/4607100247456.jpg")</f>
        <v>http://7flowers-decor.ru/upload/1c_catalog/import_files/4607100247456.jpg</v>
      </c>
      <c r="D150" s="4">
        <v>4607100247456</v>
      </c>
      <c r="E150" s="7" t="s">
        <v>117</v>
      </c>
      <c r="F150" s="8" t="s">
        <v>15</v>
      </c>
      <c r="G150" s="4">
        <v>1</v>
      </c>
      <c r="H150" s="4">
        <v>1</v>
      </c>
      <c r="I150" s="9">
        <v>552</v>
      </c>
      <c r="J150" s="13"/>
    </row>
    <row r="151" spans="1:10" s="1" customFormat="1" ht="165.95" customHeight="1">
      <c r="A151" s="4">
        <v>149</v>
      </c>
      <c r="B151" s="5" t="s">
        <v>11</v>
      </c>
      <c r="C151" s="12" t="str">
        <f>HYPERLINK("http://7flowers-decor.ru/upload/1c_catalog/import_files/4607100247524.jpg")</f>
        <v>http://7flowers-decor.ru/upload/1c_catalog/import_files/4607100247524.jpg</v>
      </c>
      <c r="D151" s="4">
        <v>4607100247524</v>
      </c>
      <c r="E151" s="7" t="s">
        <v>118</v>
      </c>
      <c r="F151" s="8" t="s">
        <v>114</v>
      </c>
      <c r="G151" s="4">
        <v>1</v>
      </c>
      <c r="H151" s="4">
        <v>1</v>
      </c>
      <c r="I151" s="9">
        <v>552</v>
      </c>
      <c r="J151" s="13"/>
    </row>
    <row r="152" spans="1:10" s="1" customFormat="1" ht="165.95" customHeight="1">
      <c r="A152" s="4">
        <v>150</v>
      </c>
      <c r="B152" s="5" t="s">
        <v>11</v>
      </c>
      <c r="C152" s="12" t="str">
        <f>HYPERLINK("http://7flowers-decor.ru/upload/1c_catalog/import_files/878244010549.jpg")</f>
        <v>http://7flowers-decor.ru/upload/1c_catalog/import_files/878244010549.jpg</v>
      </c>
      <c r="D152" s="4">
        <v>878244010549</v>
      </c>
      <c r="E152" s="7" t="s">
        <v>119</v>
      </c>
      <c r="F152" s="8"/>
      <c r="G152" s="4">
        <v>1</v>
      </c>
      <c r="H152" s="4">
        <v>1</v>
      </c>
      <c r="I152" s="10">
        <v>1376</v>
      </c>
      <c r="J152" s="13"/>
    </row>
    <row r="153" spans="1:10" s="1" customFormat="1" ht="165.95" customHeight="1">
      <c r="A153" s="4">
        <v>151</v>
      </c>
      <c r="B153" s="5" t="s">
        <v>11</v>
      </c>
      <c r="C153" s="12" t="str">
        <f>HYPERLINK("http://7flowers-decor.ru/upload/1c_catalog/import_files/878244008300.jpg")</f>
        <v>http://7flowers-decor.ru/upload/1c_catalog/import_files/878244008300.jpg</v>
      </c>
      <c r="D153" s="4">
        <v>878244008300</v>
      </c>
      <c r="E153" s="7" t="s">
        <v>120</v>
      </c>
      <c r="F153" s="8"/>
      <c r="G153" s="4">
        <v>1</v>
      </c>
      <c r="H153" s="4">
        <v>1</v>
      </c>
      <c r="I153" s="10">
        <v>1290</v>
      </c>
      <c r="J153" s="13"/>
    </row>
    <row r="154" spans="1:10" s="1" customFormat="1" ht="165.95" customHeight="1">
      <c r="A154" s="4">
        <v>152</v>
      </c>
      <c r="B154" s="5" t="s">
        <v>11</v>
      </c>
      <c r="C154" s="12" t="str">
        <f>HYPERLINK("http://7flowers-decor.ru/upload/1c_catalog/import_files/878244008324.jpg")</f>
        <v>http://7flowers-decor.ru/upload/1c_catalog/import_files/878244008324.jpg</v>
      </c>
      <c r="D154" s="4">
        <v>878244008324</v>
      </c>
      <c r="E154" s="7" t="s">
        <v>121</v>
      </c>
      <c r="F154" s="8"/>
      <c r="G154" s="4">
        <v>1</v>
      </c>
      <c r="H154" s="4">
        <v>1</v>
      </c>
      <c r="I154" s="9">
        <v>860</v>
      </c>
      <c r="J154" s="13"/>
    </row>
    <row r="155" spans="1:10" s="1" customFormat="1" ht="165.95" customHeight="1">
      <c r="A155" s="4">
        <v>153</v>
      </c>
      <c r="B155" s="5" t="s">
        <v>11</v>
      </c>
      <c r="C155" s="12" t="str">
        <f>HYPERLINK("http://7flowers-decor.ru/upload/1c_catalog/import_files/878244007143.jpg")</f>
        <v>http://7flowers-decor.ru/upload/1c_catalog/import_files/878244007143.jpg</v>
      </c>
      <c r="D155" s="4">
        <v>878244007143</v>
      </c>
      <c r="E155" s="7" t="s">
        <v>122</v>
      </c>
      <c r="F155" s="8"/>
      <c r="G155" s="4">
        <v>1</v>
      </c>
      <c r="H155" s="4">
        <v>1</v>
      </c>
      <c r="I155" s="9">
        <v>860</v>
      </c>
      <c r="J155" s="13"/>
    </row>
    <row r="156" spans="1:10" s="1" customFormat="1" ht="165.95" customHeight="1">
      <c r="A156" s="4">
        <v>154</v>
      </c>
      <c r="B156" s="5" t="s">
        <v>11</v>
      </c>
      <c r="C156" s="12" t="str">
        <f>HYPERLINK("http://7flowers-decor.ru/upload/1c_catalog/import_files/878244013113.jpg")</f>
        <v>http://7flowers-decor.ru/upload/1c_catalog/import_files/878244013113.jpg</v>
      </c>
      <c r="D156" s="4">
        <v>878244013113</v>
      </c>
      <c r="E156" s="7" t="s">
        <v>123</v>
      </c>
      <c r="F156" s="8"/>
      <c r="G156" s="4">
        <v>1</v>
      </c>
      <c r="H156" s="4">
        <v>1</v>
      </c>
      <c r="I156" s="10">
        <v>1547</v>
      </c>
      <c r="J156" s="13"/>
    </row>
    <row r="157" spans="1:10" s="1" customFormat="1" ht="165.95" customHeight="1">
      <c r="A157" s="4">
        <v>155</v>
      </c>
      <c r="B157" s="5" t="s">
        <v>11</v>
      </c>
      <c r="C157" s="12" t="str">
        <f>HYPERLINK("http://7flowers-decor.ru/upload/1c_catalog/import_files/878244011355.jpg")</f>
        <v>http://7flowers-decor.ru/upload/1c_catalog/import_files/878244011355.jpg</v>
      </c>
      <c r="D157" s="4">
        <v>878244011355</v>
      </c>
      <c r="E157" s="7" t="s">
        <v>124</v>
      </c>
      <c r="F157" s="8"/>
      <c r="G157" s="4">
        <v>1</v>
      </c>
      <c r="H157" s="4">
        <v>1</v>
      </c>
      <c r="I157" s="9">
        <v>860</v>
      </c>
      <c r="J157" s="13"/>
    </row>
    <row r="158" spans="1:10" s="1" customFormat="1" ht="165.95" customHeight="1">
      <c r="A158" s="4">
        <v>156</v>
      </c>
      <c r="B158" s="5" t="s">
        <v>11</v>
      </c>
      <c r="C158" s="12" t="str">
        <f>HYPERLINK("http://7flowers-decor.ru/upload/1c_catalog/import_files/045544358248.jpg")</f>
        <v>http://7flowers-decor.ru/upload/1c_catalog/import_files/045544358248.jpg</v>
      </c>
      <c r="D158" s="11">
        <v>45544358248</v>
      </c>
      <c r="E158" s="7" t="s">
        <v>125</v>
      </c>
      <c r="F158" s="8"/>
      <c r="G158" s="4">
        <v>1</v>
      </c>
      <c r="H158" s="4">
        <v>1</v>
      </c>
      <c r="I158" s="9">
        <v>687</v>
      </c>
      <c r="J158" s="13"/>
    </row>
    <row r="159" spans="1:10" s="1" customFormat="1" ht="165.95" customHeight="1">
      <c r="A159" s="4">
        <v>157</v>
      </c>
      <c r="B159" s="5" t="s">
        <v>11</v>
      </c>
      <c r="C159" s="12" t="str">
        <f>HYPERLINK("http://7flowers-decor.ru/upload/1c_catalog/import_files/045544356619.jpg")</f>
        <v>http://7flowers-decor.ru/upload/1c_catalog/import_files/045544356619.jpg</v>
      </c>
      <c r="D159" s="11">
        <v>45544356619</v>
      </c>
      <c r="E159" s="7" t="s">
        <v>126</v>
      </c>
      <c r="F159" s="8"/>
      <c r="G159" s="4">
        <v>1</v>
      </c>
      <c r="H159" s="4">
        <v>1</v>
      </c>
      <c r="I159" s="10">
        <v>1704</v>
      </c>
      <c r="J159" s="13"/>
    </row>
    <row r="160" spans="1:10" s="1" customFormat="1" ht="165.95" customHeight="1">
      <c r="A160" s="4">
        <v>158</v>
      </c>
      <c r="B160" s="5" t="s">
        <v>11</v>
      </c>
      <c r="C160" s="12" t="str">
        <f>HYPERLINK("http://7flowers-decor.ru/upload/1c_catalog/import_files/4607100246749.jpg")</f>
        <v>http://7flowers-decor.ru/upload/1c_catalog/import_files/4607100246749.jpg</v>
      </c>
      <c r="D160" s="4">
        <v>4607100246749</v>
      </c>
      <c r="E160" s="7" t="s">
        <v>127</v>
      </c>
      <c r="F160" s="8" t="s">
        <v>30</v>
      </c>
      <c r="G160" s="4">
        <v>1</v>
      </c>
      <c r="H160" s="4">
        <v>1</v>
      </c>
      <c r="I160" s="9">
        <v>834</v>
      </c>
      <c r="J160" s="13"/>
    </row>
    <row r="161" spans="1:10" s="1" customFormat="1" ht="165.95" customHeight="1">
      <c r="A161" s="4">
        <v>159</v>
      </c>
      <c r="B161" s="5" t="s">
        <v>11</v>
      </c>
      <c r="C161" s="12" t="str">
        <f>HYPERLINK("http://7flowers-decor.ru/upload/1c_catalog/import_files/4003402120549.jpg")</f>
        <v>http://7flowers-decor.ru/upload/1c_catalog/import_files/4003402120549.jpg</v>
      </c>
      <c r="D161" s="4">
        <v>4003402120549</v>
      </c>
      <c r="E161" s="7" t="s">
        <v>128</v>
      </c>
      <c r="F161" s="8"/>
      <c r="G161" s="4">
        <v>1</v>
      </c>
      <c r="H161" s="4">
        <v>25</v>
      </c>
      <c r="I161" s="9">
        <v>343</v>
      </c>
      <c r="J161" s="13"/>
    </row>
    <row r="162" spans="1:10" s="1" customFormat="1" ht="165.95" customHeight="1">
      <c r="A162" s="4">
        <v>160</v>
      </c>
      <c r="B162" s="5" t="s">
        <v>11</v>
      </c>
      <c r="C162" s="12" t="str">
        <f>HYPERLINK("http://7flowers-decor.ru/upload/1c_catalog/import_files/4607100246626.jpg")</f>
        <v>http://7flowers-decor.ru/upload/1c_catalog/import_files/4607100246626.jpg</v>
      </c>
      <c r="D162" s="4">
        <v>4607100246626</v>
      </c>
      <c r="E162" s="7" t="s">
        <v>129</v>
      </c>
      <c r="F162" s="8" t="s">
        <v>38</v>
      </c>
      <c r="G162" s="4">
        <v>1</v>
      </c>
      <c r="H162" s="4">
        <v>1</v>
      </c>
      <c r="I162" s="9">
        <v>1007</v>
      </c>
      <c r="J162" s="13"/>
    </row>
    <row r="163" spans="1:10" s="1" customFormat="1" ht="165.95" customHeight="1">
      <c r="A163" s="4">
        <v>161</v>
      </c>
      <c r="B163" s="5" t="s">
        <v>11</v>
      </c>
      <c r="C163" s="12" t="str">
        <f>HYPERLINK("http://7flowers-decor.ru/upload/1c_catalog/import_files/4606500404667.jpg")</f>
        <v>http://7flowers-decor.ru/upload/1c_catalog/import_files/4606500404667.jpg</v>
      </c>
      <c r="D163" s="4">
        <v>4606500404667</v>
      </c>
      <c r="E163" s="7" t="s">
        <v>130</v>
      </c>
      <c r="F163" s="8" t="s">
        <v>131</v>
      </c>
      <c r="G163" s="4">
        <v>1</v>
      </c>
      <c r="H163" s="4">
        <v>100</v>
      </c>
      <c r="I163" s="9">
        <v>170</v>
      </c>
      <c r="J163" s="13"/>
    </row>
    <row r="164" spans="1:10" s="1" customFormat="1" ht="165.95" customHeight="1">
      <c r="A164" s="4">
        <v>162</v>
      </c>
      <c r="B164" s="5" t="s">
        <v>11</v>
      </c>
      <c r="C164" s="12" t="str">
        <f>HYPERLINK("http://7flowers-decor.ru/upload/1c_catalog/import_files/4606500404797.jpg")</f>
        <v>http://7flowers-decor.ru/upload/1c_catalog/import_files/4606500404797.jpg</v>
      </c>
      <c r="D164" s="4">
        <v>4606500404797</v>
      </c>
      <c r="E164" s="7" t="s">
        <v>132</v>
      </c>
      <c r="F164" s="8" t="s">
        <v>131</v>
      </c>
      <c r="G164" s="4">
        <v>1</v>
      </c>
      <c r="H164" s="4">
        <v>100</v>
      </c>
      <c r="I164" s="9">
        <v>165</v>
      </c>
      <c r="J164" s="13"/>
    </row>
    <row r="165" spans="1:10" s="1" customFormat="1" ht="165.95" customHeight="1">
      <c r="A165" s="4">
        <v>163</v>
      </c>
      <c r="B165" s="5" t="s">
        <v>11</v>
      </c>
      <c r="C165" s="12" t="str">
        <f>HYPERLINK("http://7flowers-decor.ru/upload/1c_catalog/import_files/4606500404780.jpg")</f>
        <v>http://7flowers-decor.ru/upload/1c_catalog/import_files/4606500404780.jpg</v>
      </c>
      <c r="D165" s="4">
        <v>4606500404780</v>
      </c>
      <c r="E165" s="7" t="s">
        <v>133</v>
      </c>
      <c r="F165" s="8"/>
      <c r="G165" s="4">
        <v>1</v>
      </c>
      <c r="H165" s="4">
        <v>100</v>
      </c>
      <c r="I165" s="9">
        <v>181</v>
      </c>
      <c r="J165" s="13"/>
    </row>
    <row r="166" spans="1:10" s="1" customFormat="1" ht="165.95" customHeight="1">
      <c r="A166" s="4">
        <v>164</v>
      </c>
      <c r="B166" s="5" t="s">
        <v>11</v>
      </c>
      <c r="C166" s="12" t="str">
        <f>HYPERLINK("http://7flowers-decor.ru/upload/1c_catalog/import_files/4606500401826.jpg")</f>
        <v>http://7flowers-decor.ru/upload/1c_catalog/import_files/4606500401826.jpg</v>
      </c>
      <c r="D166" s="4">
        <v>4606500401826</v>
      </c>
      <c r="E166" s="7" t="s">
        <v>133</v>
      </c>
      <c r="F166" s="8"/>
      <c r="G166" s="4">
        <v>1</v>
      </c>
      <c r="H166" s="4">
        <v>100</v>
      </c>
      <c r="I166" s="9">
        <v>181</v>
      </c>
      <c r="J166" s="13"/>
    </row>
    <row r="167" spans="1:10" s="1" customFormat="1" ht="165.95" customHeight="1">
      <c r="A167" s="4">
        <v>165</v>
      </c>
      <c r="B167" s="5" t="s">
        <v>11</v>
      </c>
      <c r="C167" s="12" t="str">
        <f>HYPERLINK("http://7flowers-decor.ru/upload/1c_catalog/import_files/4606500472154.jpg")</f>
        <v>http://7flowers-decor.ru/upload/1c_catalog/import_files/4606500472154.jpg</v>
      </c>
      <c r="D167" s="4">
        <v>4606500472154</v>
      </c>
      <c r="E167" s="7" t="s">
        <v>134</v>
      </c>
      <c r="F167" s="8"/>
      <c r="G167" s="4">
        <v>1</v>
      </c>
      <c r="H167" s="4">
        <v>100</v>
      </c>
      <c r="I167" s="9">
        <v>189</v>
      </c>
      <c r="J167" s="13"/>
    </row>
    <row r="168" spans="1:10" s="1" customFormat="1" ht="165.95" customHeight="1">
      <c r="A168" s="4">
        <v>166</v>
      </c>
      <c r="B168" s="5" t="s">
        <v>11</v>
      </c>
      <c r="C168" s="12" t="str">
        <f>HYPERLINK("http://7flowers-decor.ru/upload/1c_catalog/import_files/4606500472185.jpg")</f>
        <v>http://7flowers-decor.ru/upload/1c_catalog/import_files/4606500472185.jpg</v>
      </c>
      <c r="D168" s="4">
        <v>4606500472185</v>
      </c>
      <c r="E168" s="7" t="s">
        <v>134</v>
      </c>
      <c r="F168" s="8"/>
      <c r="G168" s="4">
        <v>1</v>
      </c>
      <c r="H168" s="4">
        <v>100</v>
      </c>
      <c r="I168" s="9">
        <v>189</v>
      </c>
      <c r="J168" s="13"/>
    </row>
    <row r="169" spans="1:10" s="1" customFormat="1" ht="165.95" customHeight="1">
      <c r="A169" s="4">
        <v>167</v>
      </c>
      <c r="B169" s="5" t="s">
        <v>11</v>
      </c>
      <c r="C169" s="12" t="str">
        <f>HYPERLINK("http://7flowers-decor.ru/upload/1c_catalog/import_files/4606500404735.jpg")</f>
        <v>http://7flowers-decor.ru/upload/1c_catalog/import_files/4606500404735.jpg</v>
      </c>
      <c r="D169" s="4">
        <v>4606500404735</v>
      </c>
      <c r="E169" s="7" t="s">
        <v>135</v>
      </c>
      <c r="F169" s="8"/>
      <c r="G169" s="4">
        <v>1</v>
      </c>
      <c r="H169" s="4">
        <v>100</v>
      </c>
      <c r="I169" s="9">
        <v>194</v>
      </c>
      <c r="J169" s="13"/>
    </row>
    <row r="170" spans="1:10" s="1" customFormat="1" ht="165.95" customHeight="1">
      <c r="A170" s="4">
        <v>168</v>
      </c>
      <c r="B170" s="5" t="s">
        <v>11</v>
      </c>
      <c r="C170" s="12" t="str">
        <f>HYPERLINK("http://7flowers-decor.ru/upload/1c_catalog/import_files/4606500404742.jpg")</f>
        <v>http://7flowers-decor.ru/upload/1c_catalog/import_files/4606500404742.jpg</v>
      </c>
      <c r="D170" s="4">
        <v>4606500404742</v>
      </c>
      <c r="E170" s="7" t="s">
        <v>135</v>
      </c>
      <c r="F170" s="8"/>
      <c r="G170" s="4">
        <v>1</v>
      </c>
      <c r="H170" s="4">
        <v>100</v>
      </c>
      <c r="I170" s="9">
        <v>194</v>
      </c>
      <c r="J170" s="13"/>
    </row>
    <row r="171" spans="1:10" s="1" customFormat="1" ht="165.95" customHeight="1">
      <c r="A171" s="4">
        <v>169</v>
      </c>
      <c r="B171" s="5" t="s">
        <v>11</v>
      </c>
      <c r="C171" s="12" t="str">
        <f>HYPERLINK("http://7flowers-decor.ru/upload/1c_catalog/import_files/4606500404759.jpg")</f>
        <v>http://7flowers-decor.ru/upload/1c_catalog/import_files/4606500404759.jpg</v>
      </c>
      <c r="D171" s="4">
        <v>4606500404759</v>
      </c>
      <c r="E171" s="7" t="s">
        <v>135</v>
      </c>
      <c r="F171" s="8"/>
      <c r="G171" s="4">
        <v>1</v>
      </c>
      <c r="H171" s="4">
        <v>100</v>
      </c>
      <c r="I171" s="9">
        <v>194</v>
      </c>
      <c r="J171" s="13"/>
    </row>
    <row r="172" spans="1:10" s="1" customFormat="1" ht="165.95" customHeight="1">
      <c r="A172" s="4">
        <v>170</v>
      </c>
      <c r="B172" s="5" t="s">
        <v>11</v>
      </c>
      <c r="C172" s="12" t="str">
        <f>HYPERLINK("http://7flowers-decor.ru/upload/1c_catalog/import_files/4606500404766.jpg")</f>
        <v>http://7flowers-decor.ru/upload/1c_catalog/import_files/4606500404766.jpg</v>
      </c>
      <c r="D172" s="4">
        <v>4606500404766</v>
      </c>
      <c r="E172" s="7" t="s">
        <v>135</v>
      </c>
      <c r="F172" s="8"/>
      <c r="G172" s="4">
        <v>1</v>
      </c>
      <c r="H172" s="4">
        <v>100</v>
      </c>
      <c r="I172" s="9">
        <v>194</v>
      </c>
      <c r="J172" s="13"/>
    </row>
    <row r="173" spans="1:10" s="1" customFormat="1" ht="165.95" customHeight="1">
      <c r="A173" s="4">
        <v>171</v>
      </c>
      <c r="B173" s="5" t="s">
        <v>11</v>
      </c>
      <c r="C173" s="12" t="str">
        <f>HYPERLINK("http://7flowers-decor.ru/upload/1c_catalog/import_files/4606500401598.jpg")</f>
        <v>http://7flowers-decor.ru/upload/1c_catalog/import_files/4606500401598.jpg</v>
      </c>
      <c r="D173" s="4">
        <v>4606500401598</v>
      </c>
      <c r="E173" s="7" t="s">
        <v>136</v>
      </c>
      <c r="F173" s="8"/>
      <c r="G173" s="4">
        <v>1</v>
      </c>
      <c r="H173" s="4">
        <v>100</v>
      </c>
      <c r="I173" s="9">
        <v>159</v>
      </c>
      <c r="J173" s="13"/>
    </row>
    <row r="174" spans="1:10" s="1" customFormat="1" ht="165.95" customHeight="1">
      <c r="A174" s="4">
        <v>172</v>
      </c>
      <c r="B174" s="5" t="s">
        <v>11</v>
      </c>
      <c r="C174" s="12" t="str">
        <f>HYPERLINK("http://7flowers-decor.ru/upload/1c_catalog/import_files/4606500472147.jpg")</f>
        <v>http://7flowers-decor.ru/upload/1c_catalog/import_files/4606500472147.jpg</v>
      </c>
      <c r="D174" s="4">
        <v>4606500472147</v>
      </c>
      <c r="E174" s="7" t="s">
        <v>137</v>
      </c>
      <c r="F174" s="8"/>
      <c r="G174" s="4">
        <v>1</v>
      </c>
      <c r="H174" s="4">
        <v>100</v>
      </c>
      <c r="I174" s="9">
        <v>189</v>
      </c>
      <c r="J174" s="13"/>
    </row>
    <row r="175" spans="1:10" s="1" customFormat="1" ht="165.95" customHeight="1">
      <c r="A175" s="4">
        <v>173</v>
      </c>
      <c r="B175" s="5" t="s">
        <v>11</v>
      </c>
      <c r="C175" s="12" t="str">
        <f>HYPERLINK("http://7flowers-decor.ru/upload/1c_catalog/import_files/5907478437886.jpg")</f>
        <v>http://7flowers-decor.ru/upload/1c_catalog/import_files/5907478437886.jpg</v>
      </c>
      <c r="D175" s="4">
        <v>5907478437886</v>
      </c>
      <c r="E175" s="7" t="s">
        <v>138</v>
      </c>
      <c r="F175" s="8" t="s">
        <v>14</v>
      </c>
      <c r="G175" s="4">
        <v>1</v>
      </c>
      <c r="H175" s="4">
        <v>400</v>
      </c>
      <c r="I175" s="9">
        <v>92</v>
      </c>
      <c r="J175" s="13"/>
    </row>
    <row r="176" spans="1:10" s="1" customFormat="1" ht="165.95" customHeight="1">
      <c r="A176" s="4">
        <v>174</v>
      </c>
      <c r="B176" s="5" t="s">
        <v>11</v>
      </c>
      <c r="C176" s="12" t="str">
        <f>HYPERLINK("http://7flowers-decor.ru/upload/1c_catalog/import_files/5901180904599.jpg")</f>
        <v>http://7flowers-decor.ru/upload/1c_catalog/import_files/5901180904599.jpg</v>
      </c>
      <c r="D176" s="4">
        <v>5901180904599</v>
      </c>
      <c r="E176" s="7" t="s">
        <v>139</v>
      </c>
      <c r="F176" s="8" t="s">
        <v>140</v>
      </c>
      <c r="G176" s="4">
        <v>1</v>
      </c>
      <c r="H176" s="4">
        <v>400</v>
      </c>
      <c r="I176" s="9">
        <v>92</v>
      </c>
      <c r="J176" s="13"/>
    </row>
    <row r="177" spans="1:10" s="1" customFormat="1" ht="165.95" customHeight="1">
      <c r="A177" s="4">
        <v>175</v>
      </c>
      <c r="B177" s="5" t="s">
        <v>11</v>
      </c>
      <c r="C177" s="12" t="str">
        <f>HYPERLINK("http://7flowers-decor.ru/upload/1c_catalog/import_files/5907478437909.jpg")</f>
        <v>http://7flowers-decor.ru/upload/1c_catalog/import_files/5907478437909.jpg</v>
      </c>
      <c r="D177" s="4">
        <v>5907478437909</v>
      </c>
      <c r="E177" s="7" t="s">
        <v>141</v>
      </c>
      <c r="F177" s="8" t="s">
        <v>14</v>
      </c>
      <c r="G177" s="4">
        <v>1</v>
      </c>
      <c r="H177" s="4">
        <v>400</v>
      </c>
      <c r="I177" s="9">
        <v>131</v>
      </c>
      <c r="J177" s="13"/>
    </row>
    <row r="178" spans="1:10" s="1" customFormat="1" ht="165.95" customHeight="1">
      <c r="A178" s="4">
        <v>176</v>
      </c>
      <c r="B178" s="5" t="s">
        <v>11</v>
      </c>
      <c r="C178" s="12" t="str">
        <f>HYPERLINK("http://7flowers-decor.ru/upload/1c_catalog/import_files/4606500386475.jpg")</f>
        <v>http://7flowers-decor.ru/upload/1c_catalog/import_files/4606500386475.jpg</v>
      </c>
      <c r="D178" s="4">
        <v>4606500386475</v>
      </c>
      <c r="E178" s="7" t="s">
        <v>142</v>
      </c>
      <c r="F178" s="8" t="s">
        <v>14</v>
      </c>
      <c r="G178" s="4">
        <v>1</v>
      </c>
      <c r="H178" s="4">
        <v>24</v>
      </c>
      <c r="I178" s="10">
        <v>1469</v>
      </c>
      <c r="J178" s="13"/>
    </row>
    <row r="179" spans="1:10" s="1" customFormat="1" ht="165.95" customHeight="1">
      <c r="A179" s="4">
        <v>177</v>
      </c>
      <c r="B179" s="5" t="s">
        <v>11</v>
      </c>
      <c r="C179" s="12" t="str">
        <f>HYPERLINK("http://7flowers-decor.ru/upload/1c_catalog/import_files/4606500439423.jpg")</f>
        <v>http://7flowers-decor.ru/upload/1c_catalog/import_files/4606500439423.jpg</v>
      </c>
      <c r="D179" s="4">
        <v>4606500439423</v>
      </c>
      <c r="E179" s="7" t="s">
        <v>143</v>
      </c>
      <c r="F179" s="8" t="s">
        <v>14</v>
      </c>
      <c r="G179" s="4">
        <v>1</v>
      </c>
      <c r="H179" s="4">
        <v>480</v>
      </c>
      <c r="I179" s="9">
        <v>302</v>
      </c>
      <c r="J179" s="13"/>
    </row>
    <row r="180" spans="1:10" s="1" customFormat="1" ht="165.95" customHeight="1">
      <c r="A180" s="4">
        <v>178</v>
      </c>
      <c r="B180" s="5" t="s">
        <v>11</v>
      </c>
      <c r="C180" s="12" t="str">
        <f>HYPERLINK("http://7flowers-decor.ru/upload/1c_catalog/import_files/4606500439416.jpg")</f>
        <v>http://7flowers-decor.ru/upload/1c_catalog/import_files/4606500439416.jpg</v>
      </c>
      <c r="D180" s="4">
        <v>4606500439416</v>
      </c>
      <c r="E180" s="7" t="s">
        <v>144</v>
      </c>
      <c r="F180" s="8" t="s">
        <v>14</v>
      </c>
      <c r="G180" s="4">
        <v>1</v>
      </c>
      <c r="H180" s="4">
        <v>480</v>
      </c>
      <c r="I180" s="9">
        <v>231</v>
      </c>
      <c r="J180" s="13"/>
    </row>
    <row r="181" spans="1:10" s="1" customFormat="1" ht="165.95" customHeight="1">
      <c r="A181" s="4">
        <v>179</v>
      </c>
      <c r="B181" s="5" t="s">
        <v>11</v>
      </c>
      <c r="C181" s="12" t="str">
        <f>HYPERLINK("http://7flowers-decor.ru/upload/1c_catalog/import_files/4606500439409.jpg")</f>
        <v>http://7flowers-decor.ru/upload/1c_catalog/import_files/4606500439409.jpg</v>
      </c>
      <c r="D181" s="4">
        <v>4606500439409</v>
      </c>
      <c r="E181" s="7" t="s">
        <v>145</v>
      </c>
      <c r="F181" s="8" t="s">
        <v>14</v>
      </c>
      <c r="G181" s="4">
        <v>1</v>
      </c>
      <c r="H181" s="4">
        <v>480</v>
      </c>
      <c r="I181" s="9">
        <v>290</v>
      </c>
      <c r="J181" s="13"/>
    </row>
    <row r="182" spans="1:10" s="1" customFormat="1" ht="165.95" customHeight="1">
      <c r="A182" s="4">
        <v>180</v>
      </c>
      <c r="B182" s="5" t="s">
        <v>11</v>
      </c>
      <c r="C182" s="12" t="str">
        <f>HYPERLINK("http://7flowers-decor.ru/upload/1c_catalog/import_files/4606500073689.jpg")</f>
        <v>http://7flowers-decor.ru/upload/1c_catalog/import_files/4606500073689.jpg</v>
      </c>
      <c r="D182" s="4">
        <v>4606500073689</v>
      </c>
      <c r="E182" s="7" t="s">
        <v>146</v>
      </c>
      <c r="F182" s="8" t="s">
        <v>147</v>
      </c>
      <c r="G182" s="4">
        <v>1</v>
      </c>
      <c r="H182" s="4">
        <v>144</v>
      </c>
      <c r="I182" s="9">
        <v>170</v>
      </c>
      <c r="J182" s="13"/>
    </row>
    <row r="183" spans="1:10" s="1" customFormat="1" ht="165.95" customHeight="1">
      <c r="A183" s="4">
        <v>181</v>
      </c>
      <c r="B183" s="5" t="s">
        <v>11</v>
      </c>
      <c r="C183" s="12" t="str">
        <f>HYPERLINK("http://7flowers-decor.ru/upload/1c_catalog/import_files/5901180904636.jpg")</f>
        <v>http://7flowers-decor.ru/upload/1c_catalog/import_files/5901180904636.jpg</v>
      </c>
      <c r="D183" s="4">
        <v>5901180904636</v>
      </c>
      <c r="E183" s="7" t="s">
        <v>148</v>
      </c>
      <c r="F183" s="8" t="s">
        <v>149</v>
      </c>
      <c r="G183" s="4">
        <v>1</v>
      </c>
      <c r="H183" s="4">
        <v>400</v>
      </c>
      <c r="I183" s="9">
        <v>131</v>
      </c>
      <c r="J183" s="13"/>
    </row>
    <row r="184" spans="1:10" s="1" customFormat="1" ht="165.95" customHeight="1">
      <c r="A184" s="4">
        <v>182</v>
      </c>
      <c r="B184" s="5" t="s">
        <v>11</v>
      </c>
      <c r="C184" s="12" t="str">
        <f>HYPERLINK("http://7flowers-decor.ru/upload/1c_catalog/import_files/5901037807943.jpg")</f>
        <v>http://7flowers-decor.ru/upload/1c_catalog/import_files/5901037807943.jpg</v>
      </c>
      <c r="D184" s="4">
        <v>5901037807943</v>
      </c>
      <c r="E184" s="7" t="s">
        <v>150</v>
      </c>
      <c r="F184" s="8" t="s">
        <v>38</v>
      </c>
      <c r="G184" s="4">
        <v>1</v>
      </c>
      <c r="H184" s="4">
        <v>200</v>
      </c>
      <c r="I184" s="9">
        <v>305</v>
      </c>
      <c r="J184" s="13"/>
    </row>
    <row r="185" spans="1:10" s="1" customFormat="1" ht="165.95" customHeight="1">
      <c r="A185" s="4">
        <v>183</v>
      </c>
      <c r="B185" s="5" t="s">
        <v>11</v>
      </c>
      <c r="C185" s="12" t="str">
        <f>HYPERLINK("http://7flowers-decor.ru/upload/1c_catalog/import_files/5901037807929.jpg")</f>
        <v>http://7flowers-decor.ru/upload/1c_catalog/import_files/5901037807929.jpg</v>
      </c>
      <c r="D185" s="4">
        <v>5901037807929</v>
      </c>
      <c r="E185" s="7" t="s">
        <v>151</v>
      </c>
      <c r="F185" s="8" t="s">
        <v>38</v>
      </c>
      <c r="G185" s="4">
        <v>1</v>
      </c>
      <c r="H185" s="4">
        <v>200</v>
      </c>
      <c r="I185" s="9">
        <v>305</v>
      </c>
      <c r="J185" s="13"/>
    </row>
    <row r="186" spans="1:10" s="1" customFormat="1" ht="165.95" customHeight="1">
      <c r="A186" s="4">
        <v>184</v>
      </c>
      <c r="B186" s="5" t="s">
        <v>11</v>
      </c>
      <c r="C186" s="12" t="str">
        <f>HYPERLINK("http://7flowers-decor.ru/upload/1c_catalog/import_files/5901037807950.jpg")</f>
        <v>http://7flowers-decor.ru/upload/1c_catalog/import_files/5901037807950.jpg</v>
      </c>
      <c r="D186" s="4">
        <v>5901037807950</v>
      </c>
      <c r="E186" s="7" t="s">
        <v>152</v>
      </c>
      <c r="F186" s="8" t="s">
        <v>38</v>
      </c>
      <c r="G186" s="4">
        <v>1</v>
      </c>
      <c r="H186" s="4">
        <v>288</v>
      </c>
      <c r="I186" s="9">
        <v>269</v>
      </c>
      <c r="J186" s="13"/>
    </row>
    <row r="187" spans="1:10" s="1" customFormat="1" ht="165.95" customHeight="1">
      <c r="A187" s="4">
        <v>185</v>
      </c>
      <c r="B187" s="5" t="s">
        <v>11</v>
      </c>
      <c r="C187" s="12" t="str">
        <f>HYPERLINK("http://7flowers-decor.ru/upload/1c_catalog/import_files/5901037795820.jpg")</f>
        <v>http://7flowers-decor.ru/upload/1c_catalog/import_files/5901037795820.jpg</v>
      </c>
      <c r="D187" s="4">
        <v>5901037795820</v>
      </c>
      <c r="E187" s="7" t="s">
        <v>153</v>
      </c>
      <c r="F187" s="8" t="s">
        <v>154</v>
      </c>
      <c r="G187" s="4">
        <v>1</v>
      </c>
      <c r="H187" s="4">
        <v>100</v>
      </c>
      <c r="I187" s="9">
        <v>1085</v>
      </c>
      <c r="J187" s="13"/>
    </row>
    <row r="188" spans="1:10" s="1" customFormat="1" ht="165.95" customHeight="1">
      <c r="A188" s="4">
        <v>186</v>
      </c>
      <c r="B188" s="5" t="s">
        <v>11</v>
      </c>
      <c r="C188" s="12" t="str">
        <f>HYPERLINK("http://7flowers-decor.ru/upload/1c_catalog/import_files/5901037795813.jpg")</f>
        <v>http://7flowers-decor.ru/upload/1c_catalog/import_files/5901037795813.jpg</v>
      </c>
      <c r="D188" s="4">
        <v>5901037795813</v>
      </c>
      <c r="E188" s="7" t="s">
        <v>155</v>
      </c>
      <c r="F188" s="8" t="s">
        <v>154</v>
      </c>
      <c r="G188" s="4">
        <v>1</v>
      </c>
      <c r="H188" s="4">
        <v>300</v>
      </c>
      <c r="I188" s="9">
        <v>491</v>
      </c>
      <c r="J188" s="13"/>
    </row>
    <row r="189" spans="1:10" s="1" customFormat="1" ht="165.95" customHeight="1">
      <c r="A189" s="4">
        <v>187</v>
      </c>
      <c r="B189" s="5" t="s">
        <v>11</v>
      </c>
      <c r="C189" s="12" t="str">
        <f>HYPERLINK("http://7flowers-decor.ru/upload/1c_catalog/import_files/4606500474820.jpg")</f>
        <v>http://7flowers-decor.ru/upload/1c_catalog/import_files/4606500474820.jpg</v>
      </c>
      <c r="D189" s="4">
        <v>4606500474820</v>
      </c>
      <c r="E189" s="7" t="s">
        <v>156</v>
      </c>
      <c r="F189" s="8" t="s">
        <v>25</v>
      </c>
      <c r="G189" s="4">
        <v>1</v>
      </c>
      <c r="H189" s="4">
        <v>999</v>
      </c>
      <c r="I189" s="9">
        <v>763</v>
      </c>
      <c r="J189" s="13"/>
    </row>
    <row r="190" spans="1:10" s="1" customFormat="1" ht="165.95" customHeight="1">
      <c r="A190" s="4">
        <v>188</v>
      </c>
      <c r="B190" s="5" t="s">
        <v>11</v>
      </c>
      <c r="C190" s="12" t="str">
        <f>HYPERLINK("http://7flowers-decor.ru/upload/1c_catalog/import_files/4606500474837.jpg")</f>
        <v>http://7flowers-decor.ru/upload/1c_catalog/import_files/4606500474837.jpg</v>
      </c>
      <c r="D190" s="4">
        <v>4606500474837</v>
      </c>
      <c r="E190" s="7" t="s">
        <v>156</v>
      </c>
      <c r="F190" s="8" t="s">
        <v>14</v>
      </c>
      <c r="G190" s="4">
        <v>1</v>
      </c>
      <c r="H190" s="4">
        <v>999</v>
      </c>
      <c r="I190" s="9">
        <v>73</v>
      </c>
      <c r="J190" s="13"/>
    </row>
    <row r="191" spans="1:10" s="1" customFormat="1" ht="165.95" customHeight="1">
      <c r="A191" s="4">
        <v>189</v>
      </c>
      <c r="B191" s="5" t="s">
        <v>11</v>
      </c>
      <c r="C191" s="12" t="str">
        <f>HYPERLINK("http://7flowers-decor.ru/upload/1c_catalog/import_files/4606500369058.jpg")</f>
        <v>http://7flowers-decor.ru/upload/1c_catalog/import_files/4606500369058.jpg</v>
      </c>
      <c r="D191" s="4">
        <v>4606500369058</v>
      </c>
      <c r="E191" s="7" t="s">
        <v>157</v>
      </c>
      <c r="F191" s="8" t="s">
        <v>14</v>
      </c>
      <c r="G191" s="4">
        <v>1</v>
      </c>
      <c r="H191" s="4">
        <v>72</v>
      </c>
      <c r="I191" s="10">
        <v>1274</v>
      </c>
      <c r="J191" s="13"/>
    </row>
    <row r="192" spans="1:10" s="1" customFormat="1" ht="165.95" customHeight="1">
      <c r="A192" s="4">
        <v>190</v>
      </c>
      <c r="B192" s="5" t="s">
        <v>11</v>
      </c>
      <c r="C192" s="12" t="str">
        <f>HYPERLINK("http://7flowers-decor.ru/upload/1c_catalog/import_files/4606500111251.jpg")</f>
        <v>http://7flowers-decor.ru/upload/1c_catalog/import_files/4606500111251.jpg</v>
      </c>
      <c r="D192" s="4">
        <v>4606500111251</v>
      </c>
      <c r="E192" s="7" t="s">
        <v>158</v>
      </c>
      <c r="F192" s="8"/>
      <c r="G192" s="4">
        <v>1</v>
      </c>
      <c r="H192" s="4">
        <v>60</v>
      </c>
      <c r="I192" s="9">
        <v>532</v>
      </c>
      <c r="J192" s="13"/>
    </row>
    <row r="193" spans="1:10" s="1" customFormat="1" ht="165.95" customHeight="1">
      <c r="A193" s="4">
        <v>191</v>
      </c>
      <c r="B193" s="5" t="s">
        <v>11</v>
      </c>
      <c r="C193" s="12" t="str">
        <f>HYPERLINK("http://7flowers-decor.ru/upload/1c_catalog/import_files/8716525535799.jpg")</f>
        <v>http://7flowers-decor.ru/upload/1c_catalog/import_files/8716525535799.jpg</v>
      </c>
      <c r="D193" s="4">
        <v>8716525535799</v>
      </c>
      <c r="E193" s="7" t="s">
        <v>159</v>
      </c>
      <c r="F193" s="8"/>
      <c r="G193" s="4">
        <v>1</v>
      </c>
      <c r="H193" s="4">
        <v>12</v>
      </c>
      <c r="I193" s="9">
        <v>908</v>
      </c>
      <c r="J193" s="13"/>
    </row>
    <row r="194" spans="1:10" s="1" customFormat="1" ht="165.95" customHeight="1">
      <c r="A194" s="4">
        <v>192</v>
      </c>
      <c r="B194" s="5" t="s">
        <v>11</v>
      </c>
      <c r="C194" s="12" t="str">
        <f>HYPERLINK("http://7flowers-decor.ru/upload/1c_catalog/import_files/4606500477012.jpg")</f>
        <v>http://7flowers-decor.ru/upload/1c_catalog/import_files/4606500477012.jpg</v>
      </c>
      <c r="D194" s="4">
        <v>4606500477012</v>
      </c>
      <c r="E194" s="7" t="s">
        <v>160</v>
      </c>
      <c r="F194" s="8"/>
      <c r="G194" s="4">
        <v>1</v>
      </c>
      <c r="H194" s="4">
        <v>144</v>
      </c>
      <c r="I194" s="9">
        <v>134</v>
      </c>
      <c r="J194" s="13"/>
    </row>
    <row r="195" spans="1:10" s="1" customFormat="1" ht="165.95" customHeight="1">
      <c r="A195" s="4">
        <v>193</v>
      </c>
      <c r="B195" s="5" t="s">
        <v>11</v>
      </c>
      <c r="C195" s="12" t="str">
        <f>HYPERLINK("http://7flowers-decor.ru/upload/1c_catalog/import_files/4606500172580.jpg")</f>
        <v>http://7flowers-decor.ru/upload/1c_catalog/import_files/4606500172580.jpg</v>
      </c>
      <c r="D195" s="4">
        <v>4606500172580</v>
      </c>
      <c r="E195" s="7" t="s">
        <v>161</v>
      </c>
      <c r="F195" s="8" t="s">
        <v>31</v>
      </c>
      <c r="G195" s="4">
        <v>1</v>
      </c>
      <c r="H195" s="4">
        <v>80</v>
      </c>
      <c r="I195" s="9">
        <v>335</v>
      </c>
      <c r="J195" s="13"/>
    </row>
    <row r="196" spans="1:10" s="1" customFormat="1" ht="165.95" customHeight="1">
      <c r="A196" s="4">
        <v>194</v>
      </c>
      <c r="B196" s="5" t="s">
        <v>11</v>
      </c>
      <c r="C196" s="12" t="str">
        <f>HYPERLINK("http://7flowers-decor.ru/upload/1c_catalog/import_files/4606500172597.jpg")</f>
        <v>http://7flowers-decor.ru/upload/1c_catalog/import_files/4606500172597.jpg</v>
      </c>
      <c r="D196" s="4">
        <v>4606500172597</v>
      </c>
      <c r="E196" s="7" t="s">
        <v>161</v>
      </c>
      <c r="F196" s="8" t="s">
        <v>15</v>
      </c>
      <c r="G196" s="4">
        <v>1</v>
      </c>
      <c r="H196" s="4">
        <v>80</v>
      </c>
      <c r="I196" s="9">
        <v>335</v>
      </c>
      <c r="J196" s="13"/>
    </row>
    <row r="197" spans="1:10" s="1" customFormat="1" ht="165.95" customHeight="1">
      <c r="A197" s="4">
        <v>195</v>
      </c>
      <c r="B197" s="5" t="s">
        <v>11</v>
      </c>
      <c r="C197" s="12" t="str">
        <f>HYPERLINK("http://7flowers-decor.ru/upload/1c_catalog/import_files/4606500172603.jpg")</f>
        <v>http://7flowers-decor.ru/upload/1c_catalog/import_files/4606500172603.jpg</v>
      </c>
      <c r="D197" s="4">
        <v>4606500172603</v>
      </c>
      <c r="E197" s="7" t="s">
        <v>161</v>
      </c>
      <c r="F197" s="8" t="s">
        <v>36</v>
      </c>
      <c r="G197" s="4">
        <v>1</v>
      </c>
      <c r="H197" s="4">
        <v>80</v>
      </c>
      <c r="I197" s="9">
        <v>335</v>
      </c>
      <c r="J197" s="13"/>
    </row>
    <row r="198" spans="1:10" s="1" customFormat="1" ht="165.95" customHeight="1">
      <c r="A198" s="4">
        <v>196</v>
      </c>
      <c r="B198" s="5" t="s">
        <v>11</v>
      </c>
      <c r="C198" s="12" t="str">
        <f>HYPERLINK("http://7flowers-decor.ru/upload/1c_catalog/import_files/4606500172634.jpg")</f>
        <v>http://7flowers-decor.ru/upload/1c_catalog/import_files/4606500172634.jpg</v>
      </c>
      <c r="D198" s="4">
        <v>4606500172634</v>
      </c>
      <c r="E198" s="7" t="s">
        <v>161</v>
      </c>
      <c r="F198" s="8" t="s">
        <v>14</v>
      </c>
      <c r="G198" s="4">
        <v>1</v>
      </c>
      <c r="H198" s="4">
        <v>80</v>
      </c>
      <c r="I198" s="9">
        <v>335</v>
      </c>
      <c r="J198" s="13"/>
    </row>
    <row r="199" spans="1:10" s="1" customFormat="1" ht="165.95" customHeight="1">
      <c r="A199" s="4">
        <v>197</v>
      </c>
      <c r="B199" s="5" t="s">
        <v>11</v>
      </c>
      <c r="C199" s="12" t="str">
        <f>HYPERLINK("http://7flowers-decor.ru/upload/1c_catalog/import_files/4606500172641.jpg")</f>
        <v>http://7flowers-decor.ru/upload/1c_catalog/import_files/4606500172641.jpg</v>
      </c>
      <c r="D199" s="4">
        <v>4606500172641</v>
      </c>
      <c r="E199" s="7" t="s">
        <v>161</v>
      </c>
      <c r="F199" s="8" t="s">
        <v>22</v>
      </c>
      <c r="G199" s="4">
        <v>1</v>
      </c>
      <c r="H199" s="4">
        <v>80</v>
      </c>
      <c r="I199" s="9">
        <v>335</v>
      </c>
      <c r="J199" s="13"/>
    </row>
    <row r="200" spans="1:10" s="1" customFormat="1" ht="165.95" customHeight="1">
      <c r="A200" s="4">
        <v>198</v>
      </c>
      <c r="B200" s="5" t="s">
        <v>11</v>
      </c>
      <c r="C200" s="12" t="str">
        <f>HYPERLINK("http://7flowers-decor.ru/upload/1c_catalog/import_files/4606500471195.jpg")</f>
        <v>http://7flowers-decor.ru/upload/1c_catalog/import_files/4606500471195.jpg</v>
      </c>
      <c r="D200" s="4">
        <v>4606500471195</v>
      </c>
      <c r="E200" s="7" t="s">
        <v>162</v>
      </c>
      <c r="F200" s="8" t="s">
        <v>38</v>
      </c>
      <c r="G200" s="4">
        <v>1</v>
      </c>
      <c r="H200" s="4">
        <v>48</v>
      </c>
      <c r="I200" s="9">
        <v>318</v>
      </c>
      <c r="J200" s="13"/>
    </row>
    <row r="201" spans="1:10" s="1" customFormat="1" ht="165.95" customHeight="1">
      <c r="A201" s="4">
        <v>199</v>
      </c>
      <c r="B201" s="5" t="s">
        <v>11</v>
      </c>
      <c r="C201" s="12" t="str">
        <f>HYPERLINK("http://7flowers-decor.ru/upload/1c_catalog/import_files/4606500471201.jpg")</f>
        <v>http://7flowers-decor.ru/upload/1c_catalog/import_files/4606500471201.jpg</v>
      </c>
      <c r="D201" s="4">
        <v>4606500471201</v>
      </c>
      <c r="E201" s="7" t="s">
        <v>162</v>
      </c>
      <c r="F201" s="8" t="s">
        <v>25</v>
      </c>
      <c r="G201" s="4">
        <v>1</v>
      </c>
      <c r="H201" s="4">
        <v>48</v>
      </c>
      <c r="I201" s="9">
        <v>318</v>
      </c>
      <c r="J201" s="13"/>
    </row>
    <row r="202" spans="1:10" s="1" customFormat="1" ht="165.95" customHeight="1">
      <c r="A202" s="4">
        <v>200</v>
      </c>
      <c r="B202" s="5" t="s">
        <v>11</v>
      </c>
      <c r="C202" s="12" t="str">
        <f>HYPERLINK("http://7flowers-decor.ru/upload/1c_catalog/import_files/4606500471218.jpg")</f>
        <v>http://7flowers-decor.ru/upload/1c_catalog/import_files/4606500471218.jpg</v>
      </c>
      <c r="D202" s="4">
        <v>4606500471218</v>
      </c>
      <c r="E202" s="7" t="s">
        <v>162</v>
      </c>
      <c r="F202" s="8" t="s">
        <v>30</v>
      </c>
      <c r="G202" s="4">
        <v>1</v>
      </c>
      <c r="H202" s="4">
        <v>48</v>
      </c>
      <c r="I202" s="9">
        <v>318</v>
      </c>
      <c r="J202" s="13"/>
    </row>
    <row r="203" spans="1:10" s="1" customFormat="1" ht="165.95" customHeight="1">
      <c r="A203" s="4">
        <v>201</v>
      </c>
      <c r="B203" s="5" t="s">
        <v>11</v>
      </c>
      <c r="C203" s="12" t="str">
        <f>HYPERLINK("http://7flowers-decor.ru/upload/1c_catalog/import_files/4606500471225.jpg")</f>
        <v>http://7flowers-decor.ru/upload/1c_catalog/import_files/4606500471225.jpg</v>
      </c>
      <c r="D203" s="4">
        <v>4606500471225</v>
      </c>
      <c r="E203" s="7" t="s">
        <v>162</v>
      </c>
      <c r="F203" s="8" t="s">
        <v>26</v>
      </c>
      <c r="G203" s="4">
        <v>1</v>
      </c>
      <c r="H203" s="4">
        <v>48</v>
      </c>
      <c r="I203" s="9">
        <v>318</v>
      </c>
      <c r="J203" s="13"/>
    </row>
    <row r="204" spans="1:10" s="1" customFormat="1" ht="165.95" customHeight="1">
      <c r="A204" s="4">
        <v>202</v>
      </c>
      <c r="B204" s="5" t="s">
        <v>11</v>
      </c>
      <c r="C204" s="12" t="str">
        <f>HYPERLINK("http://7flowers-decor.ru/upload/1c_catalog/import_files/4606500388844.jpg")</f>
        <v>http://7flowers-decor.ru/upload/1c_catalog/import_files/4606500388844.jpg</v>
      </c>
      <c r="D204" s="4">
        <v>4606500388844</v>
      </c>
      <c r="E204" s="7" t="s">
        <v>162</v>
      </c>
      <c r="F204" s="8" t="s">
        <v>14</v>
      </c>
      <c r="G204" s="4">
        <v>1</v>
      </c>
      <c r="H204" s="4">
        <v>80</v>
      </c>
      <c r="I204" s="9">
        <v>318</v>
      </c>
      <c r="J204" s="13"/>
    </row>
    <row r="205" spans="1:10" s="1" customFormat="1" ht="165.95" customHeight="1">
      <c r="A205" s="4">
        <v>203</v>
      </c>
      <c r="B205" s="5" t="s">
        <v>11</v>
      </c>
      <c r="C205" s="12" t="str">
        <f>HYPERLINK("http://7flowers-decor.ru/upload/1c_catalog/import_files/4606500355563.jpg")</f>
        <v>http://7flowers-decor.ru/upload/1c_catalog/import_files/4606500355563.jpg</v>
      </c>
      <c r="D205" s="4">
        <v>4606500355563</v>
      </c>
      <c r="E205" s="7" t="s">
        <v>163</v>
      </c>
      <c r="F205" s="8" t="s">
        <v>53</v>
      </c>
      <c r="G205" s="4">
        <v>1</v>
      </c>
      <c r="H205" s="4">
        <v>48</v>
      </c>
      <c r="I205" s="9">
        <v>285</v>
      </c>
      <c r="J205" s="13"/>
    </row>
    <row r="206" spans="1:10" s="1" customFormat="1" ht="165.95" customHeight="1">
      <c r="A206" s="4">
        <v>204</v>
      </c>
      <c r="B206" s="5" t="s">
        <v>11</v>
      </c>
      <c r="C206" s="12" t="str">
        <f>HYPERLINK("http://7flowers-decor.ru/upload/1c_catalog/import_files/4606500404841.jpg")</f>
        <v>http://7flowers-decor.ru/upload/1c_catalog/import_files/4606500404841.jpg</v>
      </c>
      <c r="D206" s="4">
        <v>4606500404841</v>
      </c>
      <c r="E206" s="7" t="s">
        <v>164</v>
      </c>
      <c r="F206" s="8"/>
      <c r="G206" s="4">
        <v>1</v>
      </c>
      <c r="H206" s="4">
        <v>100</v>
      </c>
      <c r="I206" s="9">
        <v>288</v>
      </c>
      <c r="J206" s="13"/>
    </row>
    <row r="207" spans="1:10" s="1" customFormat="1" ht="165.95" customHeight="1">
      <c r="A207" s="4">
        <v>205</v>
      </c>
      <c r="B207" s="5" t="s">
        <v>11</v>
      </c>
      <c r="C207" s="12" t="str">
        <f>HYPERLINK("http://7flowers-decor.ru/upload/1c_catalog/import_files/8716525536536.jpg")</f>
        <v>http://7flowers-decor.ru/upload/1c_catalog/import_files/8716525536536.jpg</v>
      </c>
      <c r="D207" s="4">
        <v>8716525536536</v>
      </c>
      <c r="E207" s="7" t="s">
        <v>165</v>
      </c>
      <c r="F207" s="8"/>
      <c r="G207" s="4">
        <v>1</v>
      </c>
      <c r="H207" s="4">
        <v>20</v>
      </c>
      <c r="I207" s="10">
        <v>1630</v>
      </c>
      <c r="J207" s="13"/>
    </row>
    <row r="208" spans="1:10" s="1" customFormat="1" ht="165.95" customHeight="1">
      <c r="A208" s="4">
        <v>206</v>
      </c>
      <c r="B208" s="5" t="s">
        <v>11</v>
      </c>
      <c r="C208" s="12" t="str">
        <f>HYPERLINK("http://7flowers-decor.ru/upload/1c_catalog/import_files/4606500380329.jpg")</f>
        <v>http://7flowers-decor.ru/upload/1c_catalog/import_files/4606500380329.jpg</v>
      </c>
      <c r="D208" s="4">
        <v>4606500380329</v>
      </c>
      <c r="E208" s="7" t="s">
        <v>166</v>
      </c>
      <c r="F208" s="8"/>
      <c r="G208" s="4">
        <v>1</v>
      </c>
      <c r="H208" s="4">
        <v>80</v>
      </c>
      <c r="I208" s="9">
        <v>257</v>
      </c>
      <c r="J208" s="13"/>
    </row>
    <row r="209" spans="1:10" s="1" customFormat="1" ht="165.95" customHeight="1">
      <c r="A209" s="4">
        <v>207</v>
      </c>
      <c r="B209" s="5" t="s">
        <v>11</v>
      </c>
      <c r="C209" s="12" t="str">
        <f>HYPERLINK("http://7flowers-decor.ru/upload/1c_catalog/import_files/4606500380343.jpg")</f>
        <v>http://7flowers-decor.ru/upload/1c_catalog/import_files/4606500380343.jpg</v>
      </c>
      <c r="D209" s="4">
        <v>4606500380343</v>
      </c>
      <c r="E209" s="7" t="s">
        <v>167</v>
      </c>
      <c r="F209" s="8"/>
      <c r="G209" s="4">
        <v>1</v>
      </c>
      <c r="H209" s="4">
        <v>60</v>
      </c>
      <c r="I209" s="9">
        <v>423</v>
      </c>
      <c r="J209" s="13"/>
    </row>
    <row r="210" spans="1:10" s="1" customFormat="1" ht="165.95" customHeight="1">
      <c r="A210" s="4">
        <v>208</v>
      </c>
      <c r="B210" s="5" t="s">
        <v>11</v>
      </c>
      <c r="C210" s="12" t="str">
        <f>HYPERLINK("http://7flowers-decor.ru/upload/1c_catalog/import_files/4606500380336.jpg")</f>
        <v>http://7flowers-decor.ru/upload/1c_catalog/import_files/4606500380336.jpg</v>
      </c>
      <c r="D210" s="4">
        <v>4606500380336</v>
      </c>
      <c r="E210" s="7" t="s">
        <v>168</v>
      </c>
      <c r="F210" s="8"/>
      <c r="G210" s="4">
        <v>1</v>
      </c>
      <c r="H210" s="4">
        <v>40</v>
      </c>
      <c r="I210" s="9">
        <v>334</v>
      </c>
      <c r="J210" s="13"/>
    </row>
    <row r="211" spans="1:10" s="1" customFormat="1" ht="165.95" customHeight="1">
      <c r="A211" s="4">
        <v>209</v>
      </c>
      <c r="B211" s="5" t="s">
        <v>11</v>
      </c>
      <c r="C211" s="12" t="str">
        <f>HYPERLINK("http://7flowers-decor.ru/upload/1c_catalog/import_files/4606500073757.jpg")</f>
        <v>http://7flowers-decor.ru/upload/1c_catalog/import_files/4606500073757.jpg</v>
      </c>
      <c r="D211" s="4">
        <v>4606500073757</v>
      </c>
      <c r="E211" s="7" t="s">
        <v>169</v>
      </c>
      <c r="F211" s="8" t="s">
        <v>25</v>
      </c>
      <c r="G211" s="4">
        <v>1</v>
      </c>
      <c r="H211" s="4">
        <v>216</v>
      </c>
      <c r="I211" s="9">
        <v>249</v>
      </c>
      <c r="J211" s="13"/>
    </row>
    <row r="212" spans="1:10" s="1" customFormat="1" ht="165.95" customHeight="1">
      <c r="A212" s="4">
        <v>210</v>
      </c>
      <c r="B212" s="5" t="s">
        <v>11</v>
      </c>
      <c r="C212" s="12" t="str">
        <f>HYPERLINK("http://7flowers-decor.ru/upload/1c_catalog/import_files/4606500404834.jpg")</f>
        <v>http://7flowers-decor.ru/upload/1c_catalog/import_files/4606500404834.jpg</v>
      </c>
      <c r="D212" s="4">
        <v>4606500404834</v>
      </c>
      <c r="E212" s="7" t="s">
        <v>170</v>
      </c>
      <c r="F212" s="8"/>
      <c r="G212" s="4">
        <v>1</v>
      </c>
      <c r="H212" s="4">
        <v>200</v>
      </c>
      <c r="I212" s="9">
        <v>233</v>
      </c>
      <c r="J212" s="13"/>
    </row>
    <row r="213" spans="1:10" s="1" customFormat="1" ht="165.95" customHeight="1">
      <c r="A213" s="4">
        <v>211</v>
      </c>
      <c r="B213" s="5" t="s">
        <v>11</v>
      </c>
      <c r="C213" s="12" t="str">
        <f>HYPERLINK("http://7flowers-decor.ru/upload/1c_catalog/import_files/4606500368983.jpg")</f>
        <v>http://7flowers-decor.ru/upload/1c_catalog/import_files/4606500368983.jpg</v>
      </c>
      <c r="D213" s="4">
        <v>4606500368983</v>
      </c>
      <c r="E213" s="7" t="s">
        <v>171</v>
      </c>
      <c r="F213" s="8" t="s">
        <v>22</v>
      </c>
      <c r="G213" s="4">
        <v>1</v>
      </c>
      <c r="H213" s="4">
        <v>60</v>
      </c>
      <c r="I213" s="9">
        <v>615</v>
      </c>
      <c r="J213" s="13"/>
    </row>
    <row r="214" spans="1:10" s="1" customFormat="1" ht="165.95" customHeight="1">
      <c r="A214" s="4">
        <v>212</v>
      </c>
      <c r="B214" s="5" t="s">
        <v>11</v>
      </c>
      <c r="C214" s="12" t="str">
        <f>HYPERLINK("http://7flowers-decor.ru/upload/1c_catalog/import_files/4606500477074.jpg")</f>
        <v>http://7flowers-decor.ru/upload/1c_catalog/import_files/4606500477074.jpg</v>
      </c>
      <c r="D214" s="4">
        <v>4606500477074</v>
      </c>
      <c r="E214" s="7" t="s">
        <v>172</v>
      </c>
      <c r="F214" s="8"/>
      <c r="G214" s="4">
        <v>1</v>
      </c>
      <c r="H214" s="4">
        <v>216</v>
      </c>
      <c r="I214" s="9">
        <v>123</v>
      </c>
      <c r="J214" s="13"/>
    </row>
    <row r="215" spans="1:10" s="1" customFormat="1" ht="165.95" customHeight="1">
      <c r="A215" s="4">
        <v>213</v>
      </c>
      <c r="B215" s="5" t="s">
        <v>11</v>
      </c>
      <c r="C215" s="12" t="str">
        <f>HYPERLINK("http://7flowers-decor.ru/upload/1c_catalog/import_files/4606500404827.jpg")</f>
        <v>http://7flowers-decor.ru/upload/1c_catalog/import_files/4606500404827.jpg</v>
      </c>
      <c r="D215" s="4">
        <v>4606500404827</v>
      </c>
      <c r="E215" s="7" t="s">
        <v>173</v>
      </c>
      <c r="F215" s="8"/>
      <c r="G215" s="4">
        <v>1</v>
      </c>
      <c r="H215" s="4">
        <v>100</v>
      </c>
      <c r="I215" s="9">
        <v>271</v>
      </c>
      <c r="J215" s="13"/>
    </row>
    <row r="216" spans="1:10" s="1" customFormat="1" ht="165.95" customHeight="1">
      <c r="A216" s="4">
        <v>214</v>
      </c>
      <c r="B216" s="5" t="s">
        <v>11</v>
      </c>
      <c r="C216" s="12" t="str">
        <f>HYPERLINK("http://7flowers-decor.ru/upload/1c_catalog/import_files/8716525593676.jpg")</f>
        <v>http://7flowers-decor.ru/upload/1c_catalog/import_files/8716525593676.jpg</v>
      </c>
      <c r="D216" s="4">
        <v>8716525593676</v>
      </c>
      <c r="E216" s="7" t="s">
        <v>174</v>
      </c>
      <c r="F216" s="8" t="s">
        <v>25</v>
      </c>
      <c r="G216" s="4">
        <v>1</v>
      </c>
      <c r="H216" s="4">
        <v>24</v>
      </c>
      <c r="I216" s="9">
        <v>198</v>
      </c>
      <c r="J216" s="13"/>
    </row>
    <row r="217" spans="1:10" s="1" customFormat="1" ht="165.95" customHeight="1">
      <c r="A217" s="4">
        <v>215</v>
      </c>
      <c r="B217" s="5" t="s">
        <v>11</v>
      </c>
      <c r="C217" s="12" t="str">
        <f>HYPERLINK("http://7flowers-decor.ru/upload/1c_catalog/import_files/8716525058670.jpg")</f>
        <v>http://7flowers-decor.ru/upload/1c_catalog/import_files/8716525058670.jpg</v>
      </c>
      <c r="D217" s="4">
        <v>8716525058670</v>
      </c>
      <c r="E217" s="7" t="s">
        <v>175</v>
      </c>
      <c r="F217" s="8" t="s">
        <v>53</v>
      </c>
      <c r="G217" s="4">
        <v>1</v>
      </c>
      <c r="H217" s="4">
        <v>10</v>
      </c>
      <c r="I217" s="9">
        <v>677</v>
      </c>
      <c r="J217" s="13"/>
    </row>
    <row r="218" spans="1:10" s="1" customFormat="1" ht="165.95" customHeight="1">
      <c r="A218" s="4">
        <v>216</v>
      </c>
      <c r="B218" s="5" t="s">
        <v>11</v>
      </c>
      <c r="C218" s="12" t="str">
        <f>HYPERLINK("http://7flowers-decor.ru/upload/1c_catalog/import_files/8716525314424.jpg")</f>
        <v>http://7flowers-decor.ru/upload/1c_catalog/import_files/8716525314424.jpg</v>
      </c>
      <c r="D218" s="4">
        <v>8716525314424</v>
      </c>
      <c r="E218" s="7" t="s">
        <v>176</v>
      </c>
      <c r="F218" s="8" t="s">
        <v>31</v>
      </c>
      <c r="G218" s="4">
        <v>1</v>
      </c>
      <c r="H218" s="4">
        <v>15</v>
      </c>
      <c r="I218" s="9">
        <v>493</v>
      </c>
      <c r="J218" s="13"/>
    </row>
    <row r="219" spans="1:10" s="1" customFormat="1" ht="165.95" customHeight="1">
      <c r="A219" s="4">
        <v>217</v>
      </c>
      <c r="B219" s="5" t="s">
        <v>11</v>
      </c>
      <c r="C219" s="12" t="str">
        <f>HYPERLINK("http://7flowers-decor.ru/upload/1c_catalog/import_files/8716525615910.jpg")</f>
        <v>http://7flowers-decor.ru/upload/1c_catalog/import_files/8716525615910.jpg</v>
      </c>
      <c r="D219" s="4">
        <v>8716525615910</v>
      </c>
      <c r="E219" s="7" t="s">
        <v>177</v>
      </c>
      <c r="F219" s="8" t="s">
        <v>25</v>
      </c>
      <c r="G219" s="4">
        <v>1</v>
      </c>
      <c r="H219" s="4">
        <v>24</v>
      </c>
      <c r="I219" s="9">
        <v>657</v>
      </c>
      <c r="J219" s="13"/>
    </row>
    <row r="220" spans="1:10" s="1" customFormat="1" ht="165.95" customHeight="1">
      <c r="A220" s="4">
        <v>218</v>
      </c>
      <c r="B220" s="5" t="s">
        <v>11</v>
      </c>
      <c r="C220" s="12" t="str">
        <f>HYPERLINK("http://7flowers-decor.ru/upload/1c_catalog/import_files/8716525034155.jpg")</f>
        <v>http://7flowers-decor.ru/upload/1c_catalog/import_files/8716525034155.jpg</v>
      </c>
      <c r="D220" s="4">
        <v>8716525034155</v>
      </c>
      <c r="E220" s="7" t="s">
        <v>178</v>
      </c>
      <c r="F220" s="8" t="s">
        <v>53</v>
      </c>
      <c r="G220" s="4">
        <v>1</v>
      </c>
      <c r="H220" s="4">
        <v>25</v>
      </c>
      <c r="I220" s="9">
        <v>198</v>
      </c>
      <c r="J220" s="13"/>
    </row>
    <row r="221" spans="1:10" s="1" customFormat="1" ht="165.95" customHeight="1">
      <c r="A221" s="4">
        <v>219</v>
      </c>
      <c r="B221" s="5" t="s">
        <v>11</v>
      </c>
      <c r="C221" s="12" t="str">
        <f>HYPERLINK("http://7flowers-decor.ru/upload/1c_catalog/import_files/8716525033080.jpg")</f>
        <v>http://7flowers-decor.ru/upload/1c_catalog/import_files/8716525033080.jpg</v>
      </c>
      <c r="D221" s="4">
        <v>8716525033080</v>
      </c>
      <c r="E221" s="7" t="s">
        <v>179</v>
      </c>
      <c r="F221" s="8" t="s">
        <v>53</v>
      </c>
      <c r="G221" s="4">
        <v>1</v>
      </c>
      <c r="H221" s="4">
        <v>20</v>
      </c>
      <c r="I221" s="9">
        <v>949</v>
      </c>
      <c r="J221" s="13"/>
    </row>
    <row r="222" spans="1:10" s="1" customFormat="1" ht="165.95" customHeight="1">
      <c r="A222" s="4">
        <v>220</v>
      </c>
      <c r="B222" s="5" t="s">
        <v>11</v>
      </c>
      <c r="C222" s="12" t="str">
        <f>HYPERLINK("http://7flowers-decor.ru/upload/1c_catalog/import_files/8716525593782.jpg")</f>
        <v>http://7flowers-decor.ru/upload/1c_catalog/import_files/8716525593782.jpg</v>
      </c>
      <c r="D222" s="4">
        <v>8716525593782</v>
      </c>
      <c r="E222" s="7" t="s">
        <v>180</v>
      </c>
      <c r="F222" s="8" t="s">
        <v>53</v>
      </c>
      <c r="G222" s="4">
        <v>1</v>
      </c>
      <c r="H222" s="4">
        <v>24</v>
      </c>
      <c r="I222" s="9">
        <v>233</v>
      </c>
      <c r="J222" s="13"/>
    </row>
    <row r="223" spans="1:10" s="1" customFormat="1" ht="165.95" customHeight="1">
      <c r="A223" s="4">
        <v>221</v>
      </c>
      <c r="B223" s="5" t="s">
        <v>11</v>
      </c>
      <c r="C223" s="12" t="str">
        <f>HYPERLINK("http://7flowers-decor.ru/upload/1c_catalog/import_files/4606500455676.jpg")</f>
        <v>http://7flowers-decor.ru/upload/1c_catalog/import_files/4606500455676.jpg</v>
      </c>
      <c r="D223" s="4">
        <v>4606500455676</v>
      </c>
      <c r="E223" s="7" t="s">
        <v>181</v>
      </c>
      <c r="F223" s="8"/>
      <c r="G223" s="4">
        <v>1</v>
      </c>
      <c r="H223" s="4">
        <v>1</v>
      </c>
      <c r="I223" s="9">
        <v>124</v>
      </c>
      <c r="J223" s="13"/>
    </row>
    <row r="224" spans="1:10" s="1" customFormat="1" ht="165.95" customHeight="1">
      <c r="A224" s="4">
        <v>222</v>
      </c>
      <c r="B224" s="5" t="s">
        <v>11</v>
      </c>
      <c r="C224" s="12" t="str">
        <f>HYPERLINK("http://7flowers-decor.ru/upload/1c_catalog/import_files/8716525013846.jpg")</f>
        <v>http://7flowers-decor.ru/upload/1c_catalog/import_files/8716525013846.jpg</v>
      </c>
      <c r="D224" s="4">
        <v>8716525013846</v>
      </c>
      <c r="E224" s="7" t="s">
        <v>182</v>
      </c>
      <c r="F224" s="8" t="s">
        <v>53</v>
      </c>
      <c r="G224" s="4">
        <v>1</v>
      </c>
      <c r="H224" s="4">
        <v>15</v>
      </c>
      <c r="I224" s="10">
        <v>1357</v>
      </c>
      <c r="J224" s="13"/>
    </row>
    <row r="225" spans="1:10" s="1" customFormat="1" ht="165.95" customHeight="1">
      <c r="A225" s="4">
        <v>223</v>
      </c>
      <c r="B225" s="5" t="s">
        <v>11</v>
      </c>
      <c r="C225" s="12" t="str">
        <f>HYPERLINK("http://7flowers-decor.ru/upload/1c_catalog/import_files/8716525033530.jpg")</f>
        <v>http://7flowers-decor.ru/upload/1c_catalog/import_files/8716525033530.jpg</v>
      </c>
      <c r="D225" s="4">
        <v>8716525033530</v>
      </c>
      <c r="E225" s="7" t="s">
        <v>183</v>
      </c>
      <c r="F225" s="8" t="s">
        <v>53</v>
      </c>
      <c r="G225" s="4">
        <v>1</v>
      </c>
      <c r="H225" s="4">
        <v>25</v>
      </c>
      <c r="I225" s="9">
        <v>295</v>
      </c>
      <c r="J225" s="13"/>
    </row>
    <row r="226" spans="1:10" s="1" customFormat="1" ht="165.95" customHeight="1">
      <c r="A226" s="4">
        <v>224</v>
      </c>
      <c r="B226" s="5" t="s">
        <v>11</v>
      </c>
      <c r="C226" s="12" t="str">
        <f>HYPERLINK("http://7flowers-decor.ru/upload/1c_catalog/import_files/4606500111275.jpg")</f>
        <v>http://7flowers-decor.ru/upload/1c_catalog/import_files/4606500111275.jpg</v>
      </c>
      <c r="D226" s="4">
        <v>4606500111275</v>
      </c>
      <c r="E226" s="7" t="s">
        <v>184</v>
      </c>
      <c r="F226" s="8" t="s">
        <v>15</v>
      </c>
      <c r="G226" s="4">
        <v>1</v>
      </c>
      <c r="H226" s="4">
        <v>80</v>
      </c>
      <c r="I226" s="9">
        <v>569</v>
      </c>
      <c r="J226" s="13"/>
    </row>
    <row r="227" spans="1:10" s="1" customFormat="1" ht="165.95" customHeight="1">
      <c r="A227" s="4">
        <v>225</v>
      </c>
      <c r="B227" s="5" t="s">
        <v>11</v>
      </c>
      <c r="C227" s="12" t="str">
        <f>HYPERLINK("http://7flowers-decor.ru/upload/1c_catalog/import_files/4606500369072.jpg")</f>
        <v>http://7flowers-decor.ru/upload/1c_catalog/import_files/4606500369072.jpg</v>
      </c>
      <c r="D227" s="4">
        <v>4606500369072</v>
      </c>
      <c r="E227" s="7" t="s">
        <v>185</v>
      </c>
      <c r="F227" s="8" t="s">
        <v>186</v>
      </c>
      <c r="G227" s="4">
        <v>1</v>
      </c>
      <c r="H227" s="4">
        <v>240</v>
      </c>
      <c r="I227" s="9">
        <v>492</v>
      </c>
      <c r="J227" s="13"/>
    </row>
    <row r="228" spans="1:10" s="1" customFormat="1" ht="165.95" customHeight="1">
      <c r="A228" s="4">
        <v>226</v>
      </c>
      <c r="B228" s="5" t="s">
        <v>11</v>
      </c>
      <c r="C228" s="12" t="str">
        <f>HYPERLINK("http://7flowers-decor.ru/upload/1c_catalog/import_files/8716525593218.jpg")</f>
        <v>http://7flowers-decor.ru/upload/1c_catalog/import_files/8716525593218.jpg</v>
      </c>
      <c r="D228" s="4">
        <v>8716525593218</v>
      </c>
      <c r="E228" s="7" t="s">
        <v>187</v>
      </c>
      <c r="F228" s="8"/>
      <c r="G228" s="4">
        <v>1</v>
      </c>
      <c r="H228" s="4">
        <v>24</v>
      </c>
      <c r="I228" s="9">
        <v>146</v>
      </c>
      <c r="J228" s="13"/>
    </row>
    <row r="229" spans="1:10" s="1" customFormat="1" ht="165.95" customHeight="1">
      <c r="A229" s="4">
        <v>227</v>
      </c>
      <c r="B229" s="5" t="s">
        <v>11</v>
      </c>
      <c r="C229" s="12" t="str">
        <f>HYPERLINK("http://7flowers-decor.ru/upload/1c_catalog/import_files/4606500512973.jpg")</f>
        <v>http://7flowers-decor.ru/upload/1c_catalog/import_files/4606500512973.jpg</v>
      </c>
      <c r="D229" s="4">
        <v>4606500512973</v>
      </c>
      <c r="E229" s="7" t="s">
        <v>188</v>
      </c>
      <c r="F229" s="8"/>
      <c r="G229" s="4">
        <v>1</v>
      </c>
      <c r="H229" s="4">
        <v>80</v>
      </c>
      <c r="I229" s="9">
        <v>767</v>
      </c>
      <c r="J229" s="13"/>
    </row>
    <row r="230" spans="1:10" s="1" customFormat="1" ht="165.95" customHeight="1">
      <c r="A230" s="4">
        <v>228</v>
      </c>
      <c r="B230" s="5" t="s">
        <v>11</v>
      </c>
      <c r="C230" s="12" t="str">
        <f>HYPERLINK("http://7flowers-decor.ru/upload/1c_catalog/import_files/4606500512966.jpg")</f>
        <v>http://7flowers-decor.ru/upload/1c_catalog/import_files/4606500512966.jpg</v>
      </c>
      <c r="D230" s="4">
        <v>4606500512966</v>
      </c>
      <c r="E230" s="7" t="s">
        <v>189</v>
      </c>
      <c r="F230" s="8"/>
      <c r="G230" s="4">
        <v>1</v>
      </c>
      <c r="H230" s="4">
        <v>180</v>
      </c>
      <c r="I230" s="9">
        <v>448</v>
      </c>
      <c r="J230" s="13"/>
    </row>
    <row r="231" spans="1:10" s="1" customFormat="1" ht="165.95" customHeight="1">
      <c r="A231" s="4">
        <v>229</v>
      </c>
      <c r="B231" s="5" t="s">
        <v>11</v>
      </c>
      <c r="C231" s="12" t="str">
        <f>HYPERLINK("http://7flowers-decor.ru/upload/1c_catalog/import_files/4606500512959.jpg")</f>
        <v>http://7flowers-decor.ru/upload/1c_catalog/import_files/4606500512959.jpg</v>
      </c>
      <c r="D231" s="4">
        <v>4606500512959</v>
      </c>
      <c r="E231" s="7" t="s">
        <v>190</v>
      </c>
      <c r="F231" s="8"/>
      <c r="G231" s="4">
        <v>1</v>
      </c>
      <c r="H231" s="4">
        <v>360</v>
      </c>
      <c r="I231" s="9">
        <v>320</v>
      </c>
      <c r="J231" s="13"/>
    </row>
    <row r="232" spans="1:10" s="1" customFormat="1" ht="165.95" customHeight="1">
      <c r="A232" s="4">
        <v>230</v>
      </c>
      <c r="B232" s="5" t="s">
        <v>11</v>
      </c>
      <c r="C232" s="12" t="str">
        <f>HYPERLINK("http://7flowers-decor.ru/upload/1c_catalog/import_files/4606500404605.jpg")</f>
        <v>http://7flowers-decor.ru/upload/1c_catalog/import_files/4606500404605.jpg</v>
      </c>
      <c r="D232" s="4">
        <v>4606500404605</v>
      </c>
      <c r="E232" s="7" t="s">
        <v>191</v>
      </c>
      <c r="F232" s="8"/>
      <c r="G232" s="4">
        <v>1</v>
      </c>
      <c r="H232" s="4">
        <v>120</v>
      </c>
      <c r="I232" s="9">
        <v>170</v>
      </c>
      <c r="J232" s="13"/>
    </row>
    <row r="233" spans="1:10" s="1" customFormat="1" ht="165.95" customHeight="1">
      <c r="A233" s="4">
        <v>231</v>
      </c>
      <c r="B233" s="5" t="s">
        <v>11</v>
      </c>
      <c r="C233" s="12" t="str">
        <f>HYPERLINK("http://7flowers-decor.ru/upload/1c_catalog/import_files/4606500404612.jpg")</f>
        <v>http://7flowers-decor.ru/upload/1c_catalog/import_files/4606500404612.jpg</v>
      </c>
      <c r="D233" s="4">
        <v>4606500404612</v>
      </c>
      <c r="E233" s="7" t="s">
        <v>192</v>
      </c>
      <c r="F233" s="8"/>
      <c r="G233" s="4">
        <v>1</v>
      </c>
      <c r="H233" s="4">
        <v>120</v>
      </c>
      <c r="I233" s="9">
        <v>173</v>
      </c>
      <c r="J233" s="13"/>
    </row>
    <row r="234" spans="1:10" s="1" customFormat="1" ht="165.95" customHeight="1">
      <c r="A234" s="4">
        <v>232</v>
      </c>
      <c r="B234" s="5" t="s">
        <v>11</v>
      </c>
      <c r="C234" s="12" t="str">
        <f>HYPERLINK("http://7flowers-decor.ru/upload/1c_catalog/import_files/4606500401666.jpg")</f>
        <v>http://7flowers-decor.ru/upload/1c_catalog/import_files/4606500401666.jpg</v>
      </c>
      <c r="D234" s="4">
        <v>4606500401666</v>
      </c>
      <c r="E234" s="7" t="s">
        <v>193</v>
      </c>
      <c r="F234" s="8"/>
      <c r="G234" s="4">
        <v>1</v>
      </c>
      <c r="H234" s="4">
        <v>100</v>
      </c>
      <c r="I234" s="9">
        <v>205</v>
      </c>
      <c r="J234" s="13"/>
    </row>
    <row r="235" spans="1:10" s="1" customFormat="1" ht="165.95" customHeight="1">
      <c r="A235" s="4">
        <v>233</v>
      </c>
      <c r="B235" s="5" t="s">
        <v>11</v>
      </c>
      <c r="C235" s="12" t="str">
        <f>HYPERLINK("http://7flowers-decor.ru/upload/1c_catalog/import_files/4606500401611.jpg")</f>
        <v>http://7flowers-decor.ru/upload/1c_catalog/import_files/4606500401611.jpg</v>
      </c>
      <c r="D235" s="4">
        <v>4606500401611</v>
      </c>
      <c r="E235" s="7" t="s">
        <v>194</v>
      </c>
      <c r="F235" s="8"/>
      <c r="G235" s="4">
        <v>1</v>
      </c>
      <c r="H235" s="4">
        <v>100</v>
      </c>
      <c r="I235" s="9">
        <v>211</v>
      </c>
      <c r="J235" s="13"/>
    </row>
    <row r="236" spans="1:10" s="1" customFormat="1" ht="165.95" customHeight="1">
      <c r="A236" s="4">
        <v>234</v>
      </c>
      <c r="B236" s="5" t="s">
        <v>11</v>
      </c>
      <c r="C236" s="12" t="str">
        <f>HYPERLINK("http://7flowers-decor.ru/upload/1c_catalog/import_files/4606500404889.jpg")</f>
        <v>http://7flowers-decor.ru/upload/1c_catalog/import_files/4606500404889.jpg</v>
      </c>
      <c r="D236" s="4">
        <v>4606500404889</v>
      </c>
      <c r="E236" s="7" t="s">
        <v>195</v>
      </c>
      <c r="F236" s="8"/>
      <c r="G236" s="4">
        <v>1</v>
      </c>
      <c r="H236" s="4">
        <v>100</v>
      </c>
      <c r="I236" s="9">
        <v>205</v>
      </c>
      <c r="J236" s="13"/>
    </row>
    <row r="237" spans="1:10" s="1" customFormat="1" ht="165.95" customHeight="1">
      <c r="A237" s="4">
        <v>235</v>
      </c>
      <c r="B237" s="5" t="s">
        <v>11</v>
      </c>
      <c r="C237" s="12" t="str">
        <f>HYPERLINK("http://7flowers-decor.ru/upload/1c_catalog/import_files/4606500326822.jpg")</f>
        <v>http://7flowers-decor.ru/upload/1c_catalog/import_files/4606500326822.jpg</v>
      </c>
      <c r="D237" s="4">
        <v>4606500326822</v>
      </c>
      <c r="E237" s="7" t="s">
        <v>196</v>
      </c>
      <c r="F237" s="8"/>
      <c r="G237" s="4">
        <v>1</v>
      </c>
      <c r="H237" s="4">
        <v>12</v>
      </c>
      <c r="I237" s="10">
        <v>1193</v>
      </c>
      <c r="J237" s="13"/>
    </row>
    <row r="238" spans="1:10" s="1" customFormat="1" ht="165.95" customHeight="1">
      <c r="A238" s="4">
        <v>236</v>
      </c>
      <c r="B238" s="5" t="s">
        <v>11</v>
      </c>
      <c r="C238" s="12" t="str">
        <f>HYPERLINK("http://7flowers-decor.ru/upload/1c_catalog/import_files/4606500326631.jpg")</f>
        <v>http://7flowers-decor.ru/upload/1c_catalog/import_files/4606500326631.jpg</v>
      </c>
      <c r="D238" s="4">
        <v>4606500326631</v>
      </c>
      <c r="E238" s="7" t="s">
        <v>197</v>
      </c>
      <c r="F238" s="8"/>
      <c r="G238" s="4">
        <v>1</v>
      </c>
      <c r="H238" s="4">
        <v>12</v>
      </c>
      <c r="I238" s="9">
        <v>284</v>
      </c>
      <c r="J238" s="13"/>
    </row>
    <row r="239" spans="1:10" s="1" customFormat="1" ht="165.95" customHeight="1">
      <c r="A239" s="4">
        <v>237</v>
      </c>
      <c r="B239" s="5" t="s">
        <v>11</v>
      </c>
      <c r="C239" s="12" t="str">
        <f>HYPERLINK("http://7flowers-decor.ru/upload/1c_catalog/import_files/4606500326655.jpg")</f>
        <v>http://7flowers-decor.ru/upload/1c_catalog/import_files/4606500326655.jpg</v>
      </c>
      <c r="D239" s="4">
        <v>4606500326655</v>
      </c>
      <c r="E239" s="7" t="s">
        <v>198</v>
      </c>
      <c r="F239" s="8"/>
      <c r="G239" s="4">
        <v>1</v>
      </c>
      <c r="H239" s="4">
        <v>12</v>
      </c>
      <c r="I239" s="9">
        <v>676</v>
      </c>
      <c r="J239" s="13"/>
    </row>
    <row r="240" spans="1:10" s="1" customFormat="1" ht="165.95" customHeight="1">
      <c r="A240" s="4">
        <v>238</v>
      </c>
      <c r="B240" s="5" t="s">
        <v>11</v>
      </c>
      <c r="C240" s="12" t="str">
        <f>HYPERLINK("http://7flowers-decor.ru/upload/1c_catalog/import_files/4606500326709.jpg")</f>
        <v>http://7flowers-decor.ru/upload/1c_catalog/import_files/4606500326709.jpg</v>
      </c>
      <c r="D240" s="4">
        <v>4606500326709</v>
      </c>
      <c r="E240" s="7" t="s">
        <v>199</v>
      </c>
      <c r="F240" s="8"/>
      <c r="G240" s="4">
        <v>1</v>
      </c>
      <c r="H240" s="4">
        <v>12</v>
      </c>
      <c r="I240" s="9">
        <v>274</v>
      </c>
      <c r="J240" s="13"/>
    </row>
    <row r="241" spans="1:10" s="1" customFormat="1" ht="165.95" customHeight="1">
      <c r="A241" s="4">
        <v>239</v>
      </c>
      <c r="B241" s="5" t="s">
        <v>11</v>
      </c>
      <c r="C241" s="12" t="str">
        <f>HYPERLINK("http://7flowers-decor.ru/upload/1c_catalog/import_files/4606500326716.jpg")</f>
        <v>http://7flowers-decor.ru/upload/1c_catalog/import_files/4606500326716.jpg</v>
      </c>
      <c r="D241" s="4">
        <v>4606500326716</v>
      </c>
      <c r="E241" s="7" t="s">
        <v>200</v>
      </c>
      <c r="F241" s="8"/>
      <c r="G241" s="4">
        <v>1</v>
      </c>
      <c r="H241" s="4">
        <v>12</v>
      </c>
      <c r="I241" s="9">
        <v>333</v>
      </c>
      <c r="J241" s="13"/>
    </row>
    <row r="242" spans="1:10" s="1" customFormat="1" ht="165.95" customHeight="1">
      <c r="A242" s="4">
        <v>240</v>
      </c>
      <c r="B242" s="5" t="s">
        <v>11</v>
      </c>
      <c r="C242" s="12" t="str">
        <f>HYPERLINK("http://7flowers-decor.ru/upload/1c_catalog/import_files/4606500042142.jpg")</f>
        <v>http://7flowers-decor.ru/upload/1c_catalog/import_files/4606500042142.jpg</v>
      </c>
      <c r="D242" s="4">
        <v>4606500042142</v>
      </c>
      <c r="E242" s="7" t="s">
        <v>201</v>
      </c>
      <c r="F242" s="8"/>
      <c r="G242" s="4">
        <v>1</v>
      </c>
      <c r="H242" s="4">
        <v>16</v>
      </c>
      <c r="I242" s="9">
        <v>596</v>
      </c>
      <c r="J242" s="13"/>
    </row>
    <row r="243" spans="1:10" s="1" customFormat="1" ht="165.95" customHeight="1">
      <c r="A243" s="4">
        <v>241</v>
      </c>
      <c r="B243" s="5" t="s">
        <v>11</v>
      </c>
      <c r="C243" s="12" t="str">
        <f>HYPERLINK("http://7flowers-decor.ru/upload/1c_catalog/import_files/8716525359883.jpg")</f>
        <v>http://7flowers-decor.ru/upload/1c_catalog/import_files/8716525359883.jpg</v>
      </c>
      <c r="D243" s="4">
        <v>8716525359883</v>
      </c>
      <c r="E243" s="7" t="s">
        <v>202</v>
      </c>
      <c r="F243" s="8"/>
      <c r="G243" s="4">
        <v>1</v>
      </c>
      <c r="H243" s="4">
        <v>25</v>
      </c>
      <c r="I243" s="9">
        <v>141</v>
      </c>
      <c r="J243" s="13"/>
    </row>
    <row r="244" spans="1:10" s="1" customFormat="1" ht="165.95" customHeight="1">
      <c r="A244" s="4">
        <v>242</v>
      </c>
      <c r="B244" s="5" t="s">
        <v>11</v>
      </c>
      <c r="C244" s="12" t="str">
        <f>HYPERLINK("http://7flowers-decor.ru/upload/1c_catalog/import_files/8716525597827.jpg")</f>
        <v>http://7flowers-decor.ru/upload/1c_catalog/import_files/8716525597827.jpg</v>
      </c>
      <c r="D244" s="4">
        <v>8716525597827</v>
      </c>
      <c r="E244" s="7" t="s">
        <v>203</v>
      </c>
      <c r="F244" s="8"/>
      <c r="G244" s="4">
        <v>1</v>
      </c>
      <c r="H244" s="4">
        <v>40</v>
      </c>
      <c r="I244" s="9">
        <v>247</v>
      </c>
      <c r="J244" s="13"/>
    </row>
    <row r="245" spans="1:10" s="1" customFormat="1" ht="165.95" customHeight="1">
      <c r="A245" s="4">
        <v>243</v>
      </c>
      <c r="B245" s="5" t="s">
        <v>11</v>
      </c>
      <c r="C245" s="12" t="str">
        <f>HYPERLINK("http://7flowers-decor.ru/upload/1c_catalog/import_files/4606500455690.jpg")</f>
        <v>http://7flowers-decor.ru/upload/1c_catalog/import_files/4606500455690.jpg</v>
      </c>
      <c r="D245" s="4">
        <v>4606500455690</v>
      </c>
      <c r="E245" s="7" t="s">
        <v>204</v>
      </c>
      <c r="F245" s="8"/>
      <c r="G245" s="4">
        <v>1</v>
      </c>
      <c r="H245" s="4">
        <v>1</v>
      </c>
      <c r="I245" s="9">
        <v>341</v>
      </c>
      <c r="J245" s="13"/>
    </row>
    <row r="246" spans="1:10" s="1" customFormat="1" ht="165.95" customHeight="1">
      <c r="A246" s="4">
        <v>244</v>
      </c>
      <c r="B246" s="5" t="s">
        <v>11</v>
      </c>
      <c r="C246" s="12" t="str">
        <f>HYPERLINK("http://7flowers-decor.ru/upload/1c_catalog/import_files/4606500404865.jpg")</f>
        <v>http://7flowers-decor.ru/upload/1c_catalog/import_files/4606500404865.jpg</v>
      </c>
      <c r="D246" s="4">
        <v>4606500404865</v>
      </c>
      <c r="E246" s="7" t="s">
        <v>205</v>
      </c>
      <c r="F246" s="8"/>
      <c r="G246" s="4">
        <v>1</v>
      </c>
      <c r="H246" s="4">
        <v>100</v>
      </c>
      <c r="I246" s="9">
        <v>159</v>
      </c>
      <c r="J246" s="13"/>
    </row>
    <row r="247" spans="1:10" s="1" customFormat="1" ht="165.95" customHeight="1">
      <c r="A247" s="4">
        <v>245</v>
      </c>
      <c r="B247" s="5" t="s">
        <v>11</v>
      </c>
      <c r="C247" s="12" t="str">
        <f>HYPERLINK("http://7flowers-decor.ru/upload/1c_catalog/import_files/4606500326112.jpg")</f>
        <v>http://7flowers-decor.ru/upload/1c_catalog/import_files/4606500326112.jpg</v>
      </c>
      <c r="D247" s="4">
        <v>4606500326112</v>
      </c>
      <c r="E247" s="7" t="s">
        <v>206</v>
      </c>
      <c r="F247" s="8" t="s">
        <v>25</v>
      </c>
      <c r="G247" s="4">
        <v>1</v>
      </c>
      <c r="H247" s="4">
        <v>24</v>
      </c>
      <c r="I247" s="9">
        <v>434</v>
      </c>
      <c r="J247" s="13"/>
    </row>
    <row r="248" spans="1:10" s="1" customFormat="1" ht="165.95" customHeight="1">
      <c r="A248" s="4">
        <v>246</v>
      </c>
      <c r="B248" s="5" t="s">
        <v>11</v>
      </c>
      <c r="C248" s="12" t="str">
        <f>HYPERLINK("http://7flowers-decor.ru/upload/1c_catalog/import_files/4606500336968.jpg")</f>
        <v>http://7flowers-decor.ru/upload/1c_catalog/import_files/4606500336968.jpg</v>
      </c>
      <c r="D248" s="4">
        <v>4606500336968</v>
      </c>
      <c r="E248" s="7" t="s">
        <v>207</v>
      </c>
      <c r="F248" s="8"/>
      <c r="G248" s="4">
        <v>1</v>
      </c>
      <c r="H248" s="4">
        <v>1</v>
      </c>
      <c r="I248" s="9">
        <v>103</v>
      </c>
      <c r="J248" s="13"/>
    </row>
    <row r="249" spans="1:10" s="1" customFormat="1" ht="165.95" customHeight="1">
      <c r="A249" s="4">
        <v>247</v>
      </c>
      <c r="B249" s="5" t="s">
        <v>11</v>
      </c>
      <c r="C249" s="12" t="str">
        <f>HYPERLINK("http://7flowers-decor.ru/upload/1c_catalog/import_files/8716525537694.jpg")</f>
        <v>http://7flowers-decor.ru/upload/1c_catalog/import_files/8716525537694.jpg</v>
      </c>
      <c r="D249" s="4">
        <v>8716525537694</v>
      </c>
      <c r="E249" s="7" t="s">
        <v>208</v>
      </c>
      <c r="F249" s="8" t="s">
        <v>25</v>
      </c>
      <c r="G249" s="4">
        <v>1</v>
      </c>
      <c r="H249" s="4">
        <v>24</v>
      </c>
      <c r="I249" s="9">
        <v>295</v>
      </c>
      <c r="J249" s="13"/>
    </row>
    <row r="250" spans="1:10" s="1" customFormat="1" ht="165.95" customHeight="1">
      <c r="A250" s="4">
        <v>248</v>
      </c>
      <c r="B250" s="5" t="s">
        <v>11</v>
      </c>
      <c r="C250" s="12" t="str">
        <f>HYPERLINK("http://7flowers-decor.ru/upload/1c_catalog/import_files/4606502471025.jpg")</f>
        <v>http://7flowers-decor.ru/upload/1c_catalog/import_files/4606502471025.jpg</v>
      </c>
      <c r="D250" s="4">
        <v>4606502471025</v>
      </c>
      <c r="E250" s="7" t="s">
        <v>209</v>
      </c>
      <c r="F250" s="8" t="s">
        <v>14</v>
      </c>
      <c r="G250" s="4">
        <v>1</v>
      </c>
      <c r="H250" s="4">
        <v>240</v>
      </c>
      <c r="I250" s="9">
        <v>209</v>
      </c>
      <c r="J250" s="13"/>
    </row>
    <row r="251" spans="1:10" s="1" customFormat="1" ht="165.95" customHeight="1">
      <c r="A251" s="4">
        <v>249</v>
      </c>
      <c r="B251" s="5" t="s">
        <v>11</v>
      </c>
      <c r="C251" s="12" t="str">
        <f>HYPERLINK("http://7flowers-decor.ru/upload/1c_catalog/import_files/4606500511945.jpg")</f>
        <v>http://7flowers-decor.ru/upload/1c_catalog/import_files/4606500511945.jpg</v>
      </c>
      <c r="D251" s="4">
        <v>4606500511945</v>
      </c>
      <c r="E251" s="7" t="s">
        <v>210</v>
      </c>
      <c r="F251" s="8" t="s">
        <v>211</v>
      </c>
      <c r="G251" s="4">
        <v>1</v>
      </c>
      <c r="H251" s="4">
        <v>15</v>
      </c>
      <c r="I251" s="9">
        <v>230</v>
      </c>
      <c r="J251" s="13"/>
    </row>
    <row r="252" spans="1:10" s="1" customFormat="1" ht="165.95" customHeight="1">
      <c r="A252" s="4">
        <v>250</v>
      </c>
      <c r="B252" s="5" t="s">
        <v>11</v>
      </c>
      <c r="C252" s="12" t="str">
        <f>HYPERLINK("http://7flowers-decor.ru/upload/1c_catalog/import_files/4606500511969.jpg")</f>
        <v>http://7flowers-decor.ru/upload/1c_catalog/import_files/4606500511969.jpg</v>
      </c>
      <c r="D252" s="4">
        <v>4606500511969</v>
      </c>
      <c r="E252" s="7" t="s">
        <v>210</v>
      </c>
      <c r="F252" s="8" t="s">
        <v>66</v>
      </c>
      <c r="G252" s="4">
        <v>1</v>
      </c>
      <c r="H252" s="4">
        <v>15</v>
      </c>
      <c r="I252" s="9">
        <v>320</v>
      </c>
      <c r="J252" s="13"/>
    </row>
    <row r="253" spans="1:10" s="1" customFormat="1" ht="165.95" customHeight="1">
      <c r="A253" s="4">
        <v>251</v>
      </c>
      <c r="B253" s="5" t="s">
        <v>11</v>
      </c>
      <c r="C253" s="12" t="str">
        <f>HYPERLINK("http://7flowers-decor.ru/upload/1c_catalog/import_files/4606500511990.jpg")</f>
        <v>http://7flowers-decor.ru/upload/1c_catalog/import_files/4606500511990.jpg</v>
      </c>
      <c r="D253" s="4">
        <v>4606500511990</v>
      </c>
      <c r="E253" s="7" t="s">
        <v>210</v>
      </c>
      <c r="F253" s="8" t="s">
        <v>56</v>
      </c>
      <c r="G253" s="4">
        <v>1</v>
      </c>
      <c r="H253" s="4">
        <v>15</v>
      </c>
      <c r="I253" s="9">
        <v>320</v>
      </c>
      <c r="J253" s="13"/>
    </row>
    <row r="254" spans="1:10" s="1" customFormat="1" ht="165.95" customHeight="1">
      <c r="A254" s="4">
        <v>252</v>
      </c>
      <c r="B254" s="5" t="s">
        <v>11</v>
      </c>
      <c r="C254" s="12" t="str">
        <f>HYPERLINK("http://7flowers-decor.ru/upload/1c_catalog/import_files/4690423006800.jpg")</f>
        <v>http://7flowers-decor.ru/upload/1c_catalog/import_files/4690423006800.jpg</v>
      </c>
      <c r="D254" s="4">
        <v>4690423006800</v>
      </c>
      <c r="E254" s="7" t="s">
        <v>212</v>
      </c>
      <c r="F254" s="8" t="s">
        <v>80</v>
      </c>
      <c r="G254" s="4">
        <v>1</v>
      </c>
      <c r="H254" s="4">
        <v>30</v>
      </c>
      <c r="I254" s="9">
        <v>138</v>
      </c>
      <c r="J254" s="13"/>
    </row>
    <row r="255" spans="1:10" s="1" customFormat="1" ht="165.95" customHeight="1">
      <c r="A255" s="4">
        <v>253</v>
      </c>
      <c r="B255" s="5" t="s">
        <v>11</v>
      </c>
      <c r="C255" s="12" t="str">
        <f>HYPERLINK("http://7flowers-decor.ru/upload/1c_catalog/import_files/4690423006770.jpg")</f>
        <v>http://7flowers-decor.ru/upload/1c_catalog/import_files/4690423006770.jpg</v>
      </c>
      <c r="D255" s="4">
        <v>4690423006770</v>
      </c>
      <c r="E255" s="7" t="s">
        <v>213</v>
      </c>
      <c r="F255" s="8" t="s">
        <v>82</v>
      </c>
      <c r="G255" s="4">
        <v>1</v>
      </c>
      <c r="H255" s="4">
        <v>30</v>
      </c>
      <c r="I255" s="9">
        <v>138</v>
      </c>
      <c r="J255" s="13"/>
    </row>
    <row r="256" spans="1:10" s="1" customFormat="1" ht="165.95" customHeight="1">
      <c r="A256" s="4">
        <v>254</v>
      </c>
      <c r="B256" s="5" t="s">
        <v>11</v>
      </c>
      <c r="C256" s="12" t="str">
        <f>HYPERLINK("http://7flowers-decor.ru/upload/1c_catalog/import_files/4690423006831.jpg")</f>
        <v>http://7flowers-decor.ru/upload/1c_catalog/import_files/4690423006831.jpg</v>
      </c>
      <c r="D256" s="4">
        <v>4690423006831</v>
      </c>
      <c r="E256" s="7" t="s">
        <v>214</v>
      </c>
      <c r="F256" s="8" t="s">
        <v>17</v>
      </c>
      <c r="G256" s="4">
        <v>1</v>
      </c>
      <c r="H256" s="4">
        <v>30</v>
      </c>
      <c r="I256" s="9">
        <v>138</v>
      </c>
      <c r="J256" s="13"/>
    </row>
    <row r="257" spans="1:10" s="1" customFormat="1" ht="165.95" customHeight="1">
      <c r="A257" s="4">
        <v>255</v>
      </c>
      <c r="B257" s="5" t="s">
        <v>11</v>
      </c>
      <c r="C257" s="12" t="str">
        <f>HYPERLINK("http://7flowers-decor.ru/upload/1c_catalog/import_files/4690423002369.jpg")</f>
        <v>http://7flowers-decor.ru/upload/1c_catalog/import_files/4690423002369.jpg</v>
      </c>
      <c r="D257" s="4">
        <v>4690423002369</v>
      </c>
      <c r="E257" s="7" t="s">
        <v>215</v>
      </c>
      <c r="F257" s="8" t="s">
        <v>53</v>
      </c>
      <c r="G257" s="4">
        <v>1</v>
      </c>
      <c r="H257" s="4">
        <v>30</v>
      </c>
      <c r="I257" s="9">
        <v>138</v>
      </c>
      <c r="J257" s="13"/>
    </row>
    <row r="258" spans="1:10" s="1" customFormat="1" ht="165.95" customHeight="1">
      <c r="A258" s="4">
        <v>256</v>
      </c>
      <c r="B258" s="5" t="s">
        <v>11</v>
      </c>
      <c r="C258" s="12" t="str">
        <f>HYPERLINK("http://7flowers-decor.ru/upload/1c_catalog/import_files/4607165155536.jpg")</f>
        <v>http://7flowers-decor.ru/upload/1c_catalog/import_files/4607165155536.jpg</v>
      </c>
      <c r="D258" s="4">
        <v>4607165155536</v>
      </c>
      <c r="E258" s="7" t="s">
        <v>215</v>
      </c>
      <c r="F258" s="8" t="s">
        <v>56</v>
      </c>
      <c r="G258" s="4">
        <v>1</v>
      </c>
      <c r="H258" s="4">
        <v>30</v>
      </c>
      <c r="I258" s="9">
        <v>138</v>
      </c>
      <c r="J258" s="13"/>
    </row>
    <row r="259" spans="1:10" s="1" customFormat="1" ht="165.95" customHeight="1">
      <c r="A259" s="4">
        <v>257</v>
      </c>
      <c r="B259" s="5" t="s">
        <v>11</v>
      </c>
      <c r="C259" s="12" t="str">
        <f>HYPERLINK("http://7flowers-decor.ru/upload/1c_catalog/import_files/4607165155314.jpg")</f>
        <v>http://7flowers-decor.ru/upload/1c_catalog/import_files/4607165155314.jpg</v>
      </c>
      <c r="D259" s="4">
        <v>4607165155314</v>
      </c>
      <c r="E259" s="7" t="s">
        <v>215</v>
      </c>
      <c r="F259" s="8" t="s">
        <v>216</v>
      </c>
      <c r="G259" s="4">
        <v>1</v>
      </c>
      <c r="H259" s="4">
        <v>30</v>
      </c>
      <c r="I259" s="9">
        <v>138</v>
      </c>
      <c r="J259" s="13"/>
    </row>
    <row r="260" spans="1:10" s="1" customFormat="1" ht="165.95" customHeight="1">
      <c r="A260" s="4">
        <v>258</v>
      </c>
      <c r="B260" s="5" t="s">
        <v>11</v>
      </c>
      <c r="C260" s="12" t="str">
        <f>HYPERLINK("http://7flowers-decor.ru/upload/1c_catalog/import_files/4607165155604.jpg")</f>
        <v>http://7flowers-decor.ru/upload/1c_catalog/import_files/4607165155604.jpg</v>
      </c>
      <c r="D260" s="4">
        <v>4607165155604</v>
      </c>
      <c r="E260" s="7" t="s">
        <v>215</v>
      </c>
      <c r="F260" s="8" t="s">
        <v>217</v>
      </c>
      <c r="G260" s="4">
        <v>1</v>
      </c>
      <c r="H260" s="4">
        <v>30</v>
      </c>
      <c r="I260" s="9">
        <v>138</v>
      </c>
      <c r="J260" s="13"/>
    </row>
    <row r="261" spans="1:10" s="1" customFormat="1" ht="165.95" customHeight="1">
      <c r="A261" s="4">
        <v>259</v>
      </c>
      <c r="B261" s="5" t="s">
        <v>11</v>
      </c>
      <c r="C261" s="12" t="str">
        <f>HYPERLINK("http://7flowers-decor.ru/upload/1c_catalog/import_files/4607165155307.jpg")</f>
        <v>http://7flowers-decor.ru/upload/1c_catalog/import_files/4607165155307.jpg</v>
      </c>
      <c r="D261" s="4">
        <v>4607165155307</v>
      </c>
      <c r="E261" s="7" t="s">
        <v>215</v>
      </c>
      <c r="F261" s="8" t="s">
        <v>218</v>
      </c>
      <c r="G261" s="4">
        <v>1</v>
      </c>
      <c r="H261" s="4">
        <v>30</v>
      </c>
      <c r="I261" s="9">
        <v>138</v>
      </c>
      <c r="J261" s="13"/>
    </row>
    <row r="262" spans="1:10" s="1" customFormat="1" ht="165.95" customHeight="1">
      <c r="A262" s="4">
        <v>260</v>
      </c>
      <c r="B262" s="5" t="s">
        <v>11</v>
      </c>
      <c r="C262" s="12" t="str">
        <f>HYPERLINK("http://7flowers-decor.ru/upload/1c_catalog/import_files/4607165155840.jpg")</f>
        <v>http://7flowers-decor.ru/upload/1c_catalog/import_files/4607165155840.jpg</v>
      </c>
      <c r="D262" s="4">
        <v>4607165155840</v>
      </c>
      <c r="E262" s="7" t="s">
        <v>215</v>
      </c>
      <c r="F262" s="8" t="s">
        <v>16</v>
      </c>
      <c r="G262" s="4">
        <v>1</v>
      </c>
      <c r="H262" s="4">
        <v>30</v>
      </c>
      <c r="I262" s="9">
        <v>138</v>
      </c>
      <c r="J262" s="13"/>
    </row>
    <row r="263" spans="1:10" s="1" customFormat="1" ht="165.95" customHeight="1">
      <c r="A263" s="4">
        <v>261</v>
      </c>
      <c r="B263" s="5" t="s">
        <v>11</v>
      </c>
      <c r="C263" s="12" t="str">
        <f>HYPERLINK("http://7flowers-decor.ru/upload/1c_catalog/import_files/4607165155666.jpg")</f>
        <v>http://7flowers-decor.ru/upload/1c_catalog/import_files/4607165155666.jpg</v>
      </c>
      <c r="D263" s="4">
        <v>4607165155666</v>
      </c>
      <c r="E263" s="7" t="s">
        <v>215</v>
      </c>
      <c r="F263" s="8" t="s">
        <v>14</v>
      </c>
      <c r="G263" s="4">
        <v>1</v>
      </c>
      <c r="H263" s="4">
        <v>30</v>
      </c>
      <c r="I263" s="9">
        <v>138</v>
      </c>
      <c r="J263" s="13"/>
    </row>
    <row r="264" spans="1:10" s="1" customFormat="1" ht="165.95" customHeight="1">
      <c r="A264" s="4">
        <v>262</v>
      </c>
      <c r="B264" s="5" t="s">
        <v>11</v>
      </c>
      <c r="C264" s="12" t="str">
        <f>HYPERLINK("http://7flowers-decor.ru/upload/1c_catalog/import_files/4606500297009.jpg")</f>
        <v>http://7flowers-decor.ru/upload/1c_catalog/import_files/4606500297009.jpg</v>
      </c>
      <c r="D264" s="4">
        <v>4606500297009</v>
      </c>
      <c r="E264" s="7" t="s">
        <v>219</v>
      </c>
      <c r="F264" s="8" t="s">
        <v>14</v>
      </c>
      <c r="G264" s="4">
        <v>1</v>
      </c>
      <c r="H264" s="4">
        <v>24</v>
      </c>
      <c r="I264" s="9">
        <v>88</v>
      </c>
      <c r="J264" s="13"/>
    </row>
    <row r="265" spans="1:10" s="1" customFormat="1" ht="165.95" customHeight="1">
      <c r="A265" s="4">
        <v>263</v>
      </c>
      <c r="B265" s="5" t="s">
        <v>11</v>
      </c>
      <c r="C265" s="12" t="str">
        <f>HYPERLINK("http://7flowers-decor.ru/upload/1c_catalog/import_files/4606500297016.jpg")</f>
        <v>http://7flowers-decor.ru/upload/1c_catalog/import_files/4606500297016.jpg</v>
      </c>
      <c r="D265" s="4">
        <v>4606500297016</v>
      </c>
      <c r="E265" s="7" t="s">
        <v>219</v>
      </c>
      <c r="F265" s="8" t="s">
        <v>22</v>
      </c>
      <c r="G265" s="4">
        <v>1</v>
      </c>
      <c r="H265" s="4">
        <v>24</v>
      </c>
      <c r="I265" s="9">
        <v>88</v>
      </c>
      <c r="J265" s="13"/>
    </row>
    <row r="266" spans="1:10" s="1" customFormat="1" ht="165.95" customHeight="1">
      <c r="A266" s="4">
        <v>264</v>
      </c>
      <c r="B266" s="5" t="s">
        <v>11</v>
      </c>
      <c r="C266" s="12" t="str">
        <f>HYPERLINK("http://7flowers-decor.ru/upload/1c_catalog/import_files/4606500297023.jpg")</f>
        <v>http://7flowers-decor.ru/upload/1c_catalog/import_files/4606500297023.jpg</v>
      </c>
      <c r="D266" s="4">
        <v>4606500297023</v>
      </c>
      <c r="E266" s="7" t="s">
        <v>219</v>
      </c>
      <c r="F266" s="8" t="s">
        <v>39</v>
      </c>
      <c r="G266" s="4">
        <v>1</v>
      </c>
      <c r="H266" s="4">
        <v>24</v>
      </c>
      <c r="I266" s="9">
        <v>88</v>
      </c>
      <c r="J266" s="13"/>
    </row>
    <row r="267" spans="1:10" s="1" customFormat="1" ht="165.95" customHeight="1">
      <c r="A267" s="4">
        <v>265</v>
      </c>
      <c r="B267" s="5" t="s">
        <v>11</v>
      </c>
      <c r="C267" s="12" t="str">
        <f>HYPERLINK("http://7flowers-decor.ru/upload/1c_catalog/import_files/4606500297030.jpg")</f>
        <v>http://7flowers-decor.ru/upload/1c_catalog/import_files/4606500297030.jpg</v>
      </c>
      <c r="D267" s="4">
        <v>4606500297030</v>
      </c>
      <c r="E267" s="7" t="s">
        <v>219</v>
      </c>
      <c r="F267" s="8" t="s">
        <v>38</v>
      </c>
      <c r="G267" s="4">
        <v>1</v>
      </c>
      <c r="H267" s="4">
        <v>24</v>
      </c>
      <c r="I267" s="9">
        <v>88</v>
      </c>
      <c r="J267" s="13"/>
    </row>
    <row r="268" spans="1:10" s="1" customFormat="1" ht="165.95" customHeight="1">
      <c r="A268" s="4">
        <v>266</v>
      </c>
      <c r="B268" s="5" t="s">
        <v>11</v>
      </c>
      <c r="C268" s="12" t="str">
        <f>HYPERLINK("http://7flowers-decor.ru/upload/1c_catalog/import_files/4606500297047.jpg")</f>
        <v>http://7flowers-decor.ru/upload/1c_catalog/import_files/4606500297047.jpg</v>
      </c>
      <c r="D268" s="4">
        <v>4606500297047</v>
      </c>
      <c r="E268" s="7" t="s">
        <v>219</v>
      </c>
      <c r="F268" s="8" t="s">
        <v>70</v>
      </c>
      <c r="G268" s="4">
        <v>1</v>
      </c>
      <c r="H268" s="4">
        <v>24</v>
      </c>
      <c r="I268" s="9">
        <v>88</v>
      </c>
      <c r="J268" s="13"/>
    </row>
    <row r="269" spans="1:10" s="1" customFormat="1" ht="165.95" customHeight="1">
      <c r="A269" s="4">
        <v>267</v>
      </c>
      <c r="B269" s="5" t="s">
        <v>11</v>
      </c>
      <c r="C269" s="12" t="str">
        <f>HYPERLINK("http://7flowers-decor.ru/upload/1c_catalog/import_files/4606500297054.jpg")</f>
        <v>http://7flowers-decor.ru/upload/1c_catalog/import_files/4606500297054.jpg</v>
      </c>
      <c r="D269" s="4">
        <v>4606500297054</v>
      </c>
      <c r="E269" s="7" t="s">
        <v>219</v>
      </c>
      <c r="F269" s="8" t="s">
        <v>77</v>
      </c>
      <c r="G269" s="4">
        <v>1</v>
      </c>
      <c r="H269" s="4">
        <v>24</v>
      </c>
      <c r="I269" s="9">
        <v>88</v>
      </c>
      <c r="J269" s="13"/>
    </row>
    <row r="270" spans="1:10" s="1" customFormat="1" ht="165.95" customHeight="1">
      <c r="A270" s="4">
        <v>268</v>
      </c>
      <c r="B270" s="5" t="s">
        <v>11</v>
      </c>
      <c r="C270" s="12" t="str">
        <f>HYPERLINK("http://7flowers-decor.ru/upload/1c_catalog/import_files/4606500297078.jpg")</f>
        <v>http://7flowers-decor.ru/upload/1c_catalog/import_files/4606500297078.jpg</v>
      </c>
      <c r="D270" s="4">
        <v>4606500297078</v>
      </c>
      <c r="E270" s="7" t="s">
        <v>219</v>
      </c>
      <c r="F270" s="8" t="s">
        <v>17</v>
      </c>
      <c r="G270" s="4">
        <v>1</v>
      </c>
      <c r="H270" s="4">
        <v>24</v>
      </c>
      <c r="I270" s="9">
        <v>88</v>
      </c>
      <c r="J270" s="13"/>
    </row>
    <row r="271" spans="1:10" s="1" customFormat="1" ht="165.95" customHeight="1">
      <c r="A271" s="4">
        <v>269</v>
      </c>
      <c r="B271" s="5" t="s">
        <v>11</v>
      </c>
      <c r="C271" s="12" t="str">
        <f>HYPERLINK("http://7flowers-decor.ru/upload/1c_catalog/import_files/4600001001639.jpg")</f>
        <v>http://7flowers-decor.ru/upload/1c_catalog/import_files/4600001001639.jpg</v>
      </c>
      <c r="D271" s="4">
        <v>4600001001639</v>
      </c>
      <c r="E271" s="7" t="s">
        <v>220</v>
      </c>
      <c r="F271" s="8"/>
      <c r="G271" s="4">
        <v>1</v>
      </c>
      <c r="H271" s="4">
        <v>1</v>
      </c>
      <c r="I271" s="9">
        <v>25</v>
      </c>
      <c r="J271" s="13"/>
    </row>
    <row r="272" spans="1:10" s="1" customFormat="1" ht="165.95" customHeight="1">
      <c r="A272" s="4">
        <v>270</v>
      </c>
      <c r="B272" s="5" t="s">
        <v>11</v>
      </c>
      <c r="C272" s="12" t="str">
        <f>HYPERLINK("http://7flowers-decor.ru/upload/1c_catalog/import_files/4606500513048.jpg")</f>
        <v>http://7flowers-decor.ru/upload/1c_catalog/import_files/4606500513048.jpg</v>
      </c>
      <c r="D272" s="4">
        <v>4606500513048</v>
      </c>
      <c r="E272" s="7" t="s">
        <v>221</v>
      </c>
      <c r="F272" s="8"/>
      <c r="G272" s="4">
        <v>1</v>
      </c>
      <c r="H272" s="4">
        <v>240</v>
      </c>
      <c r="I272" s="9">
        <v>407</v>
      </c>
      <c r="J272" s="13"/>
    </row>
    <row r="273" spans="1:10" s="1" customFormat="1" ht="165.95" customHeight="1">
      <c r="A273" s="4">
        <v>271</v>
      </c>
      <c r="B273" s="5" t="s">
        <v>11</v>
      </c>
      <c r="C273" s="12" t="str">
        <f>HYPERLINK("http://7flowers-decor.ru/upload/1c_catalog/import_files/4607165157479.jpg")</f>
        <v>http://7flowers-decor.ru/upload/1c_catalog/import_files/4607165157479.jpg</v>
      </c>
      <c r="D273" s="4">
        <v>4607165157479</v>
      </c>
      <c r="E273" s="7" t="s">
        <v>222</v>
      </c>
      <c r="F273" s="8" t="s">
        <v>25</v>
      </c>
      <c r="G273" s="4">
        <v>1</v>
      </c>
      <c r="H273" s="4">
        <v>30</v>
      </c>
      <c r="I273" s="9">
        <v>64</v>
      </c>
      <c r="J273" s="13"/>
    </row>
    <row r="274" spans="1:10" s="1" customFormat="1" ht="165.95" customHeight="1">
      <c r="A274" s="4">
        <v>272</v>
      </c>
      <c r="B274" s="5" t="s">
        <v>11</v>
      </c>
      <c r="C274" s="12" t="str">
        <f>HYPERLINK("http://7flowers-decor.ru/upload/1c_catalog/import_files/4606500473038.jpg")</f>
        <v>http://7flowers-decor.ru/upload/1c_catalog/import_files/4606500473038.jpg</v>
      </c>
      <c r="D274" s="4">
        <v>4606500473038</v>
      </c>
      <c r="E274" s="7" t="s">
        <v>223</v>
      </c>
      <c r="F274" s="8" t="s">
        <v>14</v>
      </c>
      <c r="G274" s="4">
        <v>1</v>
      </c>
      <c r="H274" s="4">
        <v>30</v>
      </c>
      <c r="I274" s="9">
        <v>57</v>
      </c>
      <c r="J274" s="13"/>
    </row>
    <row r="275" spans="1:10" s="1" customFormat="1" ht="165.95" customHeight="1">
      <c r="A275" s="4">
        <v>273</v>
      </c>
      <c r="B275" s="5" t="s">
        <v>11</v>
      </c>
      <c r="C275" s="12" t="str">
        <f>HYPERLINK("http://7flowers-decor.ru/upload/1c_catalog/import_files/4607165157431.jpg")</f>
        <v>http://7flowers-decor.ru/upload/1c_catalog/import_files/4607165157431.jpg</v>
      </c>
      <c r="D275" s="4">
        <v>4607165157431</v>
      </c>
      <c r="E275" s="7" t="s">
        <v>223</v>
      </c>
      <c r="F275" s="8" t="s">
        <v>14</v>
      </c>
      <c r="G275" s="4">
        <v>1</v>
      </c>
      <c r="H275" s="4">
        <v>30</v>
      </c>
      <c r="I275" s="9">
        <v>64</v>
      </c>
      <c r="J275" s="13"/>
    </row>
    <row r="276" spans="1:10" s="1" customFormat="1" ht="165.95" customHeight="1">
      <c r="A276" s="4">
        <v>274</v>
      </c>
      <c r="B276" s="5" t="s">
        <v>11</v>
      </c>
      <c r="C276" s="6"/>
      <c r="D276" s="4">
        <v>4607165157486</v>
      </c>
      <c r="E276" s="7" t="s">
        <v>224</v>
      </c>
      <c r="F276" s="8"/>
      <c r="G276" s="4">
        <v>1</v>
      </c>
      <c r="H276" s="4">
        <v>30</v>
      </c>
      <c r="I276" s="9">
        <v>64</v>
      </c>
      <c r="J276" s="13"/>
    </row>
    <row r="277" spans="1:10" s="1" customFormat="1" ht="165.95" customHeight="1">
      <c r="A277" s="4">
        <v>275</v>
      </c>
      <c r="B277" s="5" t="s">
        <v>11</v>
      </c>
      <c r="C277" s="12" t="str">
        <f>HYPERLINK("http://7flowers-decor.ru/upload/1c_catalog/import_files/4607165157400.jpg")</f>
        <v>http://7flowers-decor.ru/upload/1c_catalog/import_files/4607165157400.jpg</v>
      </c>
      <c r="D277" s="4">
        <v>4607165157400</v>
      </c>
      <c r="E277" s="7" t="s">
        <v>225</v>
      </c>
      <c r="F277" s="8"/>
      <c r="G277" s="4">
        <v>1</v>
      </c>
      <c r="H277" s="4">
        <v>30</v>
      </c>
      <c r="I277" s="9">
        <v>64</v>
      </c>
      <c r="J277" s="13"/>
    </row>
    <row r="278" spans="1:10" s="1" customFormat="1" ht="165.95" customHeight="1">
      <c r="A278" s="4">
        <v>276</v>
      </c>
      <c r="B278" s="5" t="s">
        <v>11</v>
      </c>
      <c r="C278" s="12" t="str">
        <f>HYPERLINK("http://7flowers-decor.ru/upload/1c_catalog/import_files/8716525034032.jpg")</f>
        <v>http://7flowers-decor.ru/upload/1c_catalog/import_files/8716525034032.jpg</v>
      </c>
      <c r="D278" s="4">
        <v>8716525034032</v>
      </c>
      <c r="E278" s="7" t="s">
        <v>226</v>
      </c>
      <c r="F278" s="8"/>
      <c r="G278" s="4">
        <v>1</v>
      </c>
      <c r="H278" s="4">
        <v>25</v>
      </c>
      <c r="I278" s="9">
        <v>256</v>
      </c>
      <c r="J278" s="13"/>
    </row>
    <row r="279" spans="1:10" s="1" customFormat="1" ht="165.95" customHeight="1">
      <c r="A279" s="4">
        <v>277</v>
      </c>
      <c r="B279" s="5" t="s">
        <v>11</v>
      </c>
      <c r="C279" s="12" t="str">
        <f>HYPERLINK("http://7flowers-decor.ru/upload/1c_catalog/import_files/8716525034049.jpg")</f>
        <v>http://7flowers-decor.ru/upload/1c_catalog/import_files/8716525034049.jpg</v>
      </c>
      <c r="D279" s="4">
        <v>8716525034049</v>
      </c>
      <c r="E279" s="7" t="s">
        <v>227</v>
      </c>
      <c r="F279" s="8"/>
      <c r="G279" s="4">
        <v>1</v>
      </c>
      <c r="H279" s="4">
        <v>25</v>
      </c>
      <c r="I279" s="9">
        <v>177</v>
      </c>
      <c r="J279" s="13"/>
    </row>
    <row r="280" spans="1:10" s="1" customFormat="1" ht="165.95" customHeight="1">
      <c r="A280" s="4">
        <v>278</v>
      </c>
      <c r="B280" s="5" t="s">
        <v>11</v>
      </c>
      <c r="C280" s="12" t="str">
        <f>HYPERLINK("http://7flowers-decor.ru/upload/1c_catalog/import_files/8716525013518.jpg")</f>
        <v>http://7flowers-decor.ru/upload/1c_catalog/import_files/8716525013518.jpg</v>
      </c>
      <c r="D280" s="4">
        <v>8716525013518</v>
      </c>
      <c r="E280" s="7" t="s">
        <v>228</v>
      </c>
      <c r="F280" s="8" t="s">
        <v>14</v>
      </c>
      <c r="G280" s="4">
        <v>1</v>
      </c>
      <c r="H280" s="4">
        <v>40</v>
      </c>
      <c r="I280" s="9">
        <v>657</v>
      </c>
      <c r="J280" s="13"/>
    </row>
    <row r="281" spans="1:10" s="1" customFormat="1" ht="165.95" customHeight="1">
      <c r="A281" s="4">
        <v>279</v>
      </c>
      <c r="B281" s="5" t="s">
        <v>11</v>
      </c>
      <c r="C281" s="12" t="str">
        <f>HYPERLINK("http://7flowers-decor.ru/upload/1c_catalog/import_files/8716525013419.jpg")</f>
        <v>http://7flowers-decor.ru/upload/1c_catalog/import_files/8716525013419.jpg</v>
      </c>
      <c r="D281" s="4">
        <v>8716525013419</v>
      </c>
      <c r="E281" s="7" t="s">
        <v>229</v>
      </c>
      <c r="F281" s="8" t="s">
        <v>25</v>
      </c>
      <c r="G281" s="4">
        <v>1</v>
      </c>
      <c r="H281" s="4">
        <v>40</v>
      </c>
      <c r="I281" s="9">
        <v>727</v>
      </c>
      <c r="J281" s="13"/>
    </row>
    <row r="282" spans="1:10" s="1" customFormat="1" ht="165.95" customHeight="1">
      <c r="A282" s="4">
        <v>280</v>
      </c>
      <c r="B282" s="5" t="s">
        <v>11</v>
      </c>
      <c r="C282" s="12" t="str">
        <f>HYPERLINK("http://7flowers-decor.ru/upload/1c_catalog/import_files/8716525033950.jpg")</f>
        <v>http://7flowers-decor.ru/upload/1c_catalog/import_files/8716525033950.jpg</v>
      </c>
      <c r="D282" s="4">
        <v>8716525033950</v>
      </c>
      <c r="E282" s="7" t="s">
        <v>230</v>
      </c>
      <c r="F282" s="8"/>
      <c r="G282" s="4">
        <v>1</v>
      </c>
      <c r="H282" s="4">
        <v>25</v>
      </c>
      <c r="I282" s="9">
        <v>173</v>
      </c>
      <c r="J282" s="13"/>
    </row>
    <row r="283" spans="1:10" s="1" customFormat="1" ht="165.95" customHeight="1">
      <c r="A283" s="4">
        <v>281</v>
      </c>
      <c r="B283" s="5" t="s">
        <v>11</v>
      </c>
      <c r="C283" s="12" t="str">
        <f>HYPERLINK("http://7flowers-decor.ru/upload/1c_catalog/import_files/4606500616442.jpg")</f>
        <v>http://7flowers-decor.ru/upload/1c_catalog/import_files/4606500616442.jpg</v>
      </c>
      <c r="D283" s="4">
        <v>4606500616442</v>
      </c>
      <c r="E283" s="7" t="s">
        <v>231</v>
      </c>
      <c r="F283" s="8"/>
      <c r="G283" s="4">
        <v>1</v>
      </c>
      <c r="H283" s="4">
        <v>1</v>
      </c>
      <c r="I283" s="9">
        <v>72</v>
      </c>
      <c r="J283" s="13"/>
    </row>
    <row r="284" spans="1:10" s="1" customFormat="1" ht="165.95" customHeight="1">
      <c r="A284" s="4">
        <v>282</v>
      </c>
      <c r="B284" s="5" t="s">
        <v>11</v>
      </c>
      <c r="C284" s="12" t="str">
        <f>HYPERLINK("http://7flowers-decor.ru/upload/1c_catalog/import_files/4606500616459.jpg")</f>
        <v>http://7flowers-decor.ru/upload/1c_catalog/import_files/4606500616459.jpg</v>
      </c>
      <c r="D284" s="4">
        <v>4606500616459</v>
      </c>
      <c r="E284" s="7" t="s">
        <v>232</v>
      </c>
      <c r="F284" s="8"/>
      <c r="G284" s="4">
        <v>1</v>
      </c>
      <c r="H284" s="4">
        <v>1</v>
      </c>
      <c r="I284" s="9">
        <v>72</v>
      </c>
      <c r="J284" s="13"/>
    </row>
    <row r="285" spans="1:10" s="1" customFormat="1" ht="165.95" customHeight="1">
      <c r="A285" s="4">
        <v>283</v>
      </c>
      <c r="B285" s="5" t="s">
        <v>11</v>
      </c>
      <c r="C285" s="12" t="str">
        <f>HYPERLINK("http://7flowers-decor.ru/upload/1c_catalog/import_files/4606500597444.jpg")</f>
        <v>http://7flowers-decor.ru/upload/1c_catalog/import_files/4606500597444.jpg</v>
      </c>
      <c r="D285" s="4">
        <v>4606500597444</v>
      </c>
      <c r="E285" s="7" t="s">
        <v>233</v>
      </c>
      <c r="F285" s="8"/>
      <c r="G285" s="4">
        <v>1</v>
      </c>
      <c r="H285" s="4">
        <v>1</v>
      </c>
      <c r="I285" s="9">
        <v>57</v>
      </c>
      <c r="J285" s="13"/>
    </row>
    <row r="286" spans="1:10" s="1" customFormat="1" ht="165.95" customHeight="1">
      <c r="A286" s="4">
        <v>284</v>
      </c>
      <c r="B286" s="5" t="s">
        <v>11</v>
      </c>
      <c r="C286" s="12" t="str">
        <f>HYPERLINK("http://7flowers-decor.ru/upload/1c_catalog/import_files/4606500318896.jpg")</f>
        <v>http://7flowers-decor.ru/upload/1c_catalog/import_files/4606500318896.jpg</v>
      </c>
      <c r="D286" s="4">
        <v>4606500318896</v>
      </c>
      <c r="E286" s="7" t="s">
        <v>234</v>
      </c>
      <c r="F286" s="8" t="s">
        <v>30</v>
      </c>
      <c r="G286" s="4">
        <v>1</v>
      </c>
      <c r="H286" s="4">
        <v>200</v>
      </c>
      <c r="I286" s="9">
        <v>37</v>
      </c>
      <c r="J286" s="13"/>
    </row>
  </sheetData>
  <pageMargins left="0.39370078740157483" right="0.39370078740157483" top="0.39370078740157483" bottom="0.39370078740157483" header="0.39370078740157483" footer="0.39370078740157483"/>
  <pageSetup fitToHeight="0" pageOrder="overThenDown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Александр</cp:lastModifiedBy>
  <dcterms:modified xsi:type="dcterms:W3CDTF">2016-06-25T09:54:44Z</dcterms:modified>
</cp:coreProperties>
</file>