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МЕБЕЛЬ " sheetId="1" r:id="rId1"/>
    <sheet name="Матрасы" sheetId="2" r:id="rId2"/>
    <sheet name="Мебель для ванных комнат" sheetId="3" r:id="rId3"/>
    <sheet name="Зеркал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<sst xmlns="http://schemas.openxmlformats.org/spreadsheetml/2006/main" count="2114" uniqueCount="669">
  <si>
    <t>Мебельная фабрика PRAGMATIKA</t>
  </si>
  <si>
    <t>238340, Калининградская область, город Светлый</t>
  </si>
  <si>
    <t>пер. Железнодорожный, 3</t>
  </si>
  <si>
    <t>www.pragmatika.ru</t>
  </si>
  <si>
    <t>ОПТОВЫЙ ПРАЙС-ЛИСТ НА ПРОДУКЦИЮ PRAGMATIKA ДЕЙСТВУЮЩИЙ С 31 АВГУСТА 2018 Г.</t>
  </si>
  <si>
    <t>Склады в Регионах в городах: Екатеринбург, Казань, Краснодар, Курск, Люберцы, Нижний Новгород, Новосибирск, Пермь, Ростов-на-Дону, Санкт-Петербург, Ставрополь, Уфа, Шатура, Ярославль.</t>
  </si>
  <si>
    <t>Товар / Модель</t>
  </si>
  <si>
    <t>Наименование</t>
  </si>
  <si>
    <t>Артикул</t>
  </si>
  <si>
    <t>Цвет</t>
  </si>
  <si>
    <t>Единица измерения, шт</t>
  </si>
  <si>
    <t>Опт</t>
  </si>
  <si>
    <t>Розница</t>
  </si>
  <si>
    <t>Товар снятый с производства</t>
  </si>
  <si>
    <t>Оптовая цена со склада в Москве, руб</t>
  </si>
  <si>
    <t>Оптовая цена со склада в Регионах, руб</t>
  </si>
  <si>
    <t>Цена для интернетмагазина</t>
  </si>
  <si>
    <t>Розничная цена, руб</t>
  </si>
  <si>
    <t>Скидка в Июле и Августе месяце, %</t>
  </si>
  <si>
    <t>Розничная цена со скидкой, руб</t>
  </si>
  <si>
    <t>Спец предложение розничное, руб</t>
  </si>
  <si>
    <t>Сканди</t>
  </si>
  <si>
    <t>Кровать</t>
  </si>
  <si>
    <t>СК-01</t>
  </si>
  <si>
    <t>Белый матовый</t>
  </si>
  <si>
    <t>шт.</t>
  </si>
  <si>
    <t xml:space="preserve">Комод </t>
  </si>
  <si>
    <t>Ск-03</t>
  </si>
  <si>
    <t>Тумба</t>
  </si>
  <si>
    <t>Ск-04</t>
  </si>
  <si>
    <t>Комод (высокий)</t>
  </si>
  <si>
    <t>Ск-05</t>
  </si>
  <si>
    <t>Тумба (тв)</t>
  </si>
  <si>
    <t>Ск-06</t>
  </si>
  <si>
    <t>Шкаф (2-х ств)</t>
  </si>
  <si>
    <t>Ск-07</t>
  </si>
  <si>
    <t>Шкаф (1 ств)</t>
  </si>
  <si>
    <t>Ск-08</t>
  </si>
  <si>
    <t>Шкаф (витрина)</t>
  </si>
  <si>
    <t>Ск-09</t>
  </si>
  <si>
    <t>Стол</t>
  </si>
  <si>
    <t>Ск-10</t>
  </si>
  <si>
    <t>Кровать (диван)</t>
  </si>
  <si>
    <t>Ск-11</t>
  </si>
  <si>
    <t>Стол туалетный</t>
  </si>
  <si>
    <t>Ск-12</t>
  </si>
  <si>
    <t>Ск-13</t>
  </si>
  <si>
    <t>Прованс</t>
  </si>
  <si>
    <t>П - 01</t>
  </si>
  <si>
    <t>Штрихлак Патина</t>
  </si>
  <si>
    <t>П - 02</t>
  </si>
  <si>
    <t>Комод</t>
  </si>
  <si>
    <t>П - 03</t>
  </si>
  <si>
    <t>Диван</t>
  </si>
  <si>
    <t>П - 06</t>
  </si>
  <si>
    <t>Стол письменный</t>
  </si>
  <si>
    <t>П - 09</t>
  </si>
  <si>
    <t>Полка на стол</t>
  </si>
  <si>
    <t>П - 10</t>
  </si>
  <si>
    <t>П - 11Л</t>
  </si>
  <si>
    <t>П - 11П</t>
  </si>
  <si>
    <t xml:space="preserve">Шкаф </t>
  </si>
  <si>
    <t>П - 12</t>
  </si>
  <si>
    <t>П - 14</t>
  </si>
  <si>
    <t xml:space="preserve">Полка навесная </t>
  </si>
  <si>
    <t>П - 15а</t>
  </si>
  <si>
    <t>П - 25 Л</t>
  </si>
  <si>
    <t>П - 25 П</t>
  </si>
  <si>
    <r>
      <t xml:space="preserve">Карнизный профиль </t>
    </r>
    <r>
      <rPr>
        <b/>
        <sz val="10"/>
        <color indexed="12"/>
        <rFont val="Arial"/>
        <family val="2"/>
      </rPr>
      <t>(L=2,8м)</t>
    </r>
  </si>
  <si>
    <t>П - 30</t>
  </si>
  <si>
    <r>
      <t>Крепление карниза</t>
    </r>
    <r>
      <rPr>
        <b/>
        <sz val="10"/>
        <color indexed="12"/>
        <rFont val="Arial"/>
        <family val="2"/>
      </rPr>
      <t xml:space="preserve"> (профиль L=2,8м)</t>
    </r>
  </si>
  <si>
    <t>П - 31</t>
  </si>
  <si>
    <t>Зеркало</t>
  </si>
  <si>
    <t>П - 34</t>
  </si>
  <si>
    <t>Стеллаж</t>
  </si>
  <si>
    <t>П - 35</t>
  </si>
  <si>
    <t xml:space="preserve">Стеллаж </t>
  </si>
  <si>
    <t>П - 37</t>
  </si>
  <si>
    <t>К-кт ящиков 157*494-2шт.</t>
  </si>
  <si>
    <t>П - 38</t>
  </si>
  <si>
    <t>Дверь 636*494</t>
  </si>
  <si>
    <t>П - 39</t>
  </si>
  <si>
    <t>Дверь стекл.</t>
  </si>
  <si>
    <t>П - 40</t>
  </si>
  <si>
    <t>Дверь (2236) зеркальная</t>
  </si>
  <si>
    <t>П-43Л</t>
  </si>
  <si>
    <t>П-43П</t>
  </si>
  <si>
    <t>Дверь (1916) зеркальная</t>
  </si>
  <si>
    <t>П-44</t>
  </si>
  <si>
    <t xml:space="preserve">Дверь (2236)  </t>
  </si>
  <si>
    <t>П-45Л</t>
  </si>
  <si>
    <t>П-45П</t>
  </si>
  <si>
    <t>Дверь (1916)</t>
  </si>
  <si>
    <t>П-46</t>
  </si>
  <si>
    <t>К-кт ящиков 157*992-2шт.</t>
  </si>
  <si>
    <t>П-47</t>
  </si>
  <si>
    <t>П-48</t>
  </si>
  <si>
    <t>П-49</t>
  </si>
  <si>
    <t>Трюмо</t>
  </si>
  <si>
    <t>П-50</t>
  </si>
  <si>
    <t xml:space="preserve">Тумба </t>
  </si>
  <si>
    <t>П-51</t>
  </si>
  <si>
    <t>Полка навесная</t>
  </si>
  <si>
    <t>П-52</t>
  </si>
  <si>
    <t xml:space="preserve">Стол </t>
  </si>
  <si>
    <t>П-53</t>
  </si>
  <si>
    <t>Комплект полок -2шт.</t>
  </si>
  <si>
    <t>П-54</t>
  </si>
  <si>
    <t>П-55</t>
  </si>
  <si>
    <t>П-56</t>
  </si>
  <si>
    <t>Покрывало  1900*900</t>
  </si>
  <si>
    <t>П-70</t>
  </si>
  <si>
    <t>Розовый-новая ткань</t>
  </si>
  <si>
    <t xml:space="preserve">Валик </t>
  </si>
  <si>
    <t>П-72</t>
  </si>
  <si>
    <t>Подушки задние (2шт.)</t>
  </si>
  <si>
    <t>П-73</t>
  </si>
  <si>
    <t>кпл.</t>
  </si>
  <si>
    <t>Подушка 50*50</t>
  </si>
  <si>
    <t>П-74</t>
  </si>
  <si>
    <t>Подушка круглая с пуговицей</t>
  </si>
  <si>
    <t>П-76</t>
  </si>
  <si>
    <t>Кровать на 120</t>
  </si>
  <si>
    <t>П-80</t>
  </si>
  <si>
    <t>Новая ткань</t>
  </si>
  <si>
    <t xml:space="preserve">Ортопедическая решетка </t>
  </si>
  <si>
    <t>П-80-1</t>
  </si>
  <si>
    <t>Кровать на 160</t>
  </si>
  <si>
    <t>П-81</t>
  </si>
  <si>
    <t>П-81-1</t>
  </si>
  <si>
    <t>Кровать на 180</t>
  </si>
  <si>
    <t>П-82</t>
  </si>
  <si>
    <t>П-82-1</t>
  </si>
  <si>
    <t>Стул Кармен (розовый)</t>
  </si>
  <si>
    <t>П-60А</t>
  </si>
  <si>
    <t>MIRROR</t>
  </si>
  <si>
    <t>Зеркало в раме</t>
  </si>
  <si>
    <t>М-727</t>
  </si>
  <si>
    <t>патина</t>
  </si>
  <si>
    <t>М-690-01</t>
  </si>
  <si>
    <t>Белый</t>
  </si>
  <si>
    <t xml:space="preserve">Стул </t>
  </si>
  <si>
    <t>П-60</t>
  </si>
  <si>
    <t>Красный</t>
  </si>
  <si>
    <t>уточнять наличие</t>
  </si>
  <si>
    <t>Кровать -старого образца</t>
  </si>
  <si>
    <t>П - 04</t>
  </si>
  <si>
    <t>П - 07</t>
  </si>
  <si>
    <t>П - 15</t>
  </si>
  <si>
    <t>П - 16</t>
  </si>
  <si>
    <t>Подставка для процессора</t>
  </si>
  <si>
    <t>П - 18</t>
  </si>
  <si>
    <t>П  -20</t>
  </si>
  <si>
    <t>П -21</t>
  </si>
  <si>
    <t>П -22</t>
  </si>
  <si>
    <t>П-24</t>
  </si>
  <si>
    <t>Покрывало  (1шт.)</t>
  </si>
  <si>
    <t>П - 26</t>
  </si>
  <si>
    <t>Подушка 45*45  (1шт.)</t>
  </si>
  <si>
    <t>П - 27</t>
  </si>
  <si>
    <t>Валик к П-06 (1шт.)</t>
  </si>
  <si>
    <t>П - 28</t>
  </si>
  <si>
    <t>Подушки задние к П-06 (2шт)</t>
  </si>
  <si>
    <t>П - 29</t>
  </si>
  <si>
    <t>П - 36</t>
  </si>
  <si>
    <t>Полка для клавиатуры</t>
  </si>
  <si>
    <t>П-57</t>
  </si>
  <si>
    <t>Покрывало 1900*800</t>
  </si>
  <si>
    <t>П-58</t>
  </si>
  <si>
    <t>Покрывало  1950*800</t>
  </si>
  <si>
    <t>П-58а</t>
  </si>
  <si>
    <t>Покрывало  2000*1600</t>
  </si>
  <si>
    <t>П-59</t>
  </si>
  <si>
    <t>П-71</t>
  </si>
  <si>
    <t>Розовый</t>
  </si>
  <si>
    <t xml:space="preserve">Подушка круглая </t>
  </si>
  <si>
    <t>П-75</t>
  </si>
  <si>
    <t>П-77</t>
  </si>
  <si>
    <t>Подушка декоративная</t>
  </si>
  <si>
    <t>П-78</t>
  </si>
  <si>
    <t>П-79</t>
  </si>
  <si>
    <t xml:space="preserve">Покрывало </t>
  </si>
  <si>
    <t>П-90</t>
  </si>
  <si>
    <t>П-05</t>
  </si>
  <si>
    <t>Шкаф без элементов фасада</t>
  </si>
  <si>
    <t>П-08</t>
  </si>
  <si>
    <t>П-17</t>
  </si>
  <si>
    <t>П-61</t>
  </si>
  <si>
    <t>П-62</t>
  </si>
  <si>
    <t>Дверь стеклянная 1658*494</t>
  </si>
  <si>
    <t>П-63</t>
  </si>
  <si>
    <t>Дверь (1658*494)</t>
  </si>
  <si>
    <t>П-64</t>
  </si>
  <si>
    <t xml:space="preserve">Полка   </t>
  </si>
  <si>
    <t>П -65</t>
  </si>
  <si>
    <t>П-66</t>
  </si>
  <si>
    <t>П-67</t>
  </si>
  <si>
    <t>П-68</t>
  </si>
  <si>
    <t>П -69</t>
  </si>
  <si>
    <t>Покрывало 2000*1800</t>
  </si>
  <si>
    <t>Бежевый</t>
  </si>
  <si>
    <t>Спальня</t>
  </si>
  <si>
    <t>П - 101</t>
  </si>
  <si>
    <t>П - 100</t>
  </si>
  <si>
    <t xml:space="preserve">Стул Кармен </t>
  </si>
  <si>
    <t>П-60а</t>
  </si>
  <si>
    <t>CORRINI</t>
  </si>
  <si>
    <t>Кровать 1200</t>
  </si>
  <si>
    <t>СR-01-1</t>
  </si>
  <si>
    <t>Патина/Фиолет</t>
  </si>
  <si>
    <t>СR-01-2</t>
  </si>
  <si>
    <t>Патина/Серый</t>
  </si>
  <si>
    <t>Ортопедическая решетка с подъемным 120*200</t>
  </si>
  <si>
    <t>CR-01-ПМ</t>
  </si>
  <si>
    <t>Кровать 1600</t>
  </si>
  <si>
    <t>СR-02-1</t>
  </si>
  <si>
    <t>СR-02-2</t>
  </si>
  <si>
    <t>Ортопедическая решетка с подъемным 160*200</t>
  </si>
  <si>
    <t>CR-02-ПМ</t>
  </si>
  <si>
    <t>Подсветка-доп.опция 120</t>
  </si>
  <si>
    <t>CR-120</t>
  </si>
  <si>
    <t>Подсветка-доп.опция 160</t>
  </si>
  <si>
    <t>CR-160</t>
  </si>
  <si>
    <t>Пуфик</t>
  </si>
  <si>
    <t>СR-03-1</t>
  </si>
  <si>
    <t>СR-03-2</t>
  </si>
  <si>
    <t>Покрывало с узором на 120 см.</t>
  </si>
  <si>
    <t>СR-04</t>
  </si>
  <si>
    <t>Покрывало с узором на 160 см.</t>
  </si>
  <si>
    <t>СR-05</t>
  </si>
  <si>
    <t>Наутилус</t>
  </si>
  <si>
    <t>Шкаф</t>
  </si>
  <si>
    <t>Н-1</t>
  </si>
  <si>
    <t>Груша дикая</t>
  </si>
  <si>
    <t>Н-2</t>
  </si>
  <si>
    <t>Н-3</t>
  </si>
  <si>
    <t>Н-4</t>
  </si>
  <si>
    <t>Н-5</t>
  </si>
  <si>
    <t>Н-6</t>
  </si>
  <si>
    <t>Н-8</t>
  </si>
  <si>
    <t>Н-11</t>
  </si>
  <si>
    <t>Сундук</t>
  </si>
  <si>
    <t>Н-12</t>
  </si>
  <si>
    <t>Тумба для белья</t>
  </si>
  <si>
    <t>Н-13</t>
  </si>
  <si>
    <t>Н-14</t>
  </si>
  <si>
    <t>Н-17</t>
  </si>
  <si>
    <t>Н-19</t>
  </si>
  <si>
    <t>Н-20Л</t>
  </si>
  <si>
    <t>Н-20П</t>
  </si>
  <si>
    <t>Комплект полок (3шт.)</t>
  </si>
  <si>
    <t>Н-21</t>
  </si>
  <si>
    <t>Покрывало (1шт.)</t>
  </si>
  <si>
    <t>Н-22</t>
  </si>
  <si>
    <t>Валик к Н-15 (2шт.)</t>
  </si>
  <si>
    <t>Н-24</t>
  </si>
  <si>
    <t>Н-28</t>
  </si>
  <si>
    <t>Н-32</t>
  </si>
  <si>
    <t>Н-33</t>
  </si>
  <si>
    <t>Н-34</t>
  </si>
  <si>
    <t>Н-35</t>
  </si>
  <si>
    <t>Н-37</t>
  </si>
  <si>
    <t>Н-38</t>
  </si>
  <si>
    <t>Подушки задние</t>
  </si>
  <si>
    <t>Н-39</t>
  </si>
  <si>
    <t>Подушка (1шт.)</t>
  </si>
  <si>
    <t>Н-40</t>
  </si>
  <si>
    <t>Леснтица метал.</t>
  </si>
  <si>
    <t>Н-42</t>
  </si>
  <si>
    <t>Золотистый</t>
  </si>
  <si>
    <t>Покрывало  1900*1200</t>
  </si>
  <si>
    <t>Н-43</t>
  </si>
  <si>
    <t>Н-44</t>
  </si>
  <si>
    <t>Стул</t>
  </si>
  <si>
    <t>Н-200</t>
  </si>
  <si>
    <t>Н-10</t>
  </si>
  <si>
    <t>Н-18</t>
  </si>
  <si>
    <t>Н-25</t>
  </si>
  <si>
    <t>Н-29</t>
  </si>
  <si>
    <t>Н-30</t>
  </si>
  <si>
    <t>Н-31Л</t>
  </si>
  <si>
    <t>Н-31П</t>
  </si>
  <si>
    <t>Н-36</t>
  </si>
  <si>
    <t>Барокко</t>
  </si>
  <si>
    <t xml:space="preserve">Кровать </t>
  </si>
  <si>
    <t>Бк -01</t>
  </si>
  <si>
    <t>БК-01-1</t>
  </si>
  <si>
    <t>Бк -02</t>
  </si>
  <si>
    <t>Ортопедическая решетка 160*200</t>
  </si>
  <si>
    <t>БК-02-1</t>
  </si>
  <si>
    <t>Бк -03</t>
  </si>
  <si>
    <t>Бк -04</t>
  </si>
  <si>
    <t>Стол 2-х тумбовый</t>
  </si>
  <si>
    <t>Бк -05</t>
  </si>
  <si>
    <t>Стол 1-но тумбовый</t>
  </si>
  <si>
    <t>Бк -06</t>
  </si>
  <si>
    <t>Надставка на стол</t>
  </si>
  <si>
    <t>Бк-09</t>
  </si>
  <si>
    <t>Бк -10</t>
  </si>
  <si>
    <t>Бк -11</t>
  </si>
  <si>
    <t>Полка навесная 4-х</t>
  </si>
  <si>
    <t>Бк -12</t>
  </si>
  <si>
    <t>Дверь</t>
  </si>
  <si>
    <t>Бк -14Л</t>
  </si>
  <si>
    <t>Бк -14П</t>
  </si>
  <si>
    <t>Дверь зеркальная(1982*496)</t>
  </si>
  <si>
    <t>Бк -15Л</t>
  </si>
  <si>
    <t>Бк -15П</t>
  </si>
  <si>
    <t>Бк -16</t>
  </si>
  <si>
    <t>Бк -17</t>
  </si>
  <si>
    <t>Шкаф 1-дверный</t>
  </si>
  <si>
    <t>Бк -18</t>
  </si>
  <si>
    <t>Шкаф 2-х дверный</t>
  </si>
  <si>
    <t>Бк -19</t>
  </si>
  <si>
    <t>Бк -20</t>
  </si>
  <si>
    <t>Бк -21</t>
  </si>
  <si>
    <t>Бк -22</t>
  </si>
  <si>
    <t>Бк -23</t>
  </si>
  <si>
    <t>Дверь-витрина</t>
  </si>
  <si>
    <t>Бк -25Л</t>
  </si>
  <si>
    <t>Бк -25П</t>
  </si>
  <si>
    <t>Дверь левая</t>
  </si>
  <si>
    <t>Бк -26Л</t>
  </si>
  <si>
    <t>Дверь правая</t>
  </si>
  <si>
    <t>Бк -26П</t>
  </si>
  <si>
    <t>К-т ящиков</t>
  </si>
  <si>
    <t>Бк -27</t>
  </si>
  <si>
    <t>Бк -29</t>
  </si>
  <si>
    <t>Бк -30</t>
  </si>
  <si>
    <t>Покрывало на 90 см.</t>
  </si>
  <si>
    <t>Бк -31</t>
  </si>
  <si>
    <t>Покрывало на 120 см.</t>
  </si>
  <si>
    <t>Бк -32</t>
  </si>
  <si>
    <t>Покрывало на 160 см.</t>
  </si>
  <si>
    <t>Бк -33</t>
  </si>
  <si>
    <t>Валик 1 шт.</t>
  </si>
  <si>
    <t>Бк -34</t>
  </si>
  <si>
    <t>Подушка 50*50 с рюшей</t>
  </si>
  <si>
    <t>Бк -35</t>
  </si>
  <si>
    <t>Подушка 50*50 с бахрамой</t>
  </si>
  <si>
    <t>Бк -36</t>
  </si>
  <si>
    <t>Подушка круглая</t>
  </si>
  <si>
    <t>Бк -37</t>
  </si>
  <si>
    <t>Подушка задняя для дивана 2шт.</t>
  </si>
  <si>
    <t>Бк -38</t>
  </si>
  <si>
    <t>Кровать(2000*1200)</t>
  </si>
  <si>
    <t>Бк -42</t>
  </si>
  <si>
    <t>Ортопедическая решетка 120*200</t>
  </si>
  <si>
    <t>БК-42-1</t>
  </si>
  <si>
    <t>БК-28-1</t>
  </si>
  <si>
    <t>Корона на 1110</t>
  </si>
  <si>
    <t>Бк -45</t>
  </si>
  <si>
    <t>Корона на 560</t>
  </si>
  <si>
    <t>Бк -46</t>
  </si>
  <si>
    <t>БК-200</t>
  </si>
  <si>
    <t>Стол угловой</t>
  </si>
  <si>
    <t>Бк -07Л</t>
  </si>
  <si>
    <t>Бк -07П</t>
  </si>
  <si>
    <t>Полка навесная 2-х</t>
  </si>
  <si>
    <t>Бк -08</t>
  </si>
  <si>
    <t>Полка под клавиатуру</t>
  </si>
  <si>
    <t>Бк -24</t>
  </si>
  <si>
    <t>Бк -28</t>
  </si>
  <si>
    <t>Полка навесная 3-х</t>
  </si>
  <si>
    <t>Бк -40</t>
  </si>
  <si>
    <t>Комод (К-кт ящиков)</t>
  </si>
  <si>
    <t>Бк -41</t>
  </si>
  <si>
    <t>Капитан</t>
  </si>
  <si>
    <t>КН-1</t>
  </si>
  <si>
    <t>Кальвадос</t>
  </si>
  <si>
    <t>КН-2</t>
  </si>
  <si>
    <t>КН-3</t>
  </si>
  <si>
    <t>КН-4</t>
  </si>
  <si>
    <t>Тумба-стеллаж</t>
  </si>
  <si>
    <t>КН-5</t>
  </si>
  <si>
    <t>КН-6</t>
  </si>
  <si>
    <t>КН-7</t>
  </si>
  <si>
    <t>КН-18</t>
  </si>
  <si>
    <t>КН-19</t>
  </si>
  <si>
    <t>КН-20Л</t>
  </si>
  <si>
    <t>КН-20П</t>
  </si>
  <si>
    <t>КН-21</t>
  </si>
  <si>
    <t>КН-23</t>
  </si>
  <si>
    <t>КН-25</t>
  </si>
  <si>
    <t>КН-27</t>
  </si>
  <si>
    <t>КН-28</t>
  </si>
  <si>
    <t>Подставка для монитора</t>
  </si>
  <si>
    <t>Кн-30</t>
  </si>
  <si>
    <t>КН-31</t>
  </si>
  <si>
    <t>Полка клавиатуры</t>
  </si>
  <si>
    <t>КН-32</t>
  </si>
  <si>
    <t>КН-35</t>
  </si>
  <si>
    <t>КН-39</t>
  </si>
  <si>
    <t>КН-40</t>
  </si>
  <si>
    <t>КН-41</t>
  </si>
  <si>
    <t>КН-42</t>
  </si>
  <si>
    <t>КН-43</t>
  </si>
  <si>
    <t>КН-44</t>
  </si>
  <si>
    <t>КН-47</t>
  </si>
  <si>
    <t>К-т полок(4шт)</t>
  </si>
  <si>
    <t>КН-48</t>
  </si>
  <si>
    <t>КН-49</t>
  </si>
  <si>
    <t>КН-50</t>
  </si>
  <si>
    <t>Подушки задние к Кн-27 (2шт)</t>
  </si>
  <si>
    <t>КН-51</t>
  </si>
  <si>
    <t>Валик к Кн-27 (2шт.)</t>
  </si>
  <si>
    <t>КН-52</t>
  </si>
  <si>
    <t>КН-53</t>
  </si>
  <si>
    <t>Стул Мануэла</t>
  </si>
  <si>
    <t>КН-54</t>
  </si>
  <si>
    <t>Кровать 2-х</t>
  </si>
  <si>
    <t>КН-55</t>
  </si>
  <si>
    <t>КН-56</t>
  </si>
  <si>
    <t>Кровать диван</t>
  </si>
  <si>
    <t>КН-57</t>
  </si>
  <si>
    <t>КН-58</t>
  </si>
  <si>
    <t>КН-59</t>
  </si>
  <si>
    <t>КН-60</t>
  </si>
  <si>
    <t>КН-61</t>
  </si>
  <si>
    <t>Капри</t>
  </si>
  <si>
    <t>А-1</t>
  </si>
  <si>
    <t>Ноче леванто</t>
  </si>
  <si>
    <t>тумба</t>
  </si>
  <si>
    <t>А-2</t>
  </si>
  <si>
    <t>А-3</t>
  </si>
  <si>
    <t>Полка на комод</t>
  </si>
  <si>
    <t>А-4</t>
  </si>
  <si>
    <t>А-8</t>
  </si>
  <si>
    <t>А-9</t>
  </si>
  <si>
    <t>А-10Л</t>
  </si>
  <si>
    <t>А-10П</t>
  </si>
  <si>
    <t>А-13</t>
  </si>
  <si>
    <t>Кровать 2-х сп.</t>
  </si>
  <si>
    <t>А-14</t>
  </si>
  <si>
    <t>А-15</t>
  </si>
  <si>
    <t>А-16</t>
  </si>
  <si>
    <t>А-17</t>
  </si>
  <si>
    <t>А-18</t>
  </si>
  <si>
    <t>А-21Л</t>
  </si>
  <si>
    <t>А-21П</t>
  </si>
  <si>
    <t>А-22</t>
  </si>
  <si>
    <t>Накладка для дивана А-12 (Л+Пр)</t>
  </si>
  <si>
    <t>А-23</t>
  </si>
  <si>
    <t>А-24</t>
  </si>
  <si>
    <t>Подушки  (1шт)</t>
  </si>
  <si>
    <t>А-25</t>
  </si>
  <si>
    <t>Карнизный профиль (L=3,6м)</t>
  </si>
  <si>
    <t>А-26</t>
  </si>
  <si>
    <t>Крепление карниза (профиль  L=3,6м)</t>
  </si>
  <si>
    <t>А-27</t>
  </si>
  <si>
    <t>А-28</t>
  </si>
  <si>
    <t>А-29</t>
  </si>
  <si>
    <t>А-30</t>
  </si>
  <si>
    <t>А-101</t>
  </si>
  <si>
    <t>А-100</t>
  </si>
  <si>
    <t>Мебельная фабрика PRAGMATIKA, 238340, Калининградская область, город Светлый, пер. Железнодорожный, 3, www.pragmatika.ru</t>
  </si>
  <si>
    <t>ОПТОВЫЙ ПРАЙС-ЛИСТ НА ПРОДУКЦИЮ PRAGMATIKA ДЕЙСТВУЮЩИЙ С 01.01.2018 Г.</t>
  </si>
  <si>
    <t>№</t>
  </si>
  <si>
    <t>название</t>
  </si>
  <si>
    <t>состав</t>
  </si>
  <si>
    <t>Размеры</t>
  </si>
  <si>
    <t>Цена интернетмагазина</t>
  </si>
  <si>
    <t>Единая розничная цена</t>
  </si>
  <si>
    <t>Текущая скидка</t>
  </si>
  <si>
    <t>Цена со скидкой</t>
  </si>
  <si>
    <t>Наценка в текущем месяце</t>
  </si>
  <si>
    <t>1.</t>
  </si>
  <si>
    <t>М-01</t>
  </si>
  <si>
    <t>1. Vegaflex® 15 см</t>
  </si>
  <si>
    <t>800*1900 (2000)</t>
  </si>
  <si>
    <t>2. Хлопковое полотно</t>
  </si>
  <si>
    <t>900*1900 (2000)</t>
  </si>
  <si>
    <t>3. Несъемный чехол из ткани Jersey («Джерси»)</t>
  </si>
  <si>
    <t>1200*1900 (2000)</t>
  </si>
  <si>
    <t>1600х1900 (2000)</t>
  </si>
  <si>
    <t>1800*1900 (2000)</t>
  </si>
  <si>
    <t>2.</t>
  </si>
  <si>
    <t>М-02</t>
  </si>
  <si>
    <t>1. Блок независимых пружин TFK (плотность – 256 пружин на м2)</t>
  </si>
  <si>
    <t>2. Кокосовая койра. Высота – по 0,7 см с каждой стороны.</t>
  </si>
  <si>
    <t>3. Vegaflex®. Высота – по 2 см с каждой стороны.</t>
  </si>
  <si>
    <t>4. Съемный чехол из ткани Jersey («Джерси»)</t>
  </si>
  <si>
    <t>3.</t>
  </si>
  <si>
    <t>М-03</t>
  </si>
  <si>
    <t>3. Кокосовая койра. Высота – по 2 см с каждой стороны.</t>
  </si>
  <si>
    <t>4.</t>
  </si>
  <si>
    <t>М-04</t>
  </si>
  <si>
    <t>2. Натуральный латекс. Высота 3см.</t>
  </si>
  <si>
    <t>3. Кокосовая койра. Высота – по 2 см и 1см.</t>
  </si>
  <si>
    <t>4. Хлопковое полотно</t>
  </si>
  <si>
    <t>5. Съемный чехол из ткани Jersey («Джерси»)</t>
  </si>
  <si>
    <t>5.</t>
  </si>
  <si>
    <t>М-05</t>
  </si>
  <si>
    <t>1. Кокосовая койра. Высота – 3 слоя по 3 см.</t>
  </si>
  <si>
    <t>2. Vegaflex® Высота - 3  слоя по 3 см</t>
  </si>
  <si>
    <t>3. Хлопковое полотно</t>
  </si>
  <si>
    <t>М-06</t>
  </si>
  <si>
    <t>Прайс Утвержден</t>
  </si>
  <si>
    <t>Директор</t>
  </si>
  <si>
    <t>Юр.лицо</t>
  </si>
  <si>
    <t>М.П.</t>
  </si>
  <si>
    <t>ОПТОВЫЙ ПРАЙС-ЛИСТ НА ПРОДУКЦИЮ PRAGMATIKA ДЕЙСТВУЮЩИЙ С 25.05.2017 Г.</t>
  </si>
  <si>
    <t>Склады в Регионах в городах: Балаково, Екатеринбург, Казань, Краснодар, Курск, Люберцы, Нижний Новгород, Новосибирск, Пермь, Ростов-на-Дону, Санкт-Петербург, Ставрополь, Уфа, Шатура, Ярославль.</t>
  </si>
  <si>
    <t>Модель</t>
  </si>
  <si>
    <t>единица измерения</t>
  </si>
  <si>
    <t>PROVАNCE</t>
  </si>
  <si>
    <t>Тумба-85 с умывальником</t>
  </si>
  <si>
    <t>PV-1</t>
  </si>
  <si>
    <t>Патина</t>
  </si>
  <si>
    <t>Тумба-105 с умывальником</t>
  </si>
  <si>
    <t>PV-2</t>
  </si>
  <si>
    <t>Шкаф-20</t>
  </si>
  <si>
    <t>PV-3</t>
  </si>
  <si>
    <t>Зеркало-85</t>
  </si>
  <si>
    <t>PV-4</t>
  </si>
  <si>
    <t>Тумба-75</t>
  </si>
  <si>
    <t>PV-7П</t>
  </si>
  <si>
    <t>Полка зеркальная со шкафом 75</t>
  </si>
  <si>
    <t>PV-8Л</t>
  </si>
  <si>
    <t>PV-8П</t>
  </si>
  <si>
    <t>Шкаф пенал</t>
  </si>
  <si>
    <t>PV-9</t>
  </si>
  <si>
    <t>PV-10</t>
  </si>
  <si>
    <t>PV-11</t>
  </si>
  <si>
    <t>PV-12</t>
  </si>
  <si>
    <t>PV-13</t>
  </si>
  <si>
    <t>PV-14</t>
  </si>
  <si>
    <t>CAPRI</t>
  </si>
  <si>
    <t>CP-1</t>
  </si>
  <si>
    <t>Noce Levanto</t>
  </si>
  <si>
    <t>CP-2</t>
  </si>
  <si>
    <t>CP-3</t>
  </si>
  <si>
    <t>CP-4</t>
  </si>
  <si>
    <t>Тумба-65</t>
  </si>
  <si>
    <t>CP-5</t>
  </si>
  <si>
    <t>CP-7П</t>
  </si>
  <si>
    <t>CP-8Л</t>
  </si>
  <si>
    <t>CP-9</t>
  </si>
  <si>
    <t>Bellо</t>
  </si>
  <si>
    <t>Тумба 80 с умывальником</t>
  </si>
  <si>
    <t>Вl-2</t>
  </si>
  <si>
    <t>Зеркало-80</t>
  </si>
  <si>
    <t>Вl-3</t>
  </si>
  <si>
    <t>QUADRO</t>
  </si>
  <si>
    <t>Шкаф с зеркалом-60</t>
  </si>
  <si>
    <t>QD-1</t>
  </si>
  <si>
    <t>Шкаф с зеркалом-75</t>
  </si>
  <si>
    <t>QD-2</t>
  </si>
  <si>
    <t>Тумба-60</t>
  </si>
  <si>
    <t>QD-4</t>
  </si>
  <si>
    <t>QD-5</t>
  </si>
  <si>
    <t>Тумба-90</t>
  </si>
  <si>
    <t>QD-6</t>
  </si>
  <si>
    <t>Пенал-300/1040</t>
  </si>
  <si>
    <t>QD-13</t>
  </si>
  <si>
    <t>Пенал-300/1540</t>
  </si>
  <si>
    <t>QD-14</t>
  </si>
  <si>
    <t>QD-16</t>
  </si>
  <si>
    <t>QS-1</t>
  </si>
  <si>
    <t>QS-3</t>
  </si>
  <si>
    <t>QS-5</t>
  </si>
  <si>
    <t>QUADRO Ultra</t>
  </si>
  <si>
    <t>Шкаф с зеркалом-90</t>
  </si>
  <si>
    <t>QU-3</t>
  </si>
  <si>
    <t>QU-6</t>
  </si>
  <si>
    <t>QB-1</t>
  </si>
  <si>
    <t>QB-2</t>
  </si>
  <si>
    <t>VINTAG</t>
  </si>
  <si>
    <t>QV-726-02</t>
  </si>
  <si>
    <t>QV-726-03</t>
  </si>
  <si>
    <t>Тумба 60 с умывальником</t>
  </si>
  <si>
    <t>QR-1</t>
  </si>
  <si>
    <t>QR-2</t>
  </si>
  <si>
    <t>Тумба 100 с умывальником</t>
  </si>
  <si>
    <t>QR-3</t>
  </si>
  <si>
    <t>QR-4</t>
  </si>
  <si>
    <t>QR-5</t>
  </si>
  <si>
    <t>LUX</t>
  </si>
  <si>
    <t>Тумба 85 с умывальником</t>
  </si>
  <si>
    <t>LX-1</t>
  </si>
  <si>
    <t>Тумба 105 с умывальником</t>
  </si>
  <si>
    <t>LX-3</t>
  </si>
  <si>
    <t>Пенал</t>
  </si>
  <si>
    <t>LX-4</t>
  </si>
  <si>
    <t>К-т дверей к LX-4</t>
  </si>
  <si>
    <t>LX-5л</t>
  </si>
  <si>
    <t>LX-5п</t>
  </si>
  <si>
    <t>LX-6</t>
  </si>
  <si>
    <t>Super LUX</t>
  </si>
  <si>
    <t>SLX-1-02</t>
  </si>
  <si>
    <t>Белый/Золото</t>
  </si>
  <si>
    <t>SLX-3-02</t>
  </si>
  <si>
    <t>SLX-4-02</t>
  </si>
  <si>
    <t xml:space="preserve">Комплект дверей </t>
  </si>
  <si>
    <t>SLX-5П-02</t>
  </si>
  <si>
    <t>SLX-5Л-02</t>
  </si>
  <si>
    <t>SLX-6-02</t>
  </si>
  <si>
    <t>CLEVER</t>
  </si>
  <si>
    <t>Тумба 90 с умывальником</t>
  </si>
  <si>
    <t>Cv-1</t>
  </si>
  <si>
    <t>Barocco</t>
  </si>
  <si>
    <t>Тумба-85</t>
  </si>
  <si>
    <t>Br-1</t>
  </si>
  <si>
    <t>Тумба-85 с ящиками</t>
  </si>
  <si>
    <t>Br-2</t>
  </si>
  <si>
    <t>Тумба-105</t>
  </si>
  <si>
    <t>Br-3</t>
  </si>
  <si>
    <t>Тумба-105 с ящиками</t>
  </si>
  <si>
    <t>Br-4</t>
  </si>
  <si>
    <t>Шкаф-пенал</t>
  </si>
  <si>
    <t>Br-5</t>
  </si>
  <si>
    <t>К-т фасадов</t>
  </si>
  <si>
    <t>Br-6Л</t>
  </si>
  <si>
    <t>Br-6П</t>
  </si>
  <si>
    <t>Althea</t>
  </si>
  <si>
    <t>AL-1</t>
  </si>
  <si>
    <t>белый</t>
  </si>
  <si>
    <t>AL-2</t>
  </si>
  <si>
    <t>AL-3</t>
  </si>
  <si>
    <t>Комплект дверей (2шт.)</t>
  </si>
  <si>
    <t>AL-4Л</t>
  </si>
  <si>
    <t>AL-4П</t>
  </si>
  <si>
    <t>Rose</t>
  </si>
  <si>
    <t>Тумба 75 с умывальником</t>
  </si>
  <si>
    <t>R-1</t>
  </si>
  <si>
    <t>R-2</t>
  </si>
  <si>
    <t>Тумба 120 с умывальником</t>
  </si>
  <si>
    <t>R-3</t>
  </si>
  <si>
    <t>R-4</t>
  </si>
  <si>
    <t>НТ</t>
  </si>
  <si>
    <t>Тумба 86 с умывальником</t>
  </si>
  <si>
    <t>НТ-1</t>
  </si>
  <si>
    <t>Распродажа</t>
  </si>
  <si>
    <t>Тумба 108 с умывальником</t>
  </si>
  <si>
    <t>НТ-3</t>
  </si>
  <si>
    <t>Уточняйте наличие товара выделенного желтым цветом</t>
  </si>
  <si>
    <t>ОПТОВЫЙ ПРАЙС-ЛИСТ НА ПРОДУКЦИЮ PRAGMATIKA ДЕЙСТВУЮЩИЙ С 31 августа 2018 Г.</t>
  </si>
  <si>
    <t>Товар</t>
  </si>
  <si>
    <t>Единица</t>
  </si>
  <si>
    <t>измерения</t>
  </si>
  <si>
    <t>Зеркало  в раме</t>
  </si>
  <si>
    <t>Зеркало 1000*820 в раме</t>
  </si>
  <si>
    <t>М-728</t>
  </si>
  <si>
    <t>М-725-03</t>
  </si>
  <si>
    <t>Хром/Серебро</t>
  </si>
  <si>
    <t>М-775</t>
  </si>
  <si>
    <t>М-753-01</t>
  </si>
  <si>
    <t>М-753-02</t>
  </si>
  <si>
    <t>золото</t>
  </si>
  <si>
    <t>М-753-03</t>
  </si>
  <si>
    <t>серебро</t>
  </si>
  <si>
    <t>Зеркало  в раме  (чаша)</t>
  </si>
  <si>
    <t>М-100-02</t>
  </si>
  <si>
    <t>черный</t>
  </si>
  <si>
    <t>Зеркало  в раме Овал №1(рефл.)</t>
  </si>
  <si>
    <t>М-34-01</t>
  </si>
  <si>
    <t>М-34-02</t>
  </si>
  <si>
    <t>Зеркало  в раме Овал №2(глад.)</t>
  </si>
  <si>
    <t>М-35-01</t>
  </si>
  <si>
    <t>М-35-02</t>
  </si>
  <si>
    <t>М-777-02</t>
  </si>
  <si>
    <t>М-777-03</t>
  </si>
  <si>
    <t>Зеркало  в раме (Круглое)</t>
  </si>
  <si>
    <t>М-754-01</t>
  </si>
  <si>
    <t>М-754-05</t>
  </si>
  <si>
    <t>хром</t>
  </si>
  <si>
    <t>М-690-02</t>
  </si>
  <si>
    <t>М-690-03</t>
  </si>
  <si>
    <t>М-690-04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</si>
</sst>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#,##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20"/>
      <color indexed="23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55"/>
      <name val="Arial"/>
      <family val="2"/>
    </font>
    <font>
      <b/>
      <sz val="12"/>
      <color indexed="23"/>
      <name val="Arial"/>
      <family val="2"/>
    </font>
    <font>
      <b/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2"/>
      <color indexed="55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20"/>
      <color indexed="23"/>
      <name val="Arial Black"/>
      <family val="2"/>
    </font>
    <font>
      <b/>
      <sz val="10"/>
      <name val="Arial Cyr"/>
      <family val="2"/>
    </font>
    <font>
      <b/>
      <sz val="14"/>
      <color indexed="8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color indexed="57"/>
      <name val="Calibri"/>
      <family val="2"/>
    </font>
    <font>
      <b/>
      <sz val="13"/>
      <color indexed="57"/>
      <name val="Calibri"/>
      <family val="2"/>
    </font>
    <font>
      <b/>
      <sz val="13"/>
      <color indexed="8"/>
      <name val="Calibri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Arial Cyr"/>
      <family val="2"/>
    </font>
    <font>
      <sz val="12"/>
      <color indexed="8"/>
      <name val="Calibri"/>
      <family val="2"/>
    </font>
    <font>
      <b/>
      <sz val="12"/>
      <color indexed="8"/>
      <name val="Arial Cyr"/>
      <family val="2"/>
    </font>
    <font>
      <sz val="12"/>
      <name val="Arial Cyr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1" fillId="0" borderId="0">
      <alignment/>
      <protection/>
    </xf>
  </cellStyleXfs>
  <cellXfs count="209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5" fontId="2" fillId="0" borderId="0" xfId="20" applyNumberFormat="1" applyFont="1" applyAlignment="1">
      <alignment vertical="center"/>
      <protection/>
    </xf>
    <xf numFmtId="165" fontId="2" fillId="0" borderId="0" xfId="20" applyNumberFormat="1" applyFont="1" applyFill="1" applyAlignment="1">
      <alignment vertical="center"/>
      <protection/>
    </xf>
    <xf numFmtId="164" fontId="3" fillId="0" borderId="0" xfId="20" applyFont="1" applyAlignment="1">
      <alignment vertical="center"/>
      <protection/>
    </xf>
    <xf numFmtId="164" fontId="2" fillId="2" borderId="0" xfId="20" applyFont="1" applyFill="1" applyAlignment="1">
      <alignment vertical="center"/>
      <protection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20" applyFont="1" applyBorder="1" applyAlignment="1">
      <alignment horizontal="center" vertical="center" wrapText="1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9" fillId="0" borderId="1" xfId="20" applyFont="1" applyBorder="1" applyAlignment="1">
      <alignment horizontal="center" vertical="center" wrapText="1"/>
      <protection/>
    </xf>
    <xf numFmtId="165" fontId="10" fillId="0" borderId="1" xfId="21" applyNumberFormat="1" applyFont="1" applyFill="1" applyBorder="1" applyAlignment="1">
      <alignment horizontal="center" vertical="center" wrapText="1"/>
      <protection/>
    </xf>
    <xf numFmtId="165" fontId="12" fillId="0" borderId="1" xfId="21" applyNumberFormat="1" applyFont="1" applyFill="1" applyBorder="1" applyAlignment="1">
      <alignment horizontal="center" vertical="center" wrapText="1"/>
      <protection/>
    </xf>
    <xf numFmtId="166" fontId="12" fillId="2" borderId="1" xfId="20" applyNumberFormat="1" applyFont="1" applyFill="1" applyBorder="1" applyAlignment="1">
      <alignment horizontal="center" vertical="center" wrapText="1"/>
      <protection/>
    </xf>
    <xf numFmtId="166" fontId="12" fillId="2" borderId="1" xfId="20" applyNumberFormat="1" applyFont="1" applyFill="1" applyBorder="1" applyAlignment="1">
      <alignment horizontal="center" vertical="center" wrapText="1"/>
      <protection/>
    </xf>
    <xf numFmtId="166" fontId="9" fillId="2" borderId="1" xfId="20" applyNumberFormat="1" applyFont="1" applyFill="1" applyBorder="1" applyAlignment="1">
      <alignment horizontal="center" vertical="center" wrapText="1"/>
      <protection/>
    </xf>
    <xf numFmtId="164" fontId="4" fillId="2" borderId="0" xfId="20" applyFont="1" applyFill="1" applyAlignment="1">
      <alignment vertical="center" wrapText="1"/>
      <protection/>
    </xf>
    <xf numFmtId="164" fontId="4" fillId="0" borderId="0" xfId="20" applyFont="1" applyAlignment="1">
      <alignment vertical="center" wrapText="1"/>
      <protection/>
    </xf>
    <xf numFmtId="164" fontId="13" fillId="3" borderId="1" xfId="0" applyFont="1" applyFill="1" applyBorder="1" applyAlignment="1">
      <alignment horizontal="center" vertical="center"/>
    </xf>
    <xf numFmtId="164" fontId="13" fillId="3" borderId="1" xfId="0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14" fillId="3" borderId="1" xfId="20" applyNumberFormat="1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15" fillId="0" borderId="0" xfId="20" applyFont="1" applyFill="1" applyAlignment="1">
      <alignment horizontal="center" vertical="center" wrapText="1"/>
      <protection/>
    </xf>
    <xf numFmtId="164" fontId="13" fillId="0" borderId="1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14" fillId="0" borderId="1" xfId="20" applyNumberFormat="1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13" fillId="4" borderId="1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center"/>
    </xf>
    <xf numFmtId="165" fontId="16" fillId="4" borderId="1" xfId="20" applyNumberFormat="1" applyFont="1" applyFill="1" applyBorder="1" applyAlignment="1">
      <alignment horizontal="center" vertical="center"/>
      <protection/>
    </xf>
    <xf numFmtId="165" fontId="17" fillId="4" borderId="1" xfId="20" applyNumberFormat="1" applyFont="1" applyFill="1" applyBorder="1" applyAlignment="1">
      <alignment vertical="center"/>
      <protection/>
    </xf>
    <xf numFmtId="164" fontId="13" fillId="0" borderId="1" xfId="0" applyFont="1" applyFill="1" applyBorder="1" applyAlignment="1">
      <alignment vertical="center"/>
    </xf>
    <xf numFmtId="165" fontId="8" fillId="0" borderId="1" xfId="0" applyNumberFormat="1" applyFont="1" applyBorder="1" applyAlignment="1">
      <alignment horizontal="center"/>
    </xf>
    <xf numFmtId="165" fontId="16" fillId="0" borderId="1" xfId="20" applyNumberFormat="1" applyFont="1" applyFill="1" applyBorder="1" applyAlignment="1">
      <alignment horizontal="center" vertical="center"/>
      <protection/>
    </xf>
    <xf numFmtId="165" fontId="17" fillId="2" borderId="1" xfId="20" applyNumberFormat="1" applyFont="1" applyFill="1" applyBorder="1" applyAlignment="1">
      <alignment vertical="center"/>
      <protection/>
    </xf>
    <xf numFmtId="165" fontId="16" fillId="0" borderId="1" xfId="20" applyNumberFormat="1" applyFont="1" applyBorder="1" applyAlignment="1">
      <alignment horizontal="center" vertical="center"/>
      <protection/>
    </xf>
    <xf numFmtId="165" fontId="16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4" fontId="2" fillId="4" borderId="0" xfId="20" applyFont="1" applyFill="1" applyAlignment="1">
      <alignment vertical="center"/>
      <protection/>
    </xf>
    <xf numFmtId="164" fontId="0" fillId="4" borderId="0" xfId="0" applyFont="1" applyFill="1" applyAlignment="1">
      <alignment vertical="center"/>
    </xf>
    <xf numFmtId="164" fontId="13" fillId="2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vertical="center"/>
    </xf>
    <xf numFmtId="165" fontId="16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vertical="center"/>
    </xf>
    <xf numFmtId="165" fontId="8" fillId="0" borderId="1" xfId="21" applyNumberFormat="1" applyFont="1" applyFill="1" applyBorder="1" applyAlignment="1">
      <alignment horizontal="center" vertical="center"/>
      <protection/>
    </xf>
    <xf numFmtId="167" fontId="8" fillId="2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1" xfId="21" applyNumberFormat="1" applyFont="1" applyFill="1" applyBorder="1" applyAlignment="1">
      <alignment horizontal="center" vertical="center"/>
      <protection/>
    </xf>
    <xf numFmtId="167" fontId="8" fillId="4" borderId="1" xfId="0" applyNumberFormat="1" applyFont="1" applyFill="1" applyBorder="1" applyAlignment="1">
      <alignment horizontal="center" vertical="center"/>
    </xf>
    <xf numFmtId="164" fontId="13" fillId="0" borderId="2" xfId="21" applyFont="1" applyFill="1" applyBorder="1" applyAlignment="1">
      <alignment horizontal="center" vertical="center"/>
      <protection/>
    </xf>
    <xf numFmtId="164" fontId="13" fillId="0" borderId="2" xfId="21" applyFont="1" applyFill="1" applyBorder="1" applyAlignment="1">
      <alignment vertical="center"/>
      <protection/>
    </xf>
    <xf numFmtId="164" fontId="13" fillId="0" borderId="3" xfId="21" applyFont="1" applyFill="1" applyBorder="1" applyAlignment="1">
      <alignment horizontal="center" vertical="center"/>
      <protection/>
    </xf>
    <xf numFmtId="165" fontId="19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164" fontId="15" fillId="2" borderId="0" xfId="20" applyFont="1" applyFill="1" applyAlignment="1">
      <alignment vertical="center"/>
      <protection/>
    </xf>
    <xf numFmtId="164" fontId="13" fillId="2" borderId="0" xfId="0" applyFont="1" applyFill="1" applyAlignment="1">
      <alignment vertical="center"/>
    </xf>
    <xf numFmtId="164" fontId="13" fillId="4" borderId="2" xfId="21" applyFont="1" applyFill="1" applyBorder="1" applyAlignment="1">
      <alignment horizontal="center" vertical="center"/>
      <protection/>
    </xf>
    <xf numFmtId="164" fontId="13" fillId="4" borderId="2" xfId="21" applyFont="1" applyFill="1" applyBorder="1" applyAlignment="1">
      <alignment vertical="center"/>
      <protection/>
    </xf>
    <xf numFmtId="164" fontId="13" fillId="4" borderId="3" xfId="21" applyFont="1" applyFill="1" applyBorder="1" applyAlignment="1">
      <alignment horizontal="center" vertical="center"/>
      <protection/>
    </xf>
    <xf numFmtId="165" fontId="19" fillId="4" borderId="1" xfId="0" applyNumberFormat="1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/>
    </xf>
    <xf numFmtId="164" fontId="13" fillId="5" borderId="1" xfId="0" applyFont="1" applyFill="1" applyBorder="1" applyAlignment="1">
      <alignment horizontal="center" vertical="center"/>
    </xf>
    <xf numFmtId="164" fontId="13" fillId="5" borderId="1" xfId="0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1" xfId="21" applyNumberFormat="1" applyFont="1" applyFill="1" applyBorder="1" applyAlignment="1">
      <alignment horizontal="center" vertical="center"/>
      <protection/>
    </xf>
    <xf numFmtId="167" fontId="8" fillId="5" borderId="1" xfId="0" applyNumberFormat="1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shrinkToFit="1"/>
    </xf>
    <xf numFmtId="165" fontId="17" fillId="0" borderId="1" xfId="0" applyNumberFormat="1" applyFont="1" applyFill="1" applyBorder="1" applyAlignment="1">
      <alignment horizontal="center" vertical="center"/>
    </xf>
    <xf numFmtId="167" fontId="21" fillId="5" borderId="1" xfId="0" applyNumberFormat="1" applyFont="1" applyFill="1" applyBorder="1" applyAlignment="1">
      <alignment horizontal="center" shrinkToFit="1"/>
    </xf>
    <xf numFmtId="165" fontId="16" fillId="5" borderId="1" xfId="20" applyNumberFormat="1" applyFont="1" applyFill="1" applyBorder="1" applyAlignment="1">
      <alignment horizontal="center" vertical="center"/>
      <protection/>
    </xf>
    <xf numFmtId="164" fontId="15" fillId="5" borderId="1" xfId="0" applyFont="1" applyFill="1" applyBorder="1" applyAlignment="1">
      <alignment vertical="center"/>
    </xf>
    <xf numFmtId="164" fontId="15" fillId="0" borderId="1" xfId="0" applyFont="1" applyFill="1" applyBorder="1" applyAlignment="1">
      <alignment horizontal="center" vertical="center"/>
    </xf>
    <xf numFmtId="164" fontId="15" fillId="0" borderId="1" xfId="20" applyFont="1" applyFill="1" applyBorder="1" applyAlignment="1">
      <alignment vertical="center"/>
      <protection/>
    </xf>
    <xf numFmtId="164" fontId="15" fillId="0" borderId="1" xfId="20" applyFont="1" applyFill="1" applyBorder="1" applyAlignment="1">
      <alignment horizontal="center" vertical="center"/>
      <protection/>
    </xf>
    <xf numFmtId="165" fontId="16" fillId="0" borderId="1" xfId="0" applyNumberFormat="1" applyFont="1" applyFill="1" applyBorder="1" applyAlignment="1">
      <alignment horizontal="center" vertical="center"/>
    </xf>
    <xf numFmtId="164" fontId="15" fillId="5" borderId="1" xfId="0" applyFont="1" applyFill="1" applyBorder="1" applyAlignment="1">
      <alignment horizontal="center" vertical="center"/>
    </xf>
    <xf numFmtId="164" fontId="15" fillId="5" borderId="1" xfId="20" applyFont="1" applyFill="1" applyBorder="1" applyAlignment="1">
      <alignment vertical="center"/>
      <protection/>
    </xf>
    <xf numFmtId="164" fontId="15" fillId="5" borderId="1" xfId="20" applyFont="1" applyFill="1" applyBorder="1" applyAlignment="1">
      <alignment horizontal="center" vertical="center"/>
      <protection/>
    </xf>
    <xf numFmtId="164" fontId="15" fillId="0" borderId="1" xfId="0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vertical="center"/>
    </xf>
    <xf numFmtId="165" fontId="17" fillId="0" borderId="1" xfId="20" applyNumberFormat="1" applyFont="1" applyFill="1" applyBorder="1" applyAlignment="1">
      <alignment vertical="center"/>
      <protection/>
    </xf>
    <xf numFmtId="165" fontId="8" fillId="5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vertical="center"/>
    </xf>
    <xf numFmtId="164" fontId="15" fillId="2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6" fillId="4" borderId="1" xfId="20" applyFont="1" applyFill="1" applyBorder="1" applyAlignment="1">
      <alignment horizontal="center" vertical="center"/>
      <protection/>
    </xf>
    <xf numFmtId="164" fontId="17" fillId="4" borderId="1" xfId="20" applyFont="1" applyFill="1" applyBorder="1" applyAlignment="1">
      <alignment vertical="center"/>
      <protection/>
    </xf>
    <xf numFmtId="164" fontId="16" fillId="2" borderId="1" xfId="20" applyFont="1" applyFill="1" applyBorder="1" applyAlignment="1">
      <alignment horizontal="center" vertical="center"/>
      <protection/>
    </xf>
    <xf numFmtId="164" fontId="17" fillId="2" borderId="1" xfId="20" applyFont="1" applyFill="1" applyBorder="1" applyAlignment="1">
      <alignment vertical="center"/>
      <protection/>
    </xf>
    <xf numFmtId="164" fontId="16" fillId="5" borderId="1" xfId="20" applyFont="1" applyFill="1" applyBorder="1" applyAlignment="1">
      <alignment horizontal="center" vertical="center"/>
      <protection/>
    </xf>
    <xf numFmtId="164" fontId="16" fillId="0" borderId="1" xfId="20" applyFont="1" applyFill="1" applyBorder="1" applyAlignment="1">
      <alignment horizontal="center" vertical="center"/>
      <protection/>
    </xf>
    <xf numFmtId="164" fontId="17" fillId="0" borderId="1" xfId="20" applyFont="1" applyFill="1" applyBorder="1" applyAlignment="1">
      <alignment vertical="center"/>
      <protection/>
    </xf>
    <xf numFmtId="164" fontId="2" fillId="0" borderId="0" xfId="20" applyFont="1" applyFill="1" applyAlignment="1">
      <alignment vertical="center"/>
      <protection/>
    </xf>
    <xf numFmtId="164" fontId="0" fillId="0" borderId="0" xfId="0" applyFont="1" applyFill="1" applyAlignment="1">
      <alignment vertical="center"/>
    </xf>
    <xf numFmtId="164" fontId="22" fillId="0" borderId="0" xfId="20" applyFont="1">
      <alignment/>
      <protection/>
    </xf>
    <xf numFmtId="164" fontId="22" fillId="0" borderId="0" xfId="20" applyFont="1" applyAlignment="1">
      <alignment horizontal="left" wrapText="1"/>
      <protection/>
    </xf>
    <xf numFmtId="164" fontId="8" fillId="0" borderId="0" xfId="20" applyFont="1">
      <alignment/>
      <protection/>
    </xf>
    <xf numFmtId="164" fontId="22" fillId="0" borderId="0" xfId="20" applyFont="1" applyAlignment="1">
      <alignment horizontal="center"/>
      <protection/>
    </xf>
    <xf numFmtId="164" fontId="23" fillId="0" borderId="0" xfId="0" applyFont="1" applyAlignment="1">
      <alignment/>
    </xf>
    <xf numFmtId="164" fontId="24" fillId="0" borderId="0" xfId="20" applyFont="1" applyBorder="1" applyAlignment="1">
      <alignment horizontal="center" vertical="center" wrapText="1"/>
      <protection/>
    </xf>
    <xf numFmtId="164" fontId="8" fillId="2" borderId="2" xfId="20" applyFont="1" applyFill="1" applyBorder="1" applyAlignment="1">
      <alignment horizontal="center" vertical="center" wrapText="1"/>
      <protection/>
    </xf>
    <xf numFmtId="166" fontId="25" fillId="2" borderId="2" xfId="20" applyNumberFormat="1" applyFont="1" applyFill="1" applyBorder="1" applyAlignment="1">
      <alignment horizontal="center" vertical="center" wrapText="1"/>
      <protection/>
    </xf>
    <xf numFmtId="164" fontId="22" fillId="0" borderId="2" xfId="20" applyFont="1" applyBorder="1" applyAlignment="1">
      <alignment horizontal="center" vertical="center"/>
      <protection/>
    </xf>
    <xf numFmtId="164" fontId="22" fillId="6" borderId="2" xfId="20" applyFont="1" applyFill="1" applyBorder="1" applyAlignment="1">
      <alignment horizontal="center" vertical="center"/>
      <protection/>
    </xf>
    <xf numFmtId="164" fontId="22" fillId="0" borderId="2" xfId="20" applyFont="1" applyBorder="1" applyAlignment="1">
      <alignment horizontal="left" vertical="center" wrapText="1"/>
      <protection/>
    </xf>
    <xf numFmtId="165" fontId="8" fillId="0" borderId="2" xfId="20" applyNumberFormat="1" applyFont="1" applyBorder="1" applyAlignment="1">
      <alignment horizontal="center" vertical="center"/>
      <protection/>
    </xf>
    <xf numFmtId="165" fontId="22" fillId="0" borderId="2" xfId="20" applyNumberFormat="1" applyFont="1" applyBorder="1" applyAlignment="1">
      <alignment horizontal="center" vertical="center"/>
      <protection/>
    </xf>
    <xf numFmtId="167" fontId="8" fillId="2" borderId="2" xfId="20" applyNumberFormat="1" applyFont="1" applyFill="1" applyBorder="1" applyAlignment="1">
      <alignment horizontal="center" vertical="center"/>
      <protection/>
    </xf>
    <xf numFmtId="166" fontId="22" fillId="0" borderId="2" xfId="20" applyNumberFormat="1" applyFont="1" applyBorder="1" applyAlignment="1">
      <alignment horizontal="center" vertical="center"/>
      <protection/>
    </xf>
    <xf numFmtId="167" fontId="26" fillId="0" borderId="2" xfId="20" applyNumberFormat="1" applyFont="1" applyFill="1" applyBorder="1" applyAlignment="1">
      <alignment horizontal="center" vertical="center"/>
      <protection/>
    </xf>
    <xf numFmtId="167" fontId="8" fillId="0" borderId="2" xfId="20" applyNumberFormat="1" applyFont="1" applyFill="1" applyBorder="1" applyAlignment="1">
      <alignment horizontal="center" vertical="center"/>
      <protection/>
    </xf>
    <xf numFmtId="164" fontId="22" fillId="0" borderId="0" xfId="20" applyFont="1" applyAlignment="1">
      <alignment horizontal="center" vertical="center"/>
      <protection/>
    </xf>
    <xf numFmtId="164" fontId="23" fillId="0" borderId="2" xfId="20" applyFont="1" applyBorder="1" applyAlignment="1">
      <alignment horizontal="left" vertical="center" wrapText="1"/>
      <protection/>
    </xf>
    <xf numFmtId="164" fontId="8" fillId="0" borderId="2" xfId="20" applyFont="1" applyBorder="1" applyAlignment="1">
      <alignment horizontal="center" vertical="center"/>
      <protection/>
    </xf>
    <xf numFmtId="164" fontId="22" fillId="0" borderId="2" xfId="20" applyNumberFormat="1" applyFont="1" applyBorder="1" applyAlignment="1">
      <alignment horizontal="center" vertical="center"/>
      <protection/>
    </xf>
    <xf numFmtId="164" fontId="22" fillId="0" borderId="2" xfId="20" applyFont="1" applyBorder="1">
      <alignment/>
      <protection/>
    </xf>
    <xf numFmtId="164" fontId="22" fillId="0" borderId="2" xfId="20" applyFont="1" applyBorder="1" applyAlignment="1">
      <alignment horizontal="left" wrapText="1"/>
      <protection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13" fillId="0" borderId="0" xfId="0" applyFont="1" applyAlignment="1">
      <alignment/>
    </xf>
    <xf numFmtId="164" fontId="27" fillId="0" borderId="0" xfId="20" applyFont="1" applyBorder="1" applyAlignment="1">
      <alignment horizontal="center" wrapText="1"/>
      <protection/>
    </xf>
    <xf numFmtId="164" fontId="28" fillId="0" borderId="2" xfId="20" applyFont="1" applyBorder="1" applyAlignment="1">
      <alignment horizontal="center"/>
      <protection/>
    </xf>
    <xf numFmtId="164" fontId="28" fillId="0" borderId="2" xfId="20" applyFont="1" applyBorder="1">
      <alignment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29" fillId="0" borderId="0" xfId="20" applyFont="1" applyBorder="1" applyAlignment="1">
      <alignment horizontal="center" vertical="center" wrapText="1"/>
      <protection/>
    </xf>
    <xf numFmtId="164" fontId="30" fillId="0" borderId="2" xfId="20" applyFont="1" applyBorder="1" applyAlignment="1">
      <alignment horizontal="center" vertical="center" wrapText="1"/>
      <protection/>
    </xf>
    <xf numFmtId="166" fontId="31" fillId="2" borderId="2" xfId="20" applyNumberFormat="1" applyFont="1" applyFill="1" applyBorder="1" applyAlignment="1">
      <alignment horizontal="center" vertical="center" wrapText="1"/>
      <protection/>
    </xf>
    <xf numFmtId="164" fontId="32" fillId="7" borderId="2" xfId="20" applyFont="1" applyFill="1" applyBorder="1">
      <alignment/>
      <protection/>
    </xf>
    <xf numFmtId="164" fontId="32" fillId="7" borderId="2" xfId="20" applyFont="1" applyFill="1" applyBorder="1" applyAlignment="1">
      <alignment wrapText="1"/>
      <protection/>
    </xf>
    <xf numFmtId="164" fontId="33" fillId="7" borderId="2" xfId="20" applyFont="1" applyFill="1" applyBorder="1" applyAlignment="1">
      <alignment horizontal="center"/>
      <protection/>
    </xf>
    <xf numFmtId="164" fontId="32" fillId="7" borderId="2" xfId="20" applyFont="1" applyFill="1" applyBorder="1" applyAlignment="1">
      <alignment horizontal="center"/>
      <protection/>
    </xf>
    <xf numFmtId="165" fontId="33" fillId="7" borderId="2" xfId="20" applyNumberFormat="1" applyFont="1" applyFill="1" applyBorder="1" applyAlignment="1">
      <alignment horizontal="center"/>
      <protection/>
    </xf>
    <xf numFmtId="165" fontId="32" fillId="7" borderId="2" xfId="20" applyNumberFormat="1" applyFont="1" applyFill="1" applyBorder="1" applyAlignment="1">
      <alignment horizontal="center"/>
      <protection/>
    </xf>
    <xf numFmtId="167" fontId="34" fillId="7" borderId="2" xfId="20" applyNumberFormat="1" applyFont="1" applyFill="1" applyBorder="1" applyAlignment="1">
      <alignment horizontal="center" vertical="center"/>
      <protection/>
    </xf>
    <xf numFmtId="167" fontId="35" fillId="7" borderId="2" xfId="20" applyNumberFormat="1" applyFont="1" applyFill="1" applyBorder="1" applyAlignment="1">
      <alignment horizontal="center" vertical="center"/>
      <protection/>
    </xf>
    <xf numFmtId="167" fontId="36" fillId="7" borderId="2" xfId="20" applyNumberFormat="1" applyFont="1" applyFill="1" applyBorder="1" applyAlignment="1">
      <alignment horizontal="center" vertical="center"/>
      <protection/>
    </xf>
    <xf numFmtId="164" fontId="0" fillId="0" borderId="1" xfId="0" applyBorder="1" applyAlignment="1">
      <alignment/>
    </xf>
    <xf numFmtId="164" fontId="33" fillId="7" borderId="2" xfId="0" applyFont="1" applyFill="1" applyBorder="1" applyAlignment="1">
      <alignment horizontal="center"/>
    </xf>
    <xf numFmtId="164" fontId="37" fillId="7" borderId="2" xfId="20" applyFont="1" applyFill="1" applyBorder="1">
      <alignment/>
      <protection/>
    </xf>
    <xf numFmtId="164" fontId="37" fillId="7" borderId="2" xfId="20" applyFont="1" applyFill="1" applyBorder="1" applyAlignment="1">
      <alignment wrapText="1"/>
      <protection/>
    </xf>
    <xf numFmtId="164" fontId="38" fillId="7" borderId="2" xfId="20" applyFont="1" applyFill="1" applyBorder="1" applyAlignment="1">
      <alignment horizontal="center"/>
      <protection/>
    </xf>
    <xf numFmtId="164" fontId="37" fillId="7" borderId="2" xfId="20" applyFont="1" applyFill="1" applyBorder="1" applyAlignment="1">
      <alignment horizontal="center"/>
      <protection/>
    </xf>
    <xf numFmtId="165" fontId="38" fillId="7" borderId="2" xfId="20" applyNumberFormat="1" applyFont="1" applyFill="1" applyBorder="1" applyAlignment="1">
      <alignment horizontal="center"/>
      <protection/>
    </xf>
    <xf numFmtId="164" fontId="32" fillId="7" borderId="2" xfId="0" applyFont="1" applyFill="1" applyBorder="1" applyAlignment="1">
      <alignment horizontal="center"/>
    </xf>
    <xf numFmtId="165" fontId="37" fillId="7" borderId="2" xfId="20" applyNumberFormat="1" applyFont="1" applyFill="1" applyBorder="1" applyAlignment="1">
      <alignment horizontal="center"/>
      <protection/>
    </xf>
    <xf numFmtId="164" fontId="2" fillId="7" borderId="2" xfId="20" applyFont="1" applyFill="1" applyBorder="1" applyAlignment="1">
      <alignment horizontal="left" wrapText="1"/>
      <protection/>
    </xf>
    <xf numFmtId="164" fontId="39" fillId="7" borderId="2" xfId="20" applyFont="1" applyFill="1" applyBorder="1" applyAlignment="1">
      <alignment horizontal="center"/>
      <protection/>
    </xf>
    <xf numFmtId="164" fontId="32" fillId="7" borderId="1" xfId="20" applyFont="1" applyFill="1" applyBorder="1">
      <alignment/>
      <protection/>
    </xf>
    <xf numFmtId="164" fontId="2" fillId="7" borderId="1" xfId="20" applyFont="1" applyFill="1" applyBorder="1" applyAlignment="1">
      <alignment horizontal="left"/>
      <protection/>
    </xf>
    <xf numFmtId="164" fontId="40" fillId="7" borderId="1" xfId="20" applyFont="1" applyFill="1" applyBorder="1" applyAlignment="1">
      <alignment horizontal="center"/>
      <protection/>
    </xf>
    <xf numFmtId="164" fontId="41" fillId="7" borderId="1" xfId="20" applyFont="1" applyFill="1" applyBorder="1" applyAlignment="1">
      <alignment horizontal="center"/>
      <protection/>
    </xf>
    <xf numFmtId="165" fontId="30" fillId="7" borderId="1" xfId="20" applyNumberFormat="1" applyFont="1" applyFill="1" applyBorder="1" applyAlignment="1">
      <alignment horizontal="center"/>
      <protection/>
    </xf>
    <xf numFmtId="165" fontId="42" fillId="7" borderId="1" xfId="20" applyNumberFormat="1" applyFont="1" applyFill="1" applyBorder="1" applyAlignment="1">
      <alignment horizontal="center"/>
      <protection/>
    </xf>
    <xf numFmtId="164" fontId="23" fillId="7" borderId="1" xfId="0" applyFont="1" applyFill="1" applyBorder="1" applyAlignment="1">
      <alignment/>
    </xf>
    <xf numFmtId="164" fontId="22" fillId="7" borderId="1" xfId="20" applyFont="1" applyFill="1" applyBorder="1" applyAlignment="1">
      <alignment horizontal="left"/>
      <protection/>
    </xf>
    <xf numFmtId="164" fontId="40" fillId="7" borderId="1" xfId="0" applyFont="1" applyFill="1" applyBorder="1" applyAlignment="1">
      <alignment horizontal="center"/>
    </xf>
    <xf numFmtId="165" fontId="43" fillId="7" borderId="1" xfId="20" applyNumberFormat="1" applyFont="1" applyFill="1" applyBorder="1" applyAlignment="1">
      <alignment horizontal="center"/>
      <protection/>
    </xf>
    <xf numFmtId="165" fontId="44" fillId="7" borderId="2" xfId="20" applyNumberFormat="1" applyFont="1" applyFill="1" applyBorder="1" applyAlignment="1">
      <alignment horizontal="center"/>
      <protection/>
    </xf>
    <xf numFmtId="164" fontId="23" fillId="0" borderId="0" xfId="0" applyFont="1" applyAlignment="1">
      <alignment/>
    </xf>
    <xf numFmtId="164" fontId="0" fillId="0" borderId="0" xfId="0" applyFill="1" applyAlignment="1">
      <alignment/>
    </xf>
    <xf numFmtId="164" fontId="1" fillId="7" borderId="0" xfId="20" applyFill="1">
      <alignment/>
      <protection/>
    </xf>
    <xf numFmtId="164" fontId="45" fillId="7" borderId="0" xfId="20" applyFont="1" applyFill="1" applyBorder="1" applyAlignment="1">
      <alignment horizontal="center" vertical="center" wrapText="1"/>
      <protection/>
    </xf>
    <xf numFmtId="164" fontId="46" fillId="0" borderId="0" xfId="20" applyFont="1">
      <alignment/>
      <protection/>
    </xf>
    <xf numFmtId="164" fontId="1" fillId="0" borderId="0" xfId="20" applyFont="1">
      <alignment/>
      <protection/>
    </xf>
    <xf numFmtId="164" fontId="1" fillId="0" borderId="0" xfId="20">
      <alignment/>
      <protection/>
    </xf>
    <xf numFmtId="164" fontId="47" fillId="0" borderId="0" xfId="20" applyFont="1">
      <alignment/>
      <protection/>
    </xf>
    <xf numFmtId="164" fontId="27" fillId="0" borderId="0" xfId="20" applyFont="1" applyBorder="1" applyAlignment="1">
      <alignment horizontal="left" wrapText="1"/>
      <protection/>
    </xf>
    <xf numFmtId="164" fontId="30" fillId="0" borderId="2" xfId="20" applyFont="1" applyBorder="1" applyAlignment="1">
      <alignment horizontal="center"/>
      <protection/>
    </xf>
    <xf numFmtId="164" fontId="32" fillId="0" borderId="2" xfId="20" applyFont="1" applyFill="1" applyBorder="1">
      <alignment/>
      <protection/>
    </xf>
    <xf numFmtId="164" fontId="32" fillId="0" borderId="2" xfId="20" applyFont="1" applyFill="1" applyBorder="1" applyAlignment="1">
      <alignment horizontal="left"/>
      <protection/>
    </xf>
    <xf numFmtId="164" fontId="33" fillId="0" borderId="2" xfId="20" applyFont="1" applyFill="1" applyBorder="1" applyAlignment="1">
      <alignment horizontal="center"/>
      <protection/>
    </xf>
    <xf numFmtId="164" fontId="37" fillId="0" borderId="2" xfId="20" applyFont="1" applyFill="1" applyBorder="1" applyAlignment="1">
      <alignment horizontal="center"/>
      <protection/>
    </xf>
    <xf numFmtId="165" fontId="38" fillId="0" borderId="2" xfId="20" applyNumberFormat="1" applyFont="1" applyFill="1" applyBorder="1" applyAlignment="1">
      <alignment horizontal="center"/>
      <protection/>
    </xf>
    <xf numFmtId="165" fontId="37" fillId="0" borderId="2" xfId="20" applyNumberFormat="1" applyFont="1" applyFill="1" applyBorder="1" applyAlignment="1">
      <alignment horizontal="center"/>
      <protection/>
    </xf>
    <xf numFmtId="167" fontId="35" fillId="0" borderId="2" xfId="20" applyNumberFormat="1" applyFont="1" applyFill="1" applyBorder="1" applyAlignment="1">
      <alignment horizontal="center" vertical="center"/>
      <protection/>
    </xf>
    <xf numFmtId="167" fontId="34" fillId="0" borderId="2" xfId="20" applyNumberFormat="1" applyFont="1" applyFill="1" applyBorder="1" applyAlignment="1">
      <alignment horizontal="center" vertical="center"/>
      <protection/>
    </xf>
    <xf numFmtId="167" fontId="36" fillId="0" borderId="2" xfId="20" applyNumberFormat="1" applyFont="1" applyFill="1" applyBorder="1" applyAlignment="1">
      <alignment horizontal="center" vertical="center"/>
      <protection/>
    </xf>
    <xf numFmtId="164" fontId="1" fillId="0" borderId="0" xfId="20" applyFill="1">
      <alignment/>
      <protection/>
    </xf>
    <xf numFmtId="165" fontId="1" fillId="0" borderId="0" xfId="20" applyNumberFormat="1" applyFill="1">
      <alignment/>
      <protection/>
    </xf>
    <xf numFmtId="164" fontId="2" fillId="0" borderId="2" xfId="20" applyFont="1" applyFill="1" applyBorder="1" applyAlignment="1">
      <alignment horizontal="left"/>
      <protection/>
    </xf>
    <xf numFmtId="164" fontId="39" fillId="0" borderId="2" xfId="20" applyFont="1" applyFill="1" applyBorder="1" applyAlignment="1">
      <alignment horizontal="center"/>
      <protection/>
    </xf>
    <xf numFmtId="164" fontId="32" fillId="7" borderId="2" xfId="20" applyFont="1" applyFill="1" applyBorder="1" applyAlignment="1">
      <alignment horizontal="left"/>
      <protection/>
    </xf>
    <xf numFmtId="164" fontId="46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4" fontId="1" fillId="2" borderId="0" xfId="20" applyFill="1">
      <alignment/>
      <protection/>
    </xf>
    <xf numFmtId="165" fontId="1" fillId="2" borderId="0" xfId="20" applyNumberFormat="1" applyFill="1">
      <alignment/>
      <protection/>
    </xf>
    <xf numFmtId="164" fontId="48" fillId="7" borderId="2" xfId="20" applyFont="1" applyFill="1" applyBorder="1" applyAlignment="1">
      <alignment horizontal="left"/>
      <protection/>
    </xf>
    <xf numFmtId="164" fontId="2" fillId="7" borderId="2" xfId="20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47625</xdr:rowOff>
    </xdr:from>
    <xdr:to>
      <xdr:col>9</xdr:col>
      <xdr:colOff>876300</xdr:colOff>
      <xdr:row>3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06299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29</xdr:row>
      <xdr:rowOff>0</xdr:rowOff>
    </xdr:from>
    <xdr:to>
      <xdr:col>1</xdr:col>
      <xdr:colOff>695325</xdr:colOff>
      <xdr:row>30</xdr:row>
      <xdr:rowOff>200025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696325"/>
          <a:ext cx="5619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19050</xdr:rowOff>
    </xdr:from>
    <xdr:to>
      <xdr:col>10</xdr:col>
      <xdr:colOff>447675</xdr:colOff>
      <xdr:row>4</xdr:row>
      <xdr:rowOff>200025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9050"/>
          <a:ext cx="119919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2181225</xdr:colOff>
      <xdr:row>4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3086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2</xdr:col>
      <xdr:colOff>438150</xdr:colOff>
      <xdr:row>5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0"/>
          <a:ext cx="2276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82;&#1083;&#1072;&#1076;\Desktop\&#1044;&#1048;&#1051;&#1045;&#1056;&#1057;&#1050;&#1048;&#1049;%20&#1055;&#1056;&#1040;&#1049;&#1057;%202015%20&#1075;.%20&#1040;&#1042;&#1043;&#1059;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бель"/>
      <sheetName val="Ортопедические основания"/>
      <sheetName val="Матрасы"/>
      <sheetName val="Зеркала"/>
      <sheetName val="МВК"/>
      <sheetName val="Данные для утверждения прай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gmatika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84"/>
  <sheetViews>
    <sheetView tabSelected="1" zoomScale="65" zoomScaleNormal="65" workbookViewId="0" topLeftCell="A1">
      <pane ySplit="8" topLeftCell="A4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7109375" style="1" customWidth="1"/>
    <col min="2" max="2" width="46.421875" style="1" customWidth="1"/>
    <col min="3" max="3" width="11.28125" style="2" customWidth="1"/>
    <col min="4" max="4" width="21.00390625" style="2" customWidth="1"/>
    <col min="5" max="5" width="9.00390625" style="1" customWidth="1"/>
    <col min="6" max="6" width="12.8515625" style="3" customWidth="1"/>
    <col min="7" max="7" width="14.00390625" style="4" customWidth="1"/>
    <col min="8" max="8" width="12.8515625" style="4" customWidth="1"/>
    <col min="9" max="9" width="12.8515625" style="1" customWidth="1"/>
    <col min="10" max="11" width="15.421875" style="1" customWidth="1"/>
    <col min="12" max="12" width="15.421875" style="5" customWidth="1"/>
    <col min="13" max="13" width="22.8515625" style="6" customWidth="1"/>
    <col min="14" max="37" width="8.7109375" style="6" customWidth="1"/>
    <col min="38" max="223" width="8.7109375" style="1" customWidth="1"/>
    <col min="224" max="228" width="8.7109375" style="7" customWidth="1"/>
    <col min="229" max="16384" width="8.7109375" style="0" customWidth="1"/>
  </cols>
  <sheetData>
    <row r="1" spans="1:22" s="7" customFormat="1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0</v>
      </c>
      <c r="L1" s="9"/>
      <c r="M1" s="9"/>
      <c r="N1" s="10"/>
      <c r="O1" s="10"/>
      <c r="P1" s="10"/>
      <c r="Q1" s="10"/>
      <c r="R1" s="10"/>
      <c r="S1" s="10"/>
      <c r="T1" s="10"/>
      <c r="U1" s="10"/>
      <c r="V1" s="10"/>
    </row>
    <row r="2" spans="1:22" s="7" customFormat="1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</v>
      </c>
      <c r="L2" s="9"/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2" s="7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2</v>
      </c>
      <c r="L3" s="9"/>
      <c r="M3" s="9"/>
      <c r="N3" s="10"/>
      <c r="O3" s="10"/>
      <c r="P3" s="10"/>
      <c r="Q3" s="10"/>
      <c r="R3" s="10"/>
      <c r="S3" s="10"/>
      <c r="T3" s="10"/>
      <c r="U3" s="10"/>
      <c r="V3" s="10"/>
    </row>
    <row r="4" spans="1:22" s="7" customFormat="1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1" t="s">
        <v>3</v>
      </c>
      <c r="L4" s="11"/>
      <c r="M4" s="11"/>
      <c r="N4" s="10"/>
      <c r="O4" s="10"/>
      <c r="P4" s="10"/>
      <c r="Q4" s="10"/>
      <c r="R4" s="10"/>
      <c r="S4" s="10"/>
      <c r="T4" s="10"/>
      <c r="U4" s="10"/>
      <c r="V4" s="10"/>
    </row>
    <row r="5" spans="1:13" s="1" customFormat="1" ht="29.25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" customFormat="1" ht="19.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1" customFormat="1" ht="27.7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12</v>
      </c>
      <c r="J7" s="14"/>
      <c r="K7" s="14"/>
      <c r="L7" s="14"/>
      <c r="M7" s="15" t="s">
        <v>13</v>
      </c>
    </row>
    <row r="8" spans="1:37" s="22" customFormat="1" ht="53.25" customHeight="1">
      <c r="A8" s="14"/>
      <c r="B8" s="14"/>
      <c r="C8" s="14"/>
      <c r="D8" s="14"/>
      <c r="E8" s="14"/>
      <c r="F8" s="16" t="s">
        <v>14</v>
      </c>
      <c r="G8" s="16" t="s">
        <v>15</v>
      </c>
      <c r="H8" s="17" t="s">
        <v>16</v>
      </c>
      <c r="I8" s="18" t="s">
        <v>17</v>
      </c>
      <c r="J8" s="19" t="s">
        <v>18</v>
      </c>
      <c r="K8" s="19" t="s">
        <v>19</v>
      </c>
      <c r="L8" s="20" t="s">
        <v>20</v>
      </c>
      <c r="M8" s="1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13" s="30" customFormat="1" ht="17.25" customHeight="1">
      <c r="A9" s="23" t="s">
        <v>21</v>
      </c>
      <c r="B9" s="24" t="s">
        <v>22</v>
      </c>
      <c r="C9" s="23" t="s">
        <v>23</v>
      </c>
      <c r="D9" s="23" t="s">
        <v>24</v>
      </c>
      <c r="E9" s="23" t="s">
        <v>25</v>
      </c>
      <c r="F9" s="25">
        <v>20863.834031250004</v>
      </c>
      <c r="G9" s="26">
        <v>21907.025732812504</v>
      </c>
      <c r="H9" s="26">
        <v>26079.792539062506</v>
      </c>
      <c r="I9" s="25">
        <v>46067.345541</v>
      </c>
      <c r="J9" s="27">
        <v>0.25</v>
      </c>
      <c r="K9" s="25">
        <v>34550.509155750005</v>
      </c>
      <c r="L9" s="28"/>
      <c r="M9" s="29"/>
    </row>
    <row r="10" spans="1:13" s="30" customFormat="1" ht="17.25" customHeight="1">
      <c r="A10" s="31" t="s">
        <v>21</v>
      </c>
      <c r="B10" s="32" t="s">
        <v>26</v>
      </c>
      <c r="C10" s="31" t="s">
        <v>27</v>
      </c>
      <c r="D10" s="31" t="s">
        <v>24</v>
      </c>
      <c r="E10" s="31" t="s">
        <v>25</v>
      </c>
      <c r="F10" s="33">
        <v>14021.11265625</v>
      </c>
      <c r="G10" s="34">
        <v>14722.1682890625</v>
      </c>
      <c r="H10" s="34">
        <v>17526.3908203125</v>
      </c>
      <c r="I10" s="33">
        <v>30958.616745</v>
      </c>
      <c r="J10" s="35">
        <v>0.25</v>
      </c>
      <c r="K10" s="33">
        <v>23218.96255875</v>
      </c>
      <c r="L10" s="36"/>
      <c r="M10" s="37"/>
    </row>
    <row r="11" spans="1:13" s="30" customFormat="1" ht="17.25" customHeight="1">
      <c r="A11" s="23" t="s">
        <v>21</v>
      </c>
      <c r="B11" s="24" t="s">
        <v>28</v>
      </c>
      <c r="C11" s="23" t="s">
        <v>29</v>
      </c>
      <c r="D11" s="23" t="s">
        <v>24</v>
      </c>
      <c r="E11" s="23" t="s">
        <v>25</v>
      </c>
      <c r="F11" s="25">
        <v>5384.0311875</v>
      </c>
      <c r="G11" s="26">
        <v>5653.232746875</v>
      </c>
      <c r="H11" s="26">
        <v>6730.038984375</v>
      </c>
      <c r="I11" s="25">
        <v>11887.940862</v>
      </c>
      <c r="J11" s="27">
        <v>0.25</v>
      </c>
      <c r="K11" s="25">
        <v>8915.9556465</v>
      </c>
      <c r="L11" s="28"/>
      <c r="M11" s="29"/>
    </row>
    <row r="12" spans="1:13" s="30" customFormat="1" ht="17.25" customHeight="1">
      <c r="A12" s="31" t="s">
        <v>21</v>
      </c>
      <c r="B12" s="32" t="s">
        <v>30</v>
      </c>
      <c r="C12" s="31" t="s">
        <v>31</v>
      </c>
      <c r="D12" s="31" t="s">
        <v>24</v>
      </c>
      <c r="E12" s="31" t="s">
        <v>25</v>
      </c>
      <c r="F12" s="33">
        <v>13070.20640625</v>
      </c>
      <c r="G12" s="34">
        <v>13723.7167265625</v>
      </c>
      <c r="H12" s="34">
        <v>16337.758007812501</v>
      </c>
      <c r="I12" s="33">
        <v>28859.015745</v>
      </c>
      <c r="J12" s="35">
        <v>0.25</v>
      </c>
      <c r="K12" s="33">
        <v>21644.26180875</v>
      </c>
      <c r="L12" s="36"/>
      <c r="M12" s="37"/>
    </row>
    <row r="13" spans="1:13" s="30" customFormat="1" ht="17.25" customHeight="1">
      <c r="A13" s="23" t="s">
        <v>21</v>
      </c>
      <c r="B13" s="24" t="s">
        <v>32</v>
      </c>
      <c r="C13" s="23" t="s">
        <v>33</v>
      </c>
      <c r="D13" s="23" t="s">
        <v>24</v>
      </c>
      <c r="E13" s="23" t="s">
        <v>25</v>
      </c>
      <c r="F13" s="25">
        <v>8417.422125</v>
      </c>
      <c r="G13" s="26">
        <v>8838.29323125</v>
      </c>
      <c r="H13" s="26">
        <v>10521.777656249998</v>
      </c>
      <c r="I13" s="25">
        <v>18585.668052</v>
      </c>
      <c r="J13" s="27">
        <v>0.25</v>
      </c>
      <c r="K13" s="25">
        <v>13939.251039</v>
      </c>
      <c r="L13" s="28"/>
      <c r="M13" s="29"/>
    </row>
    <row r="14" spans="1:13" s="30" customFormat="1" ht="17.25" customHeight="1">
      <c r="A14" s="31" t="s">
        <v>21</v>
      </c>
      <c r="B14" s="32" t="s">
        <v>34</v>
      </c>
      <c r="C14" s="31" t="s">
        <v>35</v>
      </c>
      <c r="D14" s="31" t="s">
        <v>24</v>
      </c>
      <c r="E14" s="31" t="s">
        <v>25</v>
      </c>
      <c r="F14" s="33">
        <v>22663.8995625</v>
      </c>
      <c r="G14" s="34">
        <v>23797.094540625</v>
      </c>
      <c r="H14" s="34">
        <v>28329.874453124998</v>
      </c>
      <c r="I14" s="33">
        <v>50041.890234</v>
      </c>
      <c r="J14" s="35">
        <v>0.25</v>
      </c>
      <c r="K14" s="33">
        <v>37531.4176755</v>
      </c>
      <c r="L14" s="36"/>
      <c r="M14" s="37"/>
    </row>
    <row r="15" spans="1:13" s="30" customFormat="1" ht="17.25" customHeight="1">
      <c r="A15" s="23" t="s">
        <v>21</v>
      </c>
      <c r="B15" s="24" t="s">
        <v>36</v>
      </c>
      <c r="C15" s="23" t="s">
        <v>37</v>
      </c>
      <c r="D15" s="23" t="s">
        <v>24</v>
      </c>
      <c r="E15" s="23" t="s">
        <v>25</v>
      </c>
      <c r="F15" s="25">
        <v>12514.877156249999</v>
      </c>
      <c r="G15" s="26">
        <v>13140.621014062499</v>
      </c>
      <c r="H15" s="26">
        <v>15643.5964453125</v>
      </c>
      <c r="I15" s="25">
        <v>27632.848761</v>
      </c>
      <c r="J15" s="27">
        <v>0.25</v>
      </c>
      <c r="K15" s="25">
        <v>20724.63657075</v>
      </c>
      <c r="L15" s="28"/>
      <c r="M15" s="29"/>
    </row>
    <row r="16" spans="1:13" s="30" customFormat="1" ht="17.25" customHeight="1">
      <c r="A16" s="31" t="s">
        <v>21</v>
      </c>
      <c r="B16" s="32" t="s">
        <v>38</v>
      </c>
      <c r="C16" s="31" t="s">
        <v>39</v>
      </c>
      <c r="D16" s="31" t="s">
        <v>24</v>
      </c>
      <c r="E16" s="31" t="s">
        <v>25</v>
      </c>
      <c r="F16" s="33">
        <v>14465.185875</v>
      </c>
      <c r="G16" s="34">
        <v>15188.44516875</v>
      </c>
      <c r="H16" s="34">
        <v>18081.482343749998</v>
      </c>
      <c r="I16" s="33">
        <v>31939.130412000002</v>
      </c>
      <c r="J16" s="35">
        <v>0.25</v>
      </c>
      <c r="K16" s="33">
        <v>23954.347809000003</v>
      </c>
      <c r="L16" s="36"/>
      <c r="M16" s="37"/>
    </row>
    <row r="17" spans="1:13" s="30" customFormat="1" ht="17.25" customHeight="1">
      <c r="A17" s="23" t="s">
        <v>21</v>
      </c>
      <c r="B17" s="24" t="s">
        <v>40</v>
      </c>
      <c r="C17" s="23" t="s">
        <v>41</v>
      </c>
      <c r="D17" s="23" t="s">
        <v>24</v>
      </c>
      <c r="E17" s="23" t="s">
        <v>25</v>
      </c>
      <c r="F17" s="25">
        <v>16467.7944375</v>
      </c>
      <c r="G17" s="26">
        <v>17291.184159375003</v>
      </c>
      <c r="H17" s="26">
        <v>20584.743046875</v>
      </c>
      <c r="I17" s="25">
        <v>36360.890117999996</v>
      </c>
      <c r="J17" s="27">
        <v>0.25</v>
      </c>
      <c r="K17" s="25">
        <v>27270.6675885</v>
      </c>
      <c r="L17" s="28"/>
      <c r="M17" s="29"/>
    </row>
    <row r="18" spans="1:13" s="30" customFormat="1" ht="17.25" customHeight="1">
      <c r="A18" s="31" t="s">
        <v>21</v>
      </c>
      <c r="B18" s="32" t="s">
        <v>42</v>
      </c>
      <c r="C18" s="31" t="s">
        <v>43</v>
      </c>
      <c r="D18" s="31" t="s">
        <v>24</v>
      </c>
      <c r="E18" s="31" t="s">
        <v>25</v>
      </c>
      <c r="F18" s="33">
        <v>15979.2822</v>
      </c>
      <c r="G18" s="34">
        <v>16778.24631</v>
      </c>
      <c r="H18" s="34">
        <v>19974.10275</v>
      </c>
      <c r="I18" s="33">
        <v>33077.114154</v>
      </c>
      <c r="J18" s="35">
        <v>0.2</v>
      </c>
      <c r="K18" s="33">
        <v>26461.6913232</v>
      </c>
      <c r="L18" s="36"/>
      <c r="M18" s="37"/>
    </row>
    <row r="19" spans="1:13" s="30" customFormat="1" ht="17.25" customHeight="1">
      <c r="A19" s="23" t="s">
        <v>21</v>
      </c>
      <c r="B19" s="24" t="s">
        <v>44</v>
      </c>
      <c r="C19" s="23" t="s">
        <v>45</v>
      </c>
      <c r="D19" s="23" t="s">
        <v>24</v>
      </c>
      <c r="E19" s="23" t="s">
        <v>25</v>
      </c>
      <c r="F19" s="25">
        <v>5070.54909375</v>
      </c>
      <c r="G19" s="26">
        <v>5324.0765484375</v>
      </c>
      <c r="H19" s="26">
        <v>6338.1863671875</v>
      </c>
      <c r="I19" s="25">
        <v>9878.622705000002</v>
      </c>
      <c r="J19" s="27">
        <v>0.15</v>
      </c>
      <c r="K19" s="25">
        <v>8396.829299250001</v>
      </c>
      <c r="L19" s="28"/>
      <c r="M19" s="29"/>
    </row>
    <row r="20" spans="1:13" s="30" customFormat="1" ht="17.25" customHeight="1">
      <c r="A20" s="31" t="s">
        <v>21</v>
      </c>
      <c r="B20" s="32" t="s">
        <v>46</v>
      </c>
      <c r="C20" s="31" t="s">
        <v>46</v>
      </c>
      <c r="D20" s="31" t="s">
        <v>24</v>
      </c>
      <c r="E20" s="31" t="s">
        <v>25</v>
      </c>
      <c r="F20" s="33">
        <v>2276.0892</v>
      </c>
      <c r="G20" s="34">
        <v>2389.89366</v>
      </c>
      <c r="H20" s="34">
        <v>2845.1115</v>
      </c>
      <c r="I20" s="33">
        <v>4434.357312</v>
      </c>
      <c r="J20" s="35">
        <v>0.15</v>
      </c>
      <c r="K20" s="33">
        <v>3769.2037152</v>
      </c>
      <c r="L20" s="36"/>
      <c r="M20" s="37"/>
    </row>
    <row r="21" spans="1:13" ht="17.25" customHeight="1">
      <c r="A21" s="38" t="s">
        <v>47</v>
      </c>
      <c r="B21" s="39" t="s">
        <v>22</v>
      </c>
      <c r="C21" s="38" t="s">
        <v>48</v>
      </c>
      <c r="D21" s="38" t="s">
        <v>49</v>
      </c>
      <c r="E21" s="38" t="s">
        <v>25</v>
      </c>
      <c r="F21" s="40">
        <v>15981</v>
      </c>
      <c r="G21" s="40">
        <v>16780.05</v>
      </c>
      <c r="H21" s="40">
        <v>19976.25</v>
      </c>
      <c r="I21" s="40">
        <v>37240.1862</v>
      </c>
      <c r="J21" s="40">
        <f aca="true" t="shared" si="0" ref="J21:J63">100-(K21/I21*100)</f>
        <v>25.000374998124997</v>
      </c>
      <c r="K21" s="40">
        <v>27930</v>
      </c>
      <c r="L21" s="41"/>
      <c r="M21" s="42"/>
    </row>
    <row r="22" spans="1:13" ht="17.25" customHeight="1">
      <c r="A22" s="31" t="s">
        <v>47</v>
      </c>
      <c r="B22" s="43" t="s">
        <v>28</v>
      </c>
      <c r="C22" s="31" t="s">
        <v>50</v>
      </c>
      <c r="D22" s="31" t="s">
        <v>49</v>
      </c>
      <c r="E22" s="31" t="s">
        <v>25</v>
      </c>
      <c r="F22" s="44">
        <v>5685.75</v>
      </c>
      <c r="G22" s="44">
        <v>5970.0375</v>
      </c>
      <c r="H22" s="44">
        <v>7107.1875</v>
      </c>
      <c r="I22" s="44">
        <v>13300.0665</v>
      </c>
      <c r="J22" s="44">
        <f t="shared" si="0"/>
        <v>25.000374998125025</v>
      </c>
      <c r="K22" s="44">
        <v>9975</v>
      </c>
      <c r="L22" s="45"/>
      <c r="M22" s="46"/>
    </row>
    <row r="23" spans="1:13" ht="17.25" customHeight="1">
      <c r="A23" s="38" t="s">
        <v>47</v>
      </c>
      <c r="B23" s="39" t="s">
        <v>51</v>
      </c>
      <c r="C23" s="38" t="s">
        <v>52</v>
      </c>
      <c r="D23" s="38" t="s">
        <v>49</v>
      </c>
      <c r="E23" s="38" t="s">
        <v>25</v>
      </c>
      <c r="F23" s="40">
        <v>14902.650000000001</v>
      </c>
      <c r="G23" s="40">
        <v>15647.782500000003</v>
      </c>
      <c r="H23" s="40">
        <v>18628.3125</v>
      </c>
      <c r="I23" s="40">
        <v>34860.1743</v>
      </c>
      <c r="J23" s="40">
        <f t="shared" si="0"/>
        <v>25.00037499812501</v>
      </c>
      <c r="K23" s="40">
        <v>26145</v>
      </c>
      <c r="L23" s="41"/>
      <c r="M23" s="42"/>
    </row>
    <row r="24" spans="1:13" ht="17.25" customHeight="1">
      <c r="A24" s="31" t="s">
        <v>47</v>
      </c>
      <c r="B24" s="43" t="s">
        <v>53</v>
      </c>
      <c r="C24" s="31" t="s">
        <v>54</v>
      </c>
      <c r="D24" s="31" t="s">
        <v>49</v>
      </c>
      <c r="E24" s="31" t="s">
        <v>25</v>
      </c>
      <c r="F24" s="44">
        <v>20535.9</v>
      </c>
      <c r="G24" s="44">
        <v>21562.695000000003</v>
      </c>
      <c r="H24" s="44">
        <v>25669.875</v>
      </c>
      <c r="I24" s="44">
        <v>48020.2401</v>
      </c>
      <c r="J24" s="44">
        <f t="shared" si="0"/>
        <v>25.000374998125025</v>
      </c>
      <c r="K24" s="44">
        <v>36015</v>
      </c>
      <c r="L24" s="47"/>
      <c r="M24" s="46"/>
    </row>
    <row r="25" spans="1:13" ht="17.25" customHeight="1">
      <c r="A25" s="38" t="s">
        <v>47</v>
      </c>
      <c r="B25" s="39" t="s">
        <v>55</v>
      </c>
      <c r="C25" s="38" t="s">
        <v>56</v>
      </c>
      <c r="D25" s="38" t="s">
        <v>49</v>
      </c>
      <c r="E25" s="38" t="s">
        <v>25</v>
      </c>
      <c r="F25" s="40">
        <v>5925.15</v>
      </c>
      <c r="G25" s="40">
        <v>6221.407500000001</v>
      </c>
      <c r="H25" s="40">
        <v>7406.4375</v>
      </c>
      <c r="I25" s="40">
        <v>13860.069300000001</v>
      </c>
      <c r="J25" s="40">
        <f t="shared" si="0"/>
        <v>25.000374998125025</v>
      </c>
      <c r="K25" s="40">
        <v>10395</v>
      </c>
      <c r="L25" s="41"/>
      <c r="M25" s="42"/>
    </row>
    <row r="26" spans="1:13" ht="17.25" customHeight="1">
      <c r="A26" s="31" t="s">
        <v>47</v>
      </c>
      <c r="B26" s="43" t="s">
        <v>57</v>
      </c>
      <c r="C26" s="31" t="s">
        <v>58</v>
      </c>
      <c r="D26" s="31" t="s">
        <v>49</v>
      </c>
      <c r="E26" s="31" t="s">
        <v>25</v>
      </c>
      <c r="F26" s="44">
        <v>3591</v>
      </c>
      <c r="G26" s="44">
        <v>3770.55</v>
      </c>
      <c r="H26" s="44">
        <v>4488.75</v>
      </c>
      <c r="I26" s="44">
        <v>8400.042</v>
      </c>
      <c r="J26" s="44">
        <f t="shared" si="0"/>
        <v>25.00037499812501</v>
      </c>
      <c r="K26" s="44">
        <v>6300</v>
      </c>
      <c r="L26" s="47"/>
      <c r="M26" s="46"/>
    </row>
    <row r="27" spans="1:13" ht="17.25" customHeight="1">
      <c r="A27" s="38" t="s">
        <v>47</v>
      </c>
      <c r="B27" s="39" t="s">
        <v>55</v>
      </c>
      <c r="C27" s="38" t="s">
        <v>59</v>
      </c>
      <c r="D27" s="38" t="s">
        <v>49</v>
      </c>
      <c r="E27" s="38" t="s">
        <v>25</v>
      </c>
      <c r="F27" s="40">
        <v>6523.65</v>
      </c>
      <c r="G27" s="40">
        <v>6849.8325</v>
      </c>
      <c r="H27" s="40">
        <v>8154.5625</v>
      </c>
      <c r="I27" s="40">
        <v>15260.076300000002</v>
      </c>
      <c r="J27" s="40">
        <f t="shared" si="0"/>
        <v>25.000374998125025</v>
      </c>
      <c r="K27" s="40">
        <v>11445</v>
      </c>
      <c r="L27" s="41"/>
      <c r="M27" s="42"/>
    </row>
    <row r="28" spans="1:13" ht="17.25" customHeight="1">
      <c r="A28" s="31" t="s">
        <v>47</v>
      </c>
      <c r="B28" s="43" t="s">
        <v>55</v>
      </c>
      <c r="C28" s="31" t="s">
        <v>60</v>
      </c>
      <c r="D28" s="31" t="s">
        <v>49</v>
      </c>
      <c r="E28" s="31" t="s">
        <v>25</v>
      </c>
      <c r="F28" s="44">
        <v>6523.65</v>
      </c>
      <c r="G28" s="44">
        <v>6849.8325</v>
      </c>
      <c r="H28" s="44">
        <v>8154.5625</v>
      </c>
      <c r="I28" s="44">
        <v>15260.076300000002</v>
      </c>
      <c r="J28" s="44">
        <f t="shared" si="0"/>
        <v>25.000374998125025</v>
      </c>
      <c r="K28" s="44">
        <v>11445</v>
      </c>
      <c r="L28" s="47"/>
      <c r="M28" s="46"/>
    </row>
    <row r="29" spans="1:226" s="50" customFormat="1" ht="17.25" customHeight="1">
      <c r="A29" s="38" t="s">
        <v>47</v>
      </c>
      <c r="B29" s="39" t="s">
        <v>61</v>
      </c>
      <c r="C29" s="38" t="s">
        <v>62</v>
      </c>
      <c r="D29" s="38" t="s">
        <v>49</v>
      </c>
      <c r="E29" s="38" t="s">
        <v>25</v>
      </c>
      <c r="F29" s="40">
        <v>8793.75</v>
      </c>
      <c r="G29" s="40">
        <v>9233.4375</v>
      </c>
      <c r="H29" s="40">
        <v>10992.1875</v>
      </c>
      <c r="I29" s="40">
        <v>20440.1022</v>
      </c>
      <c r="J29" s="40">
        <f t="shared" si="0"/>
        <v>25.000374998125025</v>
      </c>
      <c r="K29" s="40">
        <v>15330</v>
      </c>
      <c r="L29" s="48"/>
      <c r="M29" s="4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HP29" s="51"/>
      <c r="HQ29" s="51"/>
      <c r="HR29" s="51"/>
    </row>
    <row r="30" spans="1:13" ht="17.25" customHeight="1">
      <c r="A30" s="31" t="s">
        <v>47</v>
      </c>
      <c r="B30" s="43" t="s">
        <v>61</v>
      </c>
      <c r="C30" s="31" t="s">
        <v>63</v>
      </c>
      <c r="D30" s="31" t="s">
        <v>49</v>
      </c>
      <c r="E30" s="31" t="s">
        <v>25</v>
      </c>
      <c r="F30" s="44">
        <v>14364</v>
      </c>
      <c r="G30" s="44">
        <v>15082.2</v>
      </c>
      <c r="H30" s="44">
        <v>17955</v>
      </c>
      <c r="I30" s="44">
        <v>33600.168</v>
      </c>
      <c r="J30" s="44">
        <f t="shared" si="0"/>
        <v>25.00037499812501</v>
      </c>
      <c r="K30" s="44">
        <v>25200</v>
      </c>
      <c r="L30" s="47"/>
      <c r="M30" s="46"/>
    </row>
    <row r="31" spans="1:13" ht="17.25" customHeight="1">
      <c r="A31" s="38" t="s">
        <v>47</v>
      </c>
      <c r="B31" s="39" t="s">
        <v>64</v>
      </c>
      <c r="C31" s="38" t="s">
        <v>65</v>
      </c>
      <c r="D31" s="38" t="s">
        <v>49</v>
      </c>
      <c r="E31" s="38" t="s">
        <v>25</v>
      </c>
      <c r="F31" s="40">
        <v>12568.5</v>
      </c>
      <c r="G31" s="40">
        <v>13196.925000000001</v>
      </c>
      <c r="H31" s="40">
        <v>15710.625</v>
      </c>
      <c r="I31" s="40">
        <v>29400.147</v>
      </c>
      <c r="J31" s="40">
        <f t="shared" si="0"/>
        <v>25.00037499812501</v>
      </c>
      <c r="K31" s="40">
        <v>22050</v>
      </c>
      <c r="L31" s="41"/>
      <c r="M31" s="42"/>
    </row>
    <row r="32" spans="1:13" ht="17.25" customHeight="1">
      <c r="A32" s="31" t="s">
        <v>47</v>
      </c>
      <c r="B32" s="43" t="s">
        <v>61</v>
      </c>
      <c r="C32" s="31" t="s">
        <v>66</v>
      </c>
      <c r="D32" s="31" t="s">
        <v>49</v>
      </c>
      <c r="E32" s="31" t="s">
        <v>25</v>
      </c>
      <c r="F32" s="44">
        <v>12568.5</v>
      </c>
      <c r="G32" s="44">
        <v>13196.925000000001</v>
      </c>
      <c r="H32" s="44">
        <v>15710.625</v>
      </c>
      <c r="I32" s="44">
        <v>29400.147</v>
      </c>
      <c r="J32" s="44">
        <f t="shared" si="0"/>
        <v>25.00037499812501</v>
      </c>
      <c r="K32" s="44">
        <v>22050</v>
      </c>
      <c r="L32" s="47"/>
      <c r="M32" s="46"/>
    </row>
    <row r="33" spans="1:13" ht="17.25" customHeight="1">
      <c r="A33" s="38" t="s">
        <v>47</v>
      </c>
      <c r="B33" s="39" t="s">
        <v>61</v>
      </c>
      <c r="C33" s="38" t="s">
        <v>67</v>
      </c>
      <c r="D33" s="38" t="s">
        <v>49</v>
      </c>
      <c r="E33" s="38" t="s">
        <v>25</v>
      </c>
      <c r="F33" s="40">
        <v>12568.5</v>
      </c>
      <c r="G33" s="40">
        <v>13196.925000000001</v>
      </c>
      <c r="H33" s="40">
        <v>15710.625</v>
      </c>
      <c r="I33" s="40">
        <v>29400.147</v>
      </c>
      <c r="J33" s="40">
        <f t="shared" si="0"/>
        <v>25.00037499812501</v>
      </c>
      <c r="K33" s="40">
        <v>22050</v>
      </c>
      <c r="L33" s="41"/>
      <c r="M33" s="42"/>
    </row>
    <row r="34" spans="1:13" ht="17.25" customHeight="1">
      <c r="A34" s="31" t="s">
        <v>47</v>
      </c>
      <c r="B34" s="43" t="s">
        <v>68</v>
      </c>
      <c r="C34" s="31" t="s">
        <v>69</v>
      </c>
      <c r="D34" s="31" t="s">
        <v>49</v>
      </c>
      <c r="E34" s="31" t="s">
        <v>25</v>
      </c>
      <c r="F34" s="44">
        <v>997.5</v>
      </c>
      <c r="G34" s="44">
        <v>1047.375</v>
      </c>
      <c r="H34" s="44">
        <v>1246.875</v>
      </c>
      <c r="I34" s="44">
        <v>1995.009975</v>
      </c>
      <c r="J34" s="44">
        <f t="shared" si="0"/>
        <v>25.00037499812501</v>
      </c>
      <c r="K34" s="44">
        <v>1496.25</v>
      </c>
      <c r="L34" s="47"/>
      <c r="M34" s="46"/>
    </row>
    <row r="35" spans="1:13" ht="17.25" customHeight="1">
      <c r="A35" s="38" t="s">
        <v>47</v>
      </c>
      <c r="B35" s="39" t="s">
        <v>70</v>
      </c>
      <c r="C35" s="38" t="s">
        <v>71</v>
      </c>
      <c r="D35" s="38" t="s">
        <v>49</v>
      </c>
      <c r="E35" s="38" t="s">
        <v>25</v>
      </c>
      <c r="F35" s="40">
        <v>161.70000000000002</v>
      </c>
      <c r="G35" s="40">
        <v>169.78500000000003</v>
      </c>
      <c r="H35" s="40">
        <v>202.125</v>
      </c>
      <c r="I35" s="40">
        <v>378.00189</v>
      </c>
      <c r="J35" s="40">
        <f t="shared" si="0"/>
        <v>25.00037499812501</v>
      </c>
      <c r="K35" s="40">
        <v>283.5</v>
      </c>
      <c r="L35" s="41"/>
      <c r="M35" s="42"/>
    </row>
    <row r="36" spans="1:13" ht="17.25" customHeight="1">
      <c r="A36" s="31" t="s">
        <v>47</v>
      </c>
      <c r="B36" s="43" t="s">
        <v>72</v>
      </c>
      <c r="C36" s="31" t="s">
        <v>73</v>
      </c>
      <c r="D36" s="31" t="s">
        <v>49</v>
      </c>
      <c r="E36" s="31" t="s">
        <v>25</v>
      </c>
      <c r="F36" s="44">
        <v>2932.65</v>
      </c>
      <c r="G36" s="44">
        <v>3079.2825000000003</v>
      </c>
      <c r="H36" s="44">
        <v>3665.8125</v>
      </c>
      <c r="I36" s="44">
        <v>6860.0343</v>
      </c>
      <c r="J36" s="44">
        <f t="shared" si="0"/>
        <v>25.00037499812501</v>
      </c>
      <c r="K36" s="44">
        <v>5145</v>
      </c>
      <c r="L36" s="47"/>
      <c r="M36" s="46"/>
    </row>
    <row r="37" spans="1:13" ht="17.25" customHeight="1">
      <c r="A37" s="38" t="s">
        <v>47</v>
      </c>
      <c r="B37" s="39" t="s">
        <v>74</v>
      </c>
      <c r="C37" s="38" t="s">
        <v>75</v>
      </c>
      <c r="D37" s="38" t="s">
        <v>49</v>
      </c>
      <c r="E37" s="38" t="s">
        <v>25</v>
      </c>
      <c r="F37" s="40">
        <v>5862.15</v>
      </c>
      <c r="G37" s="40">
        <v>6155.257500000001</v>
      </c>
      <c r="H37" s="40">
        <v>7327.6875</v>
      </c>
      <c r="I37" s="40">
        <v>13720.0686</v>
      </c>
      <c r="J37" s="40">
        <f t="shared" si="0"/>
        <v>25.00037499812501</v>
      </c>
      <c r="K37" s="40">
        <v>10290</v>
      </c>
      <c r="L37" s="41"/>
      <c r="M37" s="42"/>
    </row>
    <row r="38" spans="1:13" ht="17.25" customHeight="1">
      <c r="A38" s="31" t="s">
        <v>47</v>
      </c>
      <c r="B38" s="43" t="s">
        <v>76</v>
      </c>
      <c r="C38" s="31" t="s">
        <v>77</v>
      </c>
      <c r="D38" s="31" t="s">
        <v>49</v>
      </c>
      <c r="E38" s="31" t="s">
        <v>25</v>
      </c>
      <c r="F38" s="44">
        <v>5386.5</v>
      </c>
      <c r="G38" s="44">
        <v>5655.825</v>
      </c>
      <c r="H38" s="44">
        <v>6733.125</v>
      </c>
      <c r="I38" s="44">
        <v>12600.063</v>
      </c>
      <c r="J38" s="44">
        <f t="shared" si="0"/>
        <v>25.00037499812501</v>
      </c>
      <c r="K38" s="44">
        <v>9450</v>
      </c>
      <c r="L38" s="47"/>
      <c r="M38" s="46"/>
    </row>
    <row r="39" spans="1:13" ht="17.25" customHeight="1">
      <c r="A39" s="38" t="s">
        <v>47</v>
      </c>
      <c r="B39" s="39" t="s">
        <v>78</v>
      </c>
      <c r="C39" s="38" t="s">
        <v>79</v>
      </c>
      <c r="D39" s="38" t="s">
        <v>49</v>
      </c>
      <c r="E39" s="38" t="s">
        <v>25</v>
      </c>
      <c r="F39" s="40">
        <v>3908.1000000000004</v>
      </c>
      <c r="G39" s="40">
        <v>4103.505</v>
      </c>
      <c r="H39" s="40">
        <v>4885.125</v>
      </c>
      <c r="I39" s="40">
        <v>9100.0455</v>
      </c>
      <c r="J39" s="40">
        <f t="shared" si="0"/>
        <v>25.00037499812501</v>
      </c>
      <c r="K39" s="40">
        <v>6825</v>
      </c>
      <c r="L39" s="41"/>
      <c r="M39" s="42"/>
    </row>
    <row r="40" spans="1:13" ht="17.25" customHeight="1">
      <c r="A40" s="31" t="s">
        <v>47</v>
      </c>
      <c r="B40" s="43" t="s">
        <v>80</v>
      </c>
      <c r="C40" s="31" t="s">
        <v>81</v>
      </c>
      <c r="D40" s="31" t="s">
        <v>49</v>
      </c>
      <c r="E40" s="31" t="s">
        <v>25</v>
      </c>
      <c r="F40" s="44">
        <v>1735.65</v>
      </c>
      <c r="G40" s="44">
        <v>1822.4325000000001</v>
      </c>
      <c r="H40" s="44">
        <v>2169.5625</v>
      </c>
      <c r="I40" s="44">
        <v>4060.0203</v>
      </c>
      <c r="J40" s="44">
        <f t="shared" si="0"/>
        <v>25.00037499812501</v>
      </c>
      <c r="K40" s="44">
        <v>3045</v>
      </c>
      <c r="L40" s="47"/>
      <c r="M40" s="46"/>
    </row>
    <row r="41" spans="1:13" ht="17.25" customHeight="1">
      <c r="A41" s="38" t="s">
        <v>47</v>
      </c>
      <c r="B41" s="39" t="s">
        <v>82</v>
      </c>
      <c r="C41" s="38" t="s">
        <v>83</v>
      </c>
      <c r="D41" s="38" t="s">
        <v>49</v>
      </c>
      <c r="E41" s="38" t="s">
        <v>25</v>
      </c>
      <c r="F41" s="40">
        <v>2094.75</v>
      </c>
      <c r="G41" s="40">
        <v>2199.4875</v>
      </c>
      <c r="H41" s="40">
        <v>2618.4375</v>
      </c>
      <c r="I41" s="40">
        <v>4900.0244999999995</v>
      </c>
      <c r="J41" s="40">
        <f t="shared" si="0"/>
        <v>25.000374998124997</v>
      </c>
      <c r="K41" s="40">
        <v>3675</v>
      </c>
      <c r="L41" s="41"/>
      <c r="M41" s="42"/>
    </row>
    <row r="42" spans="1:13" ht="17.25" customHeight="1">
      <c r="A42" s="31" t="s">
        <v>47</v>
      </c>
      <c r="B42" s="43" t="s">
        <v>84</v>
      </c>
      <c r="C42" s="31" t="s">
        <v>85</v>
      </c>
      <c r="D42" s="31" t="s">
        <v>49</v>
      </c>
      <c r="E42" s="31" t="s">
        <v>25</v>
      </c>
      <c r="F42" s="44">
        <v>6106.8</v>
      </c>
      <c r="G42" s="44">
        <v>6412.14</v>
      </c>
      <c r="H42" s="44">
        <v>7633.5</v>
      </c>
      <c r="I42" s="44">
        <v>14280.0714</v>
      </c>
      <c r="J42" s="44">
        <f t="shared" si="0"/>
        <v>25.00037499812501</v>
      </c>
      <c r="K42" s="44">
        <v>10710</v>
      </c>
      <c r="L42" s="47"/>
      <c r="M42" s="46"/>
    </row>
    <row r="43" spans="1:13" ht="17.25" customHeight="1">
      <c r="A43" s="38" t="s">
        <v>47</v>
      </c>
      <c r="B43" s="39" t="s">
        <v>84</v>
      </c>
      <c r="C43" s="38" t="s">
        <v>86</v>
      </c>
      <c r="D43" s="38" t="s">
        <v>49</v>
      </c>
      <c r="E43" s="38" t="s">
        <v>25</v>
      </c>
      <c r="F43" s="40">
        <v>6106.8</v>
      </c>
      <c r="G43" s="40">
        <v>6412.14</v>
      </c>
      <c r="H43" s="40">
        <v>7633.5</v>
      </c>
      <c r="I43" s="40">
        <v>14280.0714</v>
      </c>
      <c r="J43" s="40">
        <f t="shared" si="0"/>
        <v>25.00037499812501</v>
      </c>
      <c r="K43" s="40">
        <v>10710</v>
      </c>
      <c r="L43" s="41"/>
      <c r="M43" s="42"/>
    </row>
    <row r="44" spans="1:13" ht="17.25" customHeight="1">
      <c r="A44" s="31" t="s">
        <v>47</v>
      </c>
      <c r="B44" s="43" t="s">
        <v>87</v>
      </c>
      <c r="C44" s="31" t="s">
        <v>88</v>
      </c>
      <c r="D44" s="31" t="s">
        <v>49</v>
      </c>
      <c r="E44" s="31" t="s">
        <v>25</v>
      </c>
      <c r="F44" s="44">
        <v>5386.5</v>
      </c>
      <c r="G44" s="44">
        <v>5655.825</v>
      </c>
      <c r="H44" s="44">
        <v>6733.125</v>
      </c>
      <c r="I44" s="44">
        <v>12600.063</v>
      </c>
      <c r="J44" s="44">
        <f t="shared" si="0"/>
        <v>25.00037499812501</v>
      </c>
      <c r="K44" s="44">
        <v>9450</v>
      </c>
      <c r="L44" s="47"/>
      <c r="M44" s="46"/>
    </row>
    <row r="45" spans="1:13" ht="17.25" customHeight="1">
      <c r="A45" s="38" t="s">
        <v>47</v>
      </c>
      <c r="B45" s="39" t="s">
        <v>89</v>
      </c>
      <c r="C45" s="38" t="s">
        <v>90</v>
      </c>
      <c r="D45" s="38" t="s">
        <v>49</v>
      </c>
      <c r="E45" s="38" t="s">
        <v>25</v>
      </c>
      <c r="F45" s="40">
        <v>4397.400000000001</v>
      </c>
      <c r="G45" s="40">
        <v>4617.27</v>
      </c>
      <c r="H45" s="40">
        <v>5496.75</v>
      </c>
      <c r="I45" s="40">
        <v>10262.05131</v>
      </c>
      <c r="J45" s="40">
        <f t="shared" si="0"/>
        <v>25.000374998125025</v>
      </c>
      <c r="K45" s="40">
        <v>7696.5</v>
      </c>
      <c r="L45" s="41"/>
      <c r="M45" s="42"/>
    </row>
    <row r="46" spans="1:13" ht="17.25" customHeight="1">
      <c r="A46" s="31" t="s">
        <v>47</v>
      </c>
      <c r="B46" s="43" t="s">
        <v>89</v>
      </c>
      <c r="C46" s="31" t="s">
        <v>91</v>
      </c>
      <c r="D46" s="31" t="s">
        <v>49</v>
      </c>
      <c r="E46" s="31" t="s">
        <v>25</v>
      </c>
      <c r="F46" s="44">
        <v>4397.400000000001</v>
      </c>
      <c r="G46" s="44">
        <v>4617.27</v>
      </c>
      <c r="H46" s="44">
        <v>5496.75</v>
      </c>
      <c r="I46" s="44">
        <v>10262.05131</v>
      </c>
      <c r="J46" s="44">
        <f t="shared" si="0"/>
        <v>25.000374998125025</v>
      </c>
      <c r="K46" s="44">
        <v>7696.5</v>
      </c>
      <c r="L46" s="47"/>
      <c r="M46" s="46"/>
    </row>
    <row r="47" spans="1:13" ht="17.25" customHeight="1">
      <c r="A47" s="38" t="s">
        <v>47</v>
      </c>
      <c r="B47" s="39" t="s">
        <v>92</v>
      </c>
      <c r="C47" s="38" t="s">
        <v>93</v>
      </c>
      <c r="D47" s="38" t="s">
        <v>49</v>
      </c>
      <c r="E47" s="38" t="s">
        <v>25</v>
      </c>
      <c r="F47" s="40">
        <v>4158</v>
      </c>
      <c r="G47" s="40">
        <v>4365.900000000001</v>
      </c>
      <c r="H47" s="40">
        <v>5197.5</v>
      </c>
      <c r="I47" s="40">
        <v>9702.04851</v>
      </c>
      <c r="J47" s="40">
        <f t="shared" si="0"/>
        <v>25.000374998125025</v>
      </c>
      <c r="K47" s="40">
        <v>7276.5</v>
      </c>
      <c r="L47" s="41"/>
      <c r="M47" s="42"/>
    </row>
    <row r="48" spans="1:13" ht="17.25" customHeight="1">
      <c r="A48" s="31" t="s">
        <v>47</v>
      </c>
      <c r="B48" s="43" t="s">
        <v>94</v>
      </c>
      <c r="C48" s="31" t="s">
        <v>95</v>
      </c>
      <c r="D48" s="31" t="s">
        <v>49</v>
      </c>
      <c r="E48" s="31" t="s">
        <v>25</v>
      </c>
      <c r="F48" s="44">
        <v>5374.95</v>
      </c>
      <c r="G48" s="44">
        <v>5643.6975</v>
      </c>
      <c r="H48" s="44">
        <v>6718.6875</v>
      </c>
      <c r="I48" s="44">
        <v>12530.06265</v>
      </c>
      <c r="J48" s="44">
        <f t="shared" si="0"/>
        <v>25.00037499812501</v>
      </c>
      <c r="K48" s="44">
        <v>9397.5</v>
      </c>
      <c r="L48" s="47"/>
      <c r="M48" s="46"/>
    </row>
    <row r="49" spans="1:13" ht="17.25" customHeight="1">
      <c r="A49" s="38" t="s">
        <v>47</v>
      </c>
      <c r="B49" s="39" t="s">
        <v>76</v>
      </c>
      <c r="C49" s="38" t="s">
        <v>96</v>
      </c>
      <c r="D49" s="38" t="s">
        <v>49</v>
      </c>
      <c r="E49" s="38" t="s">
        <v>25</v>
      </c>
      <c r="F49" s="40">
        <v>6106.8</v>
      </c>
      <c r="G49" s="40">
        <v>6412.14</v>
      </c>
      <c r="H49" s="40">
        <v>7633.5</v>
      </c>
      <c r="I49" s="40">
        <v>14280.0714</v>
      </c>
      <c r="J49" s="40">
        <f t="shared" si="0"/>
        <v>25.00037499812501</v>
      </c>
      <c r="K49" s="40">
        <v>10710</v>
      </c>
      <c r="L49" s="41"/>
      <c r="M49" s="42"/>
    </row>
    <row r="50" spans="1:13" ht="17.25" customHeight="1">
      <c r="A50" s="31" t="s">
        <v>47</v>
      </c>
      <c r="B50" s="43" t="s">
        <v>76</v>
      </c>
      <c r="C50" s="31" t="s">
        <v>97</v>
      </c>
      <c r="D50" s="31" t="s">
        <v>49</v>
      </c>
      <c r="E50" s="31" t="s">
        <v>25</v>
      </c>
      <c r="F50" s="44">
        <v>8060.85</v>
      </c>
      <c r="G50" s="44">
        <v>8463.8925</v>
      </c>
      <c r="H50" s="44">
        <v>10076.0625</v>
      </c>
      <c r="I50" s="44">
        <v>18830.09415</v>
      </c>
      <c r="J50" s="44">
        <f t="shared" si="0"/>
        <v>25.00037499812501</v>
      </c>
      <c r="K50" s="44">
        <v>14122.5</v>
      </c>
      <c r="L50" s="47"/>
      <c r="M50" s="46"/>
    </row>
    <row r="51" spans="1:13" ht="17.25" customHeight="1">
      <c r="A51" s="38" t="s">
        <v>47</v>
      </c>
      <c r="B51" s="39" t="s">
        <v>98</v>
      </c>
      <c r="C51" s="38" t="s">
        <v>99</v>
      </c>
      <c r="D51" s="38" t="s">
        <v>49</v>
      </c>
      <c r="E51" s="38" t="s">
        <v>25</v>
      </c>
      <c r="F51" s="40">
        <v>13230</v>
      </c>
      <c r="G51" s="40">
        <v>13891.5</v>
      </c>
      <c r="H51" s="40">
        <v>16537.5</v>
      </c>
      <c r="I51" s="40">
        <v>30800.154000000002</v>
      </c>
      <c r="J51" s="40">
        <f t="shared" si="0"/>
        <v>25.000374998125025</v>
      </c>
      <c r="K51" s="40">
        <v>23100</v>
      </c>
      <c r="L51" s="41"/>
      <c r="M51" s="42"/>
    </row>
    <row r="52" spans="1:13" ht="17.25" customHeight="1">
      <c r="A52" s="31" t="s">
        <v>47</v>
      </c>
      <c r="B52" s="43" t="s">
        <v>100</v>
      </c>
      <c r="C52" s="31" t="s">
        <v>101</v>
      </c>
      <c r="D52" s="31" t="s">
        <v>49</v>
      </c>
      <c r="E52" s="31" t="s">
        <v>25</v>
      </c>
      <c r="F52" s="44">
        <v>4885.650000000001</v>
      </c>
      <c r="G52" s="44">
        <v>5129.932500000001</v>
      </c>
      <c r="H52" s="44">
        <v>6107.0625</v>
      </c>
      <c r="I52" s="44">
        <v>11410.05705</v>
      </c>
      <c r="J52" s="44">
        <f t="shared" si="0"/>
        <v>25.00037499812501</v>
      </c>
      <c r="K52" s="44">
        <v>8557.5</v>
      </c>
      <c r="L52" s="47"/>
      <c r="M52" s="46"/>
    </row>
    <row r="53" spans="1:13" ht="17.25" customHeight="1">
      <c r="A53" s="38" t="s">
        <v>47</v>
      </c>
      <c r="B53" s="39" t="s">
        <v>102</v>
      </c>
      <c r="C53" s="38" t="s">
        <v>103</v>
      </c>
      <c r="D53" s="38" t="s">
        <v>49</v>
      </c>
      <c r="E53" s="38" t="s">
        <v>25</v>
      </c>
      <c r="F53" s="40">
        <v>2940</v>
      </c>
      <c r="G53" s="40">
        <v>3087</v>
      </c>
      <c r="H53" s="40">
        <v>3675</v>
      </c>
      <c r="I53" s="40">
        <v>6860.0343</v>
      </c>
      <c r="J53" s="40">
        <f t="shared" si="0"/>
        <v>25.00037499812501</v>
      </c>
      <c r="K53" s="40">
        <v>5145</v>
      </c>
      <c r="L53" s="41"/>
      <c r="M53" s="42"/>
    </row>
    <row r="54" spans="1:13" ht="17.25" customHeight="1">
      <c r="A54" s="31" t="s">
        <v>47</v>
      </c>
      <c r="B54" s="43" t="s">
        <v>104</v>
      </c>
      <c r="C54" s="31" t="s">
        <v>105</v>
      </c>
      <c r="D54" s="31" t="s">
        <v>49</v>
      </c>
      <c r="E54" s="31" t="s">
        <v>25</v>
      </c>
      <c r="F54" s="44">
        <v>12457.2</v>
      </c>
      <c r="G54" s="44">
        <v>13080.060000000001</v>
      </c>
      <c r="H54" s="44">
        <v>15571.5</v>
      </c>
      <c r="I54" s="44">
        <v>29120.145600000003</v>
      </c>
      <c r="J54" s="44">
        <f t="shared" si="0"/>
        <v>25.000374998125025</v>
      </c>
      <c r="K54" s="44">
        <v>21840</v>
      </c>
      <c r="L54" s="47"/>
      <c r="M54" s="46"/>
    </row>
    <row r="55" spans="1:13" ht="17.25" customHeight="1">
      <c r="A55" s="38" t="s">
        <v>47</v>
      </c>
      <c r="B55" s="39" t="s">
        <v>106</v>
      </c>
      <c r="C55" s="38" t="s">
        <v>107</v>
      </c>
      <c r="D55" s="38" t="s">
        <v>49</v>
      </c>
      <c r="E55" s="38" t="s">
        <v>25</v>
      </c>
      <c r="F55" s="40">
        <v>1289.4</v>
      </c>
      <c r="G55" s="40">
        <v>1353.87</v>
      </c>
      <c r="H55" s="40">
        <v>1611.75</v>
      </c>
      <c r="I55" s="40">
        <v>3010.01505</v>
      </c>
      <c r="J55" s="40">
        <f t="shared" si="0"/>
        <v>25.00037499812501</v>
      </c>
      <c r="K55" s="40">
        <v>2257.5</v>
      </c>
      <c r="L55" s="41"/>
      <c r="M55" s="42"/>
    </row>
    <row r="56" spans="1:13" ht="17.25" customHeight="1">
      <c r="A56" s="31" t="s">
        <v>47</v>
      </c>
      <c r="B56" s="43" t="s">
        <v>106</v>
      </c>
      <c r="C56" s="31" t="s">
        <v>108</v>
      </c>
      <c r="D56" s="31" t="s">
        <v>49</v>
      </c>
      <c r="E56" s="31" t="s">
        <v>25</v>
      </c>
      <c r="F56" s="44">
        <v>644.7</v>
      </c>
      <c r="G56" s="44">
        <v>676.9350000000001</v>
      </c>
      <c r="H56" s="44">
        <v>805.875</v>
      </c>
      <c r="I56" s="44">
        <v>1512.00756</v>
      </c>
      <c r="J56" s="44">
        <f t="shared" si="0"/>
        <v>25.00037499812501</v>
      </c>
      <c r="K56" s="44">
        <v>1134</v>
      </c>
      <c r="L56" s="47"/>
      <c r="M56" s="46"/>
    </row>
    <row r="57" spans="1:13" ht="17.25" customHeight="1">
      <c r="A57" s="38" t="s">
        <v>47</v>
      </c>
      <c r="B57" s="39" t="s">
        <v>78</v>
      </c>
      <c r="C57" s="38" t="s">
        <v>109</v>
      </c>
      <c r="D57" s="38" t="s">
        <v>49</v>
      </c>
      <c r="E57" s="38" t="s">
        <v>25</v>
      </c>
      <c r="F57" s="40">
        <v>3908.1000000000004</v>
      </c>
      <c r="G57" s="40">
        <v>4103.505</v>
      </c>
      <c r="H57" s="40">
        <v>4885.125</v>
      </c>
      <c r="I57" s="40">
        <v>9100.0455</v>
      </c>
      <c r="J57" s="40">
        <f t="shared" si="0"/>
        <v>25.00037499812501</v>
      </c>
      <c r="K57" s="40">
        <v>6825</v>
      </c>
      <c r="L57" s="41"/>
      <c r="M57" s="42"/>
    </row>
    <row r="58" spans="1:226" s="6" customFormat="1" ht="17.25" customHeight="1">
      <c r="A58" s="52" t="s">
        <v>47</v>
      </c>
      <c r="B58" s="53" t="s">
        <v>110</v>
      </c>
      <c r="C58" s="52" t="s">
        <v>111</v>
      </c>
      <c r="D58" s="52" t="s">
        <v>112</v>
      </c>
      <c r="E58" s="52" t="s">
        <v>25</v>
      </c>
      <c r="F58" s="33">
        <v>5103</v>
      </c>
      <c r="G58" s="33">
        <v>5358.15</v>
      </c>
      <c r="H58" s="33">
        <v>5103</v>
      </c>
      <c r="I58" s="33">
        <v>9520.0476</v>
      </c>
      <c r="J58" s="33">
        <f t="shared" si="0"/>
        <v>25.00037499812501</v>
      </c>
      <c r="K58" s="33">
        <v>7140</v>
      </c>
      <c r="L58" s="54"/>
      <c r="M58" s="46"/>
      <c r="HP58" s="55"/>
      <c r="HQ58" s="55"/>
      <c r="HR58" s="55"/>
    </row>
    <row r="59" spans="1:226" s="6" customFormat="1" ht="17.25" customHeight="1">
      <c r="A59" s="38" t="s">
        <v>47</v>
      </c>
      <c r="B59" s="39" t="s">
        <v>113</v>
      </c>
      <c r="C59" s="38" t="s">
        <v>114</v>
      </c>
      <c r="D59" s="38" t="s">
        <v>112</v>
      </c>
      <c r="E59" s="38" t="s">
        <v>25</v>
      </c>
      <c r="F59" s="40">
        <v>1177.05</v>
      </c>
      <c r="G59" s="40">
        <v>1235.9025</v>
      </c>
      <c r="H59" s="40">
        <v>1177.05</v>
      </c>
      <c r="I59" s="40">
        <v>1960.0098</v>
      </c>
      <c r="J59" s="40">
        <f t="shared" si="0"/>
        <v>25.00037499812501</v>
      </c>
      <c r="K59" s="40">
        <v>1470</v>
      </c>
      <c r="L59" s="41"/>
      <c r="M59" s="42"/>
      <c r="HP59" s="55"/>
      <c r="HQ59" s="55"/>
      <c r="HR59" s="55"/>
    </row>
    <row r="60" spans="1:226" s="6" customFormat="1" ht="17.25" customHeight="1">
      <c r="A60" s="52" t="s">
        <v>47</v>
      </c>
      <c r="B60" s="53" t="s">
        <v>115</v>
      </c>
      <c r="C60" s="52" t="s">
        <v>116</v>
      </c>
      <c r="D60" s="52" t="s">
        <v>112</v>
      </c>
      <c r="E60" s="52" t="s">
        <v>117</v>
      </c>
      <c r="F60" s="33">
        <v>6167.7</v>
      </c>
      <c r="G60" s="33">
        <v>6476.085</v>
      </c>
      <c r="H60" s="33">
        <v>6167.7</v>
      </c>
      <c r="I60" s="33">
        <v>9380.046900000001</v>
      </c>
      <c r="J60" s="33">
        <f t="shared" si="0"/>
        <v>25.000374998125025</v>
      </c>
      <c r="K60" s="33">
        <v>7035</v>
      </c>
      <c r="L60" s="54"/>
      <c r="M60" s="46"/>
      <c r="HP60" s="55"/>
      <c r="HQ60" s="55"/>
      <c r="HR60" s="55"/>
    </row>
    <row r="61" spans="1:226" s="6" customFormat="1" ht="17.25" customHeight="1">
      <c r="A61" s="38" t="s">
        <v>47</v>
      </c>
      <c r="B61" s="39" t="s">
        <v>118</v>
      </c>
      <c r="C61" s="38" t="s">
        <v>119</v>
      </c>
      <c r="D61" s="38" t="s">
        <v>112</v>
      </c>
      <c r="E61" s="38" t="s">
        <v>25</v>
      </c>
      <c r="F61" s="40">
        <v>1177.05</v>
      </c>
      <c r="G61" s="40">
        <v>1235.9025</v>
      </c>
      <c r="H61" s="40">
        <v>1177.05</v>
      </c>
      <c r="I61" s="40">
        <v>1820.0091000000002</v>
      </c>
      <c r="J61" s="40">
        <f t="shared" si="0"/>
        <v>25.000374998125025</v>
      </c>
      <c r="K61" s="40">
        <v>1365</v>
      </c>
      <c r="L61" s="41"/>
      <c r="M61" s="42"/>
      <c r="HP61" s="55"/>
      <c r="HQ61" s="55"/>
      <c r="HR61" s="55"/>
    </row>
    <row r="62" spans="1:226" s="6" customFormat="1" ht="17.25" customHeight="1">
      <c r="A62" s="52" t="s">
        <v>47</v>
      </c>
      <c r="B62" s="53" t="s">
        <v>120</v>
      </c>
      <c r="C62" s="52" t="s">
        <v>121</v>
      </c>
      <c r="D62" s="52" t="s">
        <v>112</v>
      </c>
      <c r="E62" s="52" t="s">
        <v>25</v>
      </c>
      <c r="F62" s="33">
        <v>981.75</v>
      </c>
      <c r="G62" s="33">
        <v>1030.8375</v>
      </c>
      <c r="H62" s="33">
        <v>981.75</v>
      </c>
      <c r="I62" s="33">
        <v>1680.0084000000002</v>
      </c>
      <c r="J62" s="33">
        <f t="shared" si="0"/>
        <v>25.000374998125025</v>
      </c>
      <c r="K62" s="33">
        <v>1260</v>
      </c>
      <c r="L62" s="54"/>
      <c r="M62" s="46"/>
      <c r="HP62" s="55"/>
      <c r="HQ62" s="55"/>
      <c r="HR62" s="55"/>
    </row>
    <row r="63" spans="1:13" s="6" customFormat="1" ht="17.25" customHeight="1">
      <c r="A63" s="38" t="s">
        <v>47</v>
      </c>
      <c r="B63" s="39" t="s">
        <v>122</v>
      </c>
      <c r="C63" s="38" t="s">
        <v>123</v>
      </c>
      <c r="D63" s="38" t="s">
        <v>124</v>
      </c>
      <c r="E63" s="38" t="s">
        <v>25</v>
      </c>
      <c r="F63" s="40">
        <v>28728</v>
      </c>
      <c r="G63" s="40">
        <v>30164.4</v>
      </c>
      <c r="H63" s="40">
        <v>35910</v>
      </c>
      <c r="I63" s="40">
        <v>67200.336</v>
      </c>
      <c r="J63" s="40">
        <f t="shared" si="0"/>
        <v>25.00037499812501</v>
      </c>
      <c r="K63" s="40">
        <v>50400</v>
      </c>
      <c r="L63" s="48"/>
      <c r="M63" s="49"/>
    </row>
    <row r="64" spans="1:226" s="6" customFormat="1" ht="17.25" customHeight="1">
      <c r="A64" s="52" t="s">
        <v>47</v>
      </c>
      <c r="B64" s="53" t="s">
        <v>125</v>
      </c>
      <c r="C64" s="52" t="s">
        <v>126</v>
      </c>
      <c r="D64" s="52"/>
      <c r="E64" s="52" t="s">
        <v>25</v>
      </c>
      <c r="F64" s="34">
        <v>3443</v>
      </c>
      <c r="G64" s="56">
        <v>3606.8</v>
      </c>
      <c r="H64" s="56">
        <v>4320</v>
      </c>
      <c r="I64" s="57">
        <v>4320</v>
      </c>
      <c r="J64" s="58"/>
      <c r="K64" s="58"/>
      <c r="L64" s="59"/>
      <c r="M64" s="60"/>
      <c r="HP64" s="55"/>
      <c r="HQ64" s="55"/>
      <c r="HR64" s="55"/>
    </row>
    <row r="65" spans="1:13" s="6" customFormat="1" ht="17.25" customHeight="1">
      <c r="A65" s="38" t="s">
        <v>47</v>
      </c>
      <c r="B65" s="39" t="s">
        <v>127</v>
      </c>
      <c r="C65" s="38" t="s">
        <v>128</v>
      </c>
      <c r="D65" s="38" t="s">
        <v>124</v>
      </c>
      <c r="E65" s="38" t="s">
        <v>25</v>
      </c>
      <c r="F65" s="40">
        <v>31122</v>
      </c>
      <c r="G65" s="40">
        <v>32678.1</v>
      </c>
      <c r="H65" s="40">
        <v>38902.5</v>
      </c>
      <c r="I65" s="40">
        <v>72800.364</v>
      </c>
      <c r="J65" s="40">
        <f>100-(K65/I65*100)</f>
        <v>25.00037499812501</v>
      </c>
      <c r="K65" s="40">
        <v>54600</v>
      </c>
      <c r="L65" s="48"/>
      <c r="M65" s="49"/>
    </row>
    <row r="66" spans="1:226" s="6" customFormat="1" ht="17.25" customHeight="1">
      <c r="A66" s="52" t="s">
        <v>47</v>
      </c>
      <c r="B66" s="53" t="s">
        <v>125</v>
      </c>
      <c r="C66" s="52" t="s">
        <v>129</v>
      </c>
      <c r="D66" s="52"/>
      <c r="E66" s="52" t="s">
        <v>25</v>
      </c>
      <c r="F66" s="34">
        <v>3887</v>
      </c>
      <c r="G66" s="56">
        <v>4102</v>
      </c>
      <c r="H66" s="56">
        <v>4875</v>
      </c>
      <c r="I66" s="57">
        <v>4875</v>
      </c>
      <c r="J66" s="58"/>
      <c r="K66" s="58"/>
      <c r="L66" s="59"/>
      <c r="M66" s="60"/>
      <c r="HP66" s="55"/>
      <c r="HQ66" s="55"/>
      <c r="HR66" s="55"/>
    </row>
    <row r="67" spans="1:13" s="6" customFormat="1" ht="17.25" customHeight="1">
      <c r="A67" s="38" t="s">
        <v>47</v>
      </c>
      <c r="B67" s="39" t="s">
        <v>130</v>
      </c>
      <c r="C67" s="38" t="s">
        <v>131</v>
      </c>
      <c r="D67" s="38" t="s">
        <v>124</v>
      </c>
      <c r="E67" s="38" t="s">
        <v>25</v>
      </c>
      <c r="F67" s="40">
        <v>33516</v>
      </c>
      <c r="G67" s="40">
        <v>35191.8</v>
      </c>
      <c r="H67" s="40">
        <v>41895</v>
      </c>
      <c r="I67" s="40">
        <v>78400.39199999999</v>
      </c>
      <c r="J67" s="40">
        <v>25</v>
      </c>
      <c r="K67" s="40">
        <v>58800</v>
      </c>
      <c r="L67" s="48"/>
      <c r="M67" s="49"/>
    </row>
    <row r="68" spans="1:226" s="6" customFormat="1" ht="17.25" customHeight="1">
      <c r="A68" s="52" t="s">
        <v>47</v>
      </c>
      <c r="B68" s="53" t="s">
        <v>125</v>
      </c>
      <c r="C68" s="52" t="s">
        <v>132</v>
      </c>
      <c r="D68" s="52"/>
      <c r="E68" s="52" t="s">
        <v>25</v>
      </c>
      <c r="F68" s="34">
        <v>3720</v>
      </c>
      <c r="G68" s="56">
        <v>3906</v>
      </c>
      <c r="H68" s="56">
        <v>5208</v>
      </c>
      <c r="I68" s="57">
        <v>5208</v>
      </c>
      <c r="J68" s="58"/>
      <c r="K68" s="58"/>
      <c r="L68" s="59"/>
      <c r="M68" s="60"/>
      <c r="HP68" s="55"/>
      <c r="HQ68" s="55"/>
      <c r="HR68" s="55"/>
    </row>
    <row r="69" spans="1:226" s="6" customFormat="1" ht="17.25" customHeight="1">
      <c r="A69" s="38" t="s">
        <v>47</v>
      </c>
      <c r="B69" s="39" t="s">
        <v>133</v>
      </c>
      <c r="C69" s="38" t="s">
        <v>134</v>
      </c>
      <c r="D69" s="38" t="s">
        <v>124</v>
      </c>
      <c r="E69" s="38" t="s">
        <v>25</v>
      </c>
      <c r="F69" s="61">
        <v>5552</v>
      </c>
      <c r="G69" s="62">
        <f>F69*1.05</f>
        <v>5829.6</v>
      </c>
      <c r="H69" s="62">
        <f>F69*1.25</f>
        <v>6940</v>
      </c>
      <c r="I69" s="63">
        <v>7999</v>
      </c>
      <c r="J69" s="63"/>
      <c r="K69" s="63"/>
      <c r="L69" s="48"/>
      <c r="M69" s="49"/>
      <c r="HP69" s="55"/>
      <c r="HQ69" s="55"/>
      <c r="HR69" s="55"/>
    </row>
    <row r="70" spans="1:226" s="69" customFormat="1" ht="17.25" customHeight="1">
      <c r="A70" s="64" t="s">
        <v>135</v>
      </c>
      <c r="B70" s="65" t="s">
        <v>136</v>
      </c>
      <c r="C70" s="64" t="s">
        <v>137</v>
      </c>
      <c r="D70" s="66" t="s">
        <v>138</v>
      </c>
      <c r="E70" s="64" t="s">
        <v>25</v>
      </c>
      <c r="F70" s="56">
        <v>9820.588235294117</v>
      </c>
      <c r="G70" s="56">
        <v>10311.617647058823</v>
      </c>
      <c r="H70" s="56">
        <v>12275.735294117647</v>
      </c>
      <c r="I70" s="56">
        <v>16695</v>
      </c>
      <c r="J70" s="58"/>
      <c r="K70" s="58"/>
      <c r="L70" s="67"/>
      <c r="M70" s="68"/>
      <c r="HP70" s="70"/>
      <c r="HQ70" s="70"/>
      <c r="HR70" s="70"/>
    </row>
    <row r="71" spans="1:226" s="69" customFormat="1" ht="17.25" customHeight="1">
      <c r="A71" s="71" t="s">
        <v>135</v>
      </c>
      <c r="B71" s="72" t="s">
        <v>136</v>
      </c>
      <c r="C71" s="71" t="s">
        <v>139</v>
      </c>
      <c r="D71" s="73" t="s">
        <v>140</v>
      </c>
      <c r="E71" s="71" t="s">
        <v>25</v>
      </c>
      <c r="F71" s="62">
        <v>9203.25</v>
      </c>
      <c r="G71" s="62">
        <v>9663.4125</v>
      </c>
      <c r="H71" s="62">
        <v>11504.0625</v>
      </c>
      <c r="I71" s="62">
        <v>15645</v>
      </c>
      <c r="J71" s="63"/>
      <c r="K71" s="63"/>
      <c r="L71" s="74"/>
      <c r="M71" s="75"/>
      <c r="HP71" s="70"/>
      <c r="HQ71" s="70"/>
      <c r="HR71" s="70"/>
    </row>
    <row r="72" spans="1:226" s="6" customFormat="1" ht="17.25" customHeight="1">
      <c r="A72" s="76" t="s">
        <v>47</v>
      </c>
      <c r="B72" s="77" t="s">
        <v>141</v>
      </c>
      <c r="C72" s="76" t="s">
        <v>142</v>
      </c>
      <c r="D72" s="76" t="s">
        <v>143</v>
      </c>
      <c r="E72" s="76" t="s">
        <v>25</v>
      </c>
      <c r="F72" s="78">
        <f>I72*0.9</f>
        <v>7199.1</v>
      </c>
      <c r="G72" s="79">
        <f aca="true" t="shared" si="1" ref="G72:G90">F72*1.05</f>
        <v>7559.055</v>
      </c>
      <c r="H72" s="79">
        <f aca="true" t="shared" si="2" ref="H72:H90">F72*1.25</f>
        <v>8998.875</v>
      </c>
      <c r="I72" s="80">
        <v>7999</v>
      </c>
      <c r="J72" s="80"/>
      <c r="K72" s="80"/>
      <c r="L72" s="81"/>
      <c r="M72" s="82" t="s">
        <v>144</v>
      </c>
      <c r="HP72" s="55"/>
      <c r="HQ72" s="55"/>
      <c r="HR72" s="55"/>
    </row>
    <row r="73" spans="1:226" s="50" customFormat="1" ht="17.25" customHeight="1">
      <c r="A73" s="31" t="s">
        <v>47</v>
      </c>
      <c r="B73" s="43" t="s">
        <v>145</v>
      </c>
      <c r="C73" s="31" t="s">
        <v>146</v>
      </c>
      <c r="D73" s="31" t="s">
        <v>49</v>
      </c>
      <c r="E73" s="31" t="s">
        <v>25</v>
      </c>
      <c r="F73" s="34">
        <f aca="true" t="shared" si="3" ref="F73:F90">L73*0.9</f>
        <v>15726.6</v>
      </c>
      <c r="G73" s="56">
        <f t="shared" si="1"/>
        <v>16512.93</v>
      </c>
      <c r="H73" s="56">
        <f t="shared" si="2"/>
        <v>19658.25</v>
      </c>
      <c r="I73" s="58"/>
      <c r="J73" s="58"/>
      <c r="K73" s="58"/>
      <c r="L73" s="83">
        <v>17474</v>
      </c>
      <c r="M73" s="84" t="s">
        <v>144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HP73" s="51"/>
      <c r="HQ73" s="51"/>
      <c r="HR73" s="51"/>
    </row>
    <row r="74" spans="1:226" s="6" customFormat="1" ht="17.25" customHeight="1">
      <c r="A74" s="76" t="s">
        <v>47</v>
      </c>
      <c r="B74" s="77" t="s">
        <v>55</v>
      </c>
      <c r="C74" s="76" t="s">
        <v>147</v>
      </c>
      <c r="D74" s="76" t="s">
        <v>49</v>
      </c>
      <c r="E74" s="76" t="s">
        <v>25</v>
      </c>
      <c r="F74" s="78">
        <f t="shared" si="3"/>
        <v>4679.1</v>
      </c>
      <c r="G74" s="79">
        <f t="shared" si="1"/>
        <v>4913.055</v>
      </c>
      <c r="H74" s="79">
        <f t="shared" si="2"/>
        <v>5848.875</v>
      </c>
      <c r="I74" s="80"/>
      <c r="J74" s="80"/>
      <c r="K74" s="80"/>
      <c r="L74" s="85">
        <v>5199</v>
      </c>
      <c r="M74" s="82" t="s">
        <v>144</v>
      </c>
      <c r="HP74" s="55"/>
      <c r="HQ74" s="55"/>
      <c r="HR74" s="55"/>
    </row>
    <row r="75" spans="1:226" s="50" customFormat="1" ht="17.25" customHeight="1">
      <c r="A75" s="31" t="s">
        <v>47</v>
      </c>
      <c r="B75" s="43" t="s">
        <v>64</v>
      </c>
      <c r="C75" s="31" t="s">
        <v>148</v>
      </c>
      <c r="D75" s="31" t="s">
        <v>49</v>
      </c>
      <c r="E75" s="31" t="s">
        <v>25</v>
      </c>
      <c r="F75" s="34">
        <f t="shared" si="3"/>
        <v>13338</v>
      </c>
      <c r="G75" s="56">
        <f t="shared" si="1"/>
        <v>14004.900000000001</v>
      </c>
      <c r="H75" s="56">
        <f t="shared" si="2"/>
        <v>16672.5</v>
      </c>
      <c r="I75" s="58"/>
      <c r="J75" s="58"/>
      <c r="K75" s="58"/>
      <c r="L75" s="83">
        <v>14820</v>
      </c>
      <c r="M75" s="84" t="s">
        <v>144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HP75" s="51"/>
      <c r="HQ75" s="51"/>
      <c r="HR75" s="51"/>
    </row>
    <row r="76" spans="1:226" s="6" customFormat="1" ht="17.25" customHeight="1">
      <c r="A76" s="76" t="s">
        <v>47</v>
      </c>
      <c r="B76" s="77" t="s">
        <v>57</v>
      </c>
      <c r="C76" s="76" t="s">
        <v>149</v>
      </c>
      <c r="D76" s="76" t="s">
        <v>49</v>
      </c>
      <c r="E76" s="76" t="s">
        <v>25</v>
      </c>
      <c r="F76" s="78">
        <f t="shared" si="3"/>
        <v>1349.1000000000001</v>
      </c>
      <c r="G76" s="79">
        <f t="shared" si="1"/>
        <v>1416.5550000000003</v>
      </c>
      <c r="H76" s="79">
        <f t="shared" si="2"/>
        <v>1686.3750000000002</v>
      </c>
      <c r="I76" s="80"/>
      <c r="J76" s="80"/>
      <c r="K76" s="80"/>
      <c r="L76" s="85">
        <v>1499</v>
      </c>
      <c r="M76" s="82" t="s">
        <v>144</v>
      </c>
      <c r="HP76" s="55"/>
      <c r="HQ76" s="55"/>
      <c r="HR76" s="55"/>
    </row>
    <row r="77" spans="1:226" s="50" customFormat="1" ht="17.25" customHeight="1">
      <c r="A77" s="31" t="s">
        <v>47</v>
      </c>
      <c r="B77" s="43" t="s">
        <v>150</v>
      </c>
      <c r="C77" s="31" t="s">
        <v>151</v>
      </c>
      <c r="D77" s="31" t="s">
        <v>49</v>
      </c>
      <c r="E77" s="31" t="s">
        <v>25</v>
      </c>
      <c r="F77" s="34">
        <f t="shared" si="3"/>
        <v>175.5</v>
      </c>
      <c r="G77" s="56">
        <f t="shared" si="1"/>
        <v>184.275</v>
      </c>
      <c r="H77" s="56">
        <f t="shared" si="2"/>
        <v>219.375</v>
      </c>
      <c r="I77" s="58"/>
      <c r="J77" s="58"/>
      <c r="K77" s="58"/>
      <c r="L77" s="83">
        <v>195</v>
      </c>
      <c r="M77" s="84" t="s">
        <v>144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HP77" s="51"/>
      <c r="HQ77" s="51"/>
      <c r="HR77" s="51"/>
    </row>
    <row r="78" spans="1:226" s="50" customFormat="1" ht="17.25" customHeight="1">
      <c r="A78" s="76" t="s">
        <v>47</v>
      </c>
      <c r="B78" s="77" t="s">
        <v>61</v>
      </c>
      <c r="C78" s="76" t="s">
        <v>152</v>
      </c>
      <c r="D78" s="76" t="s">
        <v>49</v>
      </c>
      <c r="E78" s="76" t="s">
        <v>25</v>
      </c>
      <c r="F78" s="78">
        <f t="shared" si="3"/>
        <v>7199.1</v>
      </c>
      <c r="G78" s="79">
        <f t="shared" si="1"/>
        <v>7559.055</v>
      </c>
      <c r="H78" s="79">
        <f t="shared" si="2"/>
        <v>8998.875</v>
      </c>
      <c r="I78" s="80"/>
      <c r="J78" s="80"/>
      <c r="K78" s="80"/>
      <c r="L78" s="85">
        <v>7999</v>
      </c>
      <c r="M78" s="82" t="s">
        <v>144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HP78" s="51"/>
      <c r="HQ78" s="51"/>
      <c r="HR78" s="51"/>
    </row>
    <row r="79" spans="1:226" s="50" customFormat="1" ht="17.25" customHeight="1">
      <c r="A79" s="31" t="s">
        <v>47</v>
      </c>
      <c r="B79" s="43" t="s">
        <v>61</v>
      </c>
      <c r="C79" s="31" t="s">
        <v>153</v>
      </c>
      <c r="D79" s="31" t="s">
        <v>49</v>
      </c>
      <c r="E79" s="31" t="s">
        <v>25</v>
      </c>
      <c r="F79" s="34">
        <f t="shared" si="3"/>
        <v>8099.1</v>
      </c>
      <c r="G79" s="56">
        <f t="shared" si="1"/>
        <v>8504.055</v>
      </c>
      <c r="H79" s="56">
        <f t="shared" si="2"/>
        <v>10123.875</v>
      </c>
      <c r="I79" s="58"/>
      <c r="J79" s="58"/>
      <c r="K79" s="58"/>
      <c r="L79" s="83">
        <v>8999</v>
      </c>
      <c r="M79" s="84" t="s">
        <v>144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HP79" s="51"/>
      <c r="HQ79" s="51"/>
      <c r="HR79" s="51"/>
    </row>
    <row r="80" spans="1:226" s="50" customFormat="1" ht="17.25" customHeight="1">
      <c r="A80" s="76" t="s">
        <v>47</v>
      </c>
      <c r="B80" s="77" t="s">
        <v>61</v>
      </c>
      <c r="C80" s="76" t="s">
        <v>154</v>
      </c>
      <c r="D80" s="76" t="s">
        <v>49</v>
      </c>
      <c r="E80" s="76" t="s">
        <v>25</v>
      </c>
      <c r="F80" s="78">
        <f t="shared" si="3"/>
        <v>9899.1</v>
      </c>
      <c r="G80" s="79">
        <f t="shared" si="1"/>
        <v>10394.055</v>
      </c>
      <c r="H80" s="79">
        <f t="shared" si="2"/>
        <v>12373.875</v>
      </c>
      <c r="I80" s="80"/>
      <c r="J80" s="80"/>
      <c r="K80" s="80"/>
      <c r="L80" s="85">
        <v>10999</v>
      </c>
      <c r="M80" s="82" t="s">
        <v>144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HP80" s="51"/>
      <c r="HQ80" s="51"/>
      <c r="HR80" s="51"/>
    </row>
    <row r="81" spans="1:226" s="50" customFormat="1" ht="17.25" customHeight="1">
      <c r="A81" s="31" t="s">
        <v>47</v>
      </c>
      <c r="B81" s="43" t="s">
        <v>61</v>
      </c>
      <c r="C81" s="31" t="s">
        <v>155</v>
      </c>
      <c r="D81" s="31" t="s">
        <v>49</v>
      </c>
      <c r="E81" s="31" t="s">
        <v>25</v>
      </c>
      <c r="F81" s="34">
        <f t="shared" si="3"/>
        <v>14399.1</v>
      </c>
      <c r="G81" s="56">
        <f t="shared" si="1"/>
        <v>15119.055</v>
      </c>
      <c r="H81" s="56">
        <f t="shared" si="2"/>
        <v>17998.875</v>
      </c>
      <c r="I81" s="58"/>
      <c r="J81" s="58"/>
      <c r="K81" s="58"/>
      <c r="L81" s="83">
        <v>15999</v>
      </c>
      <c r="M81" s="84" t="s">
        <v>144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HP81" s="51"/>
      <c r="HQ81" s="51"/>
      <c r="HR81" s="51"/>
    </row>
    <row r="82" spans="1:226" s="6" customFormat="1" ht="17.25" customHeight="1">
      <c r="A82" s="76" t="s">
        <v>47</v>
      </c>
      <c r="B82" s="77" t="s">
        <v>156</v>
      </c>
      <c r="C82" s="76" t="s">
        <v>157</v>
      </c>
      <c r="D82" s="76" t="s">
        <v>143</v>
      </c>
      <c r="E82" s="76" t="s">
        <v>25</v>
      </c>
      <c r="F82" s="78">
        <f t="shared" si="3"/>
        <v>3239.1</v>
      </c>
      <c r="G82" s="79">
        <f t="shared" si="1"/>
        <v>3401.055</v>
      </c>
      <c r="H82" s="79">
        <f t="shared" si="2"/>
        <v>4048.875</v>
      </c>
      <c r="I82" s="80"/>
      <c r="J82" s="80"/>
      <c r="K82" s="80"/>
      <c r="L82" s="85">
        <v>3599</v>
      </c>
      <c r="M82" s="82" t="s">
        <v>144</v>
      </c>
      <c r="HP82" s="55"/>
      <c r="HQ82" s="55"/>
      <c r="HR82" s="55"/>
    </row>
    <row r="83" spans="1:226" s="6" customFormat="1" ht="17.25" customHeight="1">
      <c r="A83" s="31" t="s">
        <v>47</v>
      </c>
      <c r="B83" s="43" t="s">
        <v>158</v>
      </c>
      <c r="C83" s="31" t="s">
        <v>159</v>
      </c>
      <c r="D83" s="31" t="s">
        <v>143</v>
      </c>
      <c r="E83" s="31" t="s">
        <v>25</v>
      </c>
      <c r="F83" s="34">
        <f t="shared" si="3"/>
        <v>359.1</v>
      </c>
      <c r="G83" s="56">
        <f t="shared" si="1"/>
        <v>377.05500000000006</v>
      </c>
      <c r="H83" s="56">
        <f t="shared" si="2"/>
        <v>448.875</v>
      </c>
      <c r="I83" s="58"/>
      <c r="J83" s="58"/>
      <c r="K83" s="58"/>
      <c r="L83" s="83">
        <v>399</v>
      </c>
      <c r="M83" s="84" t="s">
        <v>144</v>
      </c>
      <c r="HP83" s="55"/>
      <c r="HQ83" s="55"/>
      <c r="HR83" s="55"/>
    </row>
    <row r="84" spans="1:226" s="6" customFormat="1" ht="17.25" customHeight="1">
      <c r="A84" s="76" t="s">
        <v>47</v>
      </c>
      <c r="B84" s="77" t="s">
        <v>160</v>
      </c>
      <c r="C84" s="76" t="s">
        <v>161</v>
      </c>
      <c r="D84" s="76" t="s">
        <v>143</v>
      </c>
      <c r="E84" s="76" t="s">
        <v>25</v>
      </c>
      <c r="F84" s="78">
        <f t="shared" si="3"/>
        <v>494.1</v>
      </c>
      <c r="G84" s="79">
        <f t="shared" si="1"/>
        <v>518.8050000000001</v>
      </c>
      <c r="H84" s="79">
        <f t="shared" si="2"/>
        <v>617.625</v>
      </c>
      <c r="I84" s="80"/>
      <c r="J84" s="80"/>
      <c r="K84" s="80"/>
      <c r="L84" s="85">
        <v>549</v>
      </c>
      <c r="M84" s="82" t="s">
        <v>144</v>
      </c>
      <c r="HP84" s="55"/>
      <c r="HQ84" s="55"/>
      <c r="HR84" s="55"/>
    </row>
    <row r="85" spans="1:226" s="6" customFormat="1" ht="17.25" customHeight="1">
      <c r="A85" s="31" t="s">
        <v>47</v>
      </c>
      <c r="B85" s="43" t="s">
        <v>162</v>
      </c>
      <c r="C85" s="31" t="s">
        <v>163</v>
      </c>
      <c r="D85" s="31" t="s">
        <v>143</v>
      </c>
      <c r="E85" s="31" t="s">
        <v>117</v>
      </c>
      <c r="F85" s="34">
        <f t="shared" si="3"/>
        <v>2699.1</v>
      </c>
      <c r="G85" s="56">
        <f t="shared" si="1"/>
        <v>2834.055</v>
      </c>
      <c r="H85" s="56">
        <f t="shared" si="2"/>
        <v>3373.875</v>
      </c>
      <c r="I85" s="58"/>
      <c r="J85" s="58"/>
      <c r="K85" s="58"/>
      <c r="L85" s="83">
        <v>2999</v>
      </c>
      <c r="M85" s="84" t="s">
        <v>144</v>
      </c>
      <c r="HP85" s="55"/>
      <c r="HQ85" s="55"/>
      <c r="HR85" s="55"/>
    </row>
    <row r="86" spans="1:226" s="50" customFormat="1" ht="17.25" customHeight="1">
      <c r="A86" s="76" t="s">
        <v>47</v>
      </c>
      <c r="B86" s="77" t="s">
        <v>51</v>
      </c>
      <c r="C86" s="76" t="s">
        <v>164</v>
      </c>
      <c r="D86" s="76" t="s">
        <v>49</v>
      </c>
      <c r="E86" s="76" t="s">
        <v>25</v>
      </c>
      <c r="F86" s="78">
        <f t="shared" si="3"/>
        <v>2660.4</v>
      </c>
      <c r="G86" s="79">
        <f t="shared" si="1"/>
        <v>2793.42</v>
      </c>
      <c r="H86" s="79">
        <f t="shared" si="2"/>
        <v>3325.5</v>
      </c>
      <c r="I86" s="80"/>
      <c r="J86" s="80"/>
      <c r="K86" s="80"/>
      <c r="L86" s="85">
        <v>2956</v>
      </c>
      <c r="M86" s="82" t="s">
        <v>144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HP86" s="51"/>
      <c r="HQ86" s="51"/>
      <c r="HR86" s="51"/>
    </row>
    <row r="87" spans="1:226" s="50" customFormat="1" ht="17.25" customHeight="1">
      <c r="A87" s="31" t="s">
        <v>47</v>
      </c>
      <c r="B87" s="43" t="s">
        <v>165</v>
      </c>
      <c r="C87" s="31" t="s">
        <v>166</v>
      </c>
      <c r="D87" s="31" t="s">
        <v>49</v>
      </c>
      <c r="E87" s="31" t="s">
        <v>25</v>
      </c>
      <c r="F87" s="34">
        <f t="shared" si="3"/>
        <v>539.1</v>
      </c>
      <c r="G87" s="56">
        <f t="shared" si="1"/>
        <v>566.0550000000001</v>
      </c>
      <c r="H87" s="56">
        <f t="shared" si="2"/>
        <v>673.875</v>
      </c>
      <c r="I87" s="58"/>
      <c r="J87" s="58"/>
      <c r="K87" s="58"/>
      <c r="L87" s="83">
        <v>599</v>
      </c>
      <c r="M87" s="84" t="s">
        <v>144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HP87" s="51"/>
      <c r="HQ87" s="51"/>
      <c r="HR87" s="51"/>
    </row>
    <row r="88" spans="1:226" s="50" customFormat="1" ht="17.25" customHeight="1">
      <c r="A88" s="76" t="s">
        <v>47</v>
      </c>
      <c r="B88" s="77" t="s">
        <v>167</v>
      </c>
      <c r="C88" s="76" t="s">
        <v>168</v>
      </c>
      <c r="D88" s="76" t="s">
        <v>143</v>
      </c>
      <c r="E88" s="76" t="s">
        <v>25</v>
      </c>
      <c r="F88" s="78">
        <f t="shared" si="3"/>
        <v>900</v>
      </c>
      <c r="G88" s="79">
        <f t="shared" si="1"/>
        <v>945</v>
      </c>
      <c r="H88" s="79">
        <f t="shared" si="2"/>
        <v>1125</v>
      </c>
      <c r="I88" s="80"/>
      <c r="J88" s="80"/>
      <c r="K88" s="80"/>
      <c r="L88" s="85">
        <v>1000</v>
      </c>
      <c r="M88" s="82" t="s">
        <v>144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HP88" s="51"/>
      <c r="HQ88" s="51"/>
      <c r="HR88" s="51"/>
    </row>
    <row r="89" spans="1:226" s="50" customFormat="1" ht="17.25" customHeight="1">
      <c r="A89" s="31" t="s">
        <v>47</v>
      </c>
      <c r="B89" s="43" t="s">
        <v>169</v>
      </c>
      <c r="C89" s="31" t="s">
        <v>170</v>
      </c>
      <c r="D89" s="31" t="s">
        <v>143</v>
      </c>
      <c r="E89" s="31" t="s">
        <v>25</v>
      </c>
      <c r="F89" s="34">
        <f t="shared" si="3"/>
        <v>1799.1000000000001</v>
      </c>
      <c r="G89" s="56">
        <f t="shared" si="1"/>
        <v>1889.0550000000003</v>
      </c>
      <c r="H89" s="56">
        <f t="shared" si="2"/>
        <v>2248.875</v>
      </c>
      <c r="I89" s="58"/>
      <c r="J89" s="58"/>
      <c r="K89" s="58"/>
      <c r="L89" s="83">
        <v>1999</v>
      </c>
      <c r="M89" s="84" t="s">
        <v>144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HP89" s="51"/>
      <c r="HQ89" s="51"/>
      <c r="HR89" s="51"/>
    </row>
    <row r="90" spans="1:226" s="50" customFormat="1" ht="17.25" customHeight="1">
      <c r="A90" s="76" t="s">
        <v>47</v>
      </c>
      <c r="B90" s="77" t="s">
        <v>171</v>
      </c>
      <c r="C90" s="76" t="s">
        <v>172</v>
      </c>
      <c r="D90" s="76" t="s">
        <v>143</v>
      </c>
      <c r="E90" s="76" t="s">
        <v>25</v>
      </c>
      <c r="F90" s="78">
        <f t="shared" si="3"/>
        <v>2699.1</v>
      </c>
      <c r="G90" s="79">
        <f t="shared" si="1"/>
        <v>2834.055</v>
      </c>
      <c r="H90" s="79">
        <f t="shared" si="2"/>
        <v>3373.875</v>
      </c>
      <c r="I90" s="80"/>
      <c r="J90" s="80"/>
      <c r="K90" s="80"/>
      <c r="L90" s="85">
        <v>2999</v>
      </c>
      <c r="M90" s="82" t="s">
        <v>144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HP90" s="51"/>
      <c r="HQ90" s="51"/>
      <c r="HR90" s="51"/>
    </row>
    <row r="91" spans="1:226" s="6" customFormat="1" ht="17.25" customHeight="1">
      <c r="A91" s="31" t="s">
        <v>47</v>
      </c>
      <c r="B91" s="43" t="s">
        <v>171</v>
      </c>
      <c r="C91" s="31" t="s">
        <v>173</v>
      </c>
      <c r="D91" s="31" t="s">
        <v>174</v>
      </c>
      <c r="E91" s="31" t="s">
        <v>25</v>
      </c>
      <c r="F91" s="34">
        <v>9692.325</v>
      </c>
      <c r="G91" s="56">
        <v>10176.941250000002</v>
      </c>
      <c r="H91" s="56">
        <v>12115.40625</v>
      </c>
      <c r="I91" s="58"/>
      <c r="J91" s="58"/>
      <c r="K91" s="58"/>
      <c r="L91" s="83">
        <v>7900</v>
      </c>
      <c r="M91" s="84" t="s">
        <v>144</v>
      </c>
      <c r="HP91" s="55"/>
      <c r="HQ91" s="55"/>
      <c r="HR91" s="55"/>
    </row>
    <row r="92" spans="1:226" s="50" customFormat="1" ht="17.25" customHeight="1">
      <c r="A92" s="76" t="s">
        <v>47</v>
      </c>
      <c r="B92" s="77" t="s">
        <v>175</v>
      </c>
      <c r="C92" s="76" t="s">
        <v>176</v>
      </c>
      <c r="D92" s="76" t="s">
        <v>174</v>
      </c>
      <c r="E92" s="76" t="s">
        <v>25</v>
      </c>
      <c r="F92" s="78">
        <f aca="true" t="shared" si="4" ref="F92:F96">L92*0.9</f>
        <v>766.8000000000001</v>
      </c>
      <c r="G92" s="79">
        <f aca="true" t="shared" si="5" ref="G92:G114">F92*1.05</f>
        <v>805.1400000000001</v>
      </c>
      <c r="H92" s="79">
        <f aca="true" t="shared" si="6" ref="H92:H114">F92*1.25</f>
        <v>958.5000000000001</v>
      </c>
      <c r="I92" s="80"/>
      <c r="J92" s="80"/>
      <c r="K92" s="80"/>
      <c r="L92" s="85">
        <v>852</v>
      </c>
      <c r="M92" s="82" t="s">
        <v>144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HP92" s="51"/>
      <c r="HQ92" s="51"/>
      <c r="HR92" s="51"/>
    </row>
    <row r="93" spans="1:226" s="50" customFormat="1" ht="17.25" customHeight="1">
      <c r="A93" s="31" t="s">
        <v>47</v>
      </c>
      <c r="B93" s="43" t="s">
        <v>120</v>
      </c>
      <c r="C93" s="31" t="s">
        <v>177</v>
      </c>
      <c r="D93" s="31" t="s">
        <v>143</v>
      </c>
      <c r="E93" s="31" t="s">
        <v>25</v>
      </c>
      <c r="F93" s="34">
        <f t="shared" si="4"/>
        <v>644.4</v>
      </c>
      <c r="G93" s="56">
        <f t="shared" si="5"/>
        <v>676.62</v>
      </c>
      <c r="H93" s="56">
        <f t="shared" si="6"/>
        <v>805.5</v>
      </c>
      <c r="I93" s="58"/>
      <c r="J93" s="58"/>
      <c r="K93" s="58"/>
      <c r="L93" s="83">
        <v>716</v>
      </c>
      <c r="M93" s="84" t="s">
        <v>144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HP93" s="51"/>
      <c r="HQ93" s="51"/>
      <c r="HR93" s="51"/>
    </row>
    <row r="94" spans="1:226" s="50" customFormat="1" ht="17.25" customHeight="1">
      <c r="A94" s="76" t="s">
        <v>47</v>
      </c>
      <c r="B94" s="77" t="s">
        <v>178</v>
      </c>
      <c r="C94" s="76" t="s">
        <v>179</v>
      </c>
      <c r="D94" s="76" t="s">
        <v>174</v>
      </c>
      <c r="E94" s="76" t="s">
        <v>25</v>
      </c>
      <c r="F94" s="78">
        <f t="shared" si="4"/>
        <v>368.1</v>
      </c>
      <c r="G94" s="79">
        <f t="shared" si="5"/>
        <v>386.50500000000005</v>
      </c>
      <c r="H94" s="79">
        <f t="shared" si="6"/>
        <v>460.125</v>
      </c>
      <c r="I94" s="80"/>
      <c r="J94" s="80"/>
      <c r="K94" s="80"/>
      <c r="L94" s="85">
        <v>409</v>
      </c>
      <c r="M94" s="82" t="s">
        <v>144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HP94" s="51"/>
      <c r="HQ94" s="51"/>
      <c r="HR94" s="51"/>
    </row>
    <row r="95" spans="1:226" s="50" customFormat="1" ht="17.25" customHeight="1">
      <c r="A95" s="31" t="s">
        <v>47</v>
      </c>
      <c r="B95" s="43" t="s">
        <v>178</v>
      </c>
      <c r="C95" s="31" t="s">
        <v>180</v>
      </c>
      <c r="D95" s="31" t="s">
        <v>174</v>
      </c>
      <c r="E95" s="31" t="s">
        <v>25</v>
      </c>
      <c r="F95" s="34">
        <f t="shared" si="4"/>
        <v>368.1</v>
      </c>
      <c r="G95" s="56">
        <f t="shared" si="5"/>
        <v>386.50500000000005</v>
      </c>
      <c r="H95" s="56">
        <f t="shared" si="6"/>
        <v>460.125</v>
      </c>
      <c r="I95" s="58"/>
      <c r="J95" s="58"/>
      <c r="K95" s="58"/>
      <c r="L95" s="83">
        <v>409</v>
      </c>
      <c r="M95" s="84" t="s">
        <v>144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HP95" s="51"/>
      <c r="HQ95" s="51"/>
      <c r="HR95" s="51"/>
    </row>
    <row r="96" spans="1:226" s="50" customFormat="1" ht="17.25" customHeight="1">
      <c r="A96" s="76" t="s">
        <v>47</v>
      </c>
      <c r="B96" s="77" t="s">
        <v>181</v>
      </c>
      <c r="C96" s="76" t="s">
        <v>182</v>
      </c>
      <c r="D96" s="76" t="s">
        <v>174</v>
      </c>
      <c r="E96" s="76" t="s">
        <v>25</v>
      </c>
      <c r="F96" s="78">
        <f t="shared" si="4"/>
        <v>6004.8</v>
      </c>
      <c r="G96" s="79">
        <f t="shared" si="5"/>
        <v>6305.040000000001</v>
      </c>
      <c r="H96" s="79">
        <f t="shared" si="6"/>
        <v>7506</v>
      </c>
      <c r="I96" s="80"/>
      <c r="J96" s="80"/>
      <c r="K96" s="80"/>
      <c r="L96" s="85">
        <v>6672</v>
      </c>
      <c r="M96" s="82" t="s">
        <v>144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HP96" s="51"/>
      <c r="HQ96" s="51"/>
      <c r="HR96" s="51"/>
    </row>
    <row r="97" spans="1:226" s="6" customFormat="1" ht="17.25" customHeight="1">
      <c r="A97" s="31" t="s">
        <v>47</v>
      </c>
      <c r="B97" s="43" t="s">
        <v>51</v>
      </c>
      <c r="C97" s="31" t="s">
        <v>183</v>
      </c>
      <c r="D97" s="31" t="s">
        <v>49</v>
      </c>
      <c r="E97" s="31" t="s">
        <v>25</v>
      </c>
      <c r="F97" s="34">
        <f aca="true" t="shared" si="7" ref="F97:F99">K97*0.9</f>
        <v>28028.7</v>
      </c>
      <c r="G97" s="56">
        <f t="shared" si="5"/>
        <v>29430.135000000002</v>
      </c>
      <c r="H97" s="56">
        <f t="shared" si="6"/>
        <v>35035.875</v>
      </c>
      <c r="I97" s="58">
        <v>41524</v>
      </c>
      <c r="J97" s="58">
        <v>25</v>
      </c>
      <c r="K97" s="58">
        <f aca="true" t="shared" si="8" ref="K97:K99">I97-I97*25/100</f>
        <v>31143</v>
      </c>
      <c r="L97" s="83"/>
      <c r="M97" s="84" t="s">
        <v>144</v>
      </c>
      <c r="HP97" s="55"/>
      <c r="HQ97" s="55"/>
      <c r="HR97" s="55"/>
    </row>
    <row r="98" spans="1:226" s="6" customFormat="1" ht="17.25" customHeight="1">
      <c r="A98" s="76" t="s">
        <v>47</v>
      </c>
      <c r="B98" s="77" t="s">
        <v>184</v>
      </c>
      <c r="C98" s="76" t="s">
        <v>185</v>
      </c>
      <c r="D98" s="76" t="s">
        <v>49</v>
      </c>
      <c r="E98" s="76" t="s">
        <v>25</v>
      </c>
      <c r="F98" s="78">
        <f t="shared" si="7"/>
        <v>17397.45</v>
      </c>
      <c r="G98" s="79">
        <f t="shared" si="5"/>
        <v>18267.322500000002</v>
      </c>
      <c r="H98" s="79">
        <f t="shared" si="6"/>
        <v>21746.8125</v>
      </c>
      <c r="I98" s="80">
        <v>25774</v>
      </c>
      <c r="J98" s="80">
        <v>25</v>
      </c>
      <c r="K98" s="80">
        <f t="shared" si="8"/>
        <v>19330.5</v>
      </c>
      <c r="L98" s="86"/>
      <c r="M98" s="82" t="s">
        <v>144</v>
      </c>
      <c r="HP98" s="55"/>
      <c r="HQ98" s="55"/>
      <c r="HR98" s="55"/>
    </row>
    <row r="99" spans="1:13" s="6" customFormat="1" ht="17.25" customHeight="1">
      <c r="A99" s="31" t="s">
        <v>47</v>
      </c>
      <c r="B99" s="43" t="s">
        <v>184</v>
      </c>
      <c r="C99" s="31" t="s">
        <v>186</v>
      </c>
      <c r="D99" s="31" t="s">
        <v>49</v>
      </c>
      <c r="E99" s="31" t="s">
        <v>25</v>
      </c>
      <c r="F99" s="34">
        <f t="shared" si="7"/>
        <v>20920.275</v>
      </c>
      <c r="G99" s="56">
        <f t="shared" si="5"/>
        <v>21966.288750000003</v>
      </c>
      <c r="H99" s="56">
        <f t="shared" si="6"/>
        <v>26150.34375</v>
      </c>
      <c r="I99" s="58">
        <v>30993</v>
      </c>
      <c r="J99" s="58">
        <v>25</v>
      </c>
      <c r="K99" s="58">
        <f t="shared" si="8"/>
        <v>23244.75</v>
      </c>
      <c r="L99" s="45"/>
      <c r="M99" s="84" t="s">
        <v>144</v>
      </c>
    </row>
    <row r="100" spans="1:226" s="50" customFormat="1" ht="17.25" customHeight="1">
      <c r="A100" s="76" t="s">
        <v>47</v>
      </c>
      <c r="B100" s="77" t="s">
        <v>22</v>
      </c>
      <c r="C100" s="76" t="s">
        <v>187</v>
      </c>
      <c r="D100" s="76" t="s">
        <v>49</v>
      </c>
      <c r="E100" s="76" t="s">
        <v>25</v>
      </c>
      <c r="F100" s="78">
        <f>L100*0.9</f>
        <v>19289.7</v>
      </c>
      <c r="G100" s="79">
        <f t="shared" si="5"/>
        <v>20254.185</v>
      </c>
      <c r="H100" s="79">
        <f t="shared" si="6"/>
        <v>24112.125</v>
      </c>
      <c r="I100" s="80"/>
      <c r="J100" s="80"/>
      <c r="K100" s="80"/>
      <c r="L100" s="85">
        <v>21433</v>
      </c>
      <c r="M100" s="82" t="s">
        <v>144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HP100" s="51"/>
      <c r="HQ100" s="51"/>
      <c r="HR100" s="51"/>
    </row>
    <row r="101" spans="1:226" s="6" customFormat="1" ht="17.25" customHeight="1">
      <c r="A101" s="31" t="s">
        <v>47</v>
      </c>
      <c r="B101" s="43" t="s">
        <v>28</v>
      </c>
      <c r="C101" s="31" t="s">
        <v>188</v>
      </c>
      <c r="D101" s="31" t="s">
        <v>49</v>
      </c>
      <c r="E101" s="31" t="s">
        <v>25</v>
      </c>
      <c r="F101" s="34">
        <f aca="true" t="shared" si="9" ref="F101:F103">K101*0.9</f>
        <v>10632.6</v>
      </c>
      <c r="G101" s="56">
        <f t="shared" si="5"/>
        <v>11164.230000000001</v>
      </c>
      <c r="H101" s="56">
        <f t="shared" si="6"/>
        <v>13290.75</v>
      </c>
      <c r="I101" s="58">
        <v>15752</v>
      </c>
      <c r="J101" s="58">
        <v>25</v>
      </c>
      <c r="K101" s="58">
        <f aca="true" t="shared" si="10" ref="K101:K103">I101-I101*25/100</f>
        <v>11814</v>
      </c>
      <c r="L101" s="45"/>
      <c r="M101" s="84" t="s">
        <v>144</v>
      </c>
      <c r="HP101" s="55"/>
      <c r="HQ101" s="55"/>
      <c r="HR101" s="55"/>
    </row>
    <row r="102" spans="1:226" s="6" customFormat="1" ht="17.25" customHeight="1">
      <c r="A102" s="76" t="s">
        <v>47</v>
      </c>
      <c r="B102" s="87" t="s">
        <v>189</v>
      </c>
      <c r="C102" s="76" t="s">
        <v>190</v>
      </c>
      <c r="D102" s="76" t="s">
        <v>49</v>
      </c>
      <c r="E102" s="76" t="s">
        <v>25</v>
      </c>
      <c r="F102" s="78">
        <f t="shared" si="9"/>
        <v>8442.225</v>
      </c>
      <c r="G102" s="79">
        <f t="shared" si="5"/>
        <v>8864.33625</v>
      </c>
      <c r="H102" s="79">
        <f t="shared" si="6"/>
        <v>10552.78125</v>
      </c>
      <c r="I102" s="80">
        <v>12507</v>
      </c>
      <c r="J102" s="80">
        <v>25</v>
      </c>
      <c r="K102" s="80">
        <f t="shared" si="10"/>
        <v>9380.25</v>
      </c>
      <c r="L102" s="86"/>
      <c r="M102" s="82" t="s">
        <v>144</v>
      </c>
      <c r="HP102" s="55"/>
      <c r="HQ102" s="55"/>
      <c r="HR102" s="55"/>
    </row>
    <row r="103" spans="1:226" s="6" customFormat="1" ht="17.25" customHeight="1">
      <c r="A103" s="31" t="s">
        <v>47</v>
      </c>
      <c r="B103" s="43" t="s">
        <v>191</v>
      </c>
      <c r="C103" s="31" t="s">
        <v>192</v>
      </c>
      <c r="D103" s="31" t="s">
        <v>49</v>
      </c>
      <c r="E103" s="31" t="s">
        <v>25</v>
      </c>
      <c r="F103" s="34">
        <f t="shared" si="9"/>
        <v>5690.925</v>
      </c>
      <c r="G103" s="56">
        <f t="shared" si="5"/>
        <v>5975.4712500000005</v>
      </c>
      <c r="H103" s="56">
        <f t="shared" si="6"/>
        <v>7113.65625</v>
      </c>
      <c r="I103" s="58">
        <v>8431</v>
      </c>
      <c r="J103" s="58">
        <v>25</v>
      </c>
      <c r="K103" s="58">
        <f t="shared" si="10"/>
        <v>6323.25</v>
      </c>
      <c r="L103" s="45"/>
      <c r="M103" s="84" t="s">
        <v>144</v>
      </c>
      <c r="HP103" s="55"/>
      <c r="HQ103" s="55"/>
      <c r="HR103" s="55"/>
    </row>
    <row r="104" spans="1:226" s="6" customFormat="1" ht="17.25" customHeight="1">
      <c r="A104" s="76" t="s">
        <v>47</v>
      </c>
      <c r="B104" s="77" t="s">
        <v>193</v>
      </c>
      <c r="C104" s="76" t="s">
        <v>194</v>
      </c>
      <c r="D104" s="76" t="s">
        <v>49</v>
      </c>
      <c r="E104" s="76" t="s">
        <v>25</v>
      </c>
      <c r="F104" s="78">
        <f>L104*0.9</f>
        <v>1800</v>
      </c>
      <c r="G104" s="79">
        <f t="shared" si="5"/>
        <v>1890</v>
      </c>
      <c r="H104" s="79">
        <f t="shared" si="6"/>
        <v>2250</v>
      </c>
      <c r="I104" s="80"/>
      <c r="J104" s="80"/>
      <c r="K104" s="80"/>
      <c r="L104" s="85">
        <v>2000</v>
      </c>
      <c r="M104" s="82" t="s">
        <v>144</v>
      </c>
      <c r="HP104" s="55"/>
      <c r="HQ104" s="55"/>
      <c r="HR104" s="55"/>
    </row>
    <row r="105" spans="1:226" s="6" customFormat="1" ht="17.25" customHeight="1">
      <c r="A105" s="31" t="s">
        <v>47</v>
      </c>
      <c r="B105" s="43" t="s">
        <v>28</v>
      </c>
      <c r="C105" s="31" t="s">
        <v>195</v>
      </c>
      <c r="D105" s="31" t="s">
        <v>49</v>
      </c>
      <c r="E105" s="31" t="s">
        <v>25</v>
      </c>
      <c r="F105" s="34">
        <f aca="true" t="shared" si="11" ref="F105:F107">K105*0.9</f>
        <v>18674.08987499996</v>
      </c>
      <c r="G105" s="56">
        <f t="shared" si="5"/>
        <v>19607.79436874996</v>
      </c>
      <c r="H105" s="56">
        <f t="shared" si="6"/>
        <v>23342.612343749952</v>
      </c>
      <c r="I105" s="58">
        <v>27665.318333333274</v>
      </c>
      <c r="J105" s="58">
        <v>25</v>
      </c>
      <c r="K105" s="58">
        <f aca="true" t="shared" si="12" ref="K105:K107">I105-I105*25/100</f>
        <v>20748.988749999957</v>
      </c>
      <c r="L105" s="45"/>
      <c r="M105" s="84" t="s">
        <v>144</v>
      </c>
      <c r="HP105" s="55"/>
      <c r="HQ105" s="55"/>
      <c r="HR105" s="55"/>
    </row>
    <row r="106" spans="1:226" s="6" customFormat="1" ht="17.25" customHeight="1">
      <c r="A106" s="76" t="s">
        <v>47</v>
      </c>
      <c r="B106" s="77" t="s">
        <v>102</v>
      </c>
      <c r="C106" s="76" t="s">
        <v>196</v>
      </c>
      <c r="D106" s="76" t="s">
        <v>49</v>
      </c>
      <c r="E106" s="76" t="s">
        <v>25</v>
      </c>
      <c r="F106" s="78">
        <f t="shared" si="11"/>
        <v>2277.4893749999997</v>
      </c>
      <c r="G106" s="79">
        <f t="shared" si="5"/>
        <v>2391.36384375</v>
      </c>
      <c r="H106" s="79">
        <f t="shared" si="6"/>
        <v>2846.8617187499995</v>
      </c>
      <c r="I106" s="80">
        <v>3374.0583333333325</v>
      </c>
      <c r="J106" s="80">
        <v>25</v>
      </c>
      <c r="K106" s="80">
        <f t="shared" si="12"/>
        <v>2530.5437499999994</v>
      </c>
      <c r="L106" s="86"/>
      <c r="M106" s="82" t="s">
        <v>144</v>
      </c>
      <c r="HP106" s="55"/>
      <c r="HQ106" s="55"/>
      <c r="HR106" s="55"/>
    </row>
    <row r="107" spans="1:13" s="6" customFormat="1" ht="17.25" customHeight="1">
      <c r="A107" s="31" t="s">
        <v>47</v>
      </c>
      <c r="B107" s="43" t="s">
        <v>102</v>
      </c>
      <c r="C107" s="31" t="s">
        <v>197</v>
      </c>
      <c r="D107" s="31" t="s">
        <v>49</v>
      </c>
      <c r="E107" s="31" t="s">
        <v>25</v>
      </c>
      <c r="F107" s="34">
        <f t="shared" si="11"/>
        <v>4033.220625</v>
      </c>
      <c r="G107" s="56">
        <f t="shared" si="5"/>
        <v>4234.88165625</v>
      </c>
      <c r="H107" s="56">
        <f t="shared" si="6"/>
        <v>5041.52578125</v>
      </c>
      <c r="I107" s="58">
        <v>5975.141666666666</v>
      </c>
      <c r="J107" s="58">
        <v>25</v>
      </c>
      <c r="K107" s="58">
        <f t="shared" si="12"/>
        <v>4481.35625</v>
      </c>
      <c r="L107" s="45"/>
      <c r="M107" s="84" t="s">
        <v>144</v>
      </c>
    </row>
    <row r="108" spans="1:226" s="6" customFormat="1" ht="17.25" customHeight="1">
      <c r="A108" s="76" t="s">
        <v>47</v>
      </c>
      <c r="B108" s="77" t="s">
        <v>193</v>
      </c>
      <c r="C108" s="76" t="s">
        <v>198</v>
      </c>
      <c r="D108" s="76" t="s">
        <v>49</v>
      </c>
      <c r="E108" s="76" t="s">
        <v>25</v>
      </c>
      <c r="F108" s="78">
        <f aca="true" t="shared" si="13" ref="F108:F111">L108*0.9</f>
        <v>2250</v>
      </c>
      <c r="G108" s="79">
        <f t="shared" si="5"/>
        <v>2362.5</v>
      </c>
      <c r="H108" s="79">
        <f t="shared" si="6"/>
        <v>2812.5</v>
      </c>
      <c r="I108" s="80"/>
      <c r="J108" s="80"/>
      <c r="K108" s="80"/>
      <c r="L108" s="85">
        <v>2500</v>
      </c>
      <c r="M108" s="82" t="s">
        <v>144</v>
      </c>
      <c r="HP108" s="55"/>
      <c r="HQ108" s="55"/>
      <c r="HR108" s="55"/>
    </row>
    <row r="109" spans="1:13" s="6" customFormat="1" ht="17.25" customHeight="1">
      <c r="A109" s="31" t="s">
        <v>47</v>
      </c>
      <c r="B109" s="43" t="s">
        <v>199</v>
      </c>
      <c r="C109" s="31" t="s">
        <v>182</v>
      </c>
      <c r="D109" s="31" t="s">
        <v>200</v>
      </c>
      <c r="E109" s="31" t="s">
        <v>25</v>
      </c>
      <c r="F109" s="34">
        <f t="shared" si="13"/>
        <v>6004.8</v>
      </c>
      <c r="G109" s="56">
        <f t="shared" si="5"/>
        <v>6305.040000000001</v>
      </c>
      <c r="H109" s="56">
        <f t="shared" si="6"/>
        <v>7506</v>
      </c>
      <c r="I109" s="58"/>
      <c r="J109" s="58"/>
      <c r="K109" s="58"/>
      <c r="L109" s="83">
        <v>6672</v>
      </c>
      <c r="M109" s="84" t="s">
        <v>144</v>
      </c>
    </row>
    <row r="110" spans="1:13" s="6" customFormat="1" ht="17.25" customHeight="1">
      <c r="A110" s="76" t="s">
        <v>47</v>
      </c>
      <c r="B110" s="77" t="s">
        <v>201</v>
      </c>
      <c r="C110" s="76" t="s">
        <v>202</v>
      </c>
      <c r="D110" s="76" t="s">
        <v>49</v>
      </c>
      <c r="E110" s="76" t="s">
        <v>117</v>
      </c>
      <c r="F110" s="78">
        <f t="shared" si="13"/>
        <v>80999.1</v>
      </c>
      <c r="G110" s="79">
        <f t="shared" si="5"/>
        <v>85049.05500000001</v>
      </c>
      <c r="H110" s="79">
        <f t="shared" si="6"/>
        <v>101248.875</v>
      </c>
      <c r="I110" s="80"/>
      <c r="J110" s="80"/>
      <c r="K110" s="80"/>
      <c r="L110" s="85">
        <v>89999</v>
      </c>
      <c r="M110" s="82" t="s">
        <v>144</v>
      </c>
    </row>
    <row r="111" spans="1:13" s="6" customFormat="1" ht="17.25" customHeight="1">
      <c r="A111" s="31" t="s">
        <v>47</v>
      </c>
      <c r="B111" s="43" t="s">
        <v>201</v>
      </c>
      <c r="C111" s="31" t="s">
        <v>203</v>
      </c>
      <c r="D111" s="31" t="s">
        <v>49</v>
      </c>
      <c r="E111" s="31" t="s">
        <v>117</v>
      </c>
      <c r="F111" s="34">
        <f t="shared" si="13"/>
        <v>58499.1</v>
      </c>
      <c r="G111" s="56">
        <f t="shared" si="5"/>
        <v>61424.055</v>
      </c>
      <c r="H111" s="56">
        <f t="shared" si="6"/>
        <v>73123.875</v>
      </c>
      <c r="I111" s="58"/>
      <c r="J111" s="58"/>
      <c r="K111" s="58"/>
      <c r="L111" s="83">
        <v>64999</v>
      </c>
      <c r="M111" s="84" t="s">
        <v>144</v>
      </c>
    </row>
    <row r="112" spans="1:226" s="50" customFormat="1" ht="17.25" customHeight="1">
      <c r="A112" s="76" t="s">
        <v>47</v>
      </c>
      <c r="B112" s="77" t="s">
        <v>204</v>
      </c>
      <c r="C112" s="76" t="s">
        <v>205</v>
      </c>
      <c r="D112" s="76" t="s">
        <v>49</v>
      </c>
      <c r="E112" s="76" t="s">
        <v>25</v>
      </c>
      <c r="F112" s="78">
        <f>I112*0.9</f>
        <v>7199.1</v>
      </c>
      <c r="G112" s="79">
        <f t="shared" si="5"/>
        <v>7559.055</v>
      </c>
      <c r="H112" s="79">
        <f t="shared" si="6"/>
        <v>8998.875</v>
      </c>
      <c r="I112" s="80">
        <v>7999</v>
      </c>
      <c r="J112" s="80"/>
      <c r="K112" s="80"/>
      <c r="L112" s="85"/>
      <c r="M112" s="82" t="s">
        <v>144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HP112" s="51"/>
      <c r="HQ112" s="51"/>
      <c r="HR112" s="51"/>
    </row>
    <row r="113" spans="1:226" s="50" customFormat="1" ht="17.25" customHeight="1">
      <c r="A113" s="31" t="s">
        <v>206</v>
      </c>
      <c r="B113" s="43" t="s">
        <v>207</v>
      </c>
      <c r="C113" s="31" t="s">
        <v>208</v>
      </c>
      <c r="D113" s="31" t="s">
        <v>209</v>
      </c>
      <c r="E113" s="31" t="s">
        <v>25</v>
      </c>
      <c r="F113" s="34">
        <v>34649</v>
      </c>
      <c r="G113" s="56">
        <f t="shared" si="5"/>
        <v>36381.450000000004</v>
      </c>
      <c r="H113" s="56">
        <f t="shared" si="6"/>
        <v>43311.25</v>
      </c>
      <c r="I113" s="58">
        <v>55000</v>
      </c>
      <c r="J113" s="58"/>
      <c r="K113" s="58">
        <v>41250</v>
      </c>
      <c r="L113" s="83"/>
      <c r="M113" s="84" t="s">
        <v>144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HP113" s="51"/>
      <c r="HQ113" s="51"/>
      <c r="HR113" s="51"/>
    </row>
    <row r="114" spans="1:226" s="50" customFormat="1" ht="17.25" customHeight="1">
      <c r="A114" s="76" t="s">
        <v>206</v>
      </c>
      <c r="B114" s="77" t="s">
        <v>207</v>
      </c>
      <c r="C114" s="76" t="s">
        <v>210</v>
      </c>
      <c r="D114" s="76" t="s">
        <v>211</v>
      </c>
      <c r="E114" s="76" t="s">
        <v>25</v>
      </c>
      <c r="F114" s="78">
        <v>34649</v>
      </c>
      <c r="G114" s="79">
        <f t="shared" si="5"/>
        <v>36381.450000000004</v>
      </c>
      <c r="H114" s="79">
        <f t="shared" si="6"/>
        <v>43311.25</v>
      </c>
      <c r="I114" s="80">
        <v>55000</v>
      </c>
      <c r="J114" s="80"/>
      <c r="K114" s="80">
        <v>41250</v>
      </c>
      <c r="L114" s="85"/>
      <c r="M114" s="82" t="s">
        <v>144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HP114" s="51"/>
      <c r="HQ114" s="51"/>
      <c r="HR114" s="51"/>
    </row>
    <row r="115" spans="1:226" s="6" customFormat="1" ht="17.25" customHeight="1">
      <c r="A115" s="88" t="s">
        <v>206</v>
      </c>
      <c r="B115" s="89" t="s">
        <v>212</v>
      </c>
      <c r="C115" s="90" t="s">
        <v>213</v>
      </c>
      <c r="D115" s="90"/>
      <c r="E115" s="88" t="s">
        <v>25</v>
      </c>
      <c r="F115" s="34">
        <v>7971</v>
      </c>
      <c r="G115" s="56">
        <v>8352.15</v>
      </c>
      <c r="H115" s="56">
        <v>9888</v>
      </c>
      <c r="I115" s="58">
        <v>9888</v>
      </c>
      <c r="J115" s="58"/>
      <c r="K115" s="58"/>
      <c r="L115" s="91"/>
      <c r="M115" s="84" t="s">
        <v>144</v>
      </c>
      <c r="HP115" s="55"/>
      <c r="HQ115" s="55"/>
      <c r="HR115" s="55"/>
    </row>
    <row r="116" spans="1:226" s="50" customFormat="1" ht="17.25" customHeight="1">
      <c r="A116" s="76" t="s">
        <v>206</v>
      </c>
      <c r="B116" s="77" t="s">
        <v>214</v>
      </c>
      <c r="C116" s="76" t="s">
        <v>215</v>
      </c>
      <c r="D116" s="76" t="s">
        <v>209</v>
      </c>
      <c r="E116" s="76" t="s">
        <v>25</v>
      </c>
      <c r="F116" s="78">
        <v>37799</v>
      </c>
      <c r="G116" s="79">
        <f aca="true" t="shared" si="14" ref="G116:G117">F116*1.05</f>
        <v>39688.950000000004</v>
      </c>
      <c r="H116" s="79">
        <f aca="true" t="shared" si="15" ref="H116:H117">F116*1.25</f>
        <v>47248.75</v>
      </c>
      <c r="I116" s="80">
        <v>57000</v>
      </c>
      <c r="J116" s="80"/>
      <c r="K116" s="80">
        <v>42570</v>
      </c>
      <c r="L116" s="85"/>
      <c r="M116" s="82" t="s">
        <v>144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HP116" s="51"/>
      <c r="HQ116" s="51"/>
      <c r="HR116" s="51"/>
    </row>
    <row r="117" spans="1:226" s="50" customFormat="1" ht="17.25" customHeight="1">
      <c r="A117" s="31" t="s">
        <v>206</v>
      </c>
      <c r="B117" s="43" t="s">
        <v>214</v>
      </c>
      <c r="C117" s="31" t="s">
        <v>216</v>
      </c>
      <c r="D117" s="31" t="s">
        <v>211</v>
      </c>
      <c r="E117" s="31" t="s">
        <v>25</v>
      </c>
      <c r="F117" s="34">
        <v>37799</v>
      </c>
      <c r="G117" s="56">
        <f t="shared" si="14"/>
        <v>39688.950000000004</v>
      </c>
      <c r="H117" s="56">
        <f t="shared" si="15"/>
        <v>47248.75</v>
      </c>
      <c r="I117" s="58">
        <v>52000</v>
      </c>
      <c r="J117" s="58"/>
      <c r="K117" s="58">
        <v>39000</v>
      </c>
      <c r="L117" s="83"/>
      <c r="M117" s="84" t="s">
        <v>144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HP117" s="51"/>
      <c r="HQ117" s="51"/>
      <c r="HR117" s="51"/>
    </row>
    <row r="118" spans="1:226" s="6" customFormat="1" ht="17.25" customHeight="1">
      <c r="A118" s="92" t="s">
        <v>206</v>
      </c>
      <c r="B118" s="93" t="s">
        <v>217</v>
      </c>
      <c r="C118" s="94" t="s">
        <v>218</v>
      </c>
      <c r="D118" s="94"/>
      <c r="E118" s="92" t="s">
        <v>25</v>
      </c>
      <c r="F118" s="78">
        <v>8604</v>
      </c>
      <c r="G118" s="79">
        <v>9045.35</v>
      </c>
      <c r="H118" s="79">
        <v>10653</v>
      </c>
      <c r="I118" s="80">
        <v>10653</v>
      </c>
      <c r="J118" s="80"/>
      <c r="K118" s="80"/>
      <c r="L118" s="81">
        <v>8708</v>
      </c>
      <c r="M118" s="82" t="s">
        <v>144</v>
      </c>
      <c r="HP118" s="55"/>
      <c r="HQ118" s="55"/>
      <c r="HR118" s="55"/>
    </row>
    <row r="119" spans="1:13" s="6" customFormat="1" ht="17.25" customHeight="1">
      <c r="A119" s="88" t="s">
        <v>206</v>
      </c>
      <c r="B119" s="95" t="s">
        <v>219</v>
      </c>
      <c r="C119" s="88" t="s">
        <v>220</v>
      </c>
      <c r="D119" s="88"/>
      <c r="E119" s="88" t="s">
        <v>25</v>
      </c>
      <c r="F119" s="34">
        <f aca="true" t="shared" si="16" ref="F119:F120">I119*0.9</f>
        <v>13500</v>
      </c>
      <c r="G119" s="56">
        <f aca="true" t="shared" si="17" ref="G119:G124">F119*1.05</f>
        <v>14175</v>
      </c>
      <c r="H119" s="56">
        <f aca="true" t="shared" si="18" ref="H119:H124">F119*1.25</f>
        <v>16875</v>
      </c>
      <c r="I119" s="58">
        <v>15000</v>
      </c>
      <c r="J119" s="58"/>
      <c r="K119" s="58"/>
      <c r="L119" s="96"/>
      <c r="M119" s="84" t="s">
        <v>144</v>
      </c>
    </row>
    <row r="120" spans="1:13" s="6" customFormat="1" ht="17.25" customHeight="1">
      <c r="A120" s="92" t="s">
        <v>206</v>
      </c>
      <c r="B120" s="87" t="s">
        <v>221</v>
      </c>
      <c r="C120" s="92" t="s">
        <v>222</v>
      </c>
      <c r="D120" s="92"/>
      <c r="E120" s="92" t="s">
        <v>25</v>
      </c>
      <c r="F120" s="78">
        <f t="shared" si="16"/>
        <v>15300</v>
      </c>
      <c r="G120" s="79">
        <f t="shared" si="17"/>
        <v>16065</v>
      </c>
      <c r="H120" s="79">
        <f t="shared" si="18"/>
        <v>19125</v>
      </c>
      <c r="I120" s="80">
        <v>17000</v>
      </c>
      <c r="J120" s="80"/>
      <c r="K120" s="80"/>
      <c r="L120" s="97"/>
      <c r="M120" s="82" t="s">
        <v>144</v>
      </c>
    </row>
    <row r="121" spans="1:226" s="6" customFormat="1" ht="17.25" customHeight="1">
      <c r="A121" s="88" t="s">
        <v>206</v>
      </c>
      <c r="B121" s="95" t="s">
        <v>223</v>
      </c>
      <c r="C121" s="88" t="s">
        <v>224</v>
      </c>
      <c r="D121" s="88" t="s">
        <v>209</v>
      </c>
      <c r="E121" s="88" t="s">
        <v>25</v>
      </c>
      <c r="F121" s="34">
        <f aca="true" t="shared" si="19" ref="F121:F124">L121*0.9</f>
        <v>19710</v>
      </c>
      <c r="G121" s="56">
        <f t="shared" si="17"/>
        <v>20695.5</v>
      </c>
      <c r="H121" s="56">
        <f t="shared" si="18"/>
        <v>24637.5</v>
      </c>
      <c r="I121" s="58"/>
      <c r="J121" s="58"/>
      <c r="K121" s="58"/>
      <c r="L121" s="83">
        <v>21900</v>
      </c>
      <c r="M121" s="84" t="s">
        <v>144</v>
      </c>
      <c r="HP121" s="55"/>
      <c r="HQ121" s="55"/>
      <c r="HR121" s="55"/>
    </row>
    <row r="122" spans="1:226" s="6" customFormat="1" ht="17.25" customHeight="1">
      <c r="A122" s="92" t="s">
        <v>206</v>
      </c>
      <c r="B122" s="87" t="s">
        <v>223</v>
      </c>
      <c r="C122" s="92" t="s">
        <v>225</v>
      </c>
      <c r="D122" s="92" t="s">
        <v>211</v>
      </c>
      <c r="E122" s="92" t="s">
        <v>25</v>
      </c>
      <c r="F122" s="78">
        <f t="shared" si="19"/>
        <v>19710</v>
      </c>
      <c r="G122" s="79">
        <f t="shared" si="17"/>
        <v>20695.5</v>
      </c>
      <c r="H122" s="79">
        <f t="shared" si="18"/>
        <v>24637.5</v>
      </c>
      <c r="I122" s="80"/>
      <c r="J122" s="80"/>
      <c r="K122" s="80"/>
      <c r="L122" s="85">
        <v>21900</v>
      </c>
      <c r="M122" s="82" t="s">
        <v>144</v>
      </c>
      <c r="HP122" s="55"/>
      <c r="HQ122" s="55"/>
      <c r="HR122" s="55"/>
    </row>
    <row r="123" spans="1:226" s="6" customFormat="1" ht="17.25" customHeight="1">
      <c r="A123" s="88" t="s">
        <v>206</v>
      </c>
      <c r="B123" s="89" t="s">
        <v>226</v>
      </c>
      <c r="C123" s="90" t="s">
        <v>227</v>
      </c>
      <c r="D123" s="90" t="s">
        <v>174</v>
      </c>
      <c r="E123" s="88" t="s">
        <v>25</v>
      </c>
      <c r="F123" s="34">
        <f t="shared" si="19"/>
        <v>8910</v>
      </c>
      <c r="G123" s="56">
        <f t="shared" si="17"/>
        <v>9355.5</v>
      </c>
      <c r="H123" s="56">
        <f t="shared" si="18"/>
        <v>11137.5</v>
      </c>
      <c r="I123" s="58"/>
      <c r="J123" s="58"/>
      <c r="K123" s="58"/>
      <c r="L123" s="83">
        <v>9900</v>
      </c>
      <c r="M123" s="84" t="s">
        <v>144</v>
      </c>
      <c r="HP123" s="55"/>
      <c r="HQ123" s="55"/>
      <c r="HR123" s="55"/>
    </row>
    <row r="124" spans="1:226" s="6" customFormat="1" ht="17.25" customHeight="1">
      <c r="A124" s="92" t="s">
        <v>206</v>
      </c>
      <c r="B124" s="93" t="s">
        <v>228</v>
      </c>
      <c r="C124" s="94" t="s">
        <v>229</v>
      </c>
      <c r="D124" s="94" t="s">
        <v>174</v>
      </c>
      <c r="E124" s="92" t="s">
        <v>25</v>
      </c>
      <c r="F124" s="78">
        <f t="shared" si="19"/>
        <v>11610</v>
      </c>
      <c r="G124" s="79">
        <f t="shared" si="17"/>
        <v>12190.5</v>
      </c>
      <c r="H124" s="79">
        <f t="shared" si="18"/>
        <v>14512.5</v>
      </c>
      <c r="I124" s="80"/>
      <c r="J124" s="80"/>
      <c r="K124" s="80"/>
      <c r="L124" s="85">
        <v>12900</v>
      </c>
      <c r="M124" s="82" t="s">
        <v>144</v>
      </c>
      <c r="HP124" s="55"/>
      <c r="HQ124" s="55"/>
      <c r="HR124" s="55"/>
    </row>
    <row r="125" spans="1:13" ht="17.25" customHeight="1">
      <c r="A125" s="98" t="s">
        <v>230</v>
      </c>
      <c r="B125" s="99" t="s">
        <v>231</v>
      </c>
      <c r="C125" s="98" t="s">
        <v>232</v>
      </c>
      <c r="D125" s="98" t="s">
        <v>233</v>
      </c>
      <c r="E125" s="98" t="s">
        <v>25</v>
      </c>
      <c r="F125" s="40">
        <v>10920</v>
      </c>
      <c r="G125" s="40">
        <v>11466</v>
      </c>
      <c r="H125" s="40">
        <v>13650</v>
      </c>
      <c r="I125" s="40">
        <v>26474.973525</v>
      </c>
      <c r="J125" s="40">
        <v>30</v>
      </c>
      <c r="K125" s="40">
        <v>18532.5</v>
      </c>
      <c r="L125" s="41"/>
      <c r="M125" s="42"/>
    </row>
    <row r="126" spans="1:13" ht="17.25" customHeight="1">
      <c r="A126" s="88" t="s">
        <v>230</v>
      </c>
      <c r="B126" s="95" t="s">
        <v>231</v>
      </c>
      <c r="C126" s="88" t="s">
        <v>234</v>
      </c>
      <c r="D126" s="88" t="s">
        <v>233</v>
      </c>
      <c r="E126" s="88" t="s">
        <v>25</v>
      </c>
      <c r="F126" s="44">
        <v>16642.5</v>
      </c>
      <c r="G126" s="44">
        <v>17474.625</v>
      </c>
      <c r="H126" s="44">
        <v>20803.125</v>
      </c>
      <c r="I126" s="44">
        <v>40424.959575</v>
      </c>
      <c r="J126" s="44">
        <v>30</v>
      </c>
      <c r="K126" s="44">
        <v>28297.5</v>
      </c>
      <c r="L126" s="45"/>
      <c r="M126" s="100"/>
    </row>
    <row r="127" spans="1:226" s="6" customFormat="1" ht="17.25" customHeight="1">
      <c r="A127" s="98" t="s">
        <v>230</v>
      </c>
      <c r="B127" s="99" t="s">
        <v>231</v>
      </c>
      <c r="C127" s="98" t="s">
        <v>235</v>
      </c>
      <c r="D127" s="98" t="s">
        <v>233</v>
      </c>
      <c r="E127" s="98" t="s">
        <v>25</v>
      </c>
      <c r="F127" s="40">
        <v>22890</v>
      </c>
      <c r="G127" s="40">
        <v>24034.5</v>
      </c>
      <c r="H127" s="40">
        <v>28612.5</v>
      </c>
      <c r="I127" s="40">
        <v>55574.944425</v>
      </c>
      <c r="J127" s="40">
        <v>30</v>
      </c>
      <c r="K127" s="40">
        <v>38902.5</v>
      </c>
      <c r="L127" s="48"/>
      <c r="M127" s="49"/>
      <c r="HP127" s="55"/>
      <c r="HQ127" s="55"/>
      <c r="HR127" s="55"/>
    </row>
    <row r="128" spans="1:226" s="6" customFormat="1" ht="17.25" customHeight="1">
      <c r="A128" s="88" t="s">
        <v>230</v>
      </c>
      <c r="B128" s="95" t="s">
        <v>74</v>
      </c>
      <c r="C128" s="88" t="s">
        <v>236</v>
      </c>
      <c r="D128" s="88" t="s">
        <v>233</v>
      </c>
      <c r="E128" s="88" t="s">
        <v>25</v>
      </c>
      <c r="F128" s="44">
        <v>6079.5</v>
      </c>
      <c r="G128" s="44">
        <v>6383.475</v>
      </c>
      <c r="H128" s="44">
        <v>7599.375</v>
      </c>
      <c r="I128" s="44">
        <v>14774.985225000002</v>
      </c>
      <c r="J128" s="44">
        <v>30</v>
      </c>
      <c r="K128" s="44">
        <v>10342.5</v>
      </c>
      <c r="L128" s="45"/>
      <c r="M128" s="100"/>
      <c r="HP128" s="55"/>
      <c r="HQ128" s="55"/>
      <c r="HR128" s="55"/>
    </row>
    <row r="129" spans="1:226" s="6" customFormat="1" ht="17.25" customHeight="1">
      <c r="A129" s="98" t="s">
        <v>230</v>
      </c>
      <c r="B129" s="99" t="s">
        <v>231</v>
      </c>
      <c r="C129" s="98" t="s">
        <v>237</v>
      </c>
      <c r="D129" s="98" t="s">
        <v>233</v>
      </c>
      <c r="E129" s="98" t="s">
        <v>25</v>
      </c>
      <c r="F129" s="40">
        <v>13282.5</v>
      </c>
      <c r="G129" s="40">
        <v>13946.625</v>
      </c>
      <c r="H129" s="40">
        <v>16603.125</v>
      </c>
      <c r="I129" s="40">
        <v>32249.967750000003</v>
      </c>
      <c r="J129" s="40">
        <v>30</v>
      </c>
      <c r="K129" s="40">
        <v>22575</v>
      </c>
      <c r="L129" s="48"/>
      <c r="M129" s="49"/>
      <c r="HP129" s="55"/>
      <c r="HQ129" s="55"/>
      <c r="HR129" s="55"/>
    </row>
    <row r="130" spans="1:226" s="6" customFormat="1" ht="17.25" customHeight="1">
      <c r="A130" s="88" t="s">
        <v>230</v>
      </c>
      <c r="B130" s="95" t="s">
        <v>74</v>
      </c>
      <c r="C130" s="88" t="s">
        <v>238</v>
      </c>
      <c r="D130" s="88" t="s">
        <v>233</v>
      </c>
      <c r="E130" s="88" t="s">
        <v>25</v>
      </c>
      <c r="F130" s="44">
        <v>7927.5</v>
      </c>
      <c r="G130" s="44">
        <v>8323.875</v>
      </c>
      <c r="H130" s="44">
        <v>9909.375</v>
      </c>
      <c r="I130" s="44">
        <v>19274.980725</v>
      </c>
      <c r="J130" s="44">
        <v>30</v>
      </c>
      <c r="K130" s="44">
        <v>13492.5</v>
      </c>
      <c r="L130" s="91"/>
      <c r="M130" s="84"/>
      <c r="HP130" s="55"/>
      <c r="HQ130" s="55"/>
      <c r="HR130" s="55"/>
    </row>
    <row r="131" spans="1:13" ht="17.25" customHeight="1">
      <c r="A131" s="98" t="s">
        <v>230</v>
      </c>
      <c r="B131" s="99" t="s">
        <v>231</v>
      </c>
      <c r="C131" s="98" t="s">
        <v>239</v>
      </c>
      <c r="D131" s="98" t="s">
        <v>233</v>
      </c>
      <c r="E131" s="98" t="s">
        <v>25</v>
      </c>
      <c r="F131" s="40">
        <v>8610</v>
      </c>
      <c r="G131" s="40">
        <v>9040.5</v>
      </c>
      <c r="H131" s="40">
        <v>10762.5</v>
      </c>
      <c r="I131" s="40">
        <v>20849.97915</v>
      </c>
      <c r="J131" s="40">
        <v>30</v>
      </c>
      <c r="K131" s="40">
        <v>14595</v>
      </c>
      <c r="L131" s="41"/>
      <c r="M131" s="42"/>
    </row>
    <row r="132" spans="1:226" s="50" customFormat="1" ht="17.25" customHeight="1">
      <c r="A132" s="88" t="s">
        <v>230</v>
      </c>
      <c r="B132" s="95" t="s">
        <v>51</v>
      </c>
      <c r="C132" s="88" t="s">
        <v>240</v>
      </c>
      <c r="D132" s="88" t="s">
        <v>233</v>
      </c>
      <c r="E132" s="88" t="s">
        <v>25</v>
      </c>
      <c r="F132" s="44">
        <v>10143</v>
      </c>
      <c r="G132" s="44">
        <v>10650.15</v>
      </c>
      <c r="H132" s="44">
        <v>12678.75</v>
      </c>
      <c r="I132" s="44">
        <v>24599.9754</v>
      </c>
      <c r="J132" s="44">
        <v>30</v>
      </c>
      <c r="K132" s="44">
        <v>17220</v>
      </c>
      <c r="L132" s="91"/>
      <c r="M132" s="84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HP132" s="51"/>
      <c r="HQ132" s="51"/>
      <c r="HR132" s="51"/>
    </row>
    <row r="133" spans="1:13" ht="17.25" customHeight="1">
      <c r="A133" s="98" t="s">
        <v>230</v>
      </c>
      <c r="B133" s="99" t="s">
        <v>241</v>
      </c>
      <c r="C133" s="98" t="s">
        <v>242</v>
      </c>
      <c r="D133" s="98" t="s">
        <v>233</v>
      </c>
      <c r="E133" s="98" t="s">
        <v>25</v>
      </c>
      <c r="F133" s="40">
        <v>7087.5</v>
      </c>
      <c r="G133" s="40">
        <v>7441.875</v>
      </c>
      <c r="H133" s="40">
        <v>8859.375</v>
      </c>
      <c r="I133" s="40">
        <v>17249.982750000003</v>
      </c>
      <c r="J133" s="40">
        <v>30</v>
      </c>
      <c r="K133" s="40">
        <v>12075</v>
      </c>
      <c r="L133" s="41"/>
      <c r="M133" s="42"/>
    </row>
    <row r="134" spans="1:13" ht="17.25" customHeight="1">
      <c r="A134" s="88" t="s">
        <v>230</v>
      </c>
      <c r="B134" s="95" t="s">
        <v>243</v>
      </c>
      <c r="C134" s="88" t="s">
        <v>244</v>
      </c>
      <c r="D134" s="88" t="s">
        <v>233</v>
      </c>
      <c r="E134" s="88" t="s">
        <v>25</v>
      </c>
      <c r="F134" s="44">
        <v>5722.5</v>
      </c>
      <c r="G134" s="44">
        <v>6008.625</v>
      </c>
      <c r="H134" s="44">
        <v>7153.125</v>
      </c>
      <c r="I134" s="44">
        <v>13934.986065000001</v>
      </c>
      <c r="J134" s="44">
        <v>30</v>
      </c>
      <c r="K134" s="44">
        <v>9754.5</v>
      </c>
      <c r="L134" s="45"/>
      <c r="M134" s="100"/>
    </row>
    <row r="135" spans="1:13" ht="17.25" customHeight="1">
      <c r="A135" s="98" t="s">
        <v>230</v>
      </c>
      <c r="B135" s="99" t="s">
        <v>22</v>
      </c>
      <c r="C135" s="98" t="s">
        <v>245</v>
      </c>
      <c r="D135" s="98" t="s">
        <v>233</v>
      </c>
      <c r="E135" s="98" t="s">
        <v>25</v>
      </c>
      <c r="F135" s="40">
        <v>9135</v>
      </c>
      <c r="G135" s="40">
        <v>9591.75</v>
      </c>
      <c r="H135" s="40">
        <v>11418.75</v>
      </c>
      <c r="I135" s="40">
        <v>22139.977860000003</v>
      </c>
      <c r="J135" s="40">
        <v>30</v>
      </c>
      <c r="K135" s="40">
        <v>15498</v>
      </c>
      <c r="L135" s="41"/>
      <c r="M135" s="42"/>
    </row>
    <row r="136" spans="1:13" ht="17.25" customHeight="1">
      <c r="A136" s="88" t="s">
        <v>230</v>
      </c>
      <c r="B136" s="95" t="s">
        <v>102</v>
      </c>
      <c r="C136" s="88" t="s">
        <v>246</v>
      </c>
      <c r="D136" s="88" t="s">
        <v>233</v>
      </c>
      <c r="E136" s="88" t="s">
        <v>25</v>
      </c>
      <c r="F136" s="44">
        <v>5743.5</v>
      </c>
      <c r="G136" s="44">
        <v>6030.675</v>
      </c>
      <c r="H136" s="44">
        <v>7179.375</v>
      </c>
      <c r="I136" s="44">
        <v>13949.98605</v>
      </c>
      <c r="J136" s="44">
        <v>30</v>
      </c>
      <c r="K136" s="44">
        <v>9765</v>
      </c>
      <c r="L136" s="45"/>
      <c r="M136" s="100"/>
    </row>
    <row r="137" spans="1:226" s="50" customFormat="1" ht="17.25" customHeight="1">
      <c r="A137" s="98" t="s">
        <v>230</v>
      </c>
      <c r="B137" s="99" t="s">
        <v>55</v>
      </c>
      <c r="C137" s="98" t="s">
        <v>247</v>
      </c>
      <c r="D137" s="98" t="s">
        <v>233</v>
      </c>
      <c r="E137" s="98" t="s">
        <v>25</v>
      </c>
      <c r="F137" s="40">
        <v>11182.5</v>
      </c>
      <c r="G137" s="40">
        <v>11741.625</v>
      </c>
      <c r="H137" s="40">
        <v>13978.125</v>
      </c>
      <c r="I137" s="40">
        <v>27149.97285</v>
      </c>
      <c r="J137" s="40">
        <v>30</v>
      </c>
      <c r="K137" s="40">
        <v>19005</v>
      </c>
      <c r="L137" s="48"/>
      <c r="M137" s="49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HP137" s="51"/>
      <c r="HQ137" s="51"/>
      <c r="HR137" s="51"/>
    </row>
    <row r="138" spans="1:226" s="50" customFormat="1" ht="17.25" customHeight="1">
      <c r="A138" s="88" t="s">
        <v>230</v>
      </c>
      <c r="B138" s="95" t="s">
        <v>55</v>
      </c>
      <c r="C138" s="88" t="s">
        <v>248</v>
      </c>
      <c r="D138" s="88" t="s">
        <v>233</v>
      </c>
      <c r="E138" s="88" t="s">
        <v>25</v>
      </c>
      <c r="F138" s="44">
        <v>11182.5</v>
      </c>
      <c r="G138" s="44">
        <v>11741.625</v>
      </c>
      <c r="H138" s="44">
        <v>13978.125</v>
      </c>
      <c r="I138" s="44">
        <v>27149.97285</v>
      </c>
      <c r="J138" s="44">
        <v>30</v>
      </c>
      <c r="K138" s="44">
        <v>19005</v>
      </c>
      <c r="L138" s="91"/>
      <c r="M138" s="84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HP138" s="51"/>
      <c r="HQ138" s="51"/>
      <c r="HR138" s="51"/>
    </row>
    <row r="139" spans="1:226" s="50" customFormat="1" ht="17.25" customHeight="1">
      <c r="A139" s="98" t="s">
        <v>230</v>
      </c>
      <c r="B139" s="99" t="s">
        <v>55</v>
      </c>
      <c r="C139" s="98" t="s">
        <v>249</v>
      </c>
      <c r="D139" s="98" t="s">
        <v>233</v>
      </c>
      <c r="E139" s="98" t="s">
        <v>25</v>
      </c>
      <c r="F139" s="40">
        <v>11182.5</v>
      </c>
      <c r="G139" s="40">
        <v>11741.625</v>
      </c>
      <c r="H139" s="40">
        <v>13978.125</v>
      </c>
      <c r="I139" s="40">
        <v>27149.97285</v>
      </c>
      <c r="J139" s="40">
        <v>30</v>
      </c>
      <c r="K139" s="40">
        <v>19005</v>
      </c>
      <c r="L139" s="48"/>
      <c r="M139" s="49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HP139" s="51"/>
      <c r="HQ139" s="51"/>
      <c r="HR139" s="51"/>
    </row>
    <row r="140" spans="1:13" ht="17.25" customHeight="1">
      <c r="A140" s="88" t="s">
        <v>230</v>
      </c>
      <c r="B140" s="95" t="s">
        <v>250</v>
      </c>
      <c r="C140" s="88" t="s">
        <v>251</v>
      </c>
      <c r="D140" s="88" t="s">
        <v>233</v>
      </c>
      <c r="E140" s="88" t="s">
        <v>25</v>
      </c>
      <c r="F140" s="33">
        <v>763.35</v>
      </c>
      <c r="G140" s="33">
        <v>801.5175</v>
      </c>
      <c r="H140" s="33">
        <v>763.35</v>
      </c>
      <c r="I140" s="33">
        <v>1670.998329</v>
      </c>
      <c r="J140" s="33">
        <v>30</v>
      </c>
      <c r="K140" s="33">
        <v>1169.7</v>
      </c>
      <c r="L140" s="45"/>
      <c r="M140" s="100"/>
    </row>
    <row r="141" spans="1:13" ht="17.25" customHeight="1">
      <c r="A141" s="98" t="s">
        <v>230</v>
      </c>
      <c r="B141" s="99" t="s">
        <v>252</v>
      </c>
      <c r="C141" s="98" t="s">
        <v>253</v>
      </c>
      <c r="D141" s="98" t="s">
        <v>233</v>
      </c>
      <c r="E141" s="98" t="s">
        <v>25</v>
      </c>
      <c r="F141" s="40">
        <v>4725</v>
      </c>
      <c r="G141" s="40">
        <v>4961.25</v>
      </c>
      <c r="H141" s="40">
        <v>4725</v>
      </c>
      <c r="I141" s="40">
        <v>10445.989554000002</v>
      </c>
      <c r="J141" s="40">
        <v>30</v>
      </c>
      <c r="K141" s="40">
        <v>7312.200000000001</v>
      </c>
      <c r="L141" s="41"/>
      <c r="M141" s="42"/>
    </row>
    <row r="142" spans="1:13" ht="17.25" customHeight="1">
      <c r="A142" s="88" t="s">
        <v>230</v>
      </c>
      <c r="B142" s="95" t="s">
        <v>254</v>
      </c>
      <c r="C142" s="88" t="s">
        <v>255</v>
      </c>
      <c r="D142" s="88" t="s">
        <v>233</v>
      </c>
      <c r="E142" s="88" t="s">
        <v>117</v>
      </c>
      <c r="F142" s="33">
        <v>2056.9500000000003</v>
      </c>
      <c r="G142" s="33">
        <v>2159.7975000000006</v>
      </c>
      <c r="H142" s="33">
        <v>2056.9500000000003</v>
      </c>
      <c r="I142" s="33">
        <v>4199.995800000001</v>
      </c>
      <c r="J142" s="33">
        <v>30</v>
      </c>
      <c r="K142" s="33">
        <v>2940</v>
      </c>
      <c r="L142" s="47"/>
      <c r="M142" s="46"/>
    </row>
    <row r="143" spans="1:13" ht="17.25" customHeight="1">
      <c r="A143" s="92" t="s">
        <v>230</v>
      </c>
      <c r="B143" s="87" t="s">
        <v>231</v>
      </c>
      <c r="C143" s="92" t="s">
        <v>256</v>
      </c>
      <c r="D143" s="92" t="s">
        <v>233</v>
      </c>
      <c r="E143" s="92" t="s">
        <v>25</v>
      </c>
      <c r="F143" s="101">
        <v>9400</v>
      </c>
      <c r="G143" s="101">
        <f>F143*1.05</f>
        <v>9870</v>
      </c>
      <c r="H143" s="101">
        <f>F143*1.25</f>
        <v>11750</v>
      </c>
      <c r="I143" s="101">
        <v>27858</v>
      </c>
      <c r="J143" s="101">
        <f>100-(K143/I143*100)</f>
        <v>30.0021537798837</v>
      </c>
      <c r="K143" s="101">
        <v>19500</v>
      </c>
      <c r="L143" s="86"/>
      <c r="M143" s="82" t="s">
        <v>144</v>
      </c>
    </row>
    <row r="144" spans="1:13" ht="17.25" customHeight="1">
      <c r="A144" s="88" t="s">
        <v>230</v>
      </c>
      <c r="B144" s="95" t="s">
        <v>76</v>
      </c>
      <c r="C144" s="88" t="s">
        <v>257</v>
      </c>
      <c r="D144" s="88" t="s">
        <v>233</v>
      </c>
      <c r="E144" s="88" t="s">
        <v>25</v>
      </c>
      <c r="F144" s="33">
        <v>5932.5</v>
      </c>
      <c r="G144" s="33">
        <v>6229.125</v>
      </c>
      <c r="H144" s="33">
        <v>7415.625</v>
      </c>
      <c r="I144" s="33">
        <v>14399.985600000002</v>
      </c>
      <c r="J144" s="33">
        <v>30</v>
      </c>
      <c r="K144" s="33">
        <v>10080</v>
      </c>
      <c r="L144" s="47"/>
      <c r="M144" s="46"/>
    </row>
    <row r="145" spans="1:13" ht="17.25" customHeight="1">
      <c r="A145" s="98" t="s">
        <v>230</v>
      </c>
      <c r="B145" s="99" t="s">
        <v>40</v>
      </c>
      <c r="C145" s="98" t="s">
        <v>258</v>
      </c>
      <c r="D145" s="98" t="s">
        <v>233</v>
      </c>
      <c r="E145" s="98" t="s">
        <v>25</v>
      </c>
      <c r="F145" s="40">
        <v>6300</v>
      </c>
      <c r="G145" s="40">
        <v>6615</v>
      </c>
      <c r="H145" s="40">
        <v>7875</v>
      </c>
      <c r="I145" s="40">
        <v>15299.9847</v>
      </c>
      <c r="J145" s="40">
        <v>30</v>
      </c>
      <c r="K145" s="40">
        <v>10710</v>
      </c>
      <c r="L145" s="41"/>
      <c r="M145" s="42"/>
    </row>
    <row r="146" spans="1:13" ht="17.25" customHeight="1">
      <c r="A146" s="88" t="s">
        <v>230</v>
      </c>
      <c r="B146" s="95" t="s">
        <v>40</v>
      </c>
      <c r="C146" s="88" t="s">
        <v>259</v>
      </c>
      <c r="D146" s="88" t="s">
        <v>233</v>
      </c>
      <c r="E146" s="88" t="s">
        <v>25</v>
      </c>
      <c r="F146" s="44">
        <v>5113.5</v>
      </c>
      <c r="G146" s="44">
        <v>5369.175</v>
      </c>
      <c r="H146" s="44">
        <v>6391.875</v>
      </c>
      <c r="I146" s="44">
        <v>12449.98755</v>
      </c>
      <c r="J146" s="44">
        <v>30</v>
      </c>
      <c r="K146" s="44">
        <v>8715</v>
      </c>
      <c r="L146" s="47"/>
      <c r="M146" s="46"/>
    </row>
    <row r="147" spans="1:13" ht="17.25" customHeight="1">
      <c r="A147" s="98" t="s">
        <v>230</v>
      </c>
      <c r="B147" s="99" t="s">
        <v>64</v>
      </c>
      <c r="C147" s="98" t="s">
        <v>260</v>
      </c>
      <c r="D147" s="98" t="s">
        <v>233</v>
      </c>
      <c r="E147" s="98" t="s">
        <v>25</v>
      </c>
      <c r="F147" s="40">
        <v>9439.5</v>
      </c>
      <c r="G147" s="40">
        <v>9911.475</v>
      </c>
      <c r="H147" s="40">
        <v>11799.375</v>
      </c>
      <c r="I147" s="40">
        <v>22982.5795173975</v>
      </c>
      <c r="J147" s="40">
        <v>30</v>
      </c>
      <c r="K147" s="40">
        <v>16087.821750000001</v>
      </c>
      <c r="L147" s="41"/>
      <c r="M147" s="42"/>
    </row>
    <row r="148" spans="1:13" ht="17.25" customHeight="1">
      <c r="A148" s="88" t="s">
        <v>230</v>
      </c>
      <c r="B148" s="95" t="s">
        <v>22</v>
      </c>
      <c r="C148" s="88" t="s">
        <v>261</v>
      </c>
      <c r="D148" s="88" t="s">
        <v>233</v>
      </c>
      <c r="E148" s="88" t="s">
        <v>25</v>
      </c>
      <c r="F148" s="44">
        <v>15070.650000000001</v>
      </c>
      <c r="G148" s="44">
        <v>15824.182500000003</v>
      </c>
      <c r="H148" s="44">
        <v>18838.3125</v>
      </c>
      <c r="I148" s="44">
        <v>36599.9634</v>
      </c>
      <c r="J148" s="44">
        <v>30</v>
      </c>
      <c r="K148" s="44">
        <v>25620</v>
      </c>
      <c r="L148" s="47"/>
      <c r="M148" s="46"/>
    </row>
    <row r="149" spans="1:13" ht="17.25" customHeight="1">
      <c r="A149" s="98" t="s">
        <v>230</v>
      </c>
      <c r="B149" s="99" t="s">
        <v>22</v>
      </c>
      <c r="C149" s="98" t="s">
        <v>262</v>
      </c>
      <c r="D149" s="98" t="s">
        <v>233</v>
      </c>
      <c r="E149" s="98" t="s">
        <v>25</v>
      </c>
      <c r="F149" s="40">
        <v>24192</v>
      </c>
      <c r="G149" s="40">
        <v>25401.6</v>
      </c>
      <c r="H149" s="40">
        <v>30240</v>
      </c>
      <c r="I149" s="40">
        <v>58799.94120000001</v>
      </c>
      <c r="J149" s="40">
        <v>30</v>
      </c>
      <c r="K149" s="40">
        <v>41160</v>
      </c>
      <c r="L149" s="41"/>
      <c r="M149" s="42"/>
    </row>
    <row r="150" spans="1:13" ht="17.25" customHeight="1">
      <c r="A150" s="31" t="s">
        <v>230</v>
      </c>
      <c r="B150" s="43" t="s">
        <v>263</v>
      </c>
      <c r="C150" s="31" t="s">
        <v>264</v>
      </c>
      <c r="D150" s="31" t="s">
        <v>233</v>
      </c>
      <c r="E150" s="31" t="s">
        <v>117</v>
      </c>
      <c r="F150" s="33">
        <v>4410</v>
      </c>
      <c r="G150" s="33">
        <v>4630.5</v>
      </c>
      <c r="H150" s="33">
        <v>4410</v>
      </c>
      <c r="I150" s="33">
        <v>8849.99115</v>
      </c>
      <c r="J150" s="33">
        <v>30</v>
      </c>
      <c r="K150" s="33">
        <v>6195</v>
      </c>
      <c r="L150" s="47"/>
      <c r="M150" s="46"/>
    </row>
    <row r="151" spans="1:13" ht="17.25" customHeight="1">
      <c r="A151" s="38" t="s">
        <v>230</v>
      </c>
      <c r="B151" s="39" t="s">
        <v>265</v>
      </c>
      <c r="C151" s="38" t="s">
        <v>266</v>
      </c>
      <c r="D151" s="38" t="s">
        <v>233</v>
      </c>
      <c r="E151" s="38" t="s">
        <v>25</v>
      </c>
      <c r="F151" s="40">
        <v>735</v>
      </c>
      <c r="G151" s="40">
        <v>771.75</v>
      </c>
      <c r="H151" s="40">
        <v>735</v>
      </c>
      <c r="I151" s="40">
        <v>1499.9985</v>
      </c>
      <c r="J151" s="40">
        <v>30</v>
      </c>
      <c r="K151" s="40">
        <v>1050</v>
      </c>
      <c r="L151" s="41"/>
      <c r="M151" s="42"/>
    </row>
    <row r="152" spans="1:13" ht="17.25" customHeight="1">
      <c r="A152" s="88" t="s">
        <v>230</v>
      </c>
      <c r="B152" s="95" t="s">
        <v>267</v>
      </c>
      <c r="C152" s="88" t="s">
        <v>268</v>
      </c>
      <c r="D152" s="88" t="s">
        <v>269</v>
      </c>
      <c r="E152" s="88" t="s">
        <v>25</v>
      </c>
      <c r="F152" s="102">
        <v>3675</v>
      </c>
      <c r="G152" s="34">
        <v>3858.75</v>
      </c>
      <c r="H152" s="34">
        <v>4593.75</v>
      </c>
      <c r="I152" s="34">
        <v>7500.1500000000015</v>
      </c>
      <c r="J152" s="58">
        <v>30</v>
      </c>
      <c r="K152" s="58">
        <v>5250.1050000000005</v>
      </c>
      <c r="L152" s="47"/>
      <c r="M152" s="46"/>
    </row>
    <row r="153" spans="1:13" ht="17.25" customHeight="1">
      <c r="A153" s="98" t="s">
        <v>230</v>
      </c>
      <c r="B153" s="99" t="s">
        <v>270</v>
      </c>
      <c r="C153" s="98" t="s">
        <v>271</v>
      </c>
      <c r="D153" s="98" t="s">
        <v>233</v>
      </c>
      <c r="E153" s="98" t="s">
        <v>25</v>
      </c>
      <c r="F153" s="40">
        <v>4830</v>
      </c>
      <c r="G153" s="40">
        <v>5071.5</v>
      </c>
      <c r="H153" s="40">
        <v>4830</v>
      </c>
      <c r="I153" s="40">
        <v>9749.99025</v>
      </c>
      <c r="J153" s="40">
        <v>30</v>
      </c>
      <c r="K153" s="40">
        <v>6825</v>
      </c>
      <c r="L153" s="41"/>
      <c r="M153" s="42"/>
    </row>
    <row r="154" spans="1:13" ht="17.25" customHeight="1">
      <c r="A154" s="88" t="s">
        <v>230</v>
      </c>
      <c r="B154" s="95" t="s">
        <v>167</v>
      </c>
      <c r="C154" s="88" t="s">
        <v>272</v>
      </c>
      <c r="D154" s="88" t="s">
        <v>233</v>
      </c>
      <c r="E154" s="88" t="s">
        <v>25</v>
      </c>
      <c r="F154" s="33">
        <v>3990</v>
      </c>
      <c r="G154" s="33">
        <v>4189.5</v>
      </c>
      <c r="H154" s="33">
        <v>3990</v>
      </c>
      <c r="I154" s="33">
        <v>8099.991900000001</v>
      </c>
      <c r="J154" s="33">
        <v>30</v>
      </c>
      <c r="K154" s="33">
        <v>5670</v>
      </c>
      <c r="L154" s="47"/>
      <c r="M154" s="46"/>
    </row>
    <row r="155" spans="1:226" s="6" customFormat="1" ht="17.25" customHeight="1">
      <c r="A155" s="98" t="s">
        <v>230</v>
      </c>
      <c r="B155" s="99" t="s">
        <v>273</v>
      </c>
      <c r="C155" s="98" t="s">
        <v>274</v>
      </c>
      <c r="D155" s="98" t="s">
        <v>233</v>
      </c>
      <c r="E155" s="98" t="s">
        <v>25</v>
      </c>
      <c r="F155" s="61">
        <v>5552</v>
      </c>
      <c r="G155" s="62">
        <f>F155*1.05</f>
        <v>5829.6</v>
      </c>
      <c r="H155" s="62">
        <f>F155*1.25</f>
        <v>6940</v>
      </c>
      <c r="I155" s="63">
        <v>7900</v>
      </c>
      <c r="J155" s="63"/>
      <c r="K155" s="63"/>
      <c r="L155" s="48"/>
      <c r="M155" s="49"/>
      <c r="HP155" s="55"/>
      <c r="HQ155" s="55"/>
      <c r="HR155" s="55"/>
    </row>
    <row r="156" spans="1:226" s="6" customFormat="1" ht="17.25" customHeight="1">
      <c r="A156" s="92" t="s">
        <v>230</v>
      </c>
      <c r="B156" s="87" t="s">
        <v>231</v>
      </c>
      <c r="C156" s="92" t="s">
        <v>275</v>
      </c>
      <c r="D156" s="92" t="s">
        <v>233</v>
      </c>
      <c r="E156" s="92" t="s">
        <v>25</v>
      </c>
      <c r="F156" s="78">
        <v>13643.1</v>
      </c>
      <c r="G156" s="79">
        <v>14325.255000000001</v>
      </c>
      <c r="H156" s="79">
        <v>17053.875</v>
      </c>
      <c r="I156" s="80">
        <v>26000</v>
      </c>
      <c r="J156" s="80">
        <v>30</v>
      </c>
      <c r="K156" s="80">
        <f>I156-I156*30/100</f>
        <v>18200</v>
      </c>
      <c r="L156" s="81"/>
      <c r="M156" s="82" t="s">
        <v>144</v>
      </c>
      <c r="HP156" s="55"/>
      <c r="HQ156" s="55"/>
      <c r="HR156" s="55"/>
    </row>
    <row r="157" spans="1:226" s="6" customFormat="1" ht="17.25" customHeight="1">
      <c r="A157" s="88" t="s">
        <v>230</v>
      </c>
      <c r="B157" s="95" t="s">
        <v>102</v>
      </c>
      <c r="C157" s="88" t="s">
        <v>276</v>
      </c>
      <c r="D157" s="88" t="s">
        <v>233</v>
      </c>
      <c r="E157" s="88" t="s">
        <v>25</v>
      </c>
      <c r="F157" s="34">
        <v>4479.2</v>
      </c>
      <c r="G157" s="56">
        <v>4703.16</v>
      </c>
      <c r="H157" s="56">
        <v>5599</v>
      </c>
      <c r="I157" s="58"/>
      <c r="J157" s="58"/>
      <c r="K157" s="58"/>
      <c r="L157" s="91">
        <v>5599</v>
      </c>
      <c r="M157" s="84" t="s">
        <v>144</v>
      </c>
      <c r="HP157" s="55"/>
      <c r="HQ157" s="55"/>
      <c r="HR157" s="55"/>
    </row>
    <row r="158" spans="1:226" s="6" customFormat="1" ht="17.25" customHeight="1">
      <c r="A158" s="92" t="s">
        <v>230</v>
      </c>
      <c r="B158" s="87" t="s">
        <v>231</v>
      </c>
      <c r="C158" s="92" t="s">
        <v>277</v>
      </c>
      <c r="D158" s="92" t="s">
        <v>233</v>
      </c>
      <c r="E158" s="92" t="s">
        <v>25</v>
      </c>
      <c r="F158" s="78">
        <v>9539.1</v>
      </c>
      <c r="G158" s="79">
        <v>10016.055</v>
      </c>
      <c r="H158" s="79">
        <v>11923.875</v>
      </c>
      <c r="I158" s="80">
        <v>19500</v>
      </c>
      <c r="J158" s="80">
        <v>30</v>
      </c>
      <c r="K158" s="80">
        <f aca="true" t="shared" si="20" ref="K158:K162">I158-I158*30/100</f>
        <v>13650</v>
      </c>
      <c r="L158" s="86"/>
      <c r="M158" s="82" t="s">
        <v>144</v>
      </c>
      <c r="HP158" s="55"/>
      <c r="HQ158" s="55"/>
      <c r="HR158" s="55"/>
    </row>
    <row r="159" spans="1:226" s="6" customFormat="1" ht="17.25" customHeight="1">
      <c r="A159" s="88" t="s">
        <v>230</v>
      </c>
      <c r="B159" s="95" t="s">
        <v>231</v>
      </c>
      <c r="C159" s="88" t="s">
        <v>278</v>
      </c>
      <c r="D159" s="88" t="s">
        <v>233</v>
      </c>
      <c r="E159" s="88" t="s">
        <v>25</v>
      </c>
      <c r="F159" s="34">
        <v>9838.800000000001</v>
      </c>
      <c r="G159" s="56">
        <v>10330.740000000002</v>
      </c>
      <c r="H159" s="56">
        <v>12298.500000000002</v>
      </c>
      <c r="I159" s="58">
        <v>14576</v>
      </c>
      <c r="J159" s="58">
        <v>30</v>
      </c>
      <c r="K159" s="58">
        <f t="shared" si="20"/>
        <v>10203.2</v>
      </c>
      <c r="L159" s="91"/>
      <c r="M159" s="84" t="s">
        <v>144</v>
      </c>
      <c r="HP159" s="55"/>
      <c r="HQ159" s="55"/>
      <c r="HR159" s="55"/>
    </row>
    <row r="160" spans="1:226" s="6" customFormat="1" ht="17.25" customHeight="1">
      <c r="A160" s="92" t="s">
        <v>230</v>
      </c>
      <c r="B160" s="87" t="s">
        <v>231</v>
      </c>
      <c r="C160" s="92" t="s">
        <v>279</v>
      </c>
      <c r="D160" s="92" t="s">
        <v>233</v>
      </c>
      <c r="E160" s="92" t="s">
        <v>25</v>
      </c>
      <c r="F160" s="78">
        <v>16191.225</v>
      </c>
      <c r="G160" s="79">
        <v>17000.78625</v>
      </c>
      <c r="H160" s="79">
        <v>20239.03125</v>
      </c>
      <c r="I160" s="80">
        <v>35000</v>
      </c>
      <c r="J160" s="80">
        <v>30</v>
      </c>
      <c r="K160" s="80">
        <f t="shared" si="20"/>
        <v>24500</v>
      </c>
      <c r="L160" s="81"/>
      <c r="M160" s="82" t="s">
        <v>144</v>
      </c>
      <c r="HP160" s="55"/>
      <c r="HQ160" s="55"/>
      <c r="HR160" s="55"/>
    </row>
    <row r="161" spans="1:226" s="6" customFormat="1" ht="17.25" customHeight="1">
      <c r="A161" s="88" t="s">
        <v>230</v>
      </c>
      <c r="B161" s="95" t="s">
        <v>231</v>
      </c>
      <c r="C161" s="88" t="s">
        <v>280</v>
      </c>
      <c r="D161" s="88" t="s">
        <v>233</v>
      </c>
      <c r="E161" s="88" t="s">
        <v>25</v>
      </c>
      <c r="F161" s="34">
        <v>10280.925000000001</v>
      </c>
      <c r="G161" s="56">
        <v>10794.971250000002</v>
      </c>
      <c r="H161" s="56">
        <v>12851.156250000002</v>
      </c>
      <c r="I161" s="58">
        <v>21000</v>
      </c>
      <c r="J161" s="58">
        <v>30</v>
      </c>
      <c r="K161" s="58">
        <f t="shared" si="20"/>
        <v>14700</v>
      </c>
      <c r="L161" s="91"/>
      <c r="M161" s="84" t="s">
        <v>144</v>
      </c>
      <c r="HP161" s="55"/>
      <c r="HQ161" s="55"/>
      <c r="HR161" s="55"/>
    </row>
    <row r="162" spans="1:226" s="6" customFormat="1" ht="17.25" customHeight="1">
      <c r="A162" s="92" t="s">
        <v>230</v>
      </c>
      <c r="B162" s="87" t="s">
        <v>231</v>
      </c>
      <c r="C162" s="92" t="s">
        <v>281</v>
      </c>
      <c r="D162" s="92" t="s">
        <v>233</v>
      </c>
      <c r="E162" s="92" t="s">
        <v>25</v>
      </c>
      <c r="F162" s="78">
        <v>10280.925000000001</v>
      </c>
      <c r="G162" s="79">
        <v>10794.971250000002</v>
      </c>
      <c r="H162" s="79">
        <v>12851.156250000002</v>
      </c>
      <c r="I162" s="80">
        <v>21000</v>
      </c>
      <c r="J162" s="80">
        <v>30</v>
      </c>
      <c r="K162" s="80">
        <f t="shared" si="20"/>
        <v>14700</v>
      </c>
      <c r="L162" s="81"/>
      <c r="M162" s="82" t="s">
        <v>144</v>
      </c>
      <c r="HP162" s="55"/>
      <c r="HQ162" s="55"/>
      <c r="HR162" s="55"/>
    </row>
    <row r="163" spans="1:226" s="6" customFormat="1" ht="17.25" customHeight="1">
      <c r="A163" s="88" t="s">
        <v>230</v>
      </c>
      <c r="B163" s="95" t="s">
        <v>231</v>
      </c>
      <c r="C163" s="88" t="s">
        <v>282</v>
      </c>
      <c r="D163" s="88" t="s">
        <v>233</v>
      </c>
      <c r="E163" s="88" t="s">
        <v>25</v>
      </c>
      <c r="F163" s="34">
        <v>16249.95</v>
      </c>
      <c r="G163" s="56">
        <v>17062.447500000002</v>
      </c>
      <c r="H163" s="56">
        <v>20312.4375</v>
      </c>
      <c r="I163" s="58">
        <v>24074</v>
      </c>
      <c r="J163" s="58">
        <v>25</v>
      </c>
      <c r="K163" s="58">
        <f>I163-I163*25/100</f>
        <v>18055.5</v>
      </c>
      <c r="L163" s="91">
        <v>10500</v>
      </c>
      <c r="M163" s="84" t="s">
        <v>144</v>
      </c>
      <c r="HP163" s="55"/>
      <c r="HQ163" s="55"/>
      <c r="HR163" s="55"/>
    </row>
    <row r="164" spans="1:226" s="6" customFormat="1" ht="17.25" customHeight="1">
      <c r="A164" s="38" t="s">
        <v>283</v>
      </c>
      <c r="B164" s="39" t="s">
        <v>284</v>
      </c>
      <c r="C164" s="38" t="s">
        <v>285</v>
      </c>
      <c r="D164" s="38" t="s">
        <v>124</v>
      </c>
      <c r="E164" s="38" t="s">
        <v>25</v>
      </c>
      <c r="F164" s="40">
        <v>32857.65</v>
      </c>
      <c r="G164" s="40">
        <v>34500.5325</v>
      </c>
      <c r="H164" s="40">
        <v>41072.0625</v>
      </c>
      <c r="I164" s="40">
        <v>76860.38429999999</v>
      </c>
      <c r="J164" s="40">
        <v>25</v>
      </c>
      <c r="K164" s="40">
        <v>57645</v>
      </c>
      <c r="L164" s="41"/>
      <c r="M164" s="42"/>
      <c r="HP164" s="55"/>
      <c r="HQ164" s="55"/>
      <c r="HR164" s="55"/>
    </row>
    <row r="165" spans="1:226" s="50" customFormat="1" ht="17.25" customHeight="1">
      <c r="A165" s="52" t="s">
        <v>283</v>
      </c>
      <c r="B165" s="103" t="s">
        <v>217</v>
      </c>
      <c r="C165" s="104" t="s">
        <v>286</v>
      </c>
      <c r="D165" s="104"/>
      <c r="E165" s="52" t="s">
        <v>25</v>
      </c>
      <c r="F165" s="34">
        <v>11172</v>
      </c>
      <c r="G165" s="56">
        <v>11752</v>
      </c>
      <c r="H165" s="56">
        <v>13965</v>
      </c>
      <c r="I165" s="57">
        <v>13965</v>
      </c>
      <c r="J165" s="58"/>
      <c r="K165" s="58"/>
      <c r="L165" s="59"/>
      <c r="M165" s="6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HP165" s="51"/>
      <c r="HQ165" s="51"/>
      <c r="HR165" s="51"/>
    </row>
    <row r="166" spans="1:226" s="6" customFormat="1" ht="17.25" customHeight="1">
      <c r="A166" s="38" t="s">
        <v>283</v>
      </c>
      <c r="B166" s="39" t="s">
        <v>284</v>
      </c>
      <c r="C166" s="38" t="s">
        <v>287</v>
      </c>
      <c r="D166" s="38" t="s">
        <v>124</v>
      </c>
      <c r="E166" s="38" t="s">
        <v>25</v>
      </c>
      <c r="F166" s="40">
        <v>31062.15</v>
      </c>
      <c r="G166" s="40">
        <v>32615.257500000003</v>
      </c>
      <c r="H166" s="40">
        <v>38827.6875</v>
      </c>
      <c r="I166" s="40">
        <v>72660.36330000001</v>
      </c>
      <c r="J166" s="40">
        <v>25</v>
      </c>
      <c r="K166" s="40">
        <v>54495</v>
      </c>
      <c r="L166" s="41"/>
      <c r="M166" s="42"/>
      <c r="HP166" s="55"/>
      <c r="HQ166" s="55"/>
      <c r="HR166" s="55"/>
    </row>
    <row r="167" spans="1:226" s="50" customFormat="1" ht="17.25" customHeight="1">
      <c r="A167" s="52" t="s">
        <v>283</v>
      </c>
      <c r="B167" s="103" t="s">
        <v>288</v>
      </c>
      <c r="C167" s="104" t="s">
        <v>289</v>
      </c>
      <c r="D167" s="104"/>
      <c r="E167" s="52" t="s">
        <v>25</v>
      </c>
      <c r="F167" s="34">
        <v>4469</v>
      </c>
      <c r="G167" s="56">
        <v>4711.85</v>
      </c>
      <c r="H167" s="56">
        <v>5586</v>
      </c>
      <c r="I167" s="57">
        <v>5586</v>
      </c>
      <c r="J167" s="58"/>
      <c r="K167" s="58"/>
      <c r="L167" s="59"/>
      <c r="M167" s="6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HP167" s="51"/>
      <c r="HQ167" s="51"/>
      <c r="HR167" s="51"/>
    </row>
    <row r="168" spans="1:13" ht="17.25" customHeight="1">
      <c r="A168" s="38" t="s">
        <v>283</v>
      </c>
      <c r="B168" s="39" t="s">
        <v>28</v>
      </c>
      <c r="C168" s="38" t="s">
        <v>290</v>
      </c>
      <c r="D168" s="38" t="s">
        <v>49</v>
      </c>
      <c r="E168" s="38" t="s">
        <v>25</v>
      </c>
      <c r="F168" s="40">
        <v>8079.75</v>
      </c>
      <c r="G168" s="40">
        <v>8483.737500000001</v>
      </c>
      <c r="H168" s="40">
        <v>10099.6875</v>
      </c>
      <c r="I168" s="40">
        <v>18900.0945</v>
      </c>
      <c r="J168" s="40">
        <v>25</v>
      </c>
      <c r="K168" s="40">
        <v>14175</v>
      </c>
      <c r="L168" s="41"/>
      <c r="M168" s="42"/>
    </row>
    <row r="169" spans="1:13" ht="17.25" customHeight="1">
      <c r="A169" s="31" t="s">
        <v>283</v>
      </c>
      <c r="B169" s="53" t="s">
        <v>74</v>
      </c>
      <c r="C169" s="31" t="s">
        <v>291</v>
      </c>
      <c r="D169" s="31" t="s">
        <v>49</v>
      </c>
      <c r="E169" s="31" t="s">
        <v>25</v>
      </c>
      <c r="F169" s="44">
        <v>7329</v>
      </c>
      <c r="G169" s="44">
        <v>7695.450000000001</v>
      </c>
      <c r="H169" s="44">
        <v>9161.25</v>
      </c>
      <c r="I169" s="44">
        <v>17080.0854</v>
      </c>
      <c r="J169" s="44">
        <v>25</v>
      </c>
      <c r="K169" s="44">
        <v>12810</v>
      </c>
      <c r="L169" s="47"/>
      <c r="M169" s="46"/>
    </row>
    <row r="170" spans="1:13" ht="17.25" customHeight="1">
      <c r="A170" s="38" t="s">
        <v>283</v>
      </c>
      <c r="B170" s="39" t="s">
        <v>292</v>
      </c>
      <c r="C170" s="38" t="s">
        <v>293</v>
      </c>
      <c r="D170" s="38" t="s">
        <v>49</v>
      </c>
      <c r="E170" s="38" t="s">
        <v>25</v>
      </c>
      <c r="F170" s="40">
        <v>14064.75</v>
      </c>
      <c r="G170" s="40">
        <v>14767.987500000001</v>
      </c>
      <c r="H170" s="40">
        <v>17580.9375</v>
      </c>
      <c r="I170" s="40">
        <v>32900.164500000006</v>
      </c>
      <c r="J170" s="40">
        <v>25</v>
      </c>
      <c r="K170" s="40">
        <v>24675</v>
      </c>
      <c r="L170" s="41"/>
      <c r="M170" s="42"/>
    </row>
    <row r="171" spans="1:13" ht="17.25" customHeight="1">
      <c r="A171" s="31" t="s">
        <v>283</v>
      </c>
      <c r="B171" s="53" t="s">
        <v>294</v>
      </c>
      <c r="C171" s="31" t="s">
        <v>295</v>
      </c>
      <c r="D171" s="31" t="s">
        <v>49</v>
      </c>
      <c r="E171" s="31" t="s">
        <v>25</v>
      </c>
      <c r="F171" s="44">
        <v>9276.75</v>
      </c>
      <c r="G171" s="44">
        <v>9740.5875</v>
      </c>
      <c r="H171" s="44">
        <v>11595.9375</v>
      </c>
      <c r="I171" s="44">
        <v>21700.108500000002</v>
      </c>
      <c r="J171" s="44">
        <v>25</v>
      </c>
      <c r="K171" s="44">
        <v>16275</v>
      </c>
      <c r="L171" s="47"/>
      <c r="M171" s="46"/>
    </row>
    <row r="172" spans="1:13" ht="17.25" customHeight="1">
      <c r="A172" s="38" t="s">
        <v>283</v>
      </c>
      <c r="B172" s="39" t="s">
        <v>296</v>
      </c>
      <c r="C172" s="38" t="s">
        <v>297</v>
      </c>
      <c r="D172" s="38" t="s">
        <v>49</v>
      </c>
      <c r="E172" s="38" t="s">
        <v>25</v>
      </c>
      <c r="F172" s="40">
        <v>3423</v>
      </c>
      <c r="G172" s="40">
        <v>3594.15</v>
      </c>
      <c r="H172" s="40">
        <v>4278.75</v>
      </c>
      <c r="I172" s="40">
        <v>7980.0399</v>
      </c>
      <c r="J172" s="40">
        <v>25</v>
      </c>
      <c r="K172" s="40">
        <v>5985</v>
      </c>
      <c r="L172" s="41"/>
      <c r="M172" s="42"/>
    </row>
    <row r="173" spans="1:13" ht="17.25" customHeight="1">
      <c r="A173" s="31" t="s">
        <v>283</v>
      </c>
      <c r="B173" s="53" t="s">
        <v>51</v>
      </c>
      <c r="C173" s="31" t="s">
        <v>298</v>
      </c>
      <c r="D173" s="31" t="s">
        <v>49</v>
      </c>
      <c r="E173" s="31" t="s">
        <v>25</v>
      </c>
      <c r="F173" s="44">
        <v>14902.650000000001</v>
      </c>
      <c r="G173" s="44">
        <v>15647.782500000003</v>
      </c>
      <c r="H173" s="44">
        <v>18628.3125</v>
      </c>
      <c r="I173" s="44">
        <v>34860.1743</v>
      </c>
      <c r="J173" s="44">
        <v>25</v>
      </c>
      <c r="K173" s="44">
        <v>26145</v>
      </c>
      <c r="L173" s="47"/>
      <c r="M173" s="46"/>
    </row>
    <row r="174" spans="1:13" ht="17.25" customHeight="1">
      <c r="A174" s="38" t="s">
        <v>283</v>
      </c>
      <c r="B174" s="39" t="s">
        <v>72</v>
      </c>
      <c r="C174" s="38" t="s">
        <v>299</v>
      </c>
      <c r="D174" s="38" t="s">
        <v>49</v>
      </c>
      <c r="E174" s="38" t="s">
        <v>25</v>
      </c>
      <c r="F174" s="40">
        <v>8251.95</v>
      </c>
      <c r="G174" s="40">
        <v>8664.5475</v>
      </c>
      <c r="H174" s="40">
        <v>10314.9375</v>
      </c>
      <c r="I174" s="40">
        <v>19292.09646</v>
      </c>
      <c r="J174" s="40">
        <v>25</v>
      </c>
      <c r="K174" s="40">
        <v>14469</v>
      </c>
      <c r="L174" s="41"/>
      <c r="M174" s="42"/>
    </row>
    <row r="175" spans="1:13" ht="17.25" customHeight="1">
      <c r="A175" s="31" t="s">
        <v>283</v>
      </c>
      <c r="B175" s="53" t="s">
        <v>300</v>
      </c>
      <c r="C175" s="31" t="s">
        <v>301</v>
      </c>
      <c r="D175" s="31" t="s">
        <v>49</v>
      </c>
      <c r="E175" s="31" t="s">
        <v>25</v>
      </c>
      <c r="F175" s="44">
        <v>7329</v>
      </c>
      <c r="G175" s="44">
        <v>7695.450000000001</v>
      </c>
      <c r="H175" s="44">
        <v>9161.25</v>
      </c>
      <c r="I175" s="44">
        <v>17080.0854</v>
      </c>
      <c r="J175" s="44">
        <v>25</v>
      </c>
      <c r="K175" s="44">
        <v>12810</v>
      </c>
      <c r="L175" s="47"/>
      <c r="M175" s="46"/>
    </row>
    <row r="176" spans="1:13" ht="17.25" customHeight="1">
      <c r="A176" s="38" t="s">
        <v>283</v>
      </c>
      <c r="B176" s="39" t="s">
        <v>302</v>
      </c>
      <c r="C176" s="38" t="s">
        <v>303</v>
      </c>
      <c r="D176" s="38" t="s">
        <v>49</v>
      </c>
      <c r="E176" s="38" t="s">
        <v>25</v>
      </c>
      <c r="F176" s="40">
        <v>4893</v>
      </c>
      <c r="G176" s="40">
        <v>5137.650000000001</v>
      </c>
      <c r="H176" s="40">
        <v>6116.25</v>
      </c>
      <c r="I176" s="40">
        <v>11410.05705</v>
      </c>
      <c r="J176" s="40">
        <v>25</v>
      </c>
      <c r="K176" s="40">
        <v>8557.5</v>
      </c>
      <c r="L176" s="41"/>
      <c r="M176" s="42"/>
    </row>
    <row r="177" spans="1:13" ht="17.25" customHeight="1">
      <c r="A177" s="31" t="s">
        <v>283</v>
      </c>
      <c r="B177" s="53" t="s">
        <v>302</v>
      </c>
      <c r="C177" s="31" t="s">
        <v>304</v>
      </c>
      <c r="D177" s="31" t="s">
        <v>49</v>
      </c>
      <c r="E177" s="31" t="s">
        <v>25</v>
      </c>
      <c r="F177" s="44">
        <v>4893</v>
      </c>
      <c r="G177" s="44">
        <v>5137.650000000001</v>
      </c>
      <c r="H177" s="44">
        <v>6116.25</v>
      </c>
      <c r="I177" s="44">
        <v>11410.05705</v>
      </c>
      <c r="J177" s="44">
        <v>25</v>
      </c>
      <c r="K177" s="44">
        <v>8557.5</v>
      </c>
      <c r="L177" s="47"/>
      <c r="M177" s="46"/>
    </row>
    <row r="178" spans="1:13" ht="17.25" customHeight="1">
      <c r="A178" s="38" t="s">
        <v>283</v>
      </c>
      <c r="B178" s="39" t="s">
        <v>305</v>
      </c>
      <c r="C178" s="38" t="s">
        <v>306</v>
      </c>
      <c r="D178" s="38" t="s">
        <v>49</v>
      </c>
      <c r="E178" s="38" t="s">
        <v>25</v>
      </c>
      <c r="F178" s="40">
        <v>5932.5</v>
      </c>
      <c r="G178" s="40">
        <v>6229.125</v>
      </c>
      <c r="H178" s="40">
        <v>7415.625</v>
      </c>
      <c r="I178" s="40">
        <v>13860.069300000001</v>
      </c>
      <c r="J178" s="40">
        <v>25</v>
      </c>
      <c r="K178" s="40">
        <v>10395</v>
      </c>
      <c r="L178" s="41"/>
      <c r="M178" s="42"/>
    </row>
    <row r="179" spans="1:13" ht="17.25" customHeight="1">
      <c r="A179" s="31" t="s">
        <v>283</v>
      </c>
      <c r="B179" s="53" t="s">
        <v>305</v>
      </c>
      <c r="C179" s="31" t="s">
        <v>307</v>
      </c>
      <c r="D179" s="31" t="s">
        <v>49</v>
      </c>
      <c r="E179" s="31" t="s">
        <v>25</v>
      </c>
      <c r="F179" s="44">
        <v>5932.5</v>
      </c>
      <c r="G179" s="44">
        <v>6229.125</v>
      </c>
      <c r="H179" s="44">
        <v>7415.625</v>
      </c>
      <c r="I179" s="44">
        <v>13860.069300000001</v>
      </c>
      <c r="J179" s="44">
        <v>25</v>
      </c>
      <c r="K179" s="44">
        <v>10395</v>
      </c>
      <c r="L179" s="47"/>
      <c r="M179" s="46"/>
    </row>
    <row r="180" spans="1:13" ht="17.25" customHeight="1">
      <c r="A180" s="38" t="s">
        <v>283</v>
      </c>
      <c r="B180" s="39" t="s">
        <v>231</v>
      </c>
      <c r="C180" s="38" t="s">
        <v>308</v>
      </c>
      <c r="D180" s="38" t="s">
        <v>49</v>
      </c>
      <c r="E180" s="38" t="s">
        <v>25</v>
      </c>
      <c r="F180" s="40">
        <v>15277.5</v>
      </c>
      <c r="G180" s="40">
        <v>16041.375</v>
      </c>
      <c r="H180" s="40">
        <v>19096.875</v>
      </c>
      <c r="I180" s="40">
        <v>35700.1785</v>
      </c>
      <c r="J180" s="40">
        <v>25</v>
      </c>
      <c r="K180" s="40">
        <v>26775</v>
      </c>
      <c r="L180" s="41"/>
      <c r="M180" s="42"/>
    </row>
    <row r="181" spans="1:13" ht="17.25" customHeight="1">
      <c r="A181" s="31" t="s">
        <v>283</v>
      </c>
      <c r="B181" s="53" t="s">
        <v>22</v>
      </c>
      <c r="C181" s="31" t="s">
        <v>309</v>
      </c>
      <c r="D181" s="31" t="s">
        <v>49</v>
      </c>
      <c r="E181" s="31" t="s">
        <v>25</v>
      </c>
      <c r="F181" s="44">
        <v>20580</v>
      </c>
      <c r="G181" s="44">
        <v>21609</v>
      </c>
      <c r="H181" s="44">
        <v>25725</v>
      </c>
      <c r="I181" s="44">
        <v>48020.2401</v>
      </c>
      <c r="J181" s="44">
        <v>25</v>
      </c>
      <c r="K181" s="44">
        <v>36015</v>
      </c>
      <c r="L181" s="47"/>
      <c r="M181" s="46"/>
    </row>
    <row r="182" spans="1:13" ht="17.25" customHeight="1">
      <c r="A182" s="38" t="s">
        <v>283</v>
      </c>
      <c r="B182" s="39" t="s">
        <v>310</v>
      </c>
      <c r="C182" s="38" t="s">
        <v>311</v>
      </c>
      <c r="D182" s="38" t="s">
        <v>49</v>
      </c>
      <c r="E182" s="38" t="s">
        <v>25</v>
      </c>
      <c r="F182" s="40">
        <v>9607.5</v>
      </c>
      <c r="G182" s="40">
        <v>10087.875</v>
      </c>
      <c r="H182" s="40">
        <v>12009.375</v>
      </c>
      <c r="I182" s="40">
        <v>22400.112</v>
      </c>
      <c r="J182" s="40">
        <v>25</v>
      </c>
      <c r="K182" s="40">
        <v>16800</v>
      </c>
      <c r="L182" s="41"/>
      <c r="M182" s="42"/>
    </row>
    <row r="183" spans="1:13" ht="17.25" customHeight="1">
      <c r="A183" s="31" t="s">
        <v>283</v>
      </c>
      <c r="B183" s="53" t="s">
        <v>312</v>
      </c>
      <c r="C183" s="31" t="s">
        <v>313</v>
      </c>
      <c r="D183" s="31" t="s">
        <v>49</v>
      </c>
      <c r="E183" s="31" t="s">
        <v>25</v>
      </c>
      <c r="F183" s="44">
        <v>12600</v>
      </c>
      <c r="G183" s="44">
        <v>13230</v>
      </c>
      <c r="H183" s="44">
        <v>15750</v>
      </c>
      <c r="I183" s="44">
        <v>29400.147</v>
      </c>
      <c r="J183" s="44">
        <v>25</v>
      </c>
      <c r="K183" s="44">
        <v>22050</v>
      </c>
      <c r="L183" s="47"/>
      <c r="M183" s="46"/>
    </row>
    <row r="184" spans="1:13" ht="17.25" customHeight="1">
      <c r="A184" s="38" t="s">
        <v>283</v>
      </c>
      <c r="B184" s="39" t="s">
        <v>184</v>
      </c>
      <c r="C184" s="38" t="s">
        <v>314</v>
      </c>
      <c r="D184" s="38" t="s">
        <v>49</v>
      </c>
      <c r="E184" s="38" t="s">
        <v>25</v>
      </c>
      <c r="F184" s="40">
        <v>16642.5</v>
      </c>
      <c r="G184" s="40">
        <v>17474.625</v>
      </c>
      <c r="H184" s="40">
        <v>20803.125</v>
      </c>
      <c r="I184" s="40">
        <v>38920.1946</v>
      </c>
      <c r="J184" s="40">
        <v>25</v>
      </c>
      <c r="K184" s="40">
        <v>29190</v>
      </c>
      <c r="L184" s="41"/>
      <c r="M184" s="42"/>
    </row>
    <row r="185" spans="1:226" s="50" customFormat="1" ht="17.25" customHeight="1">
      <c r="A185" s="52" t="s">
        <v>283</v>
      </c>
      <c r="B185" s="53" t="s">
        <v>106</v>
      </c>
      <c r="C185" s="52" t="s">
        <v>315</v>
      </c>
      <c r="D185" s="52" t="s">
        <v>49</v>
      </c>
      <c r="E185" s="52" t="s">
        <v>117</v>
      </c>
      <c r="F185" s="44">
        <v>598.5</v>
      </c>
      <c r="G185" s="44">
        <v>628.4250000000001</v>
      </c>
      <c r="H185" s="44">
        <v>748.125</v>
      </c>
      <c r="I185" s="44">
        <v>1400.007</v>
      </c>
      <c r="J185" s="44">
        <v>25</v>
      </c>
      <c r="K185" s="44">
        <v>1050</v>
      </c>
      <c r="L185" s="59"/>
      <c r="M185" s="6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HP185" s="51"/>
      <c r="HQ185" s="51"/>
      <c r="HR185" s="51"/>
    </row>
    <row r="186" spans="1:226" s="50" customFormat="1" ht="17.25" customHeight="1">
      <c r="A186" s="38" t="s">
        <v>283</v>
      </c>
      <c r="B186" s="39" t="s">
        <v>106</v>
      </c>
      <c r="C186" s="38" t="s">
        <v>316</v>
      </c>
      <c r="D186" s="38" t="s">
        <v>49</v>
      </c>
      <c r="E186" s="38" t="s">
        <v>117</v>
      </c>
      <c r="F186" s="40">
        <v>1291.5</v>
      </c>
      <c r="G186" s="40">
        <v>1356.075</v>
      </c>
      <c r="H186" s="40">
        <v>1614.375</v>
      </c>
      <c r="I186" s="40">
        <v>3010.01505</v>
      </c>
      <c r="J186" s="40">
        <v>25</v>
      </c>
      <c r="K186" s="40">
        <v>2257.5</v>
      </c>
      <c r="L186" s="48"/>
      <c r="M186" s="49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HP186" s="51"/>
      <c r="HQ186" s="51"/>
      <c r="HR186" s="51"/>
    </row>
    <row r="187" spans="1:13" ht="17.25" customHeight="1">
      <c r="A187" s="31" t="s">
        <v>283</v>
      </c>
      <c r="B187" s="53" t="s">
        <v>106</v>
      </c>
      <c r="C187" s="31" t="s">
        <v>317</v>
      </c>
      <c r="D187" s="31" t="s">
        <v>49</v>
      </c>
      <c r="E187" s="31" t="s">
        <v>117</v>
      </c>
      <c r="F187" s="44">
        <v>601.65</v>
      </c>
      <c r="G187" s="44">
        <v>631.7325</v>
      </c>
      <c r="H187" s="44">
        <v>752.0625</v>
      </c>
      <c r="I187" s="44">
        <v>1400.007</v>
      </c>
      <c r="J187" s="44">
        <v>25</v>
      </c>
      <c r="K187" s="44">
        <v>1050</v>
      </c>
      <c r="L187" s="47"/>
      <c r="M187" s="46"/>
    </row>
    <row r="188" spans="1:13" ht="17.25" customHeight="1">
      <c r="A188" s="38" t="s">
        <v>283</v>
      </c>
      <c r="B188" s="39" t="s">
        <v>318</v>
      </c>
      <c r="C188" s="38" t="s">
        <v>319</v>
      </c>
      <c r="D188" s="38" t="s">
        <v>49</v>
      </c>
      <c r="E188" s="38" t="s">
        <v>25</v>
      </c>
      <c r="F188" s="40">
        <v>2932.65</v>
      </c>
      <c r="G188" s="40">
        <v>3079.2825000000003</v>
      </c>
      <c r="H188" s="40">
        <v>3665.8125</v>
      </c>
      <c r="I188" s="40">
        <v>6860.0343</v>
      </c>
      <c r="J188" s="40">
        <v>25</v>
      </c>
      <c r="K188" s="40">
        <v>5145</v>
      </c>
      <c r="L188" s="41"/>
      <c r="M188" s="42"/>
    </row>
    <row r="189" spans="1:13" s="6" customFormat="1" ht="17.25" customHeight="1">
      <c r="A189" s="31" t="s">
        <v>283</v>
      </c>
      <c r="B189" s="53" t="s">
        <v>318</v>
      </c>
      <c r="C189" s="31" t="s">
        <v>320</v>
      </c>
      <c r="D189" s="31" t="s">
        <v>49</v>
      </c>
      <c r="E189" s="31" t="s">
        <v>25</v>
      </c>
      <c r="F189" s="44">
        <v>2932.65</v>
      </c>
      <c r="G189" s="44">
        <v>3079.2825000000003</v>
      </c>
      <c r="H189" s="44">
        <v>3665.8125</v>
      </c>
      <c r="I189" s="44">
        <v>6860.0343</v>
      </c>
      <c r="J189" s="44">
        <v>25</v>
      </c>
      <c r="K189" s="44">
        <v>5145</v>
      </c>
      <c r="L189" s="54"/>
      <c r="M189" s="46"/>
    </row>
    <row r="190" spans="1:13" s="6" customFormat="1" ht="17.25" customHeight="1">
      <c r="A190" s="38" t="s">
        <v>283</v>
      </c>
      <c r="B190" s="39" t="s">
        <v>321</v>
      </c>
      <c r="C190" s="38" t="s">
        <v>322</v>
      </c>
      <c r="D190" s="38" t="s">
        <v>49</v>
      </c>
      <c r="E190" s="38" t="s">
        <v>25</v>
      </c>
      <c r="F190" s="40">
        <v>2334.15</v>
      </c>
      <c r="G190" s="40">
        <v>2450.8575</v>
      </c>
      <c r="H190" s="40">
        <v>2917.6875</v>
      </c>
      <c r="I190" s="40">
        <v>5460.0273</v>
      </c>
      <c r="J190" s="40">
        <v>25</v>
      </c>
      <c r="K190" s="40">
        <v>4095</v>
      </c>
      <c r="L190" s="41"/>
      <c r="M190" s="42"/>
    </row>
    <row r="191" spans="1:13" s="6" customFormat="1" ht="17.25" customHeight="1">
      <c r="A191" s="31" t="s">
        <v>283</v>
      </c>
      <c r="B191" s="53" t="s">
        <v>323</v>
      </c>
      <c r="C191" s="105" t="s">
        <v>324</v>
      </c>
      <c r="D191" s="31" t="s">
        <v>49</v>
      </c>
      <c r="E191" s="31" t="s">
        <v>25</v>
      </c>
      <c r="F191" s="44">
        <v>2334.15</v>
      </c>
      <c r="G191" s="44">
        <v>2450.8575</v>
      </c>
      <c r="H191" s="44">
        <v>2917.6875</v>
      </c>
      <c r="I191" s="44">
        <v>5460.0273</v>
      </c>
      <c r="J191" s="44">
        <v>25</v>
      </c>
      <c r="K191" s="44">
        <v>4095</v>
      </c>
      <c r="L191" s="54"/>
      <c r="M191" s="46"/>
    </row>
    <row r="192" spans="1:13" s="6" customFormat="1" ht="17.25" customHeight="1">
      <c r="A192" s="38" t="s">
        <v>283</v>
      </c>
      <c r="B192" s="39" t="s">
        <v>325</v>
      </c>
      <c r="C192" s="38" t="s">
        <v>326</v>
      </c>
      <c r="D192" s="38" t="s">
        <v>49</v>
      </c>
      <c r="E192" s="38" t="s">
        <v>25</v>
      </c>
      <c r="F192" s="40">
        <v>5880</v>
      </c>
      <c r="G192" s="40">
        <v>6174</v>
      </c>
      <c r="H192" s="40">
        <v>7350</v>
      </c>
      <c r="I192" s="40">
        <v>13720.0686</v>
      </c>
      <c r="J192" s="40">
        <v>25</v>
      </c>
      <c r="K192" s="40">
        <v>10290</v>
      </c>
      <c r="L192" s="41"/>
      <c r="M192" s="42"/>
    </row>
    <row r="193" spans="1:226" s="50" customFormat="1" ht="17.25" customHeight="1">
      <c r="A193" s="52" t="s">
        <v>283</v>
      </c>
      <c r="B193" s="53" t="s">
        <v>104</v>
      </c>
      <c r="C193" s="52" t="s">
        <v>327</v>
      </c>
      <c r="D193" s="52" t="s">
        <v>49</v>
      </c>
      <c r="E193" s="52" t="s">
        <v>25</v>
      </c>
      <c r="F193" s="44">
        <v>8106</v>
      </c>
      <c r="G193" s="44">
        <v>8511.300000000001</v>
      </c>
      <c r="H193" s="44">
        <v>10132.5</v>
      </c>
      <c r="I193" s="44">
        <v>18900.0945</v>
      </c>
      <c r="J193" s="44">
        <v>25</v>
      </c>
      <c r="K193" s="44">
        <v>14175</v>
      </c>
      <c r="L193" s="59"/>
      <c r="M193" s="6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HP193" s="51"/>
      <c r="HQ193" s="51"/>
      <c r="HR193" s="51"/>
    </row>
    <row r="194" spans="1:226" s="6" customFormat="1" ht="17.25" customHeight="1">
      <c r="A194" s="38" t="s">
        <v>283</v>
      </c>
      <c r="B194" s="39" t="s">
        <v>241</v>
      </c>
      <c r="C194" s="38" t="s">
        <v>328</v>
      </c>
      <c r="D194" s="38" t="s">
        <v>124</v>
      </c>
      <c r="E194" s="38" t="s">
        <v>25</v>
      </c>
      <c r="F194" s="40">
        <v>9576</v>
      </c>
      <c r="G194" s="40">
        <v>10054.800000000001</v>
      </c>
      <c r="H194" s="40">
        <v>11970</v>
      </c>
      <c r="I194" s="40">
        <v>22400.112</v>
      </c>
      <c r="J194" s="40">
        <v>25</v>
      </c>
      <c r="K194" s="40">
        <v>16800</v>
      </c>
      <c r="L194" s="48"/>
      <c r="M194" s="49"/>
      <c r="HP194" s="55"/>
      <c r="HQ194" s="55"/>
      <c r="HR194" s="55"/>
    </row>
    <row r="195" spans="1:226" s="6" customFormat="1" ht="17.25" customHeight="1">
      <c r="A195" s="104" t="s">
        <v>283</v>
      </c>
      <c r="B195" s="103" t="s">
        <v>329</v>
      </c>
      <c r="C195" s="104" t="s">
        <v>330</v>
      </c>
      <c r="D195" s="52" t="s">
        <v>124</v>
      </c>
      <c r="E195" s="104" t="s">
        <v>25</v>
      </c>
      <c r="F195" s="33">
        <v>4907.7</v>
      </c>
      <c r="G195" s="33">
        <v>5153.085</v>
      </c>
      <c r="H195" s="33">
        <v>4907.7</v>
      </c>
      <c r="I195" s="33">
        <v>8960.044800000001</v>
      </c>
      <c r="J195" s="33">
        <v>25</v>
      </c>
      <c r="K195" s="33">
        <v>6720</v>
      </c>
      <c r="L195" s="59"/>
      <c r="M195" s="60"/>
      <c r="HP195" s="55"/>
      <c r="HQ195" s="55"/>
      <c r="HR195" s="55"/>
    </row>
    <row r="196" spans="1:226" s="6" customFormat="1" ht="17.25" customHeight="1">
      <c r="A196" s="98" t="s">
        <v>283</v>
      </c>
      <c r="B196" s="99" t="s">
        <v>331</v>
      </c>
      <c r="C196" s="98" t="s">
        <v>332</v>
      </c>
      <c r="D196" s="38" t="s">
        <v>124</v>
      </c>
      <c r="E196" s="98" t="s">
        <v>25</v>
      </c>
      <c r="F196" s="40">
        <v>9813.300000000001</v>
      </c>
      <c r="G196" s="40">
        <v>10303.965000000002</v>
      </c>
      <c r="H196" s="40">
        <v>9813.300000000001</v>
      </c>
      <c r="I196" s="40">
        <v>18900.0945</v>
      </c>
      <c r="J196" s="40">
        <v>25</v>
      </c>
      <c r="K196" s="40">
        <v>14175</v>
      </c>
      <c r="L196" s="48"/>
      <c r="M196" s="49"/>
      <c r="HP196" s="55"/>
      <c r="HQ196" s="55"/>
      <c r="HR196" s="55"/>
    </row>
    <row r="197" spans="1:226" s="6" customFormat="1" ht="17.25" customHeight="1">
      <c r="A197" s="104" t="s">
        <v>283</v>
      </c>
      <c r="B197" s="103" t="s">
        <v>333</v>
      </c>
      <c r="C197" s="104" t="s">
        <v>334</v>
      </c>
      <c r="D197" s="52" t="s">
        <v>124</v>
      </c>
      <c r="E197" s="104" t="s">
        <v>25</v>
      </c>
      <c r="F197" s="33">
        <v>10990.35</v>
      </c>
      <c r="G197" s="33">
        <v>11539.8675</v>
      </c>
      <c r="H197" s="33">
        <v>10990.35</v>
      </c>
      <c r="I197" s="33">
        <v>21000.105</v>
      </c>
      <c r="J197" s="33">
        <v>25</v>
      </c>
      <c r="K197" s="33">
        <v>15750</v>
      </c>
      <c r="L197" s="59"/>
      <c r="M197" s="60"/>
      <c r="HP197" s="55"/>
      <c r="HQ197" s="55"/>
      <c r="HR197" s="55"/>
    </row>
    <row r="198" spans="1:226" s="6" customFormat="1" ht="17.25" customHeight="1">
      <c r="A198" s="38" t="s">
        <v>283</v>
      </c>
      <c r="B198" s="39" t="s">
        <v>335</v>
      </c>
      <c r="C198" s="38" t="s">
        <v>336</v>
      </c>
      <c r="D198" s="38" t="s">
        <v>124</v>
      </c>
      <c r="E198" s="38" t="s">
        <v>25</v>
      </c>
      <c r="F198" s="40">
        <v>2158.8</v>
      </c>
      <c r="G198" s="40">
        <v>2266.7400000000002</v>
      </c>
      <c r="H198" s="40">
        <v>2158.8</v>
      </c>
      <c r="I198" s="40">
        <v>3360.0168000000003</v>
      </c>
      <c r="J198" s="40">
        <v>25</v>
      </c>
      <c r="K198" s="40">
        <v>2520</v>
      </c>
      <c r="L198" s="106"/>
      <c r="M198" s="107"/>
      <c r="HP198" s="55"/>
      <c r="HQ198" s="55"/>
      <c r="HR198" s="55"/>
    </row>
    <row r="199" spans="1:226" s="6" customFormat="1" ht="17.25" customHeight="1">
      <c r="A199" s="52" t="s">
        <v>283</v>
      </c>
      <c r="B199" s="53" t="s">
        <v>337</v>
      </c>
      <c r="C199" s="52" t="s">
        <v>338</v>
      </c>
      <c r="D199" s="52" t="s">
        <v>124</v>
      </c>
      <c r="E199" s="52" t="s">
        <v>25</v>
      </c>
      <c r="F199" s="33">
        <v>1373.4</v>
      </c>
      <c r="G199" s="33">
        <v>1442.0700000000002</v>
      </c>
      <c r="H199" s="33">
        <v>1373.4</v>
      </c>
      <c r="I199" s="33">
        <v>2520.0126000000005</v>
      </c>
      <c r="J199" s="33">
        <v>25</v>
      </c>
      <c r="K199" s="33">
        <v>1890</v>
      </c>
      <c r="L199" s="108"/>
      <c r="M199" s="109"/>
      <c r="HP199" s="55"/>
      <c r="HQ199" s="55"/>
      <c r="HR199" s="55"/>
    </row>
    <row r="200" spans="1:226" s="6" customFormat="1" ht="17.25" customHeight="1">
      <c r="A200" s="76" t="s">
        <v>283</v>
      </c>
      <c r="B200" s="77" t="s">
        <v>339</v>
      </c>
      <c r="C200" s="76" t="s">
        <v>340</v>
      </c>
      <c r="D200" s="76" t="s">
        <v>124</v>
      </c>
      <c r="E200" s="76" t="s">
        <v>25</v>
      </c>
      <c r="F200" s="101">
        <v>935</v>
      </c>
      <c r="G200" s="101">
        <f>F200*1.05</f>
        <v>981.75</v>
      </c>
      <c r="H200" s="101">
        <v>935</v>
      </c>
      <c r="I200" s="101">
        <v>1600.008</v>
      </c>
      <c r="J200" s="101">
        <f>100-(K200/I200*100)</f>
        <v>25.00037499812501</v>
      </c>
      <c r="K200" s="101">
        <v>1200</v>
      </c>
      <c r="L200" s="110"/>
      <c r="M200" s="82" t="s">
        <v>144</v>
      </c>
      <c r="HP200" s="55"/>
      <c r="HQ200" s="55"/>
      <c r="HR200" s="55"/>
    </row>
    <row r="201" spans="1:226" s="6" customFormat="1" ht="17.25" customHeight="1">
      <c r="A201" s="52" t="s">
        <v>283</v>
      </c>
      <c r="B201" s="53" t="s">
        <v>341</v>
      </c>
      <c r="C201" s="52" t="s">
        <v>342</v>
      </c>
      <c r="D201" s="52" t="s">
        <v>124</v>
      </c>
      <c r="E201" s="52" t="s">
        <v>25</v>
      </c>
      <c r="F201" s="33">
        <v>981.75</v>
      </c>
      <c r="G201" s="33">
        <v>1030.8375</v>
      </c>
      <c r="H201" s="33">
        <v>981.75</v>
      </c>
      <c r="I201" s="33">
        <v>1680.0084000000002</v>
      </c>
      <c r="J201" s="33">
        <v>25</v>
      </c>
      <c r="K201" s="33">
        <v>1260</v>
      </c>
      <c r="L201" s="108"/>
      <c r="M201" s="109"/>
      <c r="HP201" s="55"/>
      <c r="HQ201" s="55"/>
      <c r="HR201" s="55"/>
    </row>
    <row r="202" spans="1:226" s="6" customFormat="1" ht="17.25" customHeight="1">
      <c r="A202" s="38" t="s">
        <v>283</v>
      </c>
      <c r="B202" s="39" t="s">
        <v>343</v>
      </c>
      <c r="C202" s="38" t="s">
        <v>344</v>
      </c>
      <c r="D202" s="38" t="s">
        <v>124</v>
      </c>
      <c r="E202" s="38" t="s">
        <v>25</v>
      </c>
      <c r="F202" s="40">
        <v>7850.85</v>
      </c>
      <c r="G202" s="40">
        <v>8243.3925</v>
      </c>
      <c r="H202" s="40">
        <v>7850.85</v>
      </c>
      <c r="I202" s="40">
        <v>12880.0644</v>
      </c>
      <c r="J202" s="40">
        <v>25</v>
      </c>
      <c r="K202" s="40">
        <v>9660</v>
      </c>
      <c r="L202" s="106"/>
      <c r="M202" s="107"/>
      <c r="HP202" s="55"/>
      <c r="HQ202" s="55"/>
      <c r="HR202" s="55"/>
    </row>
    <row r="203" spans="1:226" s="6" customFormat="1" ht="17.25" customHeight="1">
      <c r="A203" s="52" t="s">
        <v>283</v>
      </c>
      <c r="B203" s="53" t="s">
        <v>345</v>
      </c>
      <c r="C203" s="52" t="s">
        <v>346</v>
      </c>
      <c r="D203" s="52" t="s">
        <v>124</v>
      </c>
      <c r="E203" s="52" t="s">
        <v>25</v>
      </c>
      <c r="F203" s="33">
        <v>24840.9</v>
      </c>
      <c r="G203" s="33">
        <v>26082.945000000003</v>
      </c>
      <c r="H203" s="33">
        <v>31051.125</v>
      </c>
      <c r="I203" s="33">
        <v>58100.2905</v>
      </c>
      <c r="J203" s="33">
        <v>25</v>
      </c>
      <c r="K203" s="33">
        <v>43575</v>
      </c>
      <c r="L203" s="108"/>
      <c r="M203" s="109"/>
      <c r="HP203" s="55"/>
      <c r="HQ203" s="55"/>
      <c r="HR203" s="55"/>
    </row>
    <row r="204" spans="1:226" s="50" customFormat="1" ht="17.25" customHeight="1">
      <c r="A204" s="38" t="s">
        <v>283</v>
      </c>
      <c r="B204" s="99" t="s">
        <v>347</v>
      </c>
      <c r="C204" s="98" t="s">
        <v>348</v>
      </c>
      <c r="D204" s="98"/>
      <c r="E204" s="38" t="s">
        <v>25</v>
      </c>
      <c r="F204" s="61">
        <v>3835</v>
      </c>
      <c r="G204" s="62">
        <v>4018.8</v>
      </c>
      <c r="H204" s="62">
        <v>4794</v>
      </c>
      <c r="I204" s="63">
        <v>4794</v>
      </c>
      <c r="J204" s="63"/>
      <c r="K204" s="63"/>
      <c r="L204" s="48"/>
      <c r="M204" s="49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HP204" s="51"/>
      <c r="HQ204" s="51"/>
      <c r="HR204" s="51"/>
    </row>
    <row r="205" spans="1:226" s="50" customFormat="1" ht="17.25" customHeight="1">
      <c r="A205" s="52" t="s">
        <v>283</v>
      </c>
      <c r="B205" s="103" t="s">
        <v>212</v>
      </c>
      <c r="C205" s="104" t="s">
        <v>349</v>
      </c>
      <c r="D205" s="104"/>
      <c r="E205" s="52" t="s">
        <v>25</v>
      </c>
      <c r="F205" s="34">
        <v>10672</v>
      </c>
      <c r="G205" s="56">
        <v>11180.7</v>
      </c>
      <c r="H205" s="56">
        <v>13340</v>
      </c>
      <c r="I205" s="57">
        <v>13340</v>
      </c>
      <c r="J205" s="58"/>
      <c r="K205" s="58"/>
      <c r="L205" s="59"/>
      <c r="M205" s="60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HP205" s="51"/>
      <c r="HQ205" s="51"/>
      <c r="HR205" s="51"/>
    </row>
    <row r="206" spans="1:13" ht="17.25" customHeight="1">
      <c r="A206" s="38" t="s">
        <v>283</v>
      </c>
      <c r="B206" s="39" t="s">
        <v>350</v>
      </c>
      <c r="C206" s="38" t="s">
        <v>351</v>
      </c>
      <c r="D206" s="38" t="s">
        <v>49</v>
      </c>
      <c r="E206" s="38" t="s">
        <v>25</v>
      </c>
      <c r="F206" s="40">
        <v>2940</v>
      </c>
      <c r="G206" s="40">
        <v>3087</v>
      </c>
      <c r="H206" s="40">
        <v>3675</v>
      </c>
      <c r="I206" s="40">
        <v>5600.028</v>
      </c>
      <c r="J206" s="40">
        <v>25</v>
      </c>
      <c r="K206" s="40">
        <v>4200</v>
      </c>
      <c r="L206" s="106"/>
      <c r="M206" s="107"/>
    </row>
    <row r="207" spans="1:227" s="113" customFormat="1" ht="17.25" customHeight="1">
      <c r="A207" s="31" t="s">
        <v>283</v>
      </c>
      <c r="B207" s="43" t="s">
        <v>352</v>
      </c>
      <c r="C207" s="31" t="s">
        <v>353</v>
      </c>
      <c r="D207" s="31" t="s">
        <v>49</v>
      </c>
      <c r="E207" s="31" t="s">
        <v>25</v>
      </c>
      <c r="F207" s="33">
        <v>1890</v>
      </c>
      <c r="G207" s="33">
        <v>1984.5</v>
      </c>
      <c r="H207" s="33">
        <v>2362.5</v>
      </c>
      <c r="I207" s="33">
        <v>4200.021</v>
      </c>
      <c r="J207" s="33">
        <v>25</v>
      </c>
      <c r="K207" s="33">
        <v>3150</v>
      </c>
      <c r="L207" s="111"/>
      <c r="M207" s="112"/>
      <c r="HP207" s="114"/>
      <c r="HQ207" s="114"/>
      <c r="HR207" s="114"/>
      <c r="HS207" s="114"/>
    </row>
    <row r="208" spans="1:226" s="6" customFormat="1" ht="17.25" customHeight="1">
      <c r="A208" s="38" t="s">
        <v>283</v>
      </c>
      <c r="B208" s="39" t="s">
        <v>273</v>
      </c>
      <c r="C208" s="98" t="s">
        <v>354</v>
      </c>
      <c r="D208" s="38" t="s">
        <v>124</v>
      </c>
      <c r="E208" s="38" t="s">
        <v>25</v>
      </c>
      <c r="F208" s="61">
        <v>11817</v>
      </c>
      <c r="G208" s="62">
        <f>F208*1.05</f>
        <v>12407.85</v>
      </c>
      <c r="H208" s="62">
        <f>F208*1.25</f>
        <v>14771.25</v>
      </c>
      <c r="I208" s="63">
        <v>16999</v>
      </c>
      <c r="J208" s="63"/>
      <c r="K208" s="63"/>
      <c r="L208" s="48"/>
      <c r="M208" s="49"/>
      <c r="HP208" s="55"/>
      <c r="HQ208" s="55"/>
      <c r="HR208" s="55"/>
    </row>
    <row r="209" spans="1:226" s="69" customFormat="1" ht="17.25" customHeight="1">
      <c r="A209" s="64" t="s">
        <v>135</v>
      </c>
      <c r="B209" s="65" t="s">
        <v>136</v>
      </c>
      <c r="C209" s="64" t="s">
        <v>137</v>
      </c>
      <c r="D209" s="66" t="s">
        <v>138</v>
      </c>
      <c r="E209" s="64" t="s">
        <v>25</v>
      </c>
      <c r="F209" s="56">
        <v>9820.588235294117</v>
      </c>
      <c r="G209" s="56">
        <v>10311.617647058823</v>
      </c>
      <c r="H209" s="56">
        <v>12275.735294117647</v>
      </c>
      <c r="I209" s="56">
        <v>16695</v>
      </c>
      <c r="J209" s="58"/>
      <c r="K209" s="58"/>
      <c r="L209" s="67"/>
      <c r="M209" s="68"/>
      <c r="HP209" s="70"/>
      <c r="HQ209" s="70"/>
      <c r="HR209" s="70"/>
    </row>
    <row r="210" spans="1:226" s="6" customFormat="1" ht="17.25" customHeight="1">
      <c r="A210" s="92" t="s">
        <v>283</v>
      </c>
      <c r="B210" s="87" t="s">
        <v>355</v>
      </c>
      <c r="C210" s="92" t="s">
        <v>356</v>
      </c>
      <c r="D210" s="92" t="s">
        <v>49</v>
      </c>
      <c r="E210" s="92" t="s">
        <v>25</v>
      </c>
      <c r="F210" s="78">
        <f aca="true" t="shared" si="21" ref="F210:F281">L210*0.9</f>
        <v>9282.6</v>
      </c>
      <c r="G210" s="79">
        <f aca="true" t="shared" si="22" ref="G210:G281">F210*1.05</f>
        <v>9746.730000000001</v>
      </c>
      <c r="H210" s="79">
        <f aca="true" t="shared" si="23" ref="H210:H281">F210*1.25</f>
        <v>11603.25</v>
      </c>
      <c r="I210" s="80"/>
      <c r="J210" s="80"/>
      <c r="K210" s="80"/>
      <c r="L210" s="85">
        <v>10314</v>
      </c>
      <c r="M210" s="82" t="s">
        <v>144</v>
      </c>
      <c r="HP210" s="55"/>
      <c r="HQ210" s="55"/>
      <c r="HR210" s="55"/>
    </row>
    <row r="211" spans="1:226" s="6" customFormat="1" ht="17.25" customHeight="1">
      <c r="A211" s="31" t="s">
        <v>283</v>
      </c>
      <c r="B211" s="43" t="s">
        <v>355</v>
      </c>
      <c r="C211" s="31" t="s">
        <v>357</v>
      </c>
      <c r="D211" s="31" t="s">
        <v>49</v>
      </c>
      <c r="E211" s="31" t="s">
        <v>25</v>
      </c>
      <c r="F211" s="34">
        <f t="shared" si="21"/>
        <v>9282.6</v>
      </c>
      <c r="G211" s="56">
        <f t="shared" si="22"/>
        <v>9746.730000000001</v>
      </c>
      <c r="H211" s="56">
        <f t="shared" si="23"/>
        <v>11603.25</v>
      </c>
      <c r="I211" s="58"/>
      <c r="J211" s="58"/>
      <c r="K211" s="58"/>
      <c r="L211" s="83">
        <v>10314</v>
      </c>
      <c r="M211" s="84" t="s">
        <v>144</v>
      </c>
      <c r="HP211" s="55"/>
      <c r="HQ211" s="55"/>
      <c r="HR211" s="55"/>
    </row>
    <row r="212" spans="1:226" s="6" customFormat="1" ht="17.25" customHeight="1">
      <c r="A212" s="76" t="s">
        <v>283</v>
      </c>
      <c r="B212" s="77" t="s">
        <v>358</v>
      </c>
      <c r="C212" s="76" t="s">
        <v>359</v>
      </c>
      <c r="D212" s="76" t="s">
        <v>49</v>
      </c>
      <c r="E212" s="76" t="s">
        <v>25</v>
      </c>
      <c r="F212" s="78">
        <f t="shared" si="21"/>
        <v>3196.8</v>
      </c>
      <c r="G212" s="79">
        <f t="shared" si="22"/>
        <v>3356.6400000000003</v>
      </c>
      <c r="H212" s="79">
        <f t="shared" si="23"/>
        <v>3996</v>
      </c>
      <c r="I212" s="80"/>
      <c r="J212" s="80"/>
      <c r="K212" s="80"/>
      <c r="L212" s="85">
        <v>3552</v>
      </c>
      <c r="M212" s="82" t="s">
        <v>144</v>
      </c>
      <c r="HP212" s="55"/>
      <c r="HQ212" s="55"/>
      <c r="HR212" s="55"/>
    </row>
    <row r="213" spans="1:226" s="6" customFormat="1" ht="17.25" customHeight="1">
      <c r="A213" s="88" t="s">
        <v>283</v>
      </c>
      <c r="B213" s="95" t="s">
        <v>360</v>
      </c>
      <c r="C213" s="88" t="s">
        <v>361</v>
      </c>
      <c r="D213" s="88" t="s">
        <v>49</v>
      </c>
      <c r="E213" s="88" t="s">
        <v>25</v>
      </c>
      <c r="F213" s="34">
        <f t="shared" si="21"/>
        <v>269.1</v>
      </c>
      <c r="G213" s="56">
        <f t="shared" si="22"/>
        <v>282.55500000000006</v>
      </c>
      <c r="H213" s="56">
        <f t="shared" si="23"/>
        <v>336.375</v>
      </c>
      <c r="I213" s="58"/>
      <c r="J213" s="58"/>
      <c r="K213" s="58"/>
      <c r="L213" s="83">
        <v>299</v>
      </c>
      <c r="M213" s="84" t="s">
        <v>144</v>
      </c>
      <c r="HP213" s="55"/>
      <c r="HQ213" s="55"/>
      <c r="HR213" s="55"/>
    </row>
    <row r="214" spans="1:226" s="6" customFormat="1" ht="17.25" customHeight="1">
      <c r="A214" s="76" t="s">
        <v>283</v>
      </c>
      <c r="B214" s="77" t="s">
        <v>345</v>
      </c>
      <c r="C214" s="76" t="s">
        <v>362</v>
      </c>
      <c r="D214" s="76" t="s">
        <v>49</v>
      </c>
      <c r="E214" s="76" t="s">
        <v>25</v>
      </c>
      <c r="F214" s="78">
        <f t="shared" si="21"/>
        <v>26910</v>
      </c>
      <c r="G214" s="79">
        <f t="shared" si="22"/>
        <v>28255.5</v>
      </c>
      <c r="H214" s="79">
        <f t="shared" si="23"/>
        <v>33637.5</v>
      </c>
      <c r="I214" s="80"/>
      <c r="J214" s="80"/>
      <c r="K214" s="80"/>
      <c r="L214" s="85">
        <v>29900</v>
      </c>
      <c r="M214" s="82" t="s">
        <v>144</v>
      </c>
      <c r="HP214" s="55"/>
      <c r="HQ214" s="55"/>
      <c r="HR214" s="55"/>
    </row>
    <row r="215" spans="1:226" s="6" customFormat="1" ht="17.25" customHeight="1">
      <c r="A215" s="31" t="s">
        <v>283</v>
      </c>
      <c r="B215" s="43" t="s">
        <v>363</v>
      </c>
      <c r="C215" s="31" t="s">
        <v>364</v>
      </c>
      <c r="D215" s="31" t="s">
        <v>49</v>
      </c>
      <c r="E215" s="31" t="s">
        <v>25</v>
      </c>
      <c r="F215" s="34">
        <f t="shared" si="21"/>
        <v>3857.4</v>
      </c>
      <c r="G215" s="56">
        <f t="shared" si="22"/>
        <v>4050.2700000000004</v>
      </c>
      <c r="H215" s="56">
        <f t="shared" si="23"/>
        <v>4821.75</v>
      </c>
      <c r="I215" s="58"/>
      <c r="J215" s="58"/>
      <c r="K215" s="58"/>
      <c r="L215" s="83">
        <v>4286</v>
      </c>
      <c r="M215" s="84" t="s">
        <v>144</v>
      </c>
      <c r="HP215" s="55"/>
      <c r="HQ215" s="55"/>
      <c r="HR215" s="55"/>
    </row>
    <row r="216" spans="1:226" s="6" customFormat="1" ht="17.25" customHeight="1">
      <c r="A216" s="76" t="s">
        <v>283</v>
      </c>
      <c r="B216" s="77" t="s">
        <v>365</v>
      </c>
      <c r="C216" s="76" t="s">
        <v>366</v>
      </c>
      <c r="D216" s="76" t="s">
        <v>49</v>
      </c>
      <c r="E216" s="76" t="s">
        <v>25</v>
      </c>
      <c r="F216" s="78">
        <f t="shared" si="21"/>
        <v>2652.3</v>
      </c>
      <c r="G216" s="79">
        <f t="shared" si="22"/>
        <v>2784.9150000000004</v>
      </c>
      <c r="H216" s="79">
        <f t="shared" si="23"/>
        <v>3315.375</v>
      </c>
      <c r="I216" s="80"/>
      <c r="J216" s="80"/>
      <c r="K216" s="80"/>
      <c r="L216" s="85">
        <v>2947</v>
      </c>
      <c r="M216" s="82" t="s">
        <v>144</v>
      </c>
      <c r="HP216" s="55"/>
      <c r="HQ216" s="55"/>
      <c r="HR216" s="55"/>
    </row>
    <row r="217" spans="1:226" s="6" customFormat="1" ht="17.25" customHeight="1">
      <c r="A217" s="88" t="s">
        <v>367</v>
      </c>
      <c r="B217" s="95" t="s">
        <v>231</v>
      </c>
      <c r="C217" s="88" t="s">
        <v>368</v>
      </c>
      <c r="D217" s="88" t="s">
        <v>369</v>
      </c>
      <c r="E217" s="88" t="s">
        <v>25</v>
      </c>
      <c r="F217" s="34">
        <f t="shared" si="21"/>
        <v>6086.7</v>
      </c>
      <c r="G217" s="56">
        <f t="shared" si="22"/>
        <v>6391.035</v>
      </c>
      <c r="H217" s="56">
        <f t="shared" si="23"/>
        <v>7608.375</v>
      </c>
      <c r="I217" s="58"/>
      <c r="J217" s="58"/>
      <c r="K217" s="58"/>
      <c r="L217" s="83">
        <v>6763</v>
      </c>
      <c r="M217" s="84" t="s">
        <v>144</v>
      </c>
      <c r="HP217" s="55"/>
      <c r="HQ217" s="55"/>
      <c r="HR217" s="55"/>
    </row>
    <row r="218" spans="1:226" s="6" customFormat="1" ht="17.25" customHeight="1">
      <c r="A218" s="92" t="s">
        <v>367</v>
      </c>
      <c r="B218" s="87" t="s">
        <v>231</v>
      </c>
      <c r="C218" s="92" t="s">
        <v>370</v>
      </c>
      <c r="D218" s="92" t="s">
        <v>369</v>
      </c>
      <c r="E218" s="92" t="s">
        <v>25</v>
      </c>
      <c r="F218" s="78">
        <f t="shared" si="21"/>
        <v>8433</v>
      </c>
      <c r="G218" s="79">
        <f t="shared" si="22"/>
        <v>8854.65</v>
      </c>
      <c r="H218" s="79">
        <f t="shared" si="23"/>
        <v>10541.25</v>
      </c>
      <c r="I218" s="80"/>
      <c r="J218" s="80"/>
      <c r="K218" s="80"/>
      <c r="L218" s="85">
        <v>9370</v>
      </c>
      <c r="M218" s="82" t="s">
        <v>144</v>
      </c>
      <c r="HP218" s="55"/>
      <c r="HQ218" s="55"/>
      <c r="HR218" s="55"/>
    </row>
    <row r="219" spans="1:226" s="6" customFormat="1" ht="17.25" customHeight="1">
      <c r="A219" s="88" t="s">
        <v>367</v>
      </c>
      <c r="B219" s="95" t="s">
        <v>231</v>
      </c>
      <c r="C219" s="88" t="s">
        <v>371</v>
      </c>
      <c r="D219" s="88" t="s">
        <v>369</v>
      </c>
      <c r="E219" s="88" t="s">
        <v>25</v>
      </c>
      <c r="F219" s="34">
        <f t="shared" si="21"/>
        <v>10017.9</v>
      </c>
      <c r="G219" s="56">
        <f t="shared" si="22"/>
        <v>10518.795</v>
      </c>
      <c r="H219" s="56">
        <f t="shared" si="23"/>
        <v>12522.375</v>
      </c>
      <c r="I219" s="58"/>
      <c r="J219" s="58"/>
      <c r="K219" s="58"/>
      <c r="L219" s="83">
        <v>11131</v>
      </c>
      <c r="M219" s="84" t="s">
        <v>144</v>
      </c>
      <c r="HP219" s="55"/>
      <c r="HQ219" s="55"/>
      <c r="HR219" s="55"/>
    </row>
    <row r="220" spans="1:226" s="50" customFormat="1" ht="17.25" customHeight="1">
      <c r="A220" s="92" t="s">
        <v>367</v>
      </c>
      <c r="B220" s="87" t="s">
        <v>231</v>
      </c>
      <c r="C220" s="92" t="s">
        <v>372</v>
      </c>
      <c r="D220" s="92" t="s">
        <v>369</v>
      </c>
      <c r="E220" s="92" t="s">
        <v>25</v>
      </c>
      <c r="F220" s="78">
        <f t="shared" si="21"/>
        <v>10207.800000000001</v>
      </c>
      <c r="G220" s="79">
        <f t="shared" si="22"/>
        <v>10718.190000000002</v>
      </c>
      <c r="H220" s="79">
        <f t="shared" si="23"/>
        <v>12759.750000000002</v>
      </c>
      <c r="I220" s="80"/>
      <c r="J220" s="80"/>
      <c r="K220" s="80"/>
      <c r="L220" s="85">
        <v>11342</v>
      </c>
      <c r="M220" s="82" t="s">
        <v>144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HP220" s="51"/>
      <c r="HQ220" s="51"/>
      <c r="HR220" s="51"/>
    </row>
    <row r="221" spans="1:226" s="50" customFormat="1" ht="17.25" customHeight="1">
      <c r="A221" s="88" t="s">
        <v>367</v>
      </c>
      <c r="B221" s="95" t="s">
        <v>373</v>
      </c>
      <c r="C221" s="88" t="s">
        <v>374</v>
      </c>
      <c r="D221" s="88" t="s">
        <v>369</v>
      </c>
      <c r="E221" s="88" t="s">
        <v>25</v>
      </c>
      <c r="F221" s="34">
        <f t="shared" si="21"/>
        <v>10449</v>
      </c>
      <c r="G221" s="56">
        <f t="shared" si="22"/>
        <v>10971.45</v>
      </c>
      <c r="H221" s="56">
        <f t="shared" si="23"/>
        <v>13061.25</v>
      </c>
      <c r="I221" s="58"/>
      <c r="J221" s="58"/>
      <c r="K221" s="58"/>
      <c r="L221" s="83">
        <v>11610</v>
      </c>
      <c r="M221" s="84" t="s">
        <v>144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HP221" s="51"/>
      <c r="HQ221" s="51"/>
      <c r="HR221" s="51"/>
    </row>
    <row r="222" spans="1:226" s="50" customFormat="1" ht="17.25" customHeight="1">
      <c r="A222" s="92" t="s">
        <v>367</v>
      </c>
      <c r="B222" s="87" t="s">
        <v>74</v>
      </c>
      <c r="C222" s="92" t="s">
        <v>375</v>
      </c>
      <c r="D222" s="92" t="s">
        <v>369</v>
      </c>
      <c r="E222" s="92" t="s">
        <v>25</v>
      </c>
      <c r="F222" s="78">
        <f t="shared" si="21"/>
        <v>5198.400000000001</v>
      </c>
      <c r="G222" s="79">
        <f t="shared" si="22"/>
        <v>5458.320000000001</v>
      </c>
      <c r="H222" s="79">
        <f t="shared" si="23"/>
        <v>6498.000000000001</v>
      </c>
      <c r="I222" s="80"/>
      <c r="J222" s="80"/>
      <c r="K222" s="80"/>
      <c r="L222" s="85">
        <v>5776</v>
      </c>
      <c r="M222" s="82" t="s">
        <v>144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HP222" s="51"/>
      <c r="HQ222" s="51"/>
      <c r="HR222" s="51"/>
    </row>
    <row r="223" spans="1:226" s="50" customFormat="1" ht="17.25" customHeight="1">
      <c r="A223" s="88" t="s">
        <v>367</v>
      </c>
      <c r="B223" s="95" t="s">
        <v>74</v>
      </c>
      <c r="C223" s="88" t="s">
        <v>376</v>
      </c>
      <c r="D223" s="88" t="s">
        <v>369</v>
      </c>
      <c r="E223" s="88" t="s">
        <v>25</v>
      </c>
      <c r="F223" s="34">
        <f t="shared" si="21"/>
        <v>7481.7</v>
      </c>
      <c r="G223" s="56">
        <f t="shared" si="22"/>
        <v>7855.785</v>
      </c>
      <c r="H223" s="56">
        <f t="shared" si="23"/>
        <v>9352.125</v>
      </c>
      <c r="I223" s="58"/>
      <c r="J223" s="58"/>
      <c r="K223" s="58"/>
      <c r="L223" s="83">
        <v>8313</v>
      </c>
      <c r="M223" s="84" t="s">
        <v>144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HP223" s="51"/>
      <c r="HQ223" s="51"/>
      <c r="HR223" s="51"/>
    </row>
    <row r="224" spans="1:226" s="6" customFormat="1" ht="17.25" customHeight="1">
      <c r="A224" s="92" t="s">
        <v>367</v>
      </c>
      <c r="B224" s="87" t="s">
        <v>104</v>
      </c>
      <c r="C224" s="92" t="s">
        <v>377</v>
      </c>
      <c r="D224" s="92" t="s">
        <v>369</v>
      </c>
      <c r="E224" s="92" t="s">
        <v>25</v>
      </c>
      <c r="F224" s="78">
        <f t="shared" si="21"/>
        <v>7164.900000000001</v>
      </c>
      <c r="G224" s="79">
        <f t="shared" si="22"/>
        <v>7523.145</v>
      </c>
      <c r="H224" s="79">
        <f t="shared" si="23"/>
        <v>8956.125</v>
      </c>
      <c r="I224" s="80"/>
      <c r="J224" s="80"/>
      <c r="K224" s="80"/>
      <c r="L224" s="85">
        <v>7961</v>
      </c>
      <c r="M224" s="82" t="s">
        <v>144</v>
      </c>
      <c r="HP224" s="55"/>
      <c r="HQ224" s="55"/>
      <c r="HR224" s="55"/>
    </row>
    <row r="225" spans="1:226" s="50" customFormat="1" ht="17.25" customHeight="1">
      <c r="A225" s="88" t="s">
        <v>367</v>
      </c>
      <c r="B225" s="95" t="s">
        <v>104</v>
      </c>
      <c r="C225" s="88" t="s">
        <v>378</v>
      </c>
      <c r="D225" s="88" t="s">
        <v>369</v>
      </c>
      <c r="E225" s="88" t="s">
        <v>25</v>
      </c>
      <c r="F225" s="34">
        <f t="shared" si="21"/>
        <v>4437.900000000001</v>
      </c>
      <c r="G225" s="56">
        <f t="shared" si="22"/>
        <v>4659.795000000001</v>
      </c>
      <c r="H225" s="56">
        <f t="shared" si="23"/>
        <v>5547.375000000001</v>
      </c>
      <c r="I225" s="58"/>
      <c r="J225" s="58"/>
      <c r="K225" s="58"/>
      <c r="L225" s="83">
        <v>4931</v>
      </c>
      <c r="M225" s="84" t="s">
        <v>144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HP225" s="51"/>
      <c r="HQ225" s="51"/>
      <c r="HR225" s="51"/>
    </row>
    <row r="226" spans="1:226" s="50" customFormat="1" ht="17.25" customHeight="1">
      <c r="A226" s="92" t="s">
        <v>367</v>
      </c>
      <c r="B226" s="87" t="s">
        <v>104</v>
      </c>
      <c r="C226" s="92" t="s">
        <v>379</v>
      </c>
      <c r="D226" s="92" t="s">
        <v>369</v>
      </c>
      <c r="E226" s="92" t="s">
        <v>25</v>
      </c>
      <c r="F226" s="78">
        <f t="shared" si="21"/>
        <v>6214.5</v>
      </c>
      <c r="G226" s="79">
        <f t="shared" si="22"/>
        <v>6525.225</v>
      </c>
      <c r="H226" s="79">
        <f t="shared" si="23"/>
        <v>7768.125</v>
      </c>
      <c r="I226" s="80"/>
      <c r="J226" s="80"/>
      <c r="K226" s="80"/>
      <c r="L226" s="85">
        <v>6905</v>
      </c>
      <c r="M226" s="82" t="s">
        <v>144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HP226" s="51"/>
      <c r="HQ226" s="51"/>
      <c r="HR226" s="51"/>
    </row>
    <row r="227" spans="1:226" s="50" customFormat="1" ht="17.25" customHeight="1">
      <c r="A227" s="88" t="s">
        <v>367</v>
      </c>
      <c r="B227" s="95" t="s">
        <v>104</v>
      </c>
      <c r="C227" s="88" t="s">
        <v>380</v>
      </c>
      <c r="D227" s="88" t="s">
        <v>369</v>
      </c>
      <c r="E227" s="88" t="s">
        <v>25</v>
      </c>
      <c r="F227" s="34">
        <f t="shared" si="21"/>
        <v>6214.5</v>
      </c>
      <c r="G227" s="56">
        <f t="shared" si="22"/>
        <v>6525.225</v>
      </c>
      <c r="H227" s="56">
        <f t="shared" si="23"/>
        <v>7768.125</v>
      </c>
      <c r="I227" s="58"/>
      <c r="J227" s="58"/>
      <c r="K227" s="58"/>
      <c r="L227" s="83">
        <v>6905</v>
      </c>
      <c r="M227" s="84" t="s">
        <v>144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HP227" s="51"/>
      <c r="HQ227" s="51"/>
      <c r="HR227" s="51"/>
    </row>
    <row r="228" spans="1:226" s="6" customFormat="1" ht="17.25" customHeight="1">
      <c r="A228" s="92" t="s">
        <v>367</v>
      </c>
      <c r="B228" s="87" t="s">
        <v>51</v>
      </c>
      <c r="C228" s="92" t="s">
        <v>381</v>
      </c>
      <c r="D228" s="92" t="s">
        <v>369</v>
      </c>
      <c r="E228" s="92" t="s">
        <v>25</v>
      </c>
      <c r="F228" s="78">
        <f t="shared" si="21"/>
        <v>7672.5</v>
      </c>
      <c r="G228" s="79">
        <f t="shared" si="22"/>
        <v>8056.125</v>
      </c>
      <c r="H228" s="79">
        <f t="shared" si="23"/>
        <v>9590.625</v>
      </c>
      <c r="I228" s="80"/>
      <c r="J228" s="80"/>
      <c r="K228" s="80"/>
      <c r="L228" s="85">
        <v>8525</v>
      </c>
      <c r="M228" s="82" t="s">
        <v>144</v>
      </c>
      <c r="HP228" s="55"/>
      <c r="HQ228" s="55"/>
      <c r="HR228" s="55"/>
    </row>
    <row r="229" spans="1:226" s="6" customFormat="1" ht="17.25" customHeight="1">
      <c r="A229" s="88" t="s">
        <v>367</v>
      </c>
      <c r="B229" s="95" t="s">
        <v>28</v>
      </c>
      <c r="C229" s="88" t="s">
        <v>382</v>
      </c>
      <c r="D229" s="88" t="s">
        <v>369</v>
      </c>
      <c r="E229" s="88" t="s">
        <v>25</v>
      </c>
      <c r="F229" s="34">
        <f t="shared" si="21"/>
        <v>5960.7</v>
      </c>
      <c r="G229" s="56">
        <f t="shared" si="22"/>
        <v>6258.735</v>
      </c>
      <c r="H229" s="56">
        <f t="shared" si="23"/>
        <v>7450.875</v>
      </c>
      <c r="I229" s="58"/>
      <c r="J229" s="58"/>
      <c r="K229" s="58"/>
      <c r="L229" s="83">
        <v>6623</v>
      </c>
      <c r="M229" s="84" t="s">
        <v>144</v>
      </c>
      <c r="HP229" s="55"/>
      <c r="HQ229" s="55"/>
      <c r="HR229" s="55"/>
    </row>
    <row r="230" spans="1:226" s="6" customFormat="1" ht="17.25" customHeight="1">
      <c r="A230" s="92" t="s">
        <v>367</v>
      </c>
      <c r="B230" s="87" t="s">
        <v>22</v>
      </c>
      <c r="C230" s="92" t="s">
        <v>383</v>
      </c>
      <c r="D230" s="92" t="s">
        <v>369</v>
      </c>
      <c r="E230" s="92" t="s">
        <v>25</v>
      </c>
      <c r="F230" s="78">
        <f t="shared" si="21"/>
        <v>9130.5</v>
      </c>
      <c r="G230" s="79">
        <f t="shared" si="22"/>
        <v>9587.025</v>
      </c>
      <c r="H230" s="79">
        <f t="shared" si="23"/>
        <v>11413.125</v>
      </c>
      <c r="I230" s="80"/>
      <c r="J230" s="80"/>
      <c r="K230" s="80"/>
      <c r="L230" s="85">
        <v>10145</v>
      </c>
      <c r="M230" s="82" t="s">
        <v>144</v>
      </c>
      <c r="HP230" s="55"/>
      <c r="HQ230" s="55"/>
      <c r="HR230" s="55"/>
    </row>
    <row r="231" spans="1:226" s="6" customFormat="1" ht="17.25" customHeight="1">
      <c r="A231" s="88" t="s">
        <v>367</v>
      </c>
      <c r="B231" s="95" t="s">
        <v>22</v>
      </c>
      <c r="C231" s="88" t="s">
        <v>384</v>
      </c>
      <c r="D231" s="88" t="s">
        <v>369</v>
      </c>
      <c r="E231" s="88" t="s">
        <v>25</v>
      </c>
      <c r="F231" s="34">
        <f t="shared" si="21"/>
        <v>9638.1</v>
      </c>
      <c r="G231" s="56">
        <f t="shared" si="22"/>
        <v>10120.005000000001</v>
      </c>
      <c r="H231" s="56">
        <f t="shared" si="23"/>
        <v>12047.625</v>
      </c>
      <c r="I231" s="58"/>
      <c r="J231" s="58"/>
      <c r="K231" s="58"/>
      <c r="L231" s="83">
        <v>10709</v>
      </c>
      <c r="M231" s="84" t="s">
        <v>144</v>
      </c>
      <c r="HP231" s="55"/>
      <c r="HQ231" s="55"/>
      <c r="HR231" s="55"/>
    </row>
    <row r="232" spans="1:226" s="6" customFormat="1" ht="17.25" customHeight="1">
      <c r="A232" s="92" t="s">
        <v>367</v>
      </c>
      <c r="B232" s="87" t="s">
        <v>241</v>
      </c>
      <c r="C232" s="92" t="s">
        <v>385</v>
      </c>
      <c r="D232" s="92" t="s">
        <v>369</v>
      </c>
      <c r="E232" s="92" t="s">
        <v>25</v>
      </c>
      <c r="F232" s="78">
        <f t="shared" si="21"/>
        <v>5580</v>
      </c>
      <c r="G232" s="79">
        <f t="shared" si="22"/>
        <v>5859</v>
      </c>
      <c r="H232" s="79">
        <f t="shared" si="23"/>
        <v>6975</v>
      </c>
      <c r="I232" s="80"/>
      <c r="J232" s="80"/>
      <c r="K232" s="80"/>
      <c r="L232" s="85">
        <v>6200</v>
      </c>
      <c r="M232" s="82" t="s">
        <v>144</v>
      </c>
      <c r="HP232" s="55"/>
      <c r="HQ232" s="55"/>
      <c r="HR232" s="55"/>
    </row>
    <row r="233" spans="1:226" s="6" customFormat="1" ht="17.25" customHeight="1">
      <c r="A233" s="88" t="s">
        <v>367</v>
      </c>
      <c r="B233" s="95" t="s">
        <v>386</v>
      </c>
      <c r="C233" s="88" t="s">
        <v>387</v>
      </c>
      <c r="D233" s="88" t="s">
        <v>369</v>
      </c>
      <c r="E233" s="88" t="s">
        <v>25</v>
      </c>
      <c r="F233" s="34">
        <f t="shared" si="21"/>
        <v>179.1</v>
      </c>
      <c r="G233" s="56">
        <f t="shared" si="22"/>
        <v>188.055</v>
      </c>
      <c r="H233" s="56">
        <f t="shared" si="23"/>
        <v>223.875</v>
      </c>
      <c r="I233" s="58"/>
      <c r="J233" s="58"/>
      <c r="K233" s="58"/>
      <c r="L233" s="83">
        <v>199</v>
      </c>
      <c r="M233" s="84" t="s">
        <v>144</v>
      </c>
      <c r="HP233" s="55"/>
      <c r="HQ233" s="55"/>
      <c r="HR233" s="55"/>
    </row>
    <row r="234" spans="1:226" s="6" customFormat="1" ht="17.25" customHeight="1">
      <c r="A234" s="92" t="s">
        <v>367</v>
      </c>
      <c r="B234" s="87" t="s">
        <v>386</v>
      </c>
      <c r="C234" s="92" t="s">
        <v>388</v>
      </c>
      <c r="D234" s="92" t="s">
        <v>369</v>
      </c>
      <c r="E234" s="92" t="s">
        <v>25</v>
      </c>
      <c r="F234" s="78">
        <f t="shared" si="21"/>
        <v>507.6</v>
      </c>
      <c r="G234" s="79">
        <f t="shared" si="22"/>
        <v>532.98</v>
      </c>
      <c r="H234" s="79">
        <f t="shared" si="23"/>
        <v>634.5</v>
      </c>
      <c r="I234" s="80"/>
      <c r="J234" s="80"/>
      <c r="K234" s="80"/>
      <c r="L234" s="85">
        <v>564</v>
      </c>
      <c r="M234" s="82" t="s">
        <v>144</v>
      </c>
      <c r="HP234" s="55"/>
      <c r="HQ234" s="55"/>
      <c r="HR234" s="55"/>
    </row>
    <row r="235" spans="1:226" s="6" customFormat="1" ht="17.25" customHeight="1">
      <c r="A235" s="88" t="s">
        <v>367</v>
      </c>
      <c r="B235" s="95" t="s">
        <v>389</v>
      </c>
      <c r="C235" s="88" t="s">
        <v>390</v>
      </c>
      <c r="D235" s="88" t="s">
        <v>369</v>
      </c>
      <c r="E235" s="88" t="s">
        <v>25</v>
      </c>
      <c r="F235" s="34">
        <f t="shared" si="21"/>
        <v>747.9</v>
      </c>
      <c r="G235" s="56">
        <f t="shared" si="22"/>
        <v>785.295</v>
      </c>
      <c r="H235" s="56">
        <f t="shared" si="23"/>
        <v>934.875</v>
      </c>
      <c r="I235" s="58"/>
      <c r="J235" s="58"/>
      <c r="K235" s="58"/>
      <c r="L235" s="83">
        <v>831</v>
      </c>
      <c r="M235" s="84" t="s">
        <v>144</v>
      </c>
      <c r="HP235" s="55"/>
      <c r="HQ235" s="55"/>
      <c r="HR235" s="55"/>
    </row>
    <row r="236" spans="1:226" s="6" customFormat="1" ht="17.25" customHeight="1">
      <c r="A236" s="92" t="s">
        <v>367</v>
      </c>
      <c r="B236" s="87" t="s">
        <v>150</v>
      </c>
      <c r="C236" s="92" t="s">
        <v>391</v>
      </c>
      <c r="D236" s="92" t="s">
        <v>369</v>
      </c>
      <c r="E236" s="92" t="s">
        <v>25</v>
      </c>
      <c r="F236" s="78">
        <f t="shared" si="21"/>
        <v>450</v>
      </c>
      <c r="G236" s="79">
        <f t="shared" si="22"/>
        <v>472.5</v>
      </c>
      <c r="H236" s="79">
        <f t="shared" si="23"/>
        <v>562.5</v>
      </c>
      <c r="I236" s="80"/>
      <c r="J236" s="80"/>
      <c r="K236" s="80"/>
      <c r="L236" s="85">
        <v>500</v>
      </c>
      <c r="M236" s="82" t="s">
        <v>144</v>
      </c>
      <c r="HP236" s="55"/>
      <c r="HQ236" s="55"/>
      <c r="HR236" s="55"/>
    </row>
    <row r="237" spans="1:226" s="6" customFormat="1" ht="17.25" customHeight="1">
      <c r="A237" s="88" t="s">
        <v>367</v>
      </c>
      <c r="B237" s="95" t="s">
        <v>102</v>
      </c>
      <c r="C237" s="88" t="s">
        <v>392</v>
      </c>
      <c r="D237" s="88" t="s">
        <v>369</v>
      </c>
      <c r="E237" s="88" t="s">
        <v>25</v>
      </c>
      <c r="F237" s="34">
        <f t="shared" si="21"/>
        <v>5135.400000000001</v>
      </c>
      <c r="G237" s="56">
        <f t="shared" si="22"/>
        <v>5392.170000000001</v>
      </c>
      <c r="H237" s="56">
        <f t="shared" si="23"/>
        <v>6419.250000000001</v>
      </c>
      <c r="I237" s="58"/>
      <c r="J237" s="58"/>
      <c r="K237" s="58"/>
      <c r="L237" s="83">
        <v>5706</v>
      </c>
      <c r="M237" s="84" t="s">
        <v>144</v>
      </c>
      <c r="HP237" s="55"/>
      <c r="HQ237" s="55"/>
      <c r="HR237" s="55"/>
    </row>
    <row r="238" spans="1:13" s="6" customFormat="1" ht="17.25" customHeight="1">
      <c r="A238" s="92" t="s">
        <v>367</v>
      </c>
      <c r="B238" s="87" t="s">
        <v>102</v>
      </c>
      <c r="C238" s="92" t="s">
        <v>393</v>
      </c>
      <c r="D238" s="92" t="s">
        <v>369</v>
      </c>
      <c r="E238" s="92" t="s">
        <v>25</v>
      </c>
      <c r="F238" s="78">
        <f t="shared" si="21"/>
        <v>3804.3</v>
      </c>
      <c r="G238" s="79">
        <f t="shared" si="22"/>
        <v>3994.5150000000003</v>
      </c>
      <c r="H238" s="79">
        <f t="shared" si="23"/>
        <v>4755.375</v>
      </c>
      <c r="I238" s="80"/>
      <c r="J238" s="80"/>
      <c r="K238" s="80"/>
      <c r="L238" s="85">
        <v>4227</v>
      </c>
      <c r="M238" s="82" t="s">
        <v>144</v>
      </c>
    </row>
    <row r="239" spans="1:226" s="6" customFormat="1" ht="17.25" customHeight="1">
      <c r="A239" s="88" t="s">
        <v>367</v>
      </c>
      <c r="B239" s="95" t="s">
        <v>102</v>
      </c>
      <c r="C239" s="88" t="s">
        <v>394</v>
      </c>
      <c r="D239" s="88" t="s">
        <v>369</v>
      </c>
      <c r="E239" s="88" t="s">
        <v>25</v>
      </c>
      <c r="F239" s="34">
        <f t="shared" si="21"/>
        <v>1788.3</v>
      </c>
      <c r="G239" s="56">
        <f t="shared" si="22"/>
        <v>1877.715</v>
      </c>
      <c r="H239" s="56">
        <f t="shared" si="23"/>
        <v>2235.375</v>
      </c>
      <c r="I239" s="58"/>
      <c r="J239" s="58"/>
      <c r="K239" s="58"/>
      <c r="L239" s="83">
        <v>1987</v>
      </c>
      <c r="M239" s="84" t="s">
        <v>144</v>
      </c>
      <c r="HP239" s="55"/>
      <c r="HQ239" s="55"/>
      <c r="HR239" s="55"/>
    </row>
    <row r="240" spans="1:226" s="6" customFormat="1" ht="17.25" customHeight="1">
      <c r="A240" s="92" t="s">
        <v>367</v>
      </c>
      <c r="B240" s="87" t="s">
        <v>231</v>
      </c>
      <c r="C240" s="92" t="s">
        <v>395</v>
      </c>
      <c r="D240" s="92" t="s">
        <v>369</v>
      </c>
      <c r="E240" s="92" t="s">
        <v>25</v>
      </c>
      <c r="F240" s="78">
        <f t="shared" si="21"/>
        <v>8243.1</v>
      </c>
      <c r="G240" s="79">
        <f t="shared" si="22"/>
        <v>8655.255000000001</v>
      </c>
      <c r="H240" s="79">
        <f t="shared" si="23"/>
        <v>10303.875</v>
      </c>
      <c r="I240" s="80"/>
      <c r="J240" s="80"/>
      <c r="K240" s="80"/>
      <c r="L240" s="85">
        <v>9159</v>
      </c>
      <c r="M240" s="82" t="s">
        <v>144</v>
      </c>
      <c r="HP240" s="55"/>
      <c r="HQ240" s="55"/>
      <c r="HR240" s="55"/>
    </row>
    <row r="241" spans="1:226" s="6" customFormat="1" ht="17.25" customHeight="1">
      <c r="A241" s="88" t="s">
        <v>367</v>
      </c>
      <c r="B241" s="95" t="s">
        <v>231</v>
      </c>
      <c r="C241" s="88" t="s">
        <v>396</v>
      </c>
      <c r="D241" s="88" t="s">
        <v>369</v>
      </c>
      <c r="E241" s="88" t="s">
        <v>25</v>
      </c>
      <c r="F241" s="34">
        <f t="shared" si="21"/>
        <v>6847.2</v>
      </c>
      <c r="G241" s="56">
        <f t="shared" si="22"/>
        <v>7189.56</v>
      </c>
      <c r="H241" s="56">
        <f t="shared" si="23"/>
        <v>8559</v>
      </c>
      <c r="I241" s="58"/>
      <c r="J241" s="58"/>
      <c r="K241" s="58"/>
      <c r="L241" s="83">
        <v>7608</v>
      </c>
      <c r="M241" s="84" t="s">
        <v>144</v>
      </c>
      <c r="HP241" s="55"/>
      <c r="HQ241" s="55"/>
      <c r="HR241" s="55"/>
    </row>
    <row r="242" spans="1:226" s="6" customFormat="1" ht="17.25" customHeight="1">
      <c r="A242" s="92" t="s">
        <v>367</v>
      </c>
      <c r="B242" s="87" t="s">
        <v>102</v>
      </c>
      <c r="C242" s="92" t="s">
        <v>397</v>
      </c>
      <c r="D242" s="92" t="s">
        <v>369</v>
      </c>
      <c r="E242" s="92" t="s">
        <v>25</v>
      </c>
      <c r="F242" s="78">
        <f t="shared" si="21"/>
        <v>3373.2000000000003</v>
      </c>
      <c r="G242" s="79">
        <f t="shared" si="22"/>
        <v>3541.8600000000006</v>
      </c>
      <c r="H242" s="79">
        <f t="shared" si="23"/>
        <v>4216.5</v>
      </c>
      <c r="I242" s="80"/>
      <c r="J242" s="80"/>
      <c r="K242" s="80"/>
      <c r="L242" s="85">
        <v>3748</v>
      </c>
      <c r="M242" s="82" t="s">
        <v>144</v>
      </c>
      <c r="HP242" s="55"/>
      <c r="HQ242" s="55"/>
      <c r="HR242" s="55"/>
    </row>
    <row r="243" spans="1:226" s="6" customFormat="1" ht="17.25" customHeight="1">
      <c r="A243" s="88" t="s">
        <v>367</v>
      </c>
      <c r="B243" s="95" t="s">
        <v>28</v>
      </c>
      <c r="C243" s="88" t="s">
        <v>398</v>
      </c>
      <c r="D243" s="88" t="s">
        <v>369</v>
      </c>
      <c r="E243" s="88" t="s">
        <v>25</v>
      </c>
      <c r="F243" s="34">
        <f t="shared" si="21"/>
        <v>2916.9</v>
      </c>
      <c r="G243" s="56">
        <f t="shared" si="22"/>
        <v>3062.7450000000003</v>
      </c>
      <c r="H243" s="56">
        <f t="shared" si="23"/>
        <v>3646.125</v>
      </c>
      <c r="I243" s="58"/>
      <c r="J243" s="58"/>
      <c r="K243" s="58"/>
      <c r="L243" s="83">
        <v>3241</v>
      </c>
      <c r="M243" s="84" t="s">
        <v>144</v>
      </c>
      <c r="HP243" s="55"/>
      <c r="HQ243" s="55"/>
      <c r="HR243" s="55"/>
    </row>
    <row r="244" spans="1:226" s="6" customFormat="1" ht="17.25" customHeight="1">
      <c r="A244" s="92" t="s">
        <v>367</v>
      </c>
      <c r="B244" s="87" t="s">
        <v>399</v>
      </c>
      <c r="C244" s="92" t="s">
        <v>400</v>
      </c>
      <c r="D244" s="92" t="s">
        <v>369</v>
      </c>
      <c r="E244" s="92" t="s">
        <v>25</v>
      </c>
      <c r="F244" s="78">
        <f t="shared" si="21"/>
        <v>874.8000000000001</v>
      </c>
      <c r="G244" s="79">
        <f t="shared" si="22"/>
        <v>918.5400000000001</v>
      </c>
      <c r="H244" s="79">
        <f t="shared" si="23"/>
        <v>1093.5</v>
      </c>
      <c r="I244" s="80"/>
      <c r="J244" s="80"/>
      <c r="K244" s="80"/>
      <c r="L244" s="85">
        <v>972</v>
      </c>
      <c r="M244" s="82" t="s">
        <v>144</v>
      </c>
      <c r="HP244" s="55"/>
      <c r="HQ244" s="55"/>
      <c r="HR244" s="55"/>
    </row>
    <row r="245" spans="1:226" s="6" customFormat="1" ht="17.25" customHeight="1">
      <c r="A245" s="88" t="s">
        <v>367</v>
      </c>
      <c r="B245" s="95" t="s">
        <v>399</v>
      </c>
      <c r="C245" s="88" t="s">
        <v>401</v>
      </c>
      <c r="D245" s="88" t="s">
        <v>369</v>
      </c>
      <c r="E245" s="88" t="s">
        <v>25</v>
      </c>
      <c r="F245" s="34">
        <f t="shared" si="21"/>
        <v>629.1</v>
      </c>
      <c r="G245" s="56">
        <f t="shared" si="22"/>
        <v>660.5550000000001</v>
      </c>
      <c r="H245" s="56">
        <f t="shared" si="23"/>
        <v>786.375</v>
      </c>
      <c r="I245" s="58"/>
      <c r="J245" s="58"/>
      <c r="K245" s="58"/>
      <c r="L245" s="83">
        <v>699</v>
      </c>
      <c r="M245" s="84" t="s">
        <v>144</v>
      </c>
      <c r="HP245" s="55"/>
      <c r="HQ245" s="55"/>
      <c r="HR245" s="55"/>
    </row>
    <row r="246" spans="1:226" s="6" customFormat="1" ht="17.25" customHeight="1">
      <c r="A246" s="92" t="s">
        <v>367</v>
      </c>
      <c r="B246" s="77" t="s">
        <v>252</v>
      </c>
      <c r="C246" s="92" t="s">
        <v>402</v>
      </c>
      <c r="D246" s="92" t="s">
        <v>369</v>
      </c>
      <c r="E246" s="92" t="s">
        <v>25</v>
      </c>
      <c r="F246" s="78">
        <f t="shared" si="21"/>
        <v>3169.8</v>
      </c>
      <c r="G246" s="79">
        <f t="shared" si="22"/>
        <v>3328.2900000000004</v>
      </c>
      <c r="H246" s="79">
        <f t="shared" si="23"/>
        <v>3962.25</v>
      </c>
      <c r="I246" s="80"/>
      <c r="J246" s="80"/>
      <c r="K246" s="80"/>
      <c r="L246" s="85">
        <v>3522</v>
      </c>
      <c r="M246" s="82" t="s">
        <v>144</v>
      </c>
      <c r="HP246" s="55"/>
      <c r="HQ246" s="55"/>
      <c r="HR246" s="55"/>
    </row>
    <row r="247" spans="1:226" s="6" customFormat="1" ht="17.25" customHeight="1">
      <c r="A247" s="88" t="s">
        <v>367</v>
      </c>
      <c r="B247" s="43" t="s">
        <v>403</v>
      </c>
      <c r="C247" s="88" t="s">
        <v>404</v>
      </c>
      <c r="D247" s="88" t="s">
        <v>369</v>
      </c>
      <c r="E247" s="88" t="s">
        <v>117</v>
      </c>
      <c r="F247" s="34">
        <f t="shared" si="21"/>
        <v>3169.8</v>
      </c>
      <c r="G247" s="56">
        <f t="shared" si="22"/>
        <v>3328.2900000000004</v>
      </c>
      <c r="H247" s="56">
        <f t="shared" si="23"/>
        <v>3962.25</v>
      </c>
      <c r="I247" s="58"/>
      <c r="J247" s="58"/>
      <c r="K247" s="58"/>
      <c r="L247" s="83">
        <v>3522</v>
      </c>
      <c r="M247" s="84" t="s">
        <v>144</v>
      </c>
      <c r="HP247" s="55"/>
      <c r="HQ247" s="55"/>
      <c r="HR247" s="55"/>
    </row>
    <row r="248" spans="1:226" s="6" customFormat="1" ht="17.25" customHeight="1">
      <c r="A248" s="92" t="s">
        <v>367</v>
      </c>
      <c r="B248" s="77" t="s">
        <v>405</v>
      </c>
      <c r="C248" s="92" t="s">
        <v>406</v>
      </c>
      <c r="D248" s="92" t="s">
        <v>369</v>
      </c>
      <c r="E248" s="92" t="s">
        <v>117</v>
      </c>
      <c r="F248" s="78">
        <f t="shared" si="21"/>
        <v>957.6</v>
      </c>
      <c r="G248" s="79">
        <f t="shared" si="22"/>
        <v>1005.48</v>
      </c>
      <c r="H248" s="79">
        <f t="shared" si="23"/>
        <v>1197</v>
      </c>
      <c r="I248" s="80"/>
      <c r="J248" s="80"/>
      <c r="K248" s="80"/>
      <c r="L248" s="85">
        <v>1064</v>
      </c>
      <c r="M248" s="82" t="s">
        <v>144</v>
      </c>
      <c r="HP248" s="55"/>
      <c r="HQ248" s="55"/>
      <c r="HR248" s="55"/>
    </row>
    <row r="249" spans="1:226" s="6" customFormat="1" ht="17.25" customHeight="1">
      <c r="A249" s="88" t="s">
        <v>367</v>
      </c>
      <c r="B249" s="43" t="s">
        <v>265</v>
      </c>
      <c r="C249" s="88" t="s">
        <v>407</v>
      </c>
      <c r="D249" s="88" t="s">
        <v>369</v>
      </c>
      <c r="E249" s="88" t="s">
        <v>25</v>
      </c>
      <c r="F249" s="34">
        <f t="shared" si="21"/>
        <v>612</v>
      </c>
      <c r="G249" s="56">
        <f t="shared" si="22"/>
        <v>642.6</v>
      </c>
      <c r="H249" s="56">
        <f t="shared" si="23"/>
        <v>765</v>
      </c>
      <c r="I249" s="58"/>
      <c r="J249" s="58"/>
      <c r="K249" s="58"/>
      <c r="L249" s="83">
        <v>680</v>
      </c>
      <c r="M249" s="84" t="s">
        <v>144</v>
      </c>
      <c r="HP249" s="55"/>
      <c r="HQ249" s="55"/>
      <c r="HR249" s="55"/>
    </row>
    <row r="250" spans="1:226" s="6" customFormat="1" ht="17.25" customHeight="1">
      <c r="A250" s="92" t="s">
        <v>367</v>
      </c>
      <c r="B250" s="77" t="s">
        <v>408</v>
      </c>
      <c r="C250" s="92" t="s">
        <v>409</v>
      </c>
      <c r="D250" s="92" t="s">
        <v>369</v>
      </c>
      <c r="E250" s="92" t="s">
        <v>25</v>
      </c>
      <c r="F250" s="78">
        <f t="shared" si="21"/>
        <v>8099.1</v>
      </c>
      <c r="G250" s="79">
        <f t="shared" si="22"/>
        <v>8504.055</v>
      </c>
      <c r="H250" s="79">
        <f t="shared" si="23"/>
        <v>10123.875</v>
      </c>
      <c r="I250" s="80"/>
      <c r="J250" s="80"/>
      <c r="K250" s="80"/>
      <c r="L250" s="85">
        <v>8999</v>
      </c>
      <c r="M250" s="82" t="s">
        <v>144</v>
      </c>
      <c r="HP250" s="55"/>
      <c r="HQ250" s="55"/>
      <c r="HR250" s="55"/>
    </row>
    <row r="251" spans="1:226" s="6" customFormat="1" ht="17.25" customHeight="1">
      <c r="A251" s="88" t="s">
        <v>367</v>
      </c>
      <c r="B251" s="43" t="s">
        <v>410</v>
      </c>
      <c r="C251" s="88" t="s">
        <v>411</v>
      </c>
      <c r="D251" s="88" t="s">
        <v>369</v>
      </c>
      <c r="E251" s="88" t="s">
        <v>25</v>
      </c>
      <c r="F251" s="34">
        <f t="shared" si="21"/>
        <v>16485.3</v>
      </c>
      <c r="G251" s="56">
        <f t="shared" si="22"/>
        <v>17309.565</v>
      </c>
      <c r="H251" s="56">
        <f t="shared" si="23"/>
        <v>20606.625</v>
      </c>
      <c r="I251" s="58"/>
      <c r="J251" s="58"/>
      <c r="K251" s="58"/>
      <c r="L251" s="83">
        <v>18317</v>
      </c>
      <c r="M251" s="84" t="s">
        <v>144</v>
      </c>
      <c r="HP251" s="55"/>
      <c r="HQ251" s="55"/>
      <c r="HR251" s="55"/>
    </row>
    <row r="252" spans="1:226" s="6" customFormat="1" ht="17.25" customHeight="1">
      <c r="A252" s="92" t="s">
        <v>367</v>
      </c>
      <c r="B252" s="77" t="s">
        <v>22</v>
      </c>
      <c r="C252" s="92" t="s">
        <v>412</v>
      </c>
      <c r="D252" s="92" t="s">
        <v>369</v>
      </c>
      <c r="E252" s="92" t="s">
        <v>25</v>
      </c>
      <c r="F252" s="78">
        <f t="shared" si="21"/>
        <v>6340.5</v>
      </c>
      <c r="G252" s="79">
        <f t="shared" si="22"/>
        <v>6657.525000000001</v>
      </c>
      <c r="H252" s="79">
        <f t="shared" si="23"/>
        <v>7925.625</v>
      </c>
      <c r="I252" s="80"/>
      <c r="J252" s="80"/>
      <c r="K252" s="80"/>
      <c r="L252" s="85">
        <v>7045</v>
      </c>
      <c r="M252" s="82" t="s">
        <v>144</v>
      </c>
      <c r="HP252" s="55"/>
      <c r="HQ252" s="55"/>
      <c r="HR252" s="55"/>
    </row>
    <row r="253" spans="1:226" s="6" customFormat="1" ht="17.25" customHeight="1">
      <c r="A253" s="88" t="s">
        <v>367</v>
      </c>
      <c r="B253" s="43" t="s">
        <v>413</v>
      </c>
      <c r="C253" s="88" t="s">
        <v>414</v>
      </c>
      <c r="D253" s="88" t="s">
        <v>369</v>
      </c>
      <c r="E253" s="88" t="s">
        <v>25</v>
      </c>
      <c r="F253" s="34">
        <f t="shared" si="21"/>
        <v>8243.1</v>
      </c>
      <c r="G253" s="56">
        <f t="shared" si="22"/>
        <v>8655.255000000001</v>
      </c>
      <c r="H253" s="56">
        <f t="shared" si="23"/>
        <v>10303.875</v>
      </c>
      <c r="I253" s="58"/>
      <c r="J253" s="58"/>
      <c r="K253" s="58"/>
      <c r="L253" s="83">
        <v>9159</v>
      </c>
      <c r="M253" s="84" t="s">
        <v>144</v>
      </c>
      <c r="HP253" s="55"/>
      <c r="HQ253" s="55"/>
      <c r="HR253" s="55"/>
    </row>
    <row r="254" spans="1:226" s="6" customFormat="1" ht="17.25" customHeight="1">
      <c r="A254" s="92" t="s">
        <v>367</v>
      </c>
      <c r="B254" s="77" t="s">
        <v>243</v>
      </c>
      <c r="C254" s="92" t="s">
        <v>415</v>
      </c>
      <c r="D254" s="92" t="s">
        <v>369</v>
      </c>
      <c r="E254" s="92" t="s">
        <v>25</v>
      </c>
      <c r="F254" s="78">
        <f t="shared" si="21"/>
        <v>3169.8</v>
      </c>
      <c r="G254" s="79">
        <f t="shared" si="22"/>
        <v>3328.2900000000004</v>
      </c>
      <c r="H254" s="79">
        <f t="shared" si="23"/>
        <v>3962.25</v>
      </c>
      <c r="I254" s="80"/>
      <c r="J254" s="80"/>
      <c r="K254" s="80"/>
      <c r="L254" s="85">
        <v>3522</v>
      </c>
      <c r="M254" s="82" t="s">
        <v>144</v>
      </c>
      <c r="HP254" s="55"/>
      <c r="HQ254" s="55"/>
      <c r="HR254" s="55"/>
    </row>
    <row r="255" spans="1:226" s="6" customFormat="1" ht="17.25" customHeight="1">
      <c r="A255" s="88" t="s">
        <v>367</v>
      </c>
      <c r="B255" s="95" t="s">
        <v>270</v>
      </c>
      <c r="C255" s="88" t="s">
        <v>416</v>
      </c>
      <c r="D255" s="88" t="s">
        <v>369</v>
      </c>
      <c r="E255" s="88" t="s">
        <v>25</v>
      </c>
      <c r="F255" s="34">
        <f t="shared" si="21"/>
        <v>1799.1000000000001</v>
      </c>
      <c r="G255" s="56">
        <f t="shared" si="22"/>
        <v>1889.0550000000003</v>
      </c>
      <c r="H255" s="56">
        <f t="shared" si="23"/>
        <v>2248.875</v>
      </c>
      <c r="I255" s="58"/>
      <c r="J255" s="58"/>
      <c r="K255" s="58"/>
      <c r="L255" s="83">
        <v>1999</v>
      </c>
      <c r="M255" s="84" t="s">
        <v>144</v>
      </c>
      <c r="HP255" s="55"/>
      <c r="HQ255" s="55"/>
      <c r="HR255" s="55"/>
    </row>
    <row r="256" spans="1:226" s="6" customFormat="1" ht="17.25" customHeight="1">
      <c r="A256" s="92" t="s">
        <v>367</v>
      </c>
      <c r="B256" s="87" t="s">
        <v>167</v>
      </c>
      <c r="C256" s="92" t="s">
        <v>417</v>
      </c>
      <c r="D256" s="92" t="s">
        <v>369</v>
      </c>
      <c r="E256" s="92" t="s">
        <v>25</v>
      </c>
      <c r="F256" s="78">
        <f t="shared" si="21"/>
        <v>1799.1000000000001</v>
      </c>
      <c r="G256" s="79">
        <f t="shared" si="22"/>
        <v>1889.0550000000003</v>
      </c>
      <c r="H256" s="79">
        <f t="shared" si="23"/>
        <v>2248.875</v>
      </c>
      <c r="I256" s="80"/>
      <c r="J256" s="80"/>
      <c r="K256" s="80"/>
      <c r="L256" s="85">
        <v>1999</v>
      </c>
      <c r="M256" s="82" t="s">
        <v>144</v>
      </c>
      <c r="HP256" s="55"/>
      <c r="HQ256" s="55"/>
      <c r="HR256" s="55"/>
    </row>
    <row r="257" spans="1:226" s="6" customFormat="1" ht="17.25" customHeight="1">
      <c r="A257" s="88" t="s">
        <v>367</v>
      </c>
      <c r="B257" s="95" t="s">
        <v>178</v>
      </c>
      <c r="C257" s="88" t="s">
        <v>418</v>
      </c>
      <c r="D257" s="88" t="s">
        <v>369</v>
      </c>
      <c r="E257" s="88" t="s">
        <v>25</v>
      </c>
      <c r="F257" s="34">
        <f t="shared" si="21"/>
        <v>359.1</v>
      </c>
      <c r="G257" s="56">
        <f t="shared" si="22"/>
        <v>377.05500000000006</v>
      </c>
      <c r="H257" s="56">
        <f t="shared" si="23"/>
        <v>448.875</v>
      </c>
      <c r="I257" s="58"/>
      <c r="J257" s="58"/>
      <c r="K257" s="58"/>
      <c r="L257" s="83">
        <v>399</v>
      </c>
      <c r="M257" s="84" t="s">
        <v>144</v>
      </c>
      <c r="HP257" s="55"/>
      <c r="HQ257" s="55"/>
      <c r="HR257" s="55"/>
    </row>
    <row r="258" spans="1:226" s="6" customFormat="1" ht="17.25" customHeight="1">
      <c r="A258" s="92" t="s">
        <v>419</v>
      </c>
      <c r="B258" s="87" t="s">
        <v>22</v>
      </c>
      <c r="C258" s="92" t="s">
        <v>420</v>
      </c>
      <c r="D258" s="92" t="s">
        <v>421</v>
      </c>
      <c r="E258" s="92" t="s">
        <v>25</v>
      </c>
      <c r="F258" s="78">
        <f t="shared" si="21"/>
        <v>10564.2</v>
      </c>
      <c r="G258" s="79">
        <f t="shared" si="22"/>
        <v>11092.410000000002</v>
      </c>
      <c r="H258" s="79">
        <f t="shared" si="23"/>
        <v>13205.25</v>
      </c>
      <c r="I258" s="80"/>
      <c r="J258" s="80"/>
      <c r="K258" s="80"/>
      <c r="L258" s="85">
        <v>11738</v>
      </c>
      <c r="M258" s="82" t="s">
        <v>144</v>
      </c>
      <c r="HP258" s="55"/>
      <c r="HQ258" s="55"/>
      <c r="HR258" s="55"/>
    </row>
    <row r="259" spans="1:226" s="6" customFormat="1" ht="17.25" customHeight="1">
      <c r="A259" s="88" t="s">
        <v>419</v>
      </c>
      <c r="B259" s="95" t="s">
        <v>422</v>
      </c>
      <c r="C259" s="88" t="s">
        <v>423</v>
      </c>
      <c r="D259" s="88" t="s">
        <v>421</v>
      </c>
      <c r="E259" s="88" t="s">
        <v>25</v>
      </c>
      <c r="F259" s="34">
        <f t="shared" si="21"/>
        <v>4410.900000000001</v>
      </c>
      <c r="G259" s="56">
        <f t="shared" si="22"/>
        <v>4631.445000000001</v>
      </c>
      <c r="H259" s="56">
        <f t="shared" si="23"/>
        <v>5513.625000000001</v>
      </c>
      <c r="I259" s="58"/>
      <c r="J259" s="58"/>
      <c r="K259" s="58"/>
      <c r="L259" s="83">
        <v>4901</v>
      </c>
      <c r="M259" s="84" t="s">
        <v>144</v>
      </c>
      <c r="HP259" s="55"/>
      <c r="HQ259" s="55"/>
      <c r="HR259" s="55"/>
    </row>
    <row r="260" spans="1:226" s="6" customFormat="1" ht="17.25" customHeight="1">
      <c r="A260" s="92" t="s">
        <v>419</v>
      </c>
      <c r="B260" s="87" t="s">
        <v>51</v>
      </c>
      <c r="C260" s="92" t="s">
        <v>424</v>
      </c>
      <c r="D260" s="92" t="s">
        <v>421</v>
      </c>
      <c r="E260" s="92" t="s">
        <v>25</v>
      </c>
      <c r="F260" s="78">
        <f t="shared" si="21"/>
        <v>10806.300000000001</v>
      </c>
      <c r="G260" s="79">
        <f t="shared" si="22"/>
        <v>11346.615000000002</v>
      </c>
      <c r="H260" s="79">
        <f t="shared" si="23"/>
        <v>13507.875000000002</v>
      </c>
      <c r="I260" s="80"/>
      <c r="J260" s="80"/>
      <c r="K260" s="80"/>
      <c r="L260" s="85">
        <v>12007</v>
      </c>
      <c r="M260" s="82" t="s">
        <v>144</v>
      </c>
      <c r="HP260" s="55"/>
      <c r="HQ260" s="55"/>
      <c r="HR260" s="55"/>
    </row>
    <row r="261" spans="1:226" s="6" customFormat="1" ht="17.25" customHeight="1">
      <c r="A261" s="88" t="s">
        <v>419</v>
      </c>
      <c r="B261" s="95" t="s">
        <v>425</v>
      </c>
      <c r="C261" s="88" t="s">
        <v>426</v>
      </c>
      <c r="D261" s="88" t="s">
        <v>421</v>
      </c>
      <c r="E261" s="88" t="s">
        <v>25</v>
      </c>
      <c r="F261" s="34">
        <f t="shared" si="21"/>
        <v>2525.4</v>
      </c>
      <c r="G261" s="56">
        <f t="shared" si="22"/>
        <v>2651.67</v>
      </c>
      <c r="H261" s="56">
        <f t="shared" si="23"/>
        <v>3156.75</v>
      </c>
      <c r="I261" s="58"/>
      <c r="J261" s="58"/>
      <c r="K261" s="58"/>
      <c r="L261" s="83">
        <v>2806</v>
      </c>
      <c r="M261" s="84" t="s">
        <v>144</v>
      </c>
      <c r="HP261" s="55"/>
      <c r="HQ261" s="55"/>
      <c r="HR261" s="55"/>
    </row>
    <row r="262" spans="1:226" s="6" customFormat="1" ht="17.25" customHeight="1">
      <c r="A262" s="92" t="s">
        <v>419</v>
      </c>
      <c r="B262" s="87" t="s">
        <v>102</v>
      </c>
      <c r="C262" s="92" t="s">
        <v>427</v>
      </c>
      <c r="D262" s="92" t="s">
        <v>421</v>
      </c>
      <c r="E262" s="92" t="s">
        <v>25</v>
      </c>
      <c r="F262" s="78">
        <f t="shared" si="21"/>
        <v>1973.7</v>
      </c>
      <c r="G262" s="79">
        <f t="shared" si="22"/>
        <v>2072.385</v>
      </c>
      <c r="H262" s="79">
        <f t="shared" si="23"/>
        <v>2467.125</v>
      </c>
      <c r="I262" s="80"/>
      <c r="J262" s="80"/>
      <c r="K262" s="80"/>
      <c r="L262" s="85">
        <v>2193</v>
      </c>
      <c r="M262" s="82" t="s">
        <v>144</v>
      </c>
      <c r="HP262" s="55"/>
      <c r="HQ262" s="55"/>
      <c r="HR262" s="55"/>
    </row>
    <row r="263" spans="1:226" s="6" customFormat="1" ht="17.25" customHeight="1">
      <c r="A263" s="88" t="s">
        <v>419</v>
      </c>
      <c r="B263" s="95" t="s">
        <v>55</v>
      </c>
      <c r="C263" s="88" t="s">
        <v>428</v>
      </c>
      <c r="D263" s="88" t="s">
        <v>421</v>
      </c>
      <c r="E263" s="88" t="s">
        <v>25</v>
      </c>
      <c r="F263" s="34">
        <f t="shared" si="21"/>
        <v>4906.8</v>
      </c>
      <c r="G263" s="56">
        <f t="shared" si="22"/>
        <v>5152.14</v>
      </c>
      <c r="H263" s="56">
        <f t="shared" si="23"/>
        <v>6133.5</v>
      </c>
      <c r="I263" s="58"/>
      <c r="J263" s="58"/>
      <c r="K263" s="58"/>
      <c r="L263" s="83">
        <v>5452</v>
      </c>
      <c r="M263" s="84" t="s">
        <v>144</v>
      </c>
      <c r="HP263" s="55"/>
      <c r="HQ263" s="55"/>
      <c r="HR263" s="55"/>
    </row>
    <row r="264" spans="1:226" s="6" customFormat="1" ht="17.25" customHeight="1">
      <c r="A264" s="92" t="s">
        <v>419</v>
      </c>
      <c r="B264" s="87" t="s">
        <v>55</v>
      </c>
      <c r="C264" s="92" t="s">
        <v>429</v>
      </c>
      <c r="D264" s="92" t="s">
        <v>421</v>
      </c>
      <c r="E264" s="92" t="s">
        <v>25</v>
      </c>
      <c r="F264" s="78">
        <f t="shared" si="21"/>
        <v>6980.400000000001</v>
      </c>
      <c r="G264" s="79">
        <f t="shared" si="22"/>
        <v>7329.420000000001</v>
      </c>
      <c r="H264" s="79">
        <f t="shared" si="23"/>
        <v>8725.5</v>
      </c>
      <c r="I264" s="80"/>
      <c r="J264" s="80"/>
      <c r="K264" s="80"/>
      <c r="L264" s="85">
        <v>7756</v>
      </c>
      <c r="M264" s="82" t="s">
        <v>144</v>
      </c>
      <c r="HP264" s="55"/>
      <c r="HQ264" s="55"/>
      <c r="HR264" s="55"/>
    </row>
    <row r="265" spans="1:13" s="6" customFormat="1" ht="17.25" customHeight="1">
      <c r="A265" s="88" t="s">
        <v>419</v>
      </c>
      <c r="B265" s="95" t="s">
        <v>55</v>
      </c>
      <c r="C265" s="88" t="s">
        <v>430</v>
      </c>
      <c r="D265" s="88" t="s">
        <v>421</v>
      </c>
      <c r="E265" s="88" t="s">
        <v>25</v>
      </c>
      <c r="F265" s="34">
        <f t="shared" si="21"/>
        <v>6980.400000000001</v>
      </c>
      <c r="G265" s="56">
        <f t="shared" si="22"/>
        <v>7329.420000000001</v>
      </c>
      <c r="H265" s="56">
        <f t="shared" si="23"/>
        <v>8725.5</v>
      </c>
      <c r="I265" s="58"/>
      <c r="J265" s="58"/>
      <c r="K265" s="58"/>
      <c r="L265" s="83">
        <v>7756</v>
      </c>
      <c r="M265" s="84" t="s">
        <v>144</v>
      </c>
    </row>
    <row r="266" spans="1:226" s="6" customFormat="1" ht="17.25" customHeight="1">
      <c r="A266" s="92" t="s">
        <v>419</v>
      </c>
      <c r="B266" s="87" t="s">
        <v>102</v>
      </c>
      <c r="C266" s="92" t="s">
        <v>431</v>
      </c>
      <c r="D266" s="92" t="s">
        <v>421</v>
      </c>
      <c r="E266" s="92" t="s">
        <v>25</v>
      </c>
      <c r="F266" s="78">
        <f t="shared" si="21"/>
        <v>7498.8</v>
      </c>
      <c r="G266" s="79">
        <f t="shared" si="22"/>
        <v>7873.740000000001</v>
      </c>
      <c r="H266" s="79">
        <f t="shared" si="23"/>
        <v>9373.5</v>
      </c>
      <c r="I266" s="80"/>
      <c r="J266" s="80"/>
      <c r="K266" s="80"/>
      <c r="L266" s="85">
        <v>8332</v>
      </c>
      <c r="M266" s="82" t="s">
        <v>144</v>
      </c>
      <c r="HP266" s="55"/>
      <c r="HQ266" s="55"/>
      <c r="HR266" s="55"/>
    </row>
    <row r="267" spans="1:226" s="6" customFormat="1" ht="17.25" customHeight="1">
      <c r="A267" s="31" t="s">
        <v>419</v>
      </c>
      <c r="B267" s="43" t="s">
        <v>432</v>
      </c>
      <c r="C267" s="31" t="s">
        <v>433</v>
      </c>
      <c r="D267" s="31" t="s">
        <v>421</v>
      </c>
      <c r="E267" s="31" t="s">
        <v>25</v>
      </c>
      <c r="F267" s="34">
        <f t="shared" si="21"/>
        <v>13618.800000000001</v>
      </c>
      <c r="G267" s="56">
        <f t="shared" si="22"/>
        <v>14299.740000000002</v>
      </c>
      <c r="H267" s="56">
        <f t="shared" si="23"/>
        <v>17023.5</v>
      </c>
      <c r="I267" s="58"/>
      <c r="J267" s="58"/>
      <c r="K267" s="58"/>
      <c r="L267" s="83">
        <v>15132</v>
      </c>
      <c r="M267" s="84" t="s">
        <v>144</v>
      </c>
      <c r="HP267" s="55"/>
      <c r="HQ267" s="55"/>
      <c r="HR267" s="55"/>
    </row>
    <row r="268" spans="1:226" s="6" customFormat="1" ht="17.25" customHeight="1">
      <c r="A268" s="92" t="s">
        <v>419</v>
      </c>
      <c r="B268" s="87" t="s">
        <v>61</v>
      </c>
      <c r="C268" s="92" t="s">
        <v>434</v>
      </c>
      <c r="D268" s="92" t="s">
        <v>421</v>
      </c>
      <c r="E268" s="92" t="s">
        <v>25</v>
      </c>
      <c r="F268" s="78">
        <f t="shared" si="21"/>
        <v>6065.1</v>
      </c>
      <c r="G268" s="79">
        <f t="shared" si="22"/>
        <v>6368.3550000000005</v>
      </c>
      <c r="H268" s="79">
        <f t="shared" si="23"/>
        <v>7581.375</v>
      </c>
      <c r="I268" s="80"/>
      <c r="J268" s="80"/>
      <c r="K268" s="80"/>
      <c r="L268" s="85">
        <v>6739</v>
      </c>
      <c r="M268" s="82" t="s">
        <v>144</v>
      </c>
      <c r="HP268" s="55"/>
      <c r="HQ268" s="55"/>
      <c r="HR268" s="55"/>
    </row>
    <row r="269" spans="1:226" s="6" customFormat="1" ht="17.25" customHeight="1">
      <c r="A269" s="88" t="s">
        <v>419</v>
      </c>
      <c r="B269" s="95" t="s">
        <v>76</v>
      </c>
      <c r="C269" s="88" t="s">
        <v>435</v>
      </c>
      <c r="D269" s="88" t="s">
        <v>421</v>
      </c>
      <c r="E269" s="88" t="s">
        <v>25</v>
      </c>
      <c r="F269" s="34">
        <f t="shared" si="21"/>
        <v>4520.7</v>
      </c>
      <c r="G269" s="56">
        <f t="shared" si="22"/>
        <v>4746.735</v>
      </c>
      <c r="H269" s="56">
        <f t="shared" si="23"/>
        <v>5650.875</v>
      </c>
      <c r="I269" s="58"/>
      <c r="J269" s="58"/>
      <c r="K269" s="58"/>
      <c r="L269" s="83">
        <v>5023</v>
      </c>
      <c r="M269" s="84" t="s">
        <v>144</v>
      </c>
      <c r="HP269" s="55"/>
      <c r="HQ269" s="55"/>
      <c r="HR269" s="55"/>
    </row>
    <row r="270" spans="1:226" s="6" customFormat="1" ht="17.25" customHeight="1">
      <c r="A270" s="92" t="s">
        <v>419</v>
      </c>
      <c r="B270" s="87" t="s">
        <v>61</v>
      </c>
      <c r="C270" s="92" t="s">
        <v>436</v>
      </c>
      <c r="D270" s="92" t="s">
        <v>421</v>
      </c>
      <c r="E270" s="92" t="s">
        <v>25</v>
      </c>
      <c r="F270" s="78">
        <f t="shared" si="21"/>
        <v>7156.8</v>
      </c>
      <c r="G270" s="79">
        <f t="shared" si="22"/>
        <v>7514.64</v>
      </c>
      <c r="H270" s="79">
        <f t="shared" si="23"/>
        <v>8946</v>
      </c>
      <c r="I270" s="80"/>
      <c r="J270" s="80"/>
      <c r="K270" s="80"/>
      <c r="L270" s="85">
        <v>7952</v>
      </c>
      <c r="M270" s="82" t="s">
        <v>144</v>
      </c>
      <c r="HP270" s="55"/>
      <c r="HQ270" s="55"/>
      <c r="HR270" s="55"/>
    </row>
    <row r="271" spans="1:226" s="6" customFormat="1" ht="17.25" customHeight="1">
      <c r="A271" s="88" t="s">
        <v>419</v>
      </c>
      <c r="B271" s="95" t="s">
        <v>61</v>
      </c>
      <c r="C271" s="88" t="s">
        <v>437</v>
      </c>
      <c r="D271" s="88" t="s">
        <v>421</v>
      </c>
      <c r="E271" s="88" t="s">
        <v>25</v>
      </c>
      <c r="F271" s="34">
        <f t="shared" si="21"/>
        <v>9681.300000000001</v>
      </c>
      <c r="G271" s="56">
        <f t="shared" si="22"/>
        <v>10165.365000000002</v>
      </c>
      <c r="H271" s="56">
        <f t="shared" si="23"/>
        <v>12101.625000000002</v>
      </c>
      <c r="I271" s="58"/>
      <c r="J271" s="58"/>
      <c r="K271" s="58"/>
      <c r="L271" s="83">
        <v>10757</v>
      </c>
      <c r="M271" s="84" t="s">
        <v>144</v>
      </c>
      <c r="HP271" s="55"/>
      <c r="HQ271" s="55"/>
      <c r="HR271" s="55"/>
    </row>
    <row r="272" spans="1:226" s="6" customFormat="1" ht="17.25" customHeight="1">
      <c r="A272" s="92" t="s">
        <v>419</v>
      </c>
      <c r="B272" s="87" t="s">
        <v>61</v>
      </c>
      <c r="C272" s="92" t="s">
        <v>438</v>
      </c>
      <c r="D272" s="92" t="s">
        <v>421</v>
      </c>
      <c r="E272" s="92" t="s">
        <v>25</v>
      </c>
      <c r="F272" s="78">
        <f t="shared" si="21"/>
        <v>7195.5</v>
      </c>
      <c r="G272" s="79">
        <f t="shared" si="22"/>
        <v>7555.275000000001</v>
      </c>
      <c r="H272" s="79">
        <f t="shared" si="23"/>
        <v>8994.375</v>
      </c>
      <c r="I272" s="80"/>
      <c r="J272" s="80"/>
      <c r="K272" s="80"/>
      <c r="L272" s="85">
        <v>7995</v>
      </c>
      <c r="M272" s="82" t="s">
        <v>144</v>
      </c>
      <c r="HP272" s="55"/>
      <c r="HQ272" s="55"/>
      <c r="HR272" s="55"/>
    </row>
    <row r="273" spans="1:226" s="6" customFormat="1" ht="17.25" customHeight="1">
      <c r="A273" s="88" t="s">
        <v>419</v>
      </c>
      <c r="B273" s="95" t="s">
        <v>61</v>
      </c>
      <c r="C273" s="88" t="s">
        <v>439</v>
      </c>
      <c r="D273" s="88" t="s">
        <v>421</v>
      </c>
      <c r="E273" s="88" t="s">
        <v>25</v>
      </c>
      <c r="F273" s="34">
        <f t="shared" si="21"/>
        <v>7195.5</v>
      </c>
      <c r="G273" s="56">
        <f t="shared" si="22"/>
        <v>7555.275000000001</v>
      </c>
      <c r="H273" s="56">
        <f t="shared" si="23"/>
        <v>8994.375</v>
      </c>
      <c r="I273" s="58"/>
      <c r="J273" s="58"/>
      <c r="K273" s="58"/>
      <c r="L273" s="83">
        <v>7995</v>
      </c>
      <c r="M273" s="84" t="s">
        <v>144</v>
      </c>
      <c r="HP273" s="55"/>
      <c r="HQ273" s="55"/>
      <c r="HR273" s="55"/>
    </row>
    <row r="274" spans="1:226" s="6" customFormat="1" ht="17.25" customHeight="1">
      <c r="A274" s="92" t="s">
        <v>419</v>
      </c>
      <c r="B274" s="87" t="s">
        <v>61</v>
      </c>
      <c r="C274" s="92" t="s">
        <v>440</v>
      </c>
      <c r="D274" s="92" t="s">
        <v>421</v>
      </c>
      <c r="E274" s="92" t="s">
        <v>25</v>
      </c>
      <c r="F274" s="78">
        <f t="shared" si="21"/>
        <v>10476</v>
      </c>
      <c r="G274" s="79">
        <f t="shared" si="22"/>
        <v>10999.800000000001</v>
      </c>
      <c r="H274" s="79">
        <f t="shared" si="23"/>
        <v>13095</v>
      </c>
      <c r="I274" s="80"/>
      <c r="J274" s="80"/>
      <c r="K274" s="80"/>
      <c r="L274" s="85">
        <v>11640</v>
      </c>
      <c r="M274" s="82" t="s">
        <v>144</v>
      </c>
      <c r="HP274" s="55"/>
      <c r="HQ274" s="55"/>
      <c r="HR274" s="55"/>
    </row>
    <row r="275" spans="1:226" s="6" customFormat="1" ht="17.25" customHeight="1">
      <c r="A275" s="88" t="s">
        <v>419</v>
      </c>
      <c r="B275" s="95" t="s">
        <v>441</v>
      </c>
      <c r="C275" s="88" t="s">
        <v>442</v>
      </c>
      <c r="D275" s="88" t="s">
        <v>421</v>
      </c>
      <c r="E275" s="88" t="s">
        <v>117</v>
      </c>
      <c r="F275" s="34">
        <f t="shared" si="21"/>
        <v>3308.4</v>
      </c>
      <c r="G275" s="56">
        <f t="shared" si="22"/>
        <v>3473.82</v>
      </c>
      <c r="H275" s="56">
        <f t="shared" si="23"/>
        <v>4135.5</v>
      </c>
      <c r="I275" s="58"/>
      <c r="J275" s="58"/>
      <c r="K275" s="58"/>
      <c r="L275" s="83">
        <v>3676</v>
      </c>
      <c r="M275" s="84" t="s">
        <v>144</v>
      </c>
      <c r="HP275" s="55"/>
      <c r="HQ275" s="55"/>
      <c r="HR275" s="55"/>
    </row>
    <row r="276" spans="1:226" s="6" customFormat="1" ht="17.25" customHeight="1">
      <c r="A276" s="92" t="s">
        <v>419</v>
      </c>
      <c r="B276" s="87" t="s">
        <v>252</v>
      </c>
      <c r="C276" s="92" t="s">
        <v>443</v>
      </c>
      <c r="D276" s="92" t="s">
        <v>421</v>
      </c>
      <c r="E276" s="92" t="s">
        <v>25</v>
      </c>
      <c r="F276" s="78">
        <f t="shared" si="21"/>
        <v>2756.7000000000003</v>
      </c>
      <c r="G276" s="79">
        <f t="shared" si="22"/>
        <v>2894.5350000000003</v>
      </c>
      <c r="H276" s="79">
        <f t="shared" si="23"/>
        <v>3445.8750000000005</v>
      </c>
      <c r="I276" s="80"/>
      <c r="J276" s="80"/>
      <c r="K276" s="80"/>
      <c r="L276" s="85">
        <v>3063</v>
      </c>
      <c r="M276" s="82" t="s">
        <v>144</v>
      </c>
      <c r="HP276" s="55"/>
      <c r="HQ276" s="55"/>
      <c r="HR276" s="55"/>
    </row>
    <row r="277" spans="1:226" s="6" customFormat="1" ht="17.25" customHeight="1">
      <c r="A277" s="88" t="s">
        <v>419</v>
      </c>
      <c r="B277" s="95" t="s">
        <v>444</v>
      </c>
      <c r="C277" s="88" t="s">
        <v>445</v>
      </c>
      <c r="D277" s="88" t="s">
        <v>421</v>
      </c>
      <c r="E277" s="88" t="s">
        <v>25</v>
      </c>
      <c r="F277" s="34">
        <f t="shared" si="21"/>
        <v>319.5</v>
      </c>
      <c r="G277" s="56">
        <f t="shared" si="22"/>
        <v>335.475</v>
      </c>
      <c r="H277" s="56">
        <f t="shared" si="23"/>
        <v>399.375</v>
      </c>
      <c r="I277" s="58"/>
      <c r="J277" s="58"/>
      <c r="K277" s="58"/>
      <c r="L277" s="83">
        <v>355</v>
      </c>
      <c r="M277" s="84" t="s">
        <v>144</v>
      </c>
      <c r="HP277" s="55"/>
      <c r="HQ277" s="55"/>
      <c r="HR277" s="55"/>
    </row>
    <row r="278" spans="1:226" s="6" customFormat="1" ht="17.25" customHeight="1">
      <c r="A278" s="92" t="s">
        <v>419</v>
      </c>
      <c r="B278" s="87" t="s">
        <v>446</v>
      </c>
      <c r="C278" s="92" t="s">
        <v>447</v>
      </c>
      <c r="D278" s="92" t="s">
        <v>421</v>
      </c>
      <c r="E278" s="92" t="s">
        <v>25</v>
      </c>
      <c r="F278" s="78">
        <f t="shared" si="21"/>
        <v>540</v>
      </c>
      <c r="G278" s="79">
        <f t="shared" si="22"/>
        <v>567</v>
      </c>
      <c r="H278" s="79">
        <f t="shared" si="23"/>
        <v>675</v>
      </c>
      <c r="I278" s="80"/>
      <c r="J278" s="80"/>
      <c r="K278" s="80"/>
      <c r="L278" s="85">
        <v>600</v>
      </c>
      <c r="M278" s="82" t="s">
        <v>144</v>
      </c>
      <c r="HP278" s="55"/>
      <c r="HQ278" s="55"/>
      <c r="HR278" s="55"/>
    </row>
    <row r="279" spans="1:226" s="6" customFormat="1" ht="17.25" customHeight="1">
      <c r="A279" s="88" t="s">
        <v>419</v>
      </c>
      <c r="B279" s="95" t="s">
        <v>448</v>
      </c>
      <c r="C279" s="88" t="s">
        <v>449</v>
      </c>
      <c r="D279" s="88" t="s">
        <v>421</v>
      </c>
      <c r="E279" s="88" t="s">
        <v>25</v>
      </c>
      <c r="F279" s="34">
        <f t="shared" si="21"/>
        <v>187.20000000000002</v>
      </c>
      <c r="G279" s="56">
        <f t="shared" si="22"/>
        <v>196.56000000000003</v>
      </c>
      <c r="H279" s="56">
        <f t="shared" si="23"/>
        <v>234.00000000000003</v>
      </c>
      <c r="I279" s="58"/>
      <c r="J279" s="58"/>
      <c r="K279" s="58"/>
      <c r="L279" s="83">
        <v>208</v>
      </c>
      <c r="M279" s="84" t="s">
        <v>144</v>
      </c>
      <c r="HP279" s="55"/>
      <c r="HQ279" s="55"/>
      <c r="HR279" s="55"/>
    </row>
    <row r="280" spans="1:226" s="6" customFormat="1" ht="17.25" customHeight="1">
      <c r="A280" s="92" t="s">
        <v>419</v>
      </c>
      <c r="B280" s="87" t="s">
        <v>74</v>
      </c>
      <c r="C280" s="92" t="s">
        <v>450</v>
      </c>
      <c r="D280" s="92" t="s">
        <v>421</v>
      </c>
      <c r="E280" s="92" t="s">
        <v>25</v>
      </c>
      <c r="F280" s="78">
        <f t="shared" si="21"/>
        <v>4631.400000000001</v>
      </c>
      <c r="G280" s="79">
        <f t="shared" si="22"/>
        <v>4862.970000000001</v>
      </c>
      <c r="H280" s="79">
        <f t="shared" si="23"/>
        <v>5789.250000000001</v>
      </c>
      <c r="I280" s="80"/>
      <c r="J280" s="80"/>
      <c r="K280" s="80"/>
      <c r="L280" s="85">
        <v>5146</v>
      </c>
      <c r="M280" s="82" t="s">
        <v>144</v>
      </c>
      <c r="HP280" s="55"/>
      <c r="HQ280" s="55"/>
      <c r="HR280" s="55"/>
    </row>
    <row r="281" spans="1:226" s="6" customFormat="1" ht="17.25" customHeight="1">
      <c r="A281" s="88" t="s">
        <v>419</v>
      </c>
      <c r="B281" s="95" t="s">
        <v>51</v>
      </c>
      <c r="C281" s="88" t="s">
        <v>451</v>
      </c>
      <c r="D281" s="88" t="s">
        <v>421</v>
      </c>
      <c r="E281" s="88" t="s">
        <v>25</v>
      </c>
      <c r="F281" s="34">
        <f t="shared" si="21"/>
        <v>2315.7000000000003</v>
      </c>
      <c r="G281" s="56">
        <f t="shared" si="22"/>
        <v>2431.4850000000006</v>
      </c>
      <c r="H281" s="56">
        <f t="shared" si="23"/>
        <v>2894.6250000000005</v>
      </c>
      <c r="I281" s="58"/>
      <c r="J281" s="58"/>
      <c r="K281" s="58"/>
      <c r="L281" s="83">
        <v>2573</v>
      </c>
      <c r="M281" s="84" t="s">
        <v>144</v>
      </c>
      <c r="HP281" s="55"/>
      <c r="HQ281" s="55"/>
      <c r="HR281" s="55"/>
    </row>
    <row r="282" spans="1:226" s="6" customFormat="1" ht="17.25" customHeight="1">
      <c r="A282" s="92" t="s">
        <v>419</v>
      </c>
      <c r="B282" s="77" t="s">
        <v>204</v>
      </c>
      <c r="C282" s="92" t="s">
        <v>452</v>
      </c>
      <c r="D282" s="92" t="s">
        <v>421</v>
      </c>
      <c r="E282" s="92" t="s">
        <v>25</v>
      </c>
      <c r="F282" s="78">
        <v>6802.12677375</v>
      </c>
      <c r="G282" s="79">
        <v>7142.2331124375005</v>
      </c>
      <c r="H282" s="79">
        <v>8502.6584671875</v>
      </c>
      <c r="I282" s="80">
        <v>7557.9186375</v>
      </c>
      <c r="J282" s="80"/>
      <c r="K282" s="80"/>
      <c r="L282" s="86"/>
      <c r="M282" s="82" t="s">
        <v>144</v>
      </c>
      <c r="HP282" s="55"/>
      <c r="HQ282" s="55"/>
      <c r="HR282" s="55"/>
    </row>
    <row r="283" spans="1:13" s="6" customFormat="1" ht="17.25" customHeight="1">
      <c r="A283" s="88" t="s">
        <v>419</v>
      </c>
      <c r="B283" s="43" t="s">
        <v>201</v>
      </c>
      <c r="C283" s="88" t="s">
        <v>453</v>
      </c>
      <c r="D283" s="88" t="s">
        <v>421</v>
      </c>
      <c r="E283" s="88" t="s">
        <v>25</v>
      </c>
      <c r="F283" s="34">
        <f aca="true" t="shared" si="24" ref="F283:F284">L283*0.9</f>
        <v>53459.1</v>
      </c>
      <c r="G283" s="56">
        <f aca="true" t="shared" si="25" ref="G283:G284">F283*1.05</f>
        <v>56132.055</v>
      </c>
      <c r="H283" s="56">
        <f aca="true" t="shared" si="26" ref="H283:H284">F283*1.25</f>
        <v>66823.875</v>
      </c>
      <c r="I283" s="58"/>
      <c r="J283" s="58"/>
      <c r="K283" s="58"/>
      <c r="L283" s="83">
        <v>59399</v>
      </c>
      <c r="M283" s="84" t="s">
        <v>144</v>
      </c>
    </row>
    <row r="284" spans="1:13" s="6" customFormat="1" ht="17.25" customHeight="1">
      <c r="A284" s="92" t="s">
        <v>419</v>
      </c>
      <c r="B284" s="77" t="s">
        <v>201</v>
      </c>
      <c r="C284" s="92" t="s">
        <v>454</v>
      </c>
      <c r="D284" s="92" t="s">
        <v>421</v>
      </c>
      <c r="E284" s="92" t="s">
        <v>25</v>
      </c>
      <c r="F284" s="78">
        <f t="shared" si="24"/>
        <v>36697.5</v>
      </c>
      <c r="G284" s="79">
        <f t="shared" si="25"/>
        <v>38532.375</v>
      </c>
      <c r="H284" s="79">
        <f t="shared" si="26"/>
        <v>45871.875</v>
      </c>
      <c r="I284" s="80"/>
      <c r="J284" s="80"/>
      <c r="K284" s="80"/>
      <c r="L284" s="85">
        <v>40775</v>
      </c>
      <c r="M284" s="82" t="s">
        <v>144</v>
      </c>
    </row>
  </sheetData>
  <sheetProtection password="CE2A" sheet="1"/>
  <mergeCells count="14">
    <mergeCell ref="K1:M1"/>
    <mergeCell ref="K2:M2"/>
    <mergeCell ref="K3:M3"/>
    <mergeCell ref="K4:M4"/>
    <mergeCell ref="A5:M5"/>
    <mergeCell ref="A6:M6"/>
    <mergeCell ref="A7:A8"/>
    <mergeCell ref="B7:B8"/>
    <mergeCell ref="C7:C8"/>
    <mergeCell ref="D7:D8"/>
    <mergeCell ref="E7:E8"/>
    <mergeCell ref="F7:H7"/>
    <mergeCell ref="I7:L7"/>
    <mergeCell ref="M7:M8"/>
  </mergeCells>
  <hyperlinks>
    <hyperlink ref="K4" r:id="rId1" display="www.pragmatika.ru"/>
  </hyperlinks>
  <printOptions/>
  <pageMargins left="0.39375" right="0.39375" top="0.6590277777777778" bottom="0.6590277777777778" header="0.39375" footer="0.39375"/>
  <pageSetup horizontalDpi="300" verticalDpi="300" orientation="landscape" paperSize="9" scale="63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65" zoomScaleNormal="65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.8515625" style="115" customWidth="1"/>
    <col min="2" max="2" width="12.421875" style="115" customWidth="1"/>
    <col min="3" max="3" width="54.00390625" style="116" customWidth="1"/>
    <col min="4" max="4" width="20.00390625" style="115" customWidth="1"/>
    <col min="5" max="5" width="16.00390625" style="117" customWidth="1"/>
    <col min="6" max="7" width="16.7109375" style="115" customWidth="1"/>
    <col min="8" max="8" width="15.140625" style="118" customWidth="1"/>
    <col min="9" max="9" width="12.7109375" style="115" customWidth="1"/>
    <col min="10" max="10" width="13.7109375" style="115" customWidth="1"/>
    <col min="11" max="11" width="14.140625" style="115" customWidth="1"/>
    <col min="12" max="253" width="8.7109375" style="115" customWidth="1"/>
    <col min="254" max="255" width="11.57421875" style="119" customWidth="1"/>
    <col min="256" max="16384" width="11.57421875" style="0" customWidth="1"/>
  </cols>
  <sheetData>
    <row r="1" spans="1:11" s="119" customFormat="1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19" customFormat="1" ht="2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19" customFormat="1" ht="21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19" customFormat="1" ht="2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19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>
      <c r="A6" s="120" t="s">
        <v>455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8.2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35.25" customHeight="1">
      <c r="A8" s="12" t="s">
        <v>456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39" customHeight="1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68.25" customHeight="1">
      <c r="A10" s="121" t="s">
        <v>457</v>
      </c>
      <c r="B10" s="121" t="s">
        <v>458</v>
      </c>
      <c r="C10" s="121" t="s">
        <v>459</v>
      </c>
      <c r="D10" s="121" t="s">
        <v>460</v>
      </c>
      <c r="E10" s="122" t="s">
        <v>14</v>
      </c>
      <c r="F10" s="122" t="s">
        <v>15</v>
      </c>
      <c r="G10" s="122" t="s">
        <v>461</v>
      </c>
      <c r="H10" s="122" t="s">
        <v>462</v>
      </c>
      <c r="I10" s="122" t="s">
        <v>463</v>
      </c>
      <c r="J10" s="122" t="s">
        <v>464</v>
      </c>
      <c r="K10" s="122" t="s">
        <v>465</v>
      </c>
    </row>
    <row r="11" spans="1:11" s="132" customFormat="1" ht="18" customHeight="1">
      <c r="A11" s="123" t="s">
        <v>466</v>
      </c>
      <c r="B11" s="124" t="s">
        <v>467</v>
      </c>
      <c r="C11" s="125" t="s">
        <v>468</v>
      </c>
      <c r="D11" s="123" t="s">
        <v>469</v>
      </c>
      <c r="E11" s="126">
        <v>4594.6265531443205</v>
      </c>
      <c r="F11" s="127">
        <f aca="true" t="shared" si="0" ref="F11:F15">E11*1.05</f>
        <v>4824.357880801536</v>
      </c>
      <c r="G11" s="127">
        <f aca="true" t="shared" si="1" ref="G11:G15">E11*1.25</f>
        <v>5743.283191430401</v>
      </c>
      <c r="H11" s="128">
        <v>7644.840819517441</v>
      </c>
      <c r="I11" s="129">
        <v>0.15</v>
      </c>
      <c r="J11" s="130">
        <f aca="true" t="shared" si="2" ref="J11:J15">H11-(H11*I11)</f>
        <v>6498.114696589824</v>
      </c>
      <c r="K11" s="131">
        <f aca="true" t="shared" si="3" ref="K11:K15">J11/E11*100-100</f>
        <v>41.428571428571416</v>
      </c>
    </row>
    <row r="12" spans="1:11" s="132" customFormat="1" ht="18" customHeight="1">
      <c r="A12" s="123"/>
      <c r="B12" s="123"/>
      <c r="C12" s="125" t="s">
        <v>470</v>
      </c>
      <c r="D12" s="123" t="s">
        <v>471</v>
      </c>
      <c r="E12" s="126">
        <v>5232.76912996992</v>
      </c>
      <c r="F12" s="127">
        <f t="shared" si="0"/>
        <v>5494.407586468416</v>
      </c>
      <c r="G12" s="127">
        <f t="shared" si="1"/>
        <v>6540.9614124624</v>
      </c>
      <c r="H12" s="128">
        <v>8706.624266672641</v>
      </c>
      <c r="I12" s="129">
        <v>0.15</v>
      </c>
      <c r="J12" s="130">
        <f t="shared" si="2"/>
        <v>7400.630626671745</v>
      </c>
      <c r="K12" s="131">
        <f t="shared" si="3"/>
        <v>41.428571428571445</v>
      </c>
    </row>
    <row r="13" spans="1:11" s="132" customFormat="1" ht="18" customHeight="1">
      <c r="A13" s="123"/>
      <c r="B13" s="123"/>
      <c r="C13" s="125" t="s">
        <v>472</v>
      </c>
      <c r="D13" s="123" t="s">
        <v>473</v>
      </c>
      <c r="E13" s="126">
        <v>7019.5683450816</v>
      </c>
      <c r="F13" s="127">
        <f t="shared" si="0"/>
        <v>7370.54676233568</v>
      </c>
      <c r="G13" s="127">
        <f t="shared" si="1"/>
        <v>8774.460431352</v>
      </c>
      <c r="H13" s="128">
        <v>11679.617918707201</v>
      </c>
      <c r="I13" s="129">
        <v>0.15</v>
      </c>
      <c r="J13" s="130">
        <f t="shared" si="2"/>
        <v>9927.67523090112</v>
      </c>
      <c r="K13" s="131">
        <f t="shared" si="3"/>
        <v>41.428571428571445</v>
      </c>
    </row>
    <row r="14" spans="1:11" s="132" customFormat="1" ht="18" customHeight="1">
      <c r="A14" s="123"/>
      <c r="B14" s="123"/>
      <c r="C14" s="125"/>
      <c r="D14" s="123" t="s">
        <v>474</v>
      </c>
      <c r="E14" s="126">
        <v>8806.367560193281</v>
      </c>
      <c r="F14" s="127">
        <f t="shared" si="0"/>
        <v>9246.685938202945</v>
      </c>
      <c r="G14" s="127">
        <f t="shared" si="1"/>
        <v>11007.9594502416</v>
      </c>
      <c r="H14" s="128">
        <v>14652.611570741761</v>
      </c>
      <c r="I14" s="129">
        <v>0.15</v>
      </c>
      <c r="J14" s="130">
        <f t="shared" si="2"/>
        <v>12454.719835130498</v>
      </c>
      <c r="K14" s="131">
        <f t="shared" si="3"/>
        <v>41.428571428571445</v>
      </c>
    </row>
    <row r="15" spans="1:11" s="132" customFormat="1" ht="18" customHeight="1">
      <c r="A15" s="123"/>
      <c r="B15" s="123"/>
      <c r="C15" s="125"/>
      <c r="D15" s="123" t="s">
        <v>475</v>
      </c>
      <c r="E15" s="126">
        <v>10567.861111111111</v>
      </c>
      <c r="F15" s="127">
        <f t="shared" si="0"/>
        <v>11096.254166666668</v>
      </c>
      <c r="G15" s="127">
        <f t="shared" si="1"/>
        <v>13209.826388888889</v>
      </c>
      <c r="H15" s="128">
        <v>17583.5</v>
      </c>
      <c r="I15" s="129">
        <v>0.15</v>
      </c>
      <c r="J15" s="130">
        <f t="shared" si="2"/>
        <v>14945.975</v>
      </c>
      <c r="K15" s="131">
        <f t="shared" si="3"/>
        <v>41.428571428571445</v>
      </c>
    </row>
    <row r="16" spans="1:11" s="115" customFormat="1" ht="18" customHeight="1">
      <c r="A16" s="123"/>
      <c r="B16" s="123"/>
      <c r="C16" s="125"/>
      <c r="D16" s="123"/>
      <c r="E16" s="126"/>
      <c r="F16" s="127"/>
      <c r="G16" s="127"/>
      <c r="H16" s="128"/>
      <c r="I16" s="129"/>
      <c r="J16" s="130"/>
      <c r="K16" s="131"/>
    </row>
    <row r="17" spans="1:11" s="115" customFormat="1" ht="30.75" customHeight="1">
      <c r="A17" s="123" t="s">
        <v>476</v>
      </c>
      <c r="B17" s="124" t="s">
        <v>477</v>
      </c>
      <c r="C17" s="133" t="s">
        <v>478</v>
      </c>
      <c r="D17" s="123" t="s">
        <v>469</v>
      </c>
      <c r="E17" s="126">
        <v>7238.9298558654</v>
      </c>
      <c r="F17" s="127">
        <f aca="true" t="shared" si="4" ref="F17:F21">E17*1.05</f>
        <v>7600.87634865867</v>
      </c>
      <c r="G17" s="127">
        <f aca="true" t="shared" si="5" ref="G17:G21">E17*1.25</f>
        <v>9048.66231983175</v>
      </c>
      <c r="H17" s="128">
        <v>12044.605978666801</v>
      </c>
      <c r="I17" s="129">
        <v>0.15</v>
      </c>
      <c r="J17" s="130">
        <f aca="true" t="shared" si="6" ref="J17:J21">H17-(H17*I17)</f>
        <v>10237.91508186678</v>
      </c>
      <c r="K17" s="131">
        <f aca="true" t="shared" si="7" ref="K17:K21">J17/E17*100-100</f>
        <v>41.428571428571445</v>
      </c>
    </row>
    <row r="18" spans="1:11" s="115" customFormat="1" ht="30.75" customHeight="1">
      <c r="A18" s="123"/>
      <c r="B18" s="123"/>
      <c r="C18" s="133" t="s">
        <v>479</v>
      </c>
      <c r="D18" s="123" t="s">
        <v>471</v>
      </c>
      <c r="E18" s="126">
        <v>8160.248201157361</v>
      </c>
      <c r="F18" s="127">
        <f t="shared" si="4"/>
        <v>8568.26061121523</v>
      </c>
      <c r="G18" s="127">
        <f t="shared" si="5"/>
        <v>10200.310251446701</v>
      </c>
      <c r="H18" s="128">
        <v>13577.555830497122</v>
      </c>
      <c r="I18" s="129">
        <v>0.15</v>
      </c>
      <c r="J18" s="130">
        <f t="shared" si="6"/>
        <v>11540.922455922553</v>
      </c>
      <c r="K18" s="131">
        <f t="shared" si="7"/>
        <v>41.428571428571416</v>
      </c>
    </row>
    <row r="19" spans="1:11" s="115" customFormat="1" ht="18" customHeight="1">
      <c r="A19" s="123"/>
      <c r="B19" s="123"/>
      <c r="C19" s="133" t="s">
        <v>480</v>
      </c>
      <c r="D19" s="123" t="s">
        <v>473</v>
      </c>
      <c r="E19" s="126">
        <v>10924.203237033238</v>
      </c>
      <c r="F19" s="127">
        <f t="shared" si="4"/>
        <v>11470.4133988849</v>
      </c>
      <c r="G19" s="127">
        <f t="shared" si="5"/>
        <v>13655.254046291548</v>
      </c>
      <c r="H19" s="128">
        <v>18176.40538598808</v>
      </c>
      <c r="I19" s="129">
        <v>0.15</v>
      </c>
      <c r="J19" s="130">
        <f t="shared" si="6"/>
        <v>15449.944578089868</v>
      </c>
      <c r="K19" s="131">
        <f t="shared" si="7"/>
        <v>41.428571428571445</v>
      </c>
    </row>
    <row r="20" spans="1:11" s="115" customFormat="1" ht="18" customHeight="1">
      <c r="A20" s="123"/>
      <c r="B20" s="123"/>
      <c r="C20" s="133" t="s">
        <v>481</v>
      </c>
      <c r="D20" s="123" t="s">
        <v>474</v>
      </c>
      <c r="E20" s="126">
        <v>13556.54136643884</v>
      </c>
      <c r="F20" s="127">
        <f t="shared" si="4"/>
        <v>14234.368434760783</v>
      </c>
      <c r="G20" s="127">
        <f t="shared" si="5"/>
        <v>16945.67670804855</v>
      </c>
      <c r="H20" s="128">
        <v>22556.262105503283</v>
      </c>
      <c r="I20" s="129">
        <v>0.15</v>
      </c>
      <c r="J20" s="130">
        <f t="shared" si="6"/>
        <v>19172.82278967779</v>
      </c>
      <c r="K20" s="131">
        <f t="shared" si="7"/>
        <v>41.428571428571445</v>
      </c>
    </row>
    <row r="21" spans="1:11" s="115" customFormat="1" ht="18" customHeight="1">
      <c r="A21" s="123"/>
      <c r="B21" s="123"/>
      <c r="C21" s="133"/>
      <c r="D21" s="123" t="s">
        <v>475</v>
      </c>
      <c r="E21" s="126">
        <v>16267.961111111112</v>
      </c>
      <c r="F21" s="127">
        <f t="shared" si="4"/>
        <v>17081.35916666667</v>
      </c>
      <c r="G21" s="127">
        <f t="shared" si="5"/>
        <v>20334.95138888889</v>
      </c>
      <c r="H21" s="128">
        <v>27067.7</v>
      </c>
      <c r="I21" s="129">
        <v>0.15</v>
      </c>
      <c r="J21" s="130">
        <f t="shared" si="6"/>
        <v>23007.545000000002</v>
      </c>
      <c r="K21" s="131">
        <f t="shared" si="7"/>
        <v>41.428571428571445</v>
      </c>
    </row>
    <row r="22" spans="1:11" s="115" customFormat="1" ht="18" customHeight="1">
      <c r="A22" s="123"/>
      <c r="B22" s="123"/>
      <c r="C22" s="125"/>
      <c r="D22" s="123"/>
      <c r="E22" s="126"/>
      <c r="F22" s="127"/>
      <c r="G22" s="127"/>
      <c r="H22" s="128"/>
      <c r="I22" s="129"/>
      <c r="J22" s="130"/>
      <c r="K22" s="131"/>
    </row>
    <row r="23" spans="1:11" s="115" customFormat="1" ht="33.75" customHeight="1">
      <c r="A23" s="123" t="s">
        <v>482</v>
      </c>
      <c r="B23" s="124" t="s">
        <v>483</v>
      </c>
      <c r="C23" s="133" t="s">
        <v>478</v>
      </c>
      <c r="D23" s="123" t="s">
        <v>469</v>
      </c>
      <c r="E23" s="126">
        <v>8949.94963997904</v>
      </c>
      <c r="F23" s="127">
        <f aca="true" t="shared" si="8" ref="F23:F27">E23*1.05</f>
        <v>9397.447121977993</v>
      </c>
      <c r="G23" s="127">
        <f aca="true" t="shared" si="9" ref="G23:G27">E23*1.25</f>
        <v>11187.4370499738</v>
      </c>
      <c r="H23" s="128">
        <v>14891.51284635168</v>
      </c>
      <c r="I23" s="129">
        <v>0.15</v>
      </c>
      <c r="J23" s="130">
        <f aca="true" t="shared" si="10" ref="J23:J27">H23-(H23*I23)</f>
        <v>12657.785919398928</v>
      </c>
      <c r="K23" s="131">
        <f aca="true" t="shared" si="11" ref="K23:K27">J23/E23*100-100</f>
        <v>41.428571428571416</v>
      </c>
    </row>
    <row r="24" spans="1:11" s="115" customFormat="1" ht="18" customHeight="1">
      <c r="A24" s="123"/>
      <c r="B24" s="123"/>
      <c r="C24" s="125" t="s">
        <v>470</v>
      </c>
      <c r="D24" s="123" t="s">
        <v>471</v>
      </c>
      <c r="E24" s="126">
        <v>10034.79202058256</v>
      </c>
      <c r="F24" s="127">
        <f t="shared" si="8"/>
        <v>10536.531621611688</v>
      </c>
      <c r="G24" s="127">
        <f t="shared" si="9"/>
        <v>12543.490025728199</v>
      </c>
      <c r="H24" s="128">
        <v>16696.54470651552</v>
      </c>
      <c r="I24" s="129">
        <v>0.15</v>
      </c>
      <c r="J24" s="130">
        <f t="shared" si="10"/>
        <v>14192.063000538192</v>
      </c>
      <c r="K24" s="131">
        <f t="shared" si="11"/>
        <v>41.428571428571445</v>
      </c>
    </row>
    <row r="25" spans="1:11" s="115" customFormat="1" ht="30.75" customHeight="1">
      <c r="A25" s="123"/>
      <c r="B25" s="123"/>
      <c r="C25" s="125" t="s">
        <v>484</v>
      </c>
      <c r="D25" s="123" t="s">
        <v>473</v>
      </c>
      <c r="E25" s="126">
        <v>13424.924459968557</v>
      </c>
      <c r="F25" s="127">
        <f t="shared" si="8"/>
        <v>14096.170682966986</v>
      </c>
      <c r="G25" s="127">
        <f t="shared" si="9"/>
        <v>16781.155574960696</v>
      </c>
      <c r="H25" s="128">
        <v>22337.269269527522</v>
      </c>
      <c r="I25" s="129">
        <v>0.15</v>
      </c>
      <c r="J25" s="130">
        <f t="shared" si="10"/>
        <v>18986.678879098392</v>
      </c>
      <c r="K25" s="131">
        <f t="shared" si="11"/>
        <v>41.428571428571445</v>
      </c>
    </row>
    <row r="26" spans="1:11" s="115" customFormat="1" ht="18" customHeight="1">
      <c r="A26" s="123"/>
      <c r="B26" s="123"/>
      <c r="C26" s="133" t="s">
        <v>481</v>
      </c>
      <c r="D26" s="123" t="s">
        <v>474</v>
      </c>
      <c r="E26" s="126">
        <v>17086.267494505442</v>
      </c>
      <c r="F26" s="127">
        <f t="shared" si="8"/>
        <v>17940.580869230715</v>
      </c>
      <c r="G26" s="127">
        <f t="shared" si="9"/>
        <v>21357.834368131804</v>
      </c>
      <c r="H26" s="128">
        <v>28429.251797580484</v>
      </c>
      <c r="I26" s="129">
        <v>0.15</v>
      </c>
      <c r="J26" s="130">
        <f t="shared" si="10"/>
        <v>24164.86402794341</v>
      </c>
      <c r="K26" s="131">
        <f t="shared" si="11"/>
        <v>41.428571428571445</v>
      </c>
    </row>
    <row r="27" spans="1:11" s="115" customFormat="1" ht="18" customHeight="1">
      <c r="A27" s="123"/>
      <c r="B27" s="123"/>
      <c r="C27" s="133"/>
      <c r="D27" s="123" t="s">
        <v>475</v>
      </c>
      <c r="E27" s="126">
        <v>20503.7</v>
      </c>
      <c r="F27" s="127">
        <f t="shared" si="8"/>
        <v>21528.885000000002</v>
      </c>
      <c r="G27" s="127">
        <f t="shared" si="9"/>
        <v>25629.625</v>
      </c>
      <c r="H27" s="128">
        <v>34115.4</v>
      </c>
      <c r="I27" s="129">
        <v>0.15</v>
      </c>
      <c r="J27" s="130">
        <f t="shared" si="10"/>
        <v>28998.09</v>
      </c>
      <c r="K27" s="131">
        <f t="shared" si="11"/>
        <v>41.428571428571416</v>
      </c>
    </row>
    <row r="28" spans="1:11" s="115" customFormat="1" ht="18" customHeight="1">
      <c r="A28" s="123"/>
      <c r="B28" s="123"/>
      <c r="C28" s="125"/>
      <c r="D28" s="123"/>
      <c r="E28" s="126"/>
      <c r="F28" s="127"/>
      <c r="G28" s="127"/>
      <c r="H28" s="128"/>
      <c r="I28" s="129"/>
      <c r="J28" s="130"/>
      <c r="K28" s="131"/>
    </row>
    <row r="29" spans="1:11" s="115" customFormat="1" ht="30" customHeight="1">
      <c r="A29" s="123" t="s">
        <v>485</v>
      </c>
      <c r="B29" s="124" t="s">
        <v>486</v>
      </c>
      <c r="C29" s="133" t="s">
        <v>478</v>
      </c>
      <c r="D29" s="123" t="s">
        <v>469</v>
      </c>
      <c r="E29" s="126">
        <v>12348.058861575359</v>
      </c>
      <c r="F29" s="127">
        <f aca="true" t="shared" si="12" ref="F29:F33">E29*1.05</f>
        <v>12965.461804654127</v>
      </c>
      <c r="G29" s="127">
        <f aca="true" t="shared" si="13" ref="G29:G33">E29*1.25</f>
        <v>15435.073576969198</v>
      </c>
      <c r="H29" s="128">
        <v>19404.09249676128</v>
      </c>
      <c r="I29" s="129">
        <v>0.15</v>
      </c>
      <c r="J29" s="130">
        <f aca="true" t="shared" si="14" ref="J29:J33">H29-(H29*I29)</f>
        <v>16493.47862224709</v>
      </c>
      <c r="K29" s="131">
        <f aca="true" t="shared" si="15" ref="K29:K33">J29/E29*100-100</f>
        <v>33.57142857142861</v>
      </c>
    </row>
    <row r="30" spans="1:11" s="115" customFormat="1" ht="18" customHeight="1">
      <c r="A30" s="123"/>
      <c r="B30" s="134"/>
      <c r="C30" s="125" t="s">
        <v>487</v>
      </c>
      <c r="D30" s="123" t="s">
        <v>471</v>
      </c>
      <c r="E30" s="126">
        <v>13927.46173921872</v>
      </c>
      <c r="F30" s="127">
        <f t="shared" si="12"/>
        <v>14623.834826179656</v>
      </c>
      <c r="G30" s="127">
        <f t="shared" si="13"/>
        <v>17409.327174023398</v>
      </c>
      <c r="H30" s="128">
        <v>21886.01130448656</v>
      </c>
      <c r="I30" s="129">
        <v>0.15</v>
      </c>
      <c r="J30" s="130">
        <f t="shared" si="14"/>
        <v>18603.10960881358</v>
      </c>
      <c r="K30" s="131">
        <f t="shared" si="15"/>
        <v>33.571428571428584</v>
      </c>
    </row>
    <row r="31" spans="1:11" s="115" customFormat="1" ht="18" customHeight="1">
      <c r="A31" s="123"/>
      <c r="B31" s="134"/>
      <c r="C31" s="125" t="s">
        <v>488</v>
      </c>
      <c r="D31" s="123" t="s">
        <v>473</v>
      </c>
      <c r="E31" s="126">
        <v>18522.088292363038</v>
      </c>
      <c r="F31" s="127">
        <f t="shared" si="12"/>
        <v>19448.19270698119</v>
      </c>
      <c r="G31" s="127">
        <f t="shared" si="13"/>
        <v>23152.6103654538</v>
      </c>
      <c r="H31" s="128">
        <v>29106.13874514192</v>
      </c>
      <c r="I31" s="129">
        <v>0.15</v>
      </c>
      <c r="J31" s="130">
        <f t="shared" si="14"/>
        <v>24740.217933370634</v>
      </c>
      <c r="K31" s="131">
        <f t="shared" si="15"/>
        <v>33.571428571428584</v>
      </c>
    </row>
    <row r="32" spans="1:11" s="115" customFormat="1" ht="18" customHeight="1">
      <c r="A32" s="123"/>
      <c r="B32" s="134"/>
      <c r="C32" s="125" t="s">
        <v>489</v>
      </c>
      <c r="D32" s="123" t="s">
        <v>474</v>
      </c>
      <c r="E32" s="126">
        <v>24121.789404007675</v>
      </c>
      <c r="F32" s="127">
        <f t="shared" si="12"/>
        <v>25327.87887420806</v>
      </c>
      <c r="G32" s="127">
        <f t="shared" si="13"/>
        <v>30152.236755009595</v>
      </c>
      <c r="H32" s="128">
        <v>37905.66906344064</v>
      </c>
      <c r="I32" s="129">
        <v>0.15</v>
      </c>
      <c r="J32" s="130">
        <f t="shared" si="14"/>
        <v>32219.818703924546</v>
      </c>
      <c r="K32" s="131">
        <f t="shared" si="15"/>
        <v>33.57142857142861</v>
      </c>
    </row>
    <row r="33" spans="1:11" s="115" customFormat="1" ht="18" customHeight="1">
      <c r="A33" s="123"/>
      <c r="B33" s="134"/>
      <c r="C33" s="133" t="s">
        <v>490</v>
      </c>
      <c r="D33" s="123" t="s">
        <v>475</v>
      </c>
      <c r="E33" s="126">
        <v>28946.4</v>
      </c>
      <c r="F33" s="127">
        <f t="shared" si="12"/>
        <v>30393.72</v>
      </c>
      <c r="G33" s="127">
        <f t="shared" si="13"/>
        <v>36183</v>
      </c>
      <c r="H33" s="128">
        <v>45487.2</v>
      </c>
      <c r="I33" s="129">
        <v>0.15</v>
      </c>
      <c r="J33" s="130">
        <f t="shared" si="14"/>
        <v>38664.119999999995</v>
      </c>
      <c r="K33" s="131">
        <f t="shared" si="15"/>
        <v>33.571428571428555</v>
      </c>
    </row>
    <row r="34" spans="1:11" s="115" customFormat="1" ht="18" customHeight="1">
      <c r="A34" s="134"/>
      <c r="B34" s="123"/>
      <c r="C34" s="125"/>
      <c r="D34" s="123"/>
      <c r="E34" s="126"/>
      <c r="F34" s="127"/>
      <c r="G34" s="127"/>
      <c r="H34" s="128"/>
      <c r="I34" s="129"/>
      <c r="J34" s="130"/>
      <c r="K34" s="131"/>
    </row>
    <row r="35" spans="1:11" s="115" customFormat="1" ht="18" customHeight="1">
      <c r="A35" s="123" t="s">
        <v>491</v>
      </c>
      <c r="B35" s="124" t="s">
        <v>492</v>
      </c>
      <c r="C35" s="125" t="s">
        <v>493</v>
      </c>
      <c r="D35" s="123" t="s">
        <v>469</v>
      </c>
      <c r="E35" s="126">
        <v>13378.47143415552</v>
      </c>
      <c r="F35" s="127">
        <f aca="true" t="shared" si="16" ref="F35:F39">E35*1.05</f>
        <v>14047.395005863296</v>
      </c>
      <c r="G35" s="127">
        <f aca="true" t="shared" si="17" ref="G35:G39">E35*1.25</f>
        <v>16723.0892926944</v>
      </c>
      <c r="H35" s="128">
        <v>21023.31225367296</v>
      </c>
      <c r="I35" s="129">
        <v>0.15</v>
      </c>
      <c r="J35" s="130">
        <f aca="true" t="shared" si="18" ref="J35:J39">H35-(H35*I35)</f>
        <v>17869.815415622015</v>
      </c>
      <c r="K35" s="131">
        <f aca="true" t="shared" si="19" ref="K35:K39">J35/E35*100-100</f>
        <v>33.571428571428584</v>
      </c>
    </row>
    <row r="36" spans="1:11" s="115" customFormat="1" ht="18" customHeight="1">
      <c r="A36" s="134"/>
      <c r="B36" s="123"/>
      <c r="C36" s="125" t="s">
        <v>494</v>
      </c>
      <c r="D36" s="123" t="s">
        <v>471</v>
      </c>
      <c r="E36" s="126">
        <v>15050.780363424961</v>
      </c>
      <c r="F36" s="127">
        <f t="shared" si="16"/>
        <v>15803.31938159621</v>
      </c>
      <c r="G36" s="127">
        <f t="shared" si="17"/>
        <v>18813.4754542812</v>
      </c>
      <c r="H36" s="128">
        <v>23651.226285382083</v>
      </c>
      <c r="I36" s="129">
        <v>0.15</v>
      </c>
      <c r="J36" s="130">
        <f t="shared" si="18"/>
        <v>20103.542342574772</v>
      </c>
      <c r="K36" s="131">
        <f t="shared" si="19"/>
        <v>33.571428571428584</v>
      </c>
    </row>
    <row r="37" spans="1:11" s="115" customFormat="1" ht="18" customHeight="1">
      <c r="A37" s="134"/>
      <c r="B37" s="123"/>
      <c r="C37" s="125" t="s">
        <v>495</v>
      </c>
      <c r="D37" s="123" t="s">
        <v>473</v>
      </c>
      <c r="E37" s="126">
        <v>20067.707151233277</v>
      </c>
      <c r="F37" s="127">
        <f t="shared" si="16"/>
        <v>21071.09250879494</v>
      </c>
      <c r="G37" s="127">
        <f t="shared" si="17"/>
        <v>25084.633939041596</v>
      </c>
      <c r="H37" s="128">
        <v>31534.96838050944</v>
      </c>
      <c r="I37" s="129">
        <v>0.15</v>
      </c>
      <c r="J37" s="130">
        <f t="shared" si="18"/>
        <v>26804.723123433025</v>
      </c>
      <c r="K37" s="131">
        <f t="shared" si="19"/>
        <v>33.571428571428584</v>
      </c>
    </row>
    <row r="38" spans="1:11" s="115" customFormat="1" ht="18" customHeight="1">
      <c r="A38" s="134"/>
      <c r="B38" s="134"/>
      <c r="C38" s="133" t="s">
        <v>490</v>
      </c>
      <c r="D38" s="123" t="s">
        <v>474</v>
      </c>
      <c r="E38" s="126">
        <v>26300.85861487392</v>
      </c>
      <c r="F38" s="127">
        <f t="shared" si="16"/>
        <v>27615.901545617617</v>
      </c>
      <c r="G38" s="127">
        <f t="shared" si="17"/>
        <v>32876.0732685924</v>
      </c>
      <c r="H38" s="128">
        <v>41329.92068051616</v>
      </c>
      <c r="I38" s="129">
        <v>0.15</v>
      </c>
      <c r="J38" s="130">
        <f t="shared" si="18"/>
        <v>35130.43257843873</v>
      </c>
      <c r="K38" s="131">
        <f t="shared" si="19"/>
        <v>33.571428571428555</v>
      </c>
    </row>
    <row r="39" spans="1:11" s="115" customFormat="1" ht="18" customHeight="1">
      <c r="A39" s="134"/>
      <c r="B39" s="134"/>
      <c r="C39" s="133"/>
      <c r="D39" s="123" t="s">
        <v>475</v>
      </c>
      <c r="E39" s="126">
        <v>31560.9</v>
      </c>
      <c r="F39" s="127">
        <f t="shared" si="16"/>
        <v>33138.945</v>
      </c>
      <c r="G39" s="127">
        <f t="shared" si="17"/>
        <v>39451.125</v>
      </c>
      <c r="H39" s="128">
        <v>49595.7</v>
      </c>
      <c r="I39" s="129">
        <v>0.15</v>
      </c>
      <c r="J39" s="130">
        <f t="shared" si="18"/>
        <v>42156.345</v>
      </c>
      <c r="K39" s="131">
        <f t="shared" si="19"/>
        <v>33.571428571428555</v>
      </c>
    </row>
    <row r="40" spans="1:11" s="115" customFormat="1" ht="18" customHeight="1">
      <c r="A40" s="134"/>
      <c r="B40" s="134"/>
      <c r="C40" s="133"/>
      <c r="D40" s="123"/>
      <c r="E40" s="126"/>
      <c r="F40" s="127"/>
      <c r="G40" s="127"/>
      <c r="H40" s="128"/>
      <c r="I40" s="129"/>
      <c r="J40" s="130"/>
      <c r="K40" s="131"/>
    </row>
    <row r="41" spans="1:11" ht="18" customHeight="1">
      <c r="A41" s="135">
        <v>6</v>
      </c>
      <c r="B41" s="124" t="s">
        <v>496</v>
      </c>
      <c r="C41" s="125" t="s">
        <v>493</v>
      </c>
      <c r="D41" s="123" t="s">
        <v>469</v>
      </c>
      <c r="E41" s="126">
        <v>17629.92</v>
      </c>
      <c r="F41" s="127">
        <f aca="true" t="shared" si="20" ref="F41:F45">E41*1.05</f>
        <v>18511.415999999997</v>
      </c>
      <c r="G41" s="127">
        <f aca="true" t="shared" si="21" ref="G41:G45">E41*1.25</f>
        <v>22037.399999999998</v>
      </c>
      <c r="H41" s="128">
        <v>27704.16</v>
      </c>
      <c r="I41" s="129">
        <v>0.15</v>
      </c>
      <c r="J41" s="130">
        <f aca="true" t="shared" si="22" ref="J41:J45">H41-(H41*I41)</f>
        <v>23548.536</v>
      </c>
      <c r="K41" s="131">
        <f aca="true" t="shared" si="23" ref="K41:K45">J41/E41*100-100</f>
        <v>33.571428571428584</v>
      </c>
    </row>
    <row r="42" spans="1:11" ht="18" customHeight="1">
      <c r="A42" s="134"/>
      <c r="B42" s="123"/>
      <c r="C42" s="125" t="s">
        <v>494</v>
      </c>
      <c r="D42" s="123" t="s">
        <v>471</v>
      </c>
      <c r="E42" s="126">
        <v>18889.92</v>
      </c>
      <c r="F42" s="127">
        <f t="shared" si="20"/>
        <v>19834.415999999997</v>
      </c>
      <c r="G42" s="127">
        <f t="shared" si="21"/>
        <v>23612.399999999998</v>
      </c>
      <c r="H42" s="128">
        <v>29684.16</v>
      </c>
      <c r="I42" s="129">
        <v>0.15</v>
      </c>
      <c r="J42" s="130">
        <f t="shared" si="22"/>
        <v>25231.536</v>
      </c>
      <c r="K42" s="131">
        <f t="shared" si="23"/>
        <v>33.571428571428584</v>
      </c>
    </row>
    <row r="43" spans="1:11" ht="18" customHeight="1">
      <c r="A43" s="134"/>
      <c r="B43" s="123"/>
      <c r="C43" s="125" t="s">
        <v>495</v>
      </c>
      <c r="D43" s="123" t="s">
        <v>473</v>
      </c>
      <c r="E43" s="126">
        <v>25816.140000000003</v>
      </c>
      <c r="F43" s="127">
        <f t="shared" si="20"/>
        <v>27106.947000000004</v>
      </c>
      <c r="G43" s="127">
        <f t="shared" si="21"/>
        <v>32270.175000000003</v>
      </c>
      <c r="H43" s="128">
        <v>40568.22000000001</v>
      </c>
      <c r="I43" s="129">
        <v>0.15</v>
      </c>
      <c r="J43" s="130">
        <f t="shared" si="22"/>
        <v>34482.98700000001</v>
      </c>
      <c r="K43" s="131">
        <f t="shared" si="23"/>
        <v>33.571428571428584</v>
      </c>
    </row>
    <row r="44" spans="1:11" ht="18" customHeight="1">
      <c r="A44" s="134"/>
      <c r="B44" s="134"/>
      <c r="C44" s="133" t="s">
        <v>490</v>
      </c>
      <c r="D44" s="123" t="s">
        <v>474</v>
      </c>
      <c r="E44" s="126">
        <v>33498.36</v>
      </c>
      <c r="F44" s="127">
        <f t="shared" si="20"/>
        <v>35173.278000000006</v>
      </c>
      <c r="G44" s="127">
        <f t="shared" si="21"/>
        <v>41872.95</v>
      </c>
      <c r="H44" s="128">
        <v>52640.280000000006</v>
      </c>
      <c r="I44" s="129">
        <v>0.15</v>
      </c>
      <c r="J44" s="130">
        <f t="shared" si="22"/>
        <v>44744.238000000005</v>
      </c>
      <c r="K44" s="131">
        <f t="shared" si="23"/>
        <v>33.571428571428584</v>
      </c>
    </row>
    <row r="45" spans="1:11" ht="18" customHeight="1">
      <c r="A45" s="136"/>
      <c r="B45" s="136"/>
      <c r="C45" s="137"/>
      <c r="D45" s="123" t="s">
        <v>475</v>
      </c>
      <c r="E45" s="126">
        <v>37653.84</v>
      </c>
      <c r="F45" s="127">
        <f t="shared" si="20"/>
        <v>39536.532</v>
      </c>
      <c r="G45" s="127">
        <f t="shared" si="21"/>
        <v>47067.299999999996</v>
      </c>
      <c r="H45" s="128">
        <v>59170.32</v>
      </c>
      <c r="I45" s="129">
        <v>0.15</v>
      </c>
      <c r="J45" s="130">
        <f t="shared" si="22"/>
        <v>50294.772</v>
      </c>
      <c r="K45" s="131">
        <f t="shared" si="23"/>
        <v>33.571428571428584</v>
      </c>
    </row>
  </sheetData>
  <sheetProtection password="CE2A" sheet="1"/>
  <mergeCells count="6">
    <mergeCell ref="A1:K5"/>
    <mergeCell ref="A6:K6"/>
    <mergeCell ref="A7:K7"/>
    <mergeCell ref="A8:K8"/>
    <mergeCell ref="A9:K9"/>
    <mergeCell ref="B30:B32"/>
  </mergeCells>
  <printOptions/>
  <pageMargins left="0.39375" right="0.39375" top="0.6590277777777778" bottom="0.6590277777777778" header="0.39375" footer="0.39375"/>
  <pageSetup horizontalDpi="300" verticalDpi="300" orientation="landscape" paperSize="9" scale="65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0"/>
  <sheetViews>
    <sheetView zoomScale="65" zoomScaleNormal="65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12.57421875" defaultRowHeight="12.75"/>
  <cols>
    <col min="1" max="1" width="15.28125" style="0" customWidth="1"/>
    <col min="2" max="2" width="33.421875" style="138" customWidth="1"/>
    <col min="3" max="3" width="12.57421875" style="139" customWidth="1"/>
    <col min="4" max="4" width="16.8515625" style="139" customWidth="1"/>
    <col min="5" max="5" width="13.7109375" style="0" customWidth="1"/>
    <col min="6" max="6" width="14.57421875" style="140" customWidth="1"/>
    <col min="7" max="9" width="20.421875" style="0" customWidth="1"/>
    <col min="10" max="10" width="11.421875" style="0" customWidth="1"/>
    <col min="11" max="11" width="15.421875" style="0" customWidth="1"/>
    <col min="12" max="12" width="14.28125" style="0" customWidth="1"/>
    <col min="13" max="16384" width="11.57421875" style="0" customWidth="1"/>
  </cols>
  <sheetData>
    <row r="1" spans="1:14" ht="12.75" customHeight="1">
      <c r="A1" s="141"/>
      <c r="B1" s="141"/>
      <c r="C1" s="141"/>
      <c r="D1" s="141" t="s">
        <v>497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>
      <c r="A3" s="141"/>
      <c r="B3" s="141"/>
      <c r="C3" s="141"/>
      <c r="D3" s="142" t="s">
        <v>498</v>
      </c>
      <c r="E3" s="143" t="e">
        <f>#REF!</f>
        <v>#REF!</v>
      </c>
      <c r="F3" s="143"/>
      <c r="G3" s="143"/>
      <c r="H3" s="143"/>
      <c r="I3" s="143"/>
      <c r="J3" s="141"/>
      <c r="K3" s="141"/>
      <c r="L3" s="141"/>
      <c r="M3" s="141"/>
      <c r="N3" s="141"/>
    </row>
    <row r="4" spans="1:14" ht="12.75" customHeight="1">
      <c r="A4" s="141"/>
      <c r="B4" s="141"/>
      <c r="C4" s="141"/>
      <c r="D4" s="142" t="s">
        <v>499</v>
      </c>
      <c r="E4" s="143" t="e">
        <f>#REF!</f>
        <v>#REF!</v>
      </c>
      <c r="F4" s="143"/>
      <c r="G4" s="143"/>
      <c r="H4" s="143"/>
      <c r="I4" s="143"/>
      <c r="J4" s="141"/>
      <c r="K4" s="141"/>
      <c r="L4" s="141"/>
      <c r="M4" s="141"/>
      <c r="N4" s="141"/>
    </row>
    <row r="5" spans="1:14" ht="12.75" customHeight="1">
      <c r="A5" s="141"/>
      <c r="B5" s="141"/>
      <c r="C5" s="141"/>
      <c r="D5" s="142" t="s">
        <v>500</v>
      </c>
      <c r="E5" s="143"/>
      <c r="F5" s="143"/>
      <c r="G5" s="143"/>
      <c r="H5" s="143"/>
      <c r="I5" s="143"/>
      <c r="J5" s="141"/>
      <c r="K5" s="141"/>
      <c r="L5" s="141"/>
      <c r="M5" s="141"/>
      <c r="N5" s="141"/>
    </row>
    <row r="6" spans="1:14" ht="12.75" customHeight="1">
      <c r="A6" s="144" t="s">
        <v>501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1"/>
      <c r="N6" s="141"/>
    </row>
    <row r="7" spans="1:14" ht="46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1"/>
      <c r="N7" s="141"/>
    </row>
    <row r="8" spans="1:12" s="1" customFormat="1" ht="39" customHeight="1">
      <c r="A8" s="145" t="s">
        <v>502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s="139" customFormat="1" ht="65.25" customHeight="1">
      <c r="A9" s="146" t="s">
        <v>503</v>
      </c>
      <c r="B9" s="146" t="s">
        <v>7</v>
      </c>
      <c r="C9" s="146" t="s">
        <v>8</v>
      </c>
      <c r="D9" s="146" t="s">
        <v>9</v>
      </c>
      <c r="E9" s="146" t="s">
        <v>504</v>
      </c>
      <c r="F9" s="122" t="s">
        <v>14</v>
      </c>
      <c r="G9" s="122" t="s">
        <v>15</v>
      </c>
      <c r="H9" s="147" t="s">
        <v>461</v>
      </c>
      <c r="I9" s="147" t="s">
        <v>462</v>
      </c>
      <c r="J9" s="147" t="s">
        <v>463</v>
      </c>
      <c r="K9" s="147" t="s">
        <v>464</v>
      </c>
      <c r="L9" s="147" t="s">
        <v>465</v>
      </c>
    </row>
    <row r="10" spans="1:12" ht="18">
      <c r="A10" s="148" t="s">
        <v>505</v>
      </c>
      <c r="B10" s="149" t="s">
        <v>506</v>
      </c>
      <c r="C10" s="150" t="s">
        <v>507</v>
      </c>
      <c r="D10" s="150" t="s">
        <v>508</v>
      </c>
      <c r="E10" s="151" t="s">
        <v>25</v>
      </c>
      <c r="F10" s="152">
        <v>16250.282400000002</v>
      </c>
      <c r="G10" s="153">
        <f aca="true" t="shared" si="0" ref="G10:G85">F10*1.05</f>
        <v>17062.796520000004</v>
      </c>
      <c r="H10" s="153">
        <f aca="true" t="shared" si="1" ref="H10:H26">F10*1.25</f>
        <v>20312.853000000003</v>
      </c>
      <c r="I10" s="154">
        <v>26390.4586176</v>
      </c>
      <c r="J10" s="154">
        <v>0</v>
      </c>
      <c r="K10" s="155">
        <f aca="true" t="shared" si="2" ref="K10:K83">I10-(I10*J10/100)</f>
        <v>26390.4586176</v>
      </c>
      <c r="L10" s="156">
        <f aca="true" t="shared" si="3" ref="L10:L83">K10/F10*100-100</f>
        <v>62.39999999999998</v>
      </c>
    </row>
    <row r="11" spans="1:12" ht="18">
      <c r="A11" s="148" t="s">
        <v>505</v>
      </c>
      <c r="B11" s="149" t="s">
        <v>509</v>
      </c>
      <c r="C11" s="150" t="s">
        <v>510</v>
      </c>
      <c r="D11" s="150" t="s">
        <v>508</v>
      </c>
      <c r="E11" s="151" t="s">
        <v>25</v>
      </c>
      <c r="F11" s="152">
        <v>23019.657900000006</v>
      </c>
      <c r="G11" s="153">
        <f t="shared" si="0"/>
        <v>24170.640795000007</v>
      </c>
      <c r="H11" s="153">
        <f t="shared" si="1"/>
        <v>28774.572375000007</v>
      </c>
      <c r="I11" s="154">
        <v>37383.9244296</v>
      </c>
      <c r="J11" s="154">
        <v>0</v>
      </c>
      <c r="K11" s="155">
        <f t="shared" si="2"/>
        <v>37383.9244296</v>
      </c>
      <c r="L11" s="156">
        <f t="shared" si="3"/>
        <v>62.39999999999998</v>
      </c>
    </row>
    <row r="12" spans="1:12" ht="18">
      <c r="A12" s="148" t="s">
        <v>505</v>
      </c>
      <c r="B12" s="149" t="s">
        <v>511</v>
      </c>
      <c r="C12" s="150" t="s">
        <v>512</v>
      </c>
      <c r="D12" s="150" t="s">
        <v>508</v>
      </c>
      <c r="E12" s="151" t="s">
        <v>25</v>
      </c>
      <c r="F12" s="152">
        <v>3747.909</v>
      </c>
      <c r="G12" s="153">
        <f t="shared" si="0"/>
        <v>3935.30445</v>
      </c>
      <c r="H12" s="153">
        <f t="shared" si="1"/>
        <v>4684.8862500000005</v>
      </c>
      <c r="I12" s="154">
        <v>6086.604215999999</v>
      </c>
      <c r="J12" s="154">
        <v>0</v>
      </c>
      <c r="K12" s="155">
        <f t="shared" si="2"/>
        <v>6086.604215999999</v>
      </c>
      <c r="L12" s="156">
        <f t="shared" si="3"/>
        <v>62.39999999999998</v>
      </c>
    </row>
    <row r="13" spans="1:12" ht="18">
      <c r="A13" s="148" t="s">
        <v>505</v>
      </c>
      <c r="B13" s="149" t="s">
        <v>513</v>
      </c>
      <c r="C13" s="150" t="s">
        <v>514</v>
      </c>
      <c r="D13" s="150" t="s">
        <v>508</v>
      </c>
      <c r="E13" s="151" t="s">
        <v>25</v>
      </c>
      <c r="F13" s="152">
        <v>5342.876700000001</v>
      </c>
      <c r="G13" s="153">
        <f t="shared" si="0"/>
        <v>5610.020535000001</v>
      </c>
      <c r="H13" s="153">
        <f t="shared" si="1"/>
        <v>6678.595875000001</v>
      </c>
      <c r="I13" s="154">
        <v>8676.8317608</v>
      </c>
      <c r="J13" s="154">
        <v>0</v>
      </c>
      <c r="K13" s="155">
        <f t="shared" si="2"/>
        <v>8676.8317608</v>
      </c>
      <c r="L13" s="156">
        <f t="shared" si="3"/>
        <v>62.39999999999998</v>
      </c>
    </row>
    <row r="14" spans="1:16" ht="18">
      <c r="A14" s="148" t="s">
        <v>505</v>
      </c>
      <c r="B14" s="149" t="s">
        <v>515</v>
      </c>
      <c r="C14" s="150" t="s">
        <v>516</v>
      </c>
      <c r="D14" s="150" t="s">
        <v>508</v>
      </c>
      <c r="E14" s="151" t="s">
        <v>25</v>
      </c>
      <c r="F14" s="152">
        <v>15063.54045</v>
      </c>
      <c r="G14" s="153">
        <f t="shared" si="0"/>
        <v>15816.7174725</v>
      </c>
      <c r="H14" s="153">
        <f t="shared" si="1"/>
        <v>18829.4255625</v>
      </c>
      <c r="I14" s="154">
        <v>24463.189690799998</v>
      </c>
      <c r="J14" s="154">
        <v>0</v>
      </c>
      <c r="K14" s="155">
        <f t="shared" si="2"/>
        <v>24463.189690799998</v>
      </c>
      <c r="L14" s="156">
        <f t="shared" si="3"/>
        <v>62.39999999999998</v>
      </c>
      <c r="P14" s="157"/>
    </row>
    <row r="15" spans="1:12" ht="18">
      <c r="A15" s="148" t="s">
        <v>505</v>
      </c>
      <c r="B15" s="149" t="s">
        <v>517</v>
      </c>
      <c r="C15" s="150" t="s">
        <v>518</v>
      </c>
      <c r="D15" s="150" t="s">
        <v>508</v>
      </c>
      <c r="E15" s="151" t="s">
        <v>25</v>
      </c>
      <c r="F15" s="152">
        <v>8367.631200000002</v>
      </c>
      <c r="G15" s="153">
        <f t="shared" si="0"/>
        <v>8786.012760000001</v>
      </c>
      <c r="H15" s="153">
        <f t="shared" si="1"/>
        <v>10459.539000000002</v>
      </c>
      <c r="I15" s="154">
        <v>13589.033068800001</v>
      </c>
      <c r="J15" s="154">
        <v>0</v>
      </c>
      <c r="K15" s="155">
        <f t="shared" si="2"/>
        <v>13589.033068800001</v>
      </c>
      <c r="L15" s="156">
        <f t="shared" si="3"/>
        <v>62.39999999999998</v>
      </c>
    </row>
    <row r="16" spans="1:12" ht="18">
      <c r="A16" s="148" t="s">
        <v>505</v>
      </c>
      <c r="B16" s="149" t="s">
        <v>517</v>
      </c>
      <c r="C16" s="150" t="s">
        <v>519</v>
      </c>
      <c r="D16" s="150" t="s">
        <v>508</v>
      </c>
      <c r="E16" s="151" t="s">
        <v>25</v>
      </c>
      <c r="F16" s="152">
        <v>8367.631200000002</v>
      </c>
      <c r="G16" s="153">
        <f t="shared" si="0"/>
        <v>8786.012760000001</v>
      </c>
      <c r="H16" s="153">
        <f t="shared" si="1"/>
        <v>10459.539000000002</v>
      </c>
      <c r="I16" s="154">
        <v>13589.033068800001</v>
      </c>
      <c r="J16" s="154">
        <v>0</v>
      </c>
      <c r="K16" s="155">
        <f t="shared" si="2"/>
        <v>13589.033068800001</v>
      </c>
      <c r="L16" s="156">
        <f t="shared" si="3"/>
        <v>62.39999999999998</v>
      </c>
    </row>
    <row r="17" spans="1:12" ht="18">
      <c r="A17" s="148" t="s">
        <v>505</v>
      </c>
      <c r="B17" s="149" t="s">
        <v>520</v>
      </c>
      <c r="C17" s="150" t="s">
        <v>521</v>
      </c>
      <c r="D17" s="150" t="s">
        <v>508</v>
      </c>
      <c r="E17" s="151" t="s">
        <v>25</v>
      </c>
      <c r="F17" s="152">
        <v>15107.123301000003</v>
      </c>
      <c r="G17" s="153">
        <f t="shared" si="0"/>
        <v>15862.479466050005</v>
      </c>
      <c r="H17" s="153">
        <f t="shared" si="1"/>
        <v>18883.904126250003</v>
      </c>
      <c r="I17" s="154">
        <v>24533.968240824004</v>
      </c>
      <c r="J17" s="154">
        <v>0</v>
      </c>
      <c r="K17" s="155">
        <f t="shared" si="2"/>
        <v>24533.968240824004</v>
      </c>
      <c r="L17" s="156">
        <f t="shared" si="3"/>
        <v>62.39999999999998</v>
      </c>
    </row>
    <row r="18" spans="1:12" ht="18">
      <c r="A18" s="148" t="s">
        <v>505</v>
      </c>
      <c r="B18" s="149" t="s">
        <v>506</v>
      </c>
      <c r="C18" s="150" t="s">
        <v>522</v>
      </c>
      <c r="D18" s="150" t="s">
        <v>508</v>
      </c>
      <c r="E18" s="151" t="s">
        <v>25</v>
      </c>
      <c r="F18" s="152">
        <v>18497.2194</v>
      </c>
      <c r="G18" s="153">
        <f t="shared" si="0"/>
        <v>19422.080370000003</v>
      </c>
      <c r="H18" s="153">
        <f t="shared" si="1"/>
        <v>23121.524250000002</v>
      </c>
      <c r="I18" s="154">
        <v>30039.4843056</v>
      </c>
      <c r="J18" s="154">
        <v>0</v>
      </c>
      <c r="K18" s="155">
        <f t="shared" si="2"/>
        <v>30039.4843056</v>
      </c>
      <c r="L18" s="156">
        <f t="shared" si="3"/>
        <v>62.39999999999998</v>
      </c>
    </row>
    <row r="19" spans="1:12" ht="18">
      <c r="A19" s="148" t="s">
        <v>505</v>
      </c>
      <c r="B19" s="149" t="s">
        <v>506</v>
      </c>
      <c r="C19" s="150" t="s">
        <v>523</v>
      </c>
      <c r="D19" s="150" t="s">
        <v>508</v>
      </c>
      <c r="E19" s="151" t="s">
        <v>25</v>
      </c>
      <c r="F19" s="152">
        <v>24936.660000000003</v>
      </c>
      <c r="G19" s="153">
        <f t="shared" si="0"/>
        <v>26183.493000000006</v>
      </c>
      <c r="H19" s="153">
        <f t="shared" si="1"/>
        <v>31170.825000000004</v>
      </c>
      <c r="I19" s="154">
        <v>40497.135839999995</v>
      </c>
      <c r="J19" s="154">
        <v>0</v>
      </c>
      <c r="K19" s="155">
        <f t="shared" si="2"/>
        <v>40497.135839999995</v>
      </c>
      <c r="L19" s="156">
        <f t="shared" si="3"/>
        <v>62.39999999999998</v>
      </c>
    </row>
    <row r="20" spans="1:12" ht="18">
      <c r="A20" s="148" t="s">
        <v>505</v>
      </c>
      <c r="B20" s="149" t="s">
        <v>509</v>
      </c>
      <c r="C20" s="150" t="s">
        <v>524</v>
      </c>
      <c r="D20" s="150" t="s">
        <v>508</v>
      </c>
      <c r="E20" s="151" t="s">
        <v>25</v>
      </c>
      <c r="F20" s="152">
        <v>37870.567500000005</v>
      </c>
      <c r="G20" s="153">
        <f t="shared" si="0"/>
        <v>39764.095875000006</v>
      </c>
      <c r="H20" s="153">
        <f t="shared" si="1"/>
        <v>47338.209375000006</v>
      </c>
      <c r="I20" s="154">
        <v>61501.80162</v>
      </c>
      <c r="J20" s="154">
        <v>0</v>
      </c>
      <c r="K20" s="155">
        <f t="shared" si="2"/>
        <v>61501.80162</v>
      </c>
      <c r="L20" s="156">
        <f t="shared" si="3"/>
        <v>62.39999999999998</v>
      </c>
    </row>
    <row r="21" spans="1:12" ht="18">
      <c r="A21" s="148" t="s">
        <v>505</v>
      </c>
      <c r="B21" s="149" t="s">
        <v>506</v>
      </c>
      <c r="C21" s="150" t="s">
        <v>525</v>
      </c>
      <c r="D21" s="150" t="s">
        <v>508</v>
      </c>
      <c r="E21" s="151" t="s">
        <v>25</v>
      </c>
      <c r="F21" s="152">
        <v>26586.069300000003</v>
      </c>
      <c r="G21" s="153">
        <f t="shared" si="0"/>
        <v>27915.372765000004</v>
      </c>
      <c r="H21" s="153">
        <f t="shared" si="1"/>
        <v>33232.586625</v>
      </c>
      <c r="I21" s="154">
        <v>43175.7765432</v>
      </c>
      <c r="J21" s="154">
        <v>0</v>
      </c>
      <c r="K21" s="155">
        <f t="shared" si="2"/>
        <v>43175.7765432</v>
      </c>
      <c r="L21" s="156">
        <f t="shared" si="3"/>
        <v>62.39999999999998</v>
      </c>
    </row>
    <row r="22" spans="1:12" ht="18">
      <c r="A22" s="148" t="s">
        <v>505</v>
      </c>
      <c r="B22" s="149" t="s">
        <v>520</v>
      </c>
      <c r="C22" s="150" t="s">
        <v>526</v>
      </c>
      <c r="D22" s="150" t="s">
        <v>508</v>
      </c>
      <c r="E22" s="151" t="s">
        <v>25</v>
      </c>
      <c r="F22" s="152">
        <v>30471.497564250007</v>
      </c>
      <c r="G22" s="153">
        <f t="shared" si="0"/>
        <v>31995.072442462508</v>
      </c>
      <c r="H22" s="153">
        <f t="shared" si="1"/>
        <v>38089.37195531251</v>
      </c>
      <c r="I22" s="154">
        <v>49485.712044342006</v>
      </c>
      <c r="J22" s="154">
        <v>0</v>
      </c>
      <c r="K22" s="155">
        <f t="shared" si="2"/>
        <v>49485.712044342006</v>
      </c>
      <c r="L22" s="156">
        <f t="shared" si="3"/>
        <v>62.39999999999998</v>
      </c>
    </row>
    <row r="23" spans="1:12" ht="18">
      <c r="A23" s="148" t="s">
        <v>527</v>
      </c>
      <c r="B23" s="149" t="s">
        <v>506</v>
      </c>
      <c r="C23" s="150" t="s">
        <v>528</v>
      </c>
      <c r="D23" s="150" t="s">
        <v>529</v>
      </c>
      <c r="E23" s="151" t="s">
        <v>25</v>
      </c>
      <c r="F23" s="152">
        <v>15368.728500000003</v>
      </c>
      <c r="G23" s="153">
        <f t="shared" si="0"/>
        <v>16137.164925000005</v>
      </c>
      <c r="H23" s="153">
        <f t="shared" si="1"/>
        <v>19210.910625000004</v>
      </c>
      <c r="I23" s="154">
        <v>24958.815084</v>
      </c>
      <c r="J23" s="154">
        <v>0</v>
      </c>
      <c r="K23" s="155">
        <f t="shared" si="2"/>
        <v>24958.815084</v>
      </c>
      <c r="L23" s="156">
        <f t="shared" si="3"/>
        <v>62.39999999999998</v>
      </c>
    </row>
    <row r="24" spans="1:12" ht="18">
      <c r="A24" s="148" t="s">
        <v>527</v>
      </c>
      <c r="B24" s="149" t="s">
        <v>509</v>
      </c>
      <c r="C24" s="150" t="s">
        <v>530</v>
      </c>
      <c r="D24" s="150" t="s">
        <v>529</v>
      </c>
      <c r="E24" s="151" t="s">
        <v>25</v>
      </c>
      <c r="F24" s="152">
        <v>21671.5368</v>
      </c>
      <c r="G24" s="153">
        <f t="shared" si="0"/>
        <v>22755.113640000003</v>
      </c>
      <c r="H24" s="153">
        <f t="shared" si="1"/>
        <v>27089.421000000002</v>
      </c>
      <c r="I24" s="154">
        <v>35194.575763199995</v>
      </c>
      <c r="J24" s="154">
        <v>0</v>
      </c>
      <c r="K24" s="155">
        <f t="shared" si="2"/>
        <v>35194.575763199995</v>
      </c>
      <c r="L24" s="156">
        <f t="shared" si="3"/>
        <v>62.39999999999998</v>
      </c>
    </row>
    <row r="25" spans="1:12" ht="18">
      <c r="A25" s="148" t="s">
        <v>527</v>
      </c>
      <c r="B25" s="149" t="s">
        <v>511</v>
      </c>
      <c r="C25" s="150" t="s">
        <v>531</v>
      </c>
      <c r="D25" s="150" t="s">
        <v>529</v>
      </c>
      <c r="E25" s="151" t="s">
        <v>25</v>
      </c>
      <c r="F25" s="152">
        <v>3594.195</v>
      </c>
      <c r="G25" s="153">
        <f t="shared" si="0"/>
        <v>3773.90475</v>
      </c>
      <c r="H25" s="153">
        <f t="shared" si="1"/>
        <v>4492.743750000001</v>
      </c>
      <c r="I25" s="154">
        <v>5836.972679999999</v>
      </c>
      <c r="J25" s="154">
        <v>0</v>
      </c>
      <c r="K25" s="155">
        <f t="shared" si="2"/>
        <v>5836.972679999999</v>
      </c>
      <c r="L25" s="156">
        <f t="shared" si="3"/>
        <v>62.39999999999998</v>
      </c>
    </row>
    <row r="26" spans="1:12" ht="18">
      <c r="A26" s="148" t="s">
        <v>527</v>
      </c>
      <c r="B26" s="149" t="s">
        <v>513</v>
      </c>
      <c r="C26" s="150" t="s">
        <v>532</v>
      </c>
      <c r="D26" s="150" t="s">
        <v>529</v>
      </c>
      <c r="E26" s="151" t="s">
        <v>25</v>
      </c>
      <c r="F26" s="152">
        <v>5554.336200000001</v>
      </c>
      <c r="G26" s="153">
        <f t="shared" si="0"/>
        <v>5832.0530100000005</v>
      </c>
      <c r="H26" s="153">
        <f t="shared" si="1"/>
        <v>6942.920250000001</v>
      </c>
      <c r="I26" s="154">
        <v>9020.2419888</v>
      </c>
      <c r="J26" s="154">
        <v>0</v>
      </c>
      <c r="K26" s="155">
        <f t="shared" si="2"/>
        <v>9020.2419888</v>
      </c>
      <c r="L26" s="156">
        <f t="shared" si="3"/>
        <v>62.39999999999998</v>
      </c>
    </row>
    <row r="27" spans="1:12" ht="18" hidden="1">
      <c r="A27" s="148" t="s">
        <v>527</v>
      </c>
      <c r="B27" s="149" t="s">
        <v>533</v>
      </c>
      <c r="C27" s="158" t="s">
        <v>534</v>
      </c>
      <c r="D27" s="150" t="s">
        <v>529</v>
      </c>
      <c r="E27" s="151" t="s">
        <v>25</v>
      </c>
      <c r="F27" s="152"/>
      <c r="G27" s="153">
        <f t="shared" si="0"/>
        <v>0</v>
      </c>
      <c r="H27" s="153"/>
      <c r="I27" s="154"/>
      <c r="J27" s="154">
        <v>0</v>
      </c>
      <c r="K27" s="155">
        <f t="shared" si="2"/>
        <v>0</v>
      </c>
      <c r="L27" s="156" t="e">
        <f t="shared" si="3"/>
        <v>#DIV/0!</v>
      </c>
    </row>
    <row r="28" spans="1:12" ht="18">
      <c r="A28" s="148" t="s">
        <v>527</v>
      </c>
      <c r="B28" s="149" t="s">
        <v>515</v>
      </c>
      <c r="C28" s="150" t="s">
        <v>535</v>
      </c>
      <c r="D28" s="150" t="s">
        <v>529</v>
      </c>
      <c r="E28" s="151" t="s">
        <v>25</v>
      </c>
      <c r="F28" s="152">
        <v>15215.178900000003</v>
      </c>
      <c r="G28" s="153">
        <f t="shared" si="0"/>
        <v>15975.937845000004</v>
      </c>
      <c r="H28" s="153">
        <f aca="true" t="shared" si="4" ref="H28:H40">F28*1.25</f>
        <v>19018.973625000002</v>
      </c>
      <c r="I28" s="154">
        <v>24709.4505336</v>
      </c>
      <c r="J28" s="154">
        <v>0</v>
      </c>
      <c r="K28" s="155">
        <f t="shared" si="2"/>
        <v>24709.4505336</v>
      </c>
      <c r="L28" s="156">
        <f t="shared" si="3"/>
        <v>62.39999999999998</v>
      </c>
    </row>
    <row r="29" spans="1:12" ht="18">
      <c r="A29" s="148" t="s">
        <v>527</v>
      </c>
      <c r="B29" s="149" t="s">
        <v>517</v>
      </c>
      <c r="C29" s="150" t="s">
        <v>536</v>
      </c>
      <c r="D29" s="150" t="s">
        <v>529</v>
      </c>
      <c r="E29" s="151" t="s">
        <v>25</v>
      </c>
      <c r="F29" s="152">
        <v>8647.341360000002</v>
      </c>
      <c r="G29" s="153">
        <f t="shared" si="0"/>
        <v>9079.708428000004</v>
      </c>
      <c r="H29" s="153">
        <f t="shared" si="4"/>
        <v>10809.176700000004</v>
      </c>
      <c r="I29" s="154">
        <v>14043.282368640002</v>
      </c>
      <c r="J29" s="154">
        <v>0</v>
      </c>
      <c r="K29" s="155">
        <f t="shared" si="2"/>
        <v>14043.282368640002</v>
      </c>
      <c r="L29" s="156">
        <f t="shared" si="3"/>
        <v>62.39999999999998</v>
      </c>
    </row>
    <row r="30" spans="1:12" ht="18">
      <c r="A30" s="148" t="s">
        <v>527</v>
      </c>
      <c r="B30" s="149" t="s">
        <v>520</v>
      </c>
      <c r="C30" s="150" t="s">
        <v>537</v>
      </c>
      <c r="D30" s="150" t="s">
        <v>529</v>
      </c>
      <c r="E30" s="151" t="s">
        <v>25</v>
      </c>
      <c r="F30" s="152">
        <v>14915.683200000001</v>
      </c>
      <c r="G30" s="153">
        <f t="shared" si="0"/>
        <v>15661.467360000002</v>
      </c>
      <c r="H30" s="153">
        <f t="shared" si="4"/>
        <v>18644.604000000003</v>
      </c>
      <c r="I30" s="154">
        <v>24223.0695168</v>
      </c>
      <c r="J30" s="154">
        <v>0</v>
      </c>
      <c r="K30" s="155">
        <f t="shared" si="2"/>
        <v>24223.0695168</v>
      </c>
      <c r="L30" s="156">
        <f t="shared" si="3"/>
        <v>62.39999999999998</v>
      </c>
    </row>
    <row r="31" spans="1:12" ht="18">
      <c r="A31" s="148" t="s">
        <v>538</v>
      </c>
      <c r="B31" s="149" t="s">
        <v>539</v>
      </c>
      <c r="C31" s="150" t="s">
        <v>540</v>
      </c>
      <c r="D31" s="150" t="s">
        <v>140</v>
      </c>
      <c r="E31" s="151" t="s">
        <v>25</v>
      </c>
      <c r="F31" s="152">
        <v>11570.883000000003</v>
      </c>
      <c r="G31" s="153">
        <f t="shared" si="0"/>
        <v>12149.427150000005</v>
      </c>
      <c r="H31" s="153">
        <f t="shared" si="4"/>
        <v>14463.603750000004</v>
      </c>
      <c r="I31" s="154">
        <v>18791.113992000002</v>
      </c>
      <c r="J31" s="154">
        <v>0</v>
      </c>
      <c r="K31" s="155">
        <f t="shared" si="2"/>
        <v>18791.113992000002</v>
      </c>
      <c r="L31" s="156">
        <f t="shared" si="3"/>
        <v>62.39999999999998</v>
      </c>
    </row>
    <row r="32" spans="1:12" ht="18">
      <c r="A32" s="148" t="s">
        <v>538</v>
      </c>
      <c r="B32" s="149" t="s">
        <v>541</v>
      </c>
      <c r="C32" s="150" t="s">
        <v>542</v>
      </c>
      <c r="D32" s="150" t="s">
        <v>140</v>
      </c>
      <c r="E32" s="151" t="s">
        <v>25</v>
      </c>
      <c r="F32" s="152">
        <v>4159.114500000001</v>
      </c>
      <c r="G32" s="153">
        <f t="shared" si="0"/>
        <v>4367.070225</v>
      </c>
      <c r="H32" s="153">
        <f t="shared" si="4"/>
        <v>5198.8931250000005</v>
      </c>
      <c r="I32" s="154">
        <v>6754.401948000001</v>
      </c>
      <c r="J32" s="154">
        <v>0</v>
      </c>
      <c r="K32" s="155">
        <f t="shared" si="2"/>
        <v>6754.401948000001</v>
      </c>
      <c r="L32" s="156">
        <f t="shared" si="3"/>
        <v>62.39999999999998</v>
      </c>
    </row>
    <row r="33" spans="1:12" ht="18">
      <c r="A33" s="159" t="s">
        <v>543</v>
      </c>
      <c r="B33" s="160" t="s">
        <v>544</v>
      </c>
      <c r="C33" s="161" t="s">
        <v>545</v>
      </c>
      <c r="D33" s="161" t="s">
        <v>140</v>
      </c>
      <c r="E33" s="162" t="s">
        <v>25</v>
      </c>
      <c r="F33" s="163">
        <v>5068.332810000001</v>
      </c>
      <c r="G33" s="153">
        <f t="shared" si="0"/>
        <v>5321.749450500001</v>
      </c>
      <c r="H33" s="153">
        <f t="shared" si="4"/>
        <v>6335.416012500001</v>
      </c>
      <c r="I33" s="154">
        <v>8230.97248344</v>
      </c>
      <c r="J33" s="154">
        <v>0</v>
      </c>
      <c r="K33" s="155">
        <f t="shared" si="2"/>
        <v>8230.97248344</v>
      </c>
      <c r="L33" s="156">
        <f t="shared" si="3"/>
        <v>62.39999999999998</v>
      </c>
    </row>
    <row r="34" spans="1:12" ht="18">
      <c r="A34" s="159" t="s">
        <v>543</v>
      </c>
      <c r="B34" s="160" t="s">
        <v>546</v>
      </c>
      <c r="C34" s="161" t="s">
        <v>547</v>
      </c>
      <c r="D34" s="161" t="s">
        <v>140</v>
      </c>
      <c r="E34" s="162" t="s">
        <v>25</v>
      </c>
      <c r="F34" s="163">
        <v>5520.4287</v>
      </c>
      <c r="G34" s="153">
        <f t="shared" si="0"/>
        <v>5796.450135000001</v>
      </c>
      <c r="H34" s="153">
        <f t="shared" si="4"/>
        <v>6900.5358750000005</v>
      </c>
      <c r="I34" s="154">
        <v>8965.1762088</v>
      </c>
      <c r="J34" s="154">
        <v>0</v>
      </c>
      <c r="K34" s="155">
        <f t="shared" si="2"/>
        <v>8965.1762088</v>
      </c>
      <c r="L34" s="156">
        <f t="shared" si="3"/>
        <v>62.39999999999998</v>
      </c>
    </row>
    <row r="35" spans="1:12" ht="18">
      <c r="A35" s="159" t="s">
        <v>543</v>
      </c>
      <c r="B35" s="160" t="s">
        <v>548</v>
      </c>
      <c r="C35" s="161" t="s">
        <v>549</v>
      </c>
      <c r="D35" s="161" t="s">
        <v>140</v>
      </c>
      <c r="E35" s="162" t="s">
        <v>25</v>
      </c>
      <c r="F35" s="163">
        <v>10789.983000000002</v>
      </c>
      <c r="G35" s="153">
        <f t="shared" si="0"/>
        <v>11329.482150000003</v>
      </c>
      <c r="H35" s="153">
        <f t="shared" si="4"/>
        <v>13487.478750000002</v>
      </c>
      <c r="I35" s="154">
        <v>17522.932392</v>
      </c>
      <c r="J35" s="154">
        <v>0</v>
      </c>
      <c r="K35" s="155">
        <f t="shared" si="2"/>
        <v>17522.932392</v>
      </c>
      <c r="L35" s="156">
        <f t="shared" si="3"/>
        <v>62.39999999999998</v>
      </c>
    </row>
    <row r="36" spans="1:12" ht="18">
      <c r="A36" s="159" t="s">
        <v>543</v>
      </c>
      <c r="B36" s="160" t="s">
        <v>515</v>
      </c>
      <c r="C36" s="161" t="s">
        <v>550</v>
      </c>
      <c r="D36" s="161" t="s">
        <v>140</v>
      </c>
      <c r="E36" s="162" t="s">
        <v>25</v>
      </c>
      <c r="F36" s="163">
        <v>12368.4696</v>
      </c>
      <c r="G36" s="153">
        <f t="shared" si="0"/>
        <v>12986.893080000002</v>
      </c>
      <c r="H36" s="153">
        <f t="shared" si="4"/>
        <v>15460.587</v>
      </c>
      <c r="I36" s="154">
        <v>20086.3946304</v>
      </c>
      <c r="J36" s="154">
        <v>0</v>
      </c>
      <c r="K36" s="155">
        <f t="shared" si="2"/>
        <v>20086.3946304</v>
      </c>
      <c r="L36" s="156">
        <f t="shared" si="3"/>
        <v>62.39999999999998</v>
      </c>
    </row>
    <row r="37" spans="1:12" ht="18">
      <c r="A37" s="159" t="s">
        <v>543</v>
      </c>
      <c r="B37" s="160" t="s">
        <v>551</v>
      </c>
      <c r="C37" s="161" t="s">
        <v>552</v>
      </c>
      <c r="D37" s="161" t="s">
        <v>140</v>
      </c>
      <c r="E37" s="162" t="s">
        <v>25</v>
      </c>
      <c r="F37" s="163">
        <v>16271.284500000002</v>
      </c>
      <c r="G37" s="153">
        <f t="shared" si="0"/>
        <v>17084.848725000003</v>
      </c>
      <c r="H37" s="153">
        <f t="shared" si="4"/>
        <v>20339.105625000004</v>
      </c>
      <c r="I37" s="154">
        <v>26424.566028</v>
      </c>
      <c r="J37" s="154">
        <v>0</v>
      </c>
      <c r="K37" s="155">
        <f t="shared" si="2"/>
        <v>26424.566028</v>
      </c>
      <c r="L37" s="156">
        <f t="shared" si="3"/>
        <v>62.39999999999998</v>
      </c>
    </row>
    <row r="38" spans="1:12" ht="18">
      <c r="A38" s="159" t="s">
        <v>543</v>
      </c>
      <c r="B38" s="160" t="s">
        <v>553</v>
      </c>
      <c r="C38" s="161" t="s">
        <v>554</v>
      </c>
      <c r="D38" s="161" t="s">
        <v>140</v>
      </c>
      <c r="E38" s="162" t="s">
        <v>25</v>
      </c>
      <c r="F38" s="163">
        <v>5480.417028000001</v>
      </c>
      <c r="G38" s="153">
        <f t="shared" si="0"/>
        <v>5754.437879400001</v>
      </c>
      <c r="H38" s="153">
        <f t="shared" si="4"/>
        <v>6850.521285000001</v>
      </c>
      <c r="I38" s="154">
        <v>8900.197253472</v>
      </c>
      <c r="J38" s="154">
        <v>0</v>
      </c>
      <c r="K38" s="155">
        <f t="shared" si="2"/>
        <v>8900.197253472</v>
      </c>
      <c r="L38" s="156">
        <f t="shared" si="3"/>
        <v>62.39999999999998</v>
      </c>
    </row>
    <row r="39" spans="1:12" ht="18">
      <c r="A39" s="159" t="s">
        <v>543</v>
      </c>
      <c r="B39" s="160" t="s">
        <v>555</v>
      </c>
      <c r="C39" s="161" t="s">
        <v>556</v>
      </c>
      <c r="D39" s="161" t="s">
        <v>140</v>
      </c>
      <c r="E39" s="162" t="s">
        <v>25</v>
      </c>
      <c r="F39" s="163">
        <v>9955.919328</v>
      </c>
      <c r="G39" s="153">
        <f t="shared" si="0"/>
        <v>10453.7152944</v>
      </c>
      <c r="H39" s="153">
        <f t="shared" si="4"/>
        <v>12444.89916</v>
      </c>
      <c r="I39" s="154">
        <v>16168.412988671998</v>
      </c>
      <c r="J39" s="154">
        <v>0</v>
      </c>
      <c r="K39" s="155">
        <f t="shared" si="2"/>
        <v>16168.412988671998</v>
      </c>
      <c r="L39" s="156">
        <f t="shared" si="3"/>
        <v>62.39999999999998</v>
      </c>
    </row>
    <row r="40" spans="1:12" ht="18">
      <c r="A40" s="159" t="s">
        <v>543</v>
      </c>
      <c r="B40" s="149" t="s">
        <v>72</v>
      </c>
      <c r="C40" s="161" t="s">
        <v>557</v>
      </c>
      <c r="D40" s="161" t="s">
        <v>140</v>
      </c>
      <c r="E40" s="162" t="s">
        <v>25</v>
      </c>
      <c r="F40" s="163">
        <v>4040.19165</v>
      </c>
      <c r="G40" s="153">
        <f t="shared" si="0"/>
        <v>4242.2012325000005</v>
      </c>
      <c r="H40" s="153">
        <f t="shared" si="4"/>
        <v>5050.2395625</v>
      </c>
      <c r="I40" s="154">
        <v>6561.2712396</v>
      </c>
      <c r="J40" s="154">
        <v>0</v>
      </c>
      <c r="K40" s="155">
        <f t="shared" si="2"/>
        <v>6561.2712396</v>
      </c>
      <c r="L40" s="156">
        <f t="shared" si="3"/>
        <v>62.39999999999998</v>
      </c>
    </row>
    <row r="41" spans="1:12" ht="18" hidden="1">
      <c r="A41" s="159" t="s">
        <v>543</v>
      </c>
      <c r="B41" s="149"/>
      <c r="C41" s="164" t="s">
        <v>558</v>
      </c>
      <c r="D41" s="161" t="s">
        <v>140</v>
      </c>
      <c r="E41" s="162"/>
      <c r="F41" s="163"/>
      <c r="G41" s="153">
        <f t="shared" si="0"/>
        <v>0</v>
      </c>
      <c r="H41" s="165"/>
      <c r="I41" s="154"/>
      <c r="J41" s="154">
        <v>0</v>
      </c>
      <c r="K41" s="155">
        <f t="shared" si="2"/>
        <v>0</v>
      </c>
      <c r="L41" s="156" t="e">
        <f t="shared" si="3"/>
        <v>#DIV/0!</v>
      </c>
    </row>
    <row r="42" spans="1:12" ht="18.75" customHeight="1" hidden="1">
      <c r="A42" s="159" t="s">
        <v>543</v>
      </c>
      <c r="B42" s="149"/>
      <c r="C42" s="164" t="s">
        <v>559</v>
      </c>
      <c r="D42" s="161" t="s">
        <v>140</v>
      </c>
      <c r="E42" s="162"/>
      <c r="F42" s="163"/>
      <c r="G42" s="153">
        <f t="shared" si="0"/>
        <v>0</v>
      </c>
      <c r="H42" s="165"/>
      <c r="I42" s="154"/>
      <c r="J42" s="154">
        <v>0</v>
      </c>
      <c r="K42" s="155">
        <f t="shared" si="2"/>
        <v>0</v>
      </c>
      <c r="L42" s="156" t="e">
        <f t="shared" si="3"/>
        <v>#DIV/0!</v>
      </c>
    </row>
    <row r="43" spans="1:12" ht="18" hidden="1">
      <c r="A43" s="159" t="s">
        <v>543</v>
      </c>
      <c r="B43" s="149"/>
      <c r="C43" s="164" t="s">
        <v>560</v>
      </c>
      <c r="D43" s="161" t="s">
        <v>140</v>
      </c>
      <c r="E43" s="162"/>
      <c r="F43" s="163"/>
      <c r="G43" s="153">
        <f t="shared" si="0"/>
        <v>0</v>
      </c>
      <c r="H43" s="165"/>
      <c r="I43" s="154"/>
      <c r="J43" s="154">
        <v>0</v>
      </c>
      <c r="K43" s="155">
        <f t="shared" si="2"/>
        <v>0</v>
      </c>
      <c r="L43" s="156" t="e">
        <f t="shared" si="3"/>
        <v>#DIV/0!</v>
      </c>
    </row>
    <row r="44" spans="1:12" ht="18">
      <c r="A44" s="159" t="s">
        <v>561</v>
      </c>
      <c r="B44" s="160" t="s">
        <v>562</v>
      </c>
      <c r="C44" s="161" t="s">
        <v>563</v>
      </c>
      <c r="D44" s="161" t="s">
        <v>140</v>
      </c>
      <c r="E44" s="162" t="s">
        <v>25</v>
      </c>
      <c r="F44" s="163">
        <v>6748.098030000001</v>
      </c>
      <c r="G44" s="153">
        <f t="shared" si="0"/>
        <v>7085.502931500001</v>
      </c>
      <c r="H44" s="153">
        <f aca="true" t="shared" si="5" ref="H44:H45">F44*1.25</f>
        <v>8435.122537500001</v>
      </c>
      <c r="I44" s="154">
        <v>10958.91120072</v>
      </c>
      <c r="J44" s="154">
        <v>0</v>
      </c>
      <c r="K44" s="155">
        <f t="shared" si="2"/>
        <v>10958.91120072</v>
      </c>
      <c r="L44" s="156">
        <f t="shared" si="3"/>
        <v>62.39999999999998</v>
      </c>
    </row>
    <row r="45" spans="1:12" ht="18">
      <c r="A45" s="159" t="s">
        <v>561</v>
      </c>
      <c r="B45" s="160" t="s">
        <v>551</v>
      </c>
      <c r="C45" s="161" t="s">
        <v>564</v>
      </c>
      <c r="D45" s="161" t="s">
        <v>140</v>
      </c>
      <c r="E45" s="162" t="s">
        <v>25</v>
      </c>
      <c r="F45" s="163">
        <v>16330.263</v>
      </c>
      <c r="G45" s="153">
        <f t="shared" si="0"/>
        <v>17146.77615</v>
      </c>
      <c r="H45" s="153">
        <f t="shared" si="5"/>
        <v>20412.82875</v>
      </c>
      <c r="I45" s="154">
        <v>26520.347112</v>
      </c>
      <c r="J45" s="154">
        <v>0</v>
      </c>
      <c r="K45" s="155">
        <f t="shared" si="2"/>
        <v>26520.347112</v>
      </c>
      <c r="L45" s="156">
        <f t="shared" si="3"/>
        <v>62.39999999999998</v>
      </c>
    </row>
    <row r="46" spans="1:12" ht="18" hidden="1">
      <c r="A46" s="159" t="s">
        <v>543</v>
      </c>
      <c r="B46" s="160"/>
      <c r="C46" s="164" t="s">
        <v>565</v>
      </c>
      <c r="D46" s="161" t="s">
        <v>140</v>
      </c>
      <c r="E46" s="162"/>
      <c r="F46" s="163"/>
      <c r="G46" s="153">
        <f t="shared" si="0"/>
        <v>0</v>
      </c>
      <c r="H46" s="165"/>
      <c r="I46" s="154"/>
      <c r="J46" s="154">
        <v>0</v>
      </c>
      <c r="K46" s="155">
        <f t="shared" si="2"/>
        <v>0</v>
      </c>
      <c r="L46" s="156" t="e">
        <f t="shared" si="3"/>
        <v>#DIV/0!</v>
      </c>
    </row>
    <row r="47" spans="1:12" ht="18" hidden="1">
      <c r="A47" s="159" t="s">
        <v>543</v>
      </c>
      <c r="B47" s="160"/>
      <c r="C47" s="164" t="s">
        <v>566</v>
      </c>
      <c r="D47" s="161" t="s">
        <v>140</v>
      </c>
      <c r="E47" s="162"/>
      <c r="F47" s="163"/>
      <c r="G47" s="153">
        <f t="shared" si="0"/>
        <v>0</v>
      </c>
      <c r="H47" s="165"/>
      <c r="I47" s="154"/>
      <c r="J47" s="154">
        <v>0</v>
      </c>
      <c r="K47" s="155">
        <f t="shared" si="2"/>
        <v>0</v>
      </c>
      <c r="L47" s="156" t="e">
        <f t="shared" si="3"/>
        <v>#DIV/0!</v>
      </c>
    </row>
    <row r="48" spans="1:12" ht="18">
      <c r="A48" s="159" t="s">
        <v>567</v>
      </c>
      <c r="B48" s="160" t="s">
        <v>551</v>
      </c>
      <c r="C48" s="161" t="s">
        <v>568</v>
      </c>
      <c r="D48" s="161" t="s">
        <v>140</v>
      </c>
      <c r="E48" s="162" t="s">
        <v>25</v>
      </c>
      <c r="F48" s="163">
        <v>31101.808500000003</v>
      </c>
      <c r="G48" s="153">
        <f t="shared" si="0"/>
        <v>32656.898925000005</v>
      </c>
      <c r="H48" s="153">
        <f aca="true" t="shared" si="6" ref="H48:H83">F48*1.25</f>
        <v>38877.260625</v>
      </c>
      <c r="I48" s="154">
        <v>50509.337004</v>
      </c>
      <c r="J48" s="154">
        <v>0</v>
      </c>
      <c r="K48" s="155">
        <f t="shared" si="2"/>
        <v>50509.337004</v>
      </c>
      <c r="L48" s="156">
        <f t="shared" si="3"/>
        <v>62.39999999999998</v>
      </c>
    </row>
    <row r="49" spans="1:12" ht="18">
      <c r="A49" s="159" t="s">
        <v>567</v>
      </c>
      <c r="B49" s="160" t="s">
        <v>551</v>
      </c>
      <c r="C49" s="161" t="s">
        <v>569</v>
      </c>
      <c r="D49" s="161" t="s">
        <v>140</v>
      </c>
      <c r="E49" s="162" t="s">
        <v>25</v>
      </c>
      <c r="F49" s="163">
        <v>31101.808500000003</v>
      </c>
      <c r="G49" s="153">
        <f t="shared" si="0"/>
        <v>32656.898925000005</v>
      </c>
      <c r="H49" s="153">
        <f t="shared" si="6"/>
        <v>38877.260625</v>
      </c>
      <c r="I49" s="154">
        <v>50509.337004</v>
      </c>
      <c r="J49" s="154">
        <v>0</v>
      </c>
      <c r="K49" s="155">
        <f t="shared" si="2"/>
        <v>50509.337004</v>
      </c>
      <c r="L49" s="156">
        <f t="shared" si="3"/>
        <v>62.39999999999998</v>
      </c>
    </row>
    <row r="50" spans="1:12" ht="18">
      <c r="A50" s="159"/>
      <c r="B50" s="160" t="s">
        <v>570</v>
      </c>
      <c r="C50" s="161" t="s">
        <v>571</v>
      </c>
      <c r="D50" s="161" t="s">
        <v>140</v>
      </c>
      <c r="E50" s="162" t="s">
        <v>25</v>
      </c>
      <c r="F50" s="163">
        <v>21102.359340000003</v>
      </c>
      <c r="G50" s="153">
        <f t="shared" si="0"/>
        <v>22157.477307000005</v>
      </c>
      <c r="H50" s="153">
        <f t="shared" si="6"/>
        <v>26377.949175</v>
      </c>
      <c r="I50" s="154">
        <v>34270.23156816</v>
      </c>
      <c r="J50" s="154">
        <v>0</v>
      </c>
      <c r="K50" s="155">
        <f t="shared" si="2"/>
        <v>34270.23156816</v>
      </c>
      <c r="L50" s="156">
        <f t="shared" si="3"/>
        <v>62.39999999999998</v>
      </c>
    </row>
    <row r="51" spans="1:12" ht="18">
      <c r="A51" s="159"/>
      <c r="B51" s="160" t="s">
        <v>539</v>
      </c>
      <c r="C51" s="161" t="s">
        <v>572</v>
      </c>
      <c r="D51" s="161" t="s">
        <v>140</v>
      </c>
      <c r="E51" s="162" t="s">
        <v>25</v>
      </c>
      <c r="F51" s="163">
        <v>22345.630230000006</v>
      </c>
      <c r="G51" s="153">
        <f t="shared" si="0"/>
        <v>23462.911741500007</v>
      </c>
      <c r="H51" s="153">
        <f t="shared" si="6"/>
        <v>27932.03778750001</v>
      </c>
      <c r="I51" s="154">
        <v>36289.303493520005</v>
      </c>
      <c r="J51" s="154">
        <v>0</v>
      </c>
      <c r="K51" s="155">
        <f t="shared" si="2"/>
        <v>36289.303493520005</v>
      </c>
      <c r="L51" s="156">
        <f t="shared" si="3"/>
        <v>62.39999999999998</v>
      </c>
    </row>
    <row r="52" spans="1:12" ht="18">
      <c r="A52" s="159"/>
      <c r="B52" s="160" t="s">
        <v>573</v>
      </c>
      <c r="C52" s="161" t="s">
        <v>574</v>
      </c>
      <c r="D52" s="161" t="s">
        <v>140</v>
      </c>
      <c r="E52" s="162" t="s">
        <v>25</v>
      </c>
      <c r="F52" s="163">
        <v>25035.55125</v>
      </c>
      <c r="G52" s="153">
        <f t="shared" si="0"/>
        <v>26287.3288125</v>
      </c>
      <c r="H52" s="153">
        <f t="shared" si="6"/>
        <v>31294.4390625</v>
      </c>
      <c r="I52" s="154">
        <v>40657.73523</v>
      </c>
      <c r="J52" s="154">
        <v>0</v>
      </c>
      <c r="K52" s="155">
        <f t="shared" si="2"/>
        <v>40657.73523</v>
      </c>
      <c r="L52" s="156">
        <f t="shared" si="3"/>
        <v>62.39999999999998</v>
      </c>
    </row>
    <row r="53" spans="1:12" ht="18">
      <c r="A53" s="159"/>
      <c r="B53" s="160" t="s">
        <v>231</v>
      </c>
      <c r="C53" s="161" t="s">
        <v>575</v>
      </c>
      <c r="D53" s="161" t="s">
        <v>140</v>
      </c>
      <c r="E53" s="162" t="s">
        <v>25</v>
      </c>
      <c r="F53" s="163">
        <v>17331.376800000002</v>
      </c>
      <c r="G53" s="153">
        <f t="shared" si="0"/>
        <v>18197.94564</v>
      </c>
      <c r="H53" s="153">
        <f t="shared" si="6"/>
        <v>21664.221</v>
      </c>
      <c r="I53" s="154">
        <v>28146.1559232</v>
      </c>
      <c r="J53" s="154">
        <v>0</v>
      </c>
      <c r="K53" s="155">
        <f t="shared" si="2"/>
        <v>28146.1559232</v>
      </c>
      <c r="L53" s="156">
        <f t="shared" si="3"/>
        <v>62.39999999999998</v>
      </c>
    </row>
    <row r="54" spans="1:12" ht="18">
      <c r="A54" s="159"/>
      <c r="B54" s="160" t="s">
        <v>72</v>
      </c>
      <c r="C54" s="161" t="s">
        <v>576</v>
      </c>
      <c r="D54" s="161" t="s">
        <v>140</v>
      </c>
      <c r="E54" s="162" t="s">
        <v>25</v>
      </c>
      <c r="F54" s="163">
        <v>4931.267187</v>
      </c>
      <c r="G54" s="153">
        <f t="shared" si="0"/>
        <v>5177.830546350001</v>
      </c>
      <c r="H54" s="153">
        <f t="shared" si="6"/>
        <v>6164.083983750001</v>
      </c>
      <c r="I54" s="154">
        <v>8008.377911688</v>
      </c>
      <c r="J54" s="154">
        <v>0</v>
      </c>
      <c r="K54" s="155">
        <f t="shared" si="2"/>
        <v>8008.377911688</v>
      </c>
      <c r="L54" s="156">
        <f t="shared" si="3"/>
        <v>62.39999999999998</v>
      </c>
    </row>
    <row r="55" spans="1:12" ht="18">
      <c r="A55" s="159" t="s">
        <v>577</v>
      </c>
      <c r="B55" s="160" t="s">
        <v>578</v>
      </c>
      <c r="C55" s="161" t="s">
        <v>579</v>
      </c>
      <c r="D55" s="161" t="s">
        <v>140</v>
      </c>
      <c r="E55" s="162" t="s">
        <v>25</v>
      </c>
      <c r="F55" s="163">
        <v>23693.2458</v>
      </c>
      <c r="G55" s="153">
        <f t="shared" si="0"/>
        <v>24877.90809</v>
      </c>
      <c r="H55" s="153">
        <f t="shared" si="6"/>
        <v>29616.55725</v>
      </c>
      <c r="I55" s="154">
        <v>38477.831179199995</v>
      </c>
      <c r="J55" s="154">
        <v>0</v>
      </c>
      <c r="K55" s="155">
        <f t="shared" si="2"/>
        <v>38477.831179199995</v>
      </c>
      <c r="L55" s="156">
        <f t="shared" si="3"/>
        <v>62.39999999999998</v>
      </c>
    </row>
    <row r="56" spans="1:12" ht="18">
      <c r="A56" s="159" t="s">
        <v>577</v>
      </c>
      <c r="B56" s="160" t="s">
        <v>580</v>
      </c>
      <c r="C56" s="161" t="s">
        <v>581</v>
      </c>
      <c r="D56" s="161" t="s">
        <v>140</v>
      </c>
      <c r="E56" s="162" t="s">
        <v>25</v>
      </c>
      <c r="F56" s="163">
        <v>32051.835000000003</v>
      </c>
      <c r="G56" s="153">
        <f t="shared" si="0"/>
        <v>33654.426750000006</v>
      </c>
      <c r="H56" s="153">
        <f t="shared" si="6"/>
        <v>40064.793750000004</v>
      </c>
      <c r="I56" s="154">
        <v>52052.18004</v>
      </c>
      <c r="J56" s="154">
        <v>0</v>
      </c>
      <c r="K56" s="155">
        <f t="shared" si="2"/>
        <v>52052.18004</v>
      </c>
      <c r="L56" s="156">
        <f t="shared" si="3"/>
        <v>62.39999999999998</v>
      </c>
    </row>
    <row r="57" spans="1:12" ht="18">
      <c r="A57" s="159" t="s">
        <v>577</v>
      </c>
      <c r="B57" s="149" t="s">
        <v>582</v>
      </c>
      <c r="C57" s="150" t="s">
        <v>583</v>
      </c>
      <c r="D57" s="150" t="s">
        <v>140</v>
      </c>
      <c r="E57" s="151" t="s">
        <v>25</v>
      </c>
      <c r="F57" s="152">
        <v>24460.006064250003</v>
      </c>
      <c r="G57" s="153">
        <f t="shared" si="0"/>
        <v>25683.006367462505</v>
      </c>
      <c r="H57" s="153">
        <f t="shared" si="6"/>
        <v>30575.007580312504</v>
      </c>
      <c r="I57" s="154">
        <v>39723.049848341994</v>
      </c>
      <c r="J57" s="154">
        <v>0</v>
      </c>
      <c r="K57" s="155">
        <f t="shared" si="2"/>
        <v>39723.049848341994</v>
      </c>
      <c r="L57" s="156">
        <f t="shared" si="3"/>
        <v>62.39999999999998</v>
      </c>
    </row>
    <row r="58" spans="1:12" ht="18">
      <c r="A58" s="159" t="s">
        <v>577</v>
      </c>
      <c r="B58" s="149" t="s">
        <v>584</v>
      </c>
      <c r="C58" s="150" t="s">
        <v>585</v>
      </c>
      <c r="D58" s="150" t="s">
        <v>140</v>
      </c>
      <c r="E58" s="151" t="s">
        <v>25</v>
      </c>
      <c r="F58" s="152">
        <v>3845.4139207500007</v>
      </c>
      <c r="G58" s="153">
        <f t="shared" si="0"/>
        <v>4037.684616787501</v>
      </c>
      <c r="H58" s="153">
        <f t="shared" si="6"/>
        <v>4806.7674009375005</v>
      </c>
      <c r="I58" s="154">
        <v>6244.952207298001</v>
      </c>
      <c r="J58" s="154">
        <v>0</v>
      </c>
      <c r="K58" s="155">
        <f t="shared" si="2"/>
        <v>6244.952207298001</v>
      </c>
      <c r="L58" s="156">
        <f t="shared" si="3"/>
        <v>62.39999999999998</v>
      </c>
    </row>
    <row r="59" spans="1:12" ht="18">
      <c r="A59" s="159" t="s">
        <v>577</v>
      </c>
      <c r="B59" s="149" t="s">
        <v>584</v>
      </c>
      <c r="C59" s="158" t="s">
        <v>586</v>
      </c>
      <c r="D59" s="150" t="s">
        <v>140</v>
      </c>
      <c r="E59" s="151" t="s">
        <v>25</v>
      </c>
      <c r="F59" s="152">
        <v>3845.4139207500007</v>
      </c>
      <c r="G59" s="153">
        <f t="shared" si="0"/>
        <v>4037.684616787501</v>
      </c>
      <c r="H59" s="153">
        <f t="shared" si="6"/>
        <v>4806.7674009375005</v>
      </c>
      <c r="I59" s="154">
        <v>6244.952207298001</v>
      </c>
      <c r="J59" s="154">
        <v>0</v>
      </c>
      <c r="K59" s="155">
        <f t="shared" si="2"/>
        <v>6244.952207298001</v>
      </c>
      <c r="L59" s="156">
        <f t="shared" si="3"/>
        <v>62.39999999999998</v>
      </c>
    </row>
    <row r="60" spans="1:12" ht="18">
      <c r="A60" s="159" t="s">
        <v>577</v>
      </c>
      <c r="B60" s="160" t="s">
        <v>578</v>
      </c>
      <c r="C60" s="161" t="s">
        <v>587</v>
      </c>
      <c r="D60" s="161" t="s">
        <v>140</v>
      </c>
      <c r="E60" s="162" t="s">
        <v>25</v>
      </c>
      <c r="F60" s="163">
        <v>28027.446300000003</v>
      </c>
      <c r="G60" s="153">
        <f t="shared" si="0"/>
        <v>29428.818615000004</v>
      </c>
      <c r="H60" s="153">
        <f t="shared" si="6"/>
        <v>35034.307875000006</v>
      </c>
      <c r="I60" s="154">
        <v>45516.5727912</v>
      </c>
      <c r="J60" s="154">
        <v>0</v>
      </c>
      <c r="K60" s="155">
        <f t="shared" si="2"/>
        <v>45516.5727912</v>
      </c>
      <c r="L60" s="156">
        <f t="shared" si="3"/>
        <v>62.39999999999998</v>
      </c>
    </row>
    <row r="61" spans="1:12" ht="18">
      <c r="A61" s="159" t="s">
        <v>588</v>
      </c>
      <c r="B61" s="149" t="s">
        <v>578</v>
      </c>
      <c r="C61" s="161" t="s">
        <v>589</v>
      </c>
      <c r="D61" s="161" t="s">
        <v>590</v>
      </c>
      <c r="E61" s="162" t="s">
        <v>25</v>
      </c>
      <c r="F61" s="163">
        <v>26388.994800000004</v>
      </c>
      <c r="G61" s="153">
        <f t="shared" si="0"/>
        <v>27708.444540000004</v>
      </c>
      <c r="H61" s="153">
        <f t="shared" si="6"/>
        <v>32986.243500000004</v>
      </c>
      <c r="I61" s="154">
        <v>42855.7275552</v>
      </c>
      <c r="J61" s="154">
        <v>0</v>
      </c>
      <c r="K61" s="155">
        <f t="shared" si="2"/>
        <v>42855.7275552</v>
      </c>
      <c r="L61" s="156">
        <f t="shared" si="3"/>
        <v>62.39999999999998</v>
      </c>
    </row>
    <row r="62" spans="1:12" ht="18">
      <c r="A62" s="159" t="s">
        <v>588</v>
      </c>
      <c r="B62" s="149" t="s">
        <v>580</v>
      </c>
      <c r="C62" s="161" t="s">
        <v>591</v>
      </c>
      <c r="D62" s="161" t="s">
        <v>590</v>
      </c>
      <c r="E62" s="162" t="s">
        <v>25</v>
      </c>
      <c r="F62" s="163">
        <v>38030.241</v>
      </c>
      <c r="G62" s="153">
        <f t="shared" si="0"/>
        <v>39931.75305000001</v>
      </c>
      <c r="H62" s="153">
        <f t="shared" si="6"/>
        <v>47537.801250000004</v>
      </c>
      <c r="I62" s="154">
        <v>61761.11138399999</v>
      </c>
      <c r="J62" s="154">
        <v>0</v>
      </c>
      <c r="K62" s="155">
        <f t="shared" si="2"/>
        <v>61761.11138399999</v>
      </c>
      <c r="L62" s="156">
        <f t="shared" si="3"/>
        <v>62.39999999999998</v>
      </c>
    </row>
    <row r="63" spans="1:12" ht="18">
      <c r="A63" s="159" t="s">
        <v>588</v>
      </c>
      <c r="B63" s="149" t="s">
        <v>582</v>
      </c>
      <c r="C63" s="161" t="s">
        <v>592</v>
      </c>
      <c r="D63" s="161" t="s">
        <v>590</v>
      </c>
      <c r="E63" s="162" t="s">
        <v>25</v>
      </c>
      <c r="F63" s="163">
        <v>29713.40806425</v>
      </c>
      <c r="G63" s="153">
        <f t="shared" si="0"/>
        <v>31199.078467462503</v>
      </c>
      <c r="H63" s="153">
        <f t="shared" si="6"/>
        <v>37141.7600803125</v>
      </c>
      <c r="I63" s="154">
        <v>48254.574696341995</v>
      </c>
      <c r="J63" s="154">
        <v>0</v>
      </c>
      <c r="K63" s="155">
        <f t="shared" si="2"/>
        <v>48254.574696341995</v>
      </c>
      <c r="L63" s="156">
        <f t="shared" si="3"/>
        <v>62.39999999999998</v>
      </c>
    </row>
    <row r="64" spans="1:12" ht="18">
      <c r="A64" s="159" t="s">
        <v>588</v>
      </c>
      <c r="B64" s="149" t="s">
        <v>593</v>
      </c>
      <c r="C64" s="161" t="s">
        <v>594</v>
      </c>
      <c r="D64" s="161" t="s">
        <v>590</v>
      </c>
      <c r="E64" s="162" t="s">
        <v>25</v>
      </c>
      <c r="F64" s="163">
        <v>5512.635420750001</v>
      </c>
      <c r="G64" s="153">
        <f t="shared" si="0"/>
        <v>5788.267191787501</v>
      </c>
      <c r="H64" s="153">
        <f t="shared" si="6"/>
        <v>6890.794275937501</v>
      </c>
      <c r="I64" s="154">
        <v>8952.519923298001</v>
      </c>
      <c r="J64" s="154">
        <v>0</v>
      </c>
      <c r="K64" s="155">
        <f t="shared" si="2"/>
        <v>8952.519923298001</v>
      </c>
      <c r="L64" s="156">
        <f t="shared" si="3"/>
        <v>62.39999999999998</v>
      </c>
    </row>
    <row r="65" spans="1:12" ht="18">
      <c r="A65" s="159" t="s">
        <v>588</v>
      </c>
      <c r="B65" s="149" t="s">
        <v>593</v>
      </c>
      <c r="C65" s="158" t="s">
        <v>595</v>
      </c>
      <c r="D65" s="161" t="s">
        <v>590</v>
      </c>
      <c r="E65" s="162" t="s">
        <v>25</v>
      </c>
      <c r="F65" s="163">
        <v>5512.635420750001</v>
      </c>
      <c r="G65" s="153">
        <f t="shared" si="0"/>
        <v>5788.267191787501</v>
      </c>
      <c r="H65" s="153">
        <f t="shared" si="6"/>
        <v>6890.794275937501</v>
      </c>
      <c r="I65" s="154">
        <v>8952.519923298001</v>
      </c>
      <c r="J65" s="154">
        <v>0</v>
      </c>
      <c r="K65" s="155">
        <f t="shared" si="2"/>
        <v>8952.519923298001</v>
      </c>
      <c r="L65" s="156">
        <f t="shared" si="3"/>
        <v>62.39999999999998</v>
      </c>
    </row>
    <row r="66" spans="1:12" ht="18">
      <c r="A66" s="159" t="s">
        <v>588</v>
      </c>
      <c r="B66" s="149" t="s">
        <v>578</v>
      </c>
      <c r="C66" s="161" t="s">
        <v>596</v>
      </c>
      <c r="D66" s="161" t="s">
        <v>590</v>
      </c>
      <c r="E66" s="162" t="s">
        <v>25</v>
      </c>
      <c r="F66" s="163">
        <v>32350.138800000004</v>
      </c>
      <c r="G66" s="153">
        <f t="shared" si="0"/>
        <v>33967.64574000001</v>
      </c>
      <c r="H66" s="153">
        <f t="shared" si="6"/>
        <v>40437.673500000004</v>
      </c>
      <c r="I66" s="154">
        <v>52536.6254112</v>
      </c>
      <c r="J66" s="154">
        <v>0</v>
      </c>
      <c r="K66" s="155">
        <f t="shared" si="2"/>
        <v>52536.6254112</v>
      </c>
      <c r="L66" s="156">
        <f t="shared" si="3"/>
        <v>62.39999999999998</v>
      </c>
    </row>
    <row r="67" spans="1:12" ht="18">
      <c r="A67" s="148" t="s">
        <v>597</v>
      </c>
      <c r="B67" s="149" t="s">
        <v>598</v>
      </c>
      <c r="C67" s="150" t="s">
        <v>599</v>
      </c>
      <c r="D67" s="161" t="s">
        <v>140</v>
      </c>
      <c r="E67" s="162" t="s">
        <v>25</v>
      </c>
      <c r="F67" s="163">
        <v>18347.04</v>
      </c>
      <c r="G67" s="153">
        <f t="shared" si="0"/>
        <v>19264.392000000003</v>
      </c>
      <c r="H67" s="153">
        <f t="shared" si="6"/>
        <v>22933.800000000003</v>
      </c>
      <c r="I67" s="154">
        <v>29795.592959999998</v>
      </c>
      <c r="J67" s="154">
        <v>0</v>
      </c>
      <c r="K67" s="155">
        <f t="shared" si="2"/>
        <v>29795.592959999998</v>
      </c>
      <c r="L67" s="156">
        <f t="shared" si="3"/>
        <v>62.39999999999998</v>
      </c>
    </row>
    <row r="68" spans="1:12" ht="18">
      <c r="A68" s="148" t="s">
        <v>600</v>
      </c>
      <c r="B68" s="149" t="s">
        <v>601</v>
      </c>
      <c r="C68" s="150" t="s">
        <v>602</v>
      </c>
      <c r="D68" s="150" t="s">
        <v>138</v>
      </c>
      <c r="E68" s="162" t="s">
        <v>25</v>
      </c>
      <c r="F68" s="163">
        <v>28315.645254000003</v>
      </c>
      <c r="G68" s="153">
        <f t="shared" si="0"/>
        <v>29731.427516700005</v>
      </c>
      <c r="H68" s="153">
        <f t="shared" si="6"/>
        <v>35394.5565675</v>
      </c>
      <c r="I68" s="154">
        <v>45984.607892495995</v>
      </c>
      <c r="J68" s="154">
        <v>0</v>
      </c>
      <c r="K68" s="155">
        <f t="shared" si="2"/>
        <v>45984.607892495995</v>
      </c>
      <c r="L68" s="156">
        <f t="shared" si="3"/>
        <v>62.39999999999998</v>
      </c>
    </row>
    <row r="69" spans="1:12" ht="18">
      <c r="A69" s="148" t="s">
        <v>600</v>
      </c>
      <c r="B69" s="149" t="s">
        <v>603</v>
      </c>
      <c r="C69" s="150" t="s">
        <v>604</v>
      </c>
      <c r="D69" s="150" t="s">
        <v>138</v>
      </c>
      <c r="E69" s="162" t="s">
        <v>25</v>
      </c>
      <c r="F69" s="163">
        <v>28315.645254000003</v>
      </c>
      <c r="G69" s="153">
        <f t="shared" si="0"/>
        <v>29731.427516700005</v>
      </c>
      <c r="H69" s="153">
        <f t="shared" si="6"/>
        <v>35394.5565675</v>
      </c>
      <c r="I69" s="154">
        <v>45984.607892495995</v>
      </c>
      <c r="J69" s="154">
        <v>0</v>
      </c>
      <c r="K69" s="155">
        <f t="shared" si="2"/>
        <v>45984.607892495995</v>
      </c>
      <c r="L69" s="156">
        <f t="shared" si="3"/>
        <v>62.39999999999998</v>
      </c>
    </row>
    <row r="70" spans="1:12" ht="18">
      <c r="A70" s="148" t="s">
        <v>600</v>
      </c>
      <c r="B70" s="149" t="s">
        <v>605</v>
      </c>
      <c r="C70" s="150" t="s">
        <v>606</v>
      </c>
      <c r="D70" s="150" t="s">
        <v>138</v>
      </c>
      <c r="E70" s="162" t="s">
        <v>25</v>
      </c>
      <c r="F70" s="163">
        <v>31484.889270000007</v>
      </c>
      <c r="G70" s="153">
        <f t="shared" si="0"/>
        <v>33059.133733500006</v>
      </c>
      <c r="H70" s="153">
        <f t="shared" si="6"/>
        <v>39356.11158750001</v>
      </c>
      <c r="I70" s="154">
        <v>51131.46017448001</v>
      </c>
      <c r="J70" s="154">
        <v>0</v>
      </c>
      <c r="K70" s="155">
        <f t="shared" si="2"/>
        <v>51131.46017448001</v>
      </c>
      <c r="L70" s="156">
        <f t="shared" si="3"/>
        <v>62.39999999999998</v>
      </c>
    </row>
    <row r="71" spans="1:12" ht="18">
      <c r="A71" s="148" t="s">
        <v>600</v>
      </c>
      <c r="B71" s="149" t="s">
        <v>607</v>
      </c>
      <c r="C71" s="150" t="s">
        <v>608</v>
      </c>
      <c r="D71" s="150" t="s">
        <v>138</v>
      </c>
      <c r="E71" s="162" t="s">
        <v>25</v>
      </c>
      <c r="F71" s="163">
        <v>31484.889270000007</v>
      </c>
      <c r="G71" s="153">
        <f t="shared" si="0"/>
        <v>33059.133733500006</v>
      </c>
      <c r="H71" s="153">
        <f t="shared" si="6"/>
        <v>39356.11158750001</v>
      </c>
      <c r="I71" s="154">
        <v>51131.46017448001</v>
      </c>
      <c r="J71" s="154">
        <v>0</v>
      </c>
      <c r="K71" s="155">
        <f t="shared" si="2"/>
        <v>51131.46017448001</v>
      </c>
      <c r="L71" s="156">
        <f t="shared" si="3"/>
        <v>62.39999999999998</v>
      </c>
    </row>
    <row r="72" spans="1:12" ht="18">
      <c r="A72" s="148" t="s">
        <v>600</v>
      </c>
      <c r="B72" s="149" t="s">
        <v>609</v>
      </c>
      <c r="C72" s="150" t="s">
        <v>610</v>
      </c>
      <c r="D72" s="150" t="s">
        <v>138</v>
      </c>
      <c r="E72" s="162" t="s">
        <v>25</v>
      </c>
      <c r="F72" s="163">
        <v>21868.1055645</v>
      </c>
      <c r="G72" s="153">
        <f t="shared" si="0"/>
        <v>22961.510842725</v>
      </c>
      <c r="H72" s="153">
        <f t="shared" si="6"/>
        <v>27335.131955625002</v>
      </c>
      <c r="I72" s="154">
        <v>35513.80343674799</v>
      </c>
      <c r="J72" s="154">
        <v>0</v>
      </c>
      <c r="K72" s="155">
        <f t="shared" si="2"/>
        <v>35513.80343674799</v>
      </c>
      <c r="L72" s="156">
        <f t="shared" si="3"/>
        <v>62.39999999999995</v>
      </c>
    </row>
    <row r="73" spans="1:12" ht="18">
      <c r="A73" s="148" t="s">
        <v>600</v>
      </c>
      <c r="B73" s="149" t="s">
        <v>611</v>
      </c>
      <c r="C73" s="150" t="s">
        <v>612</v>
      </c>
      <c r="D73" s="150" t="s">
        <v>138</v>
      </c>
      <c r="E73" s="162" t="s">
        <v>25</v>
      </c>
      <c r="F73" s="163">
        <v>5697.420383700001</v>
      </c>
      <c r="G73" s="153">
        <f t="shared" si="0"/>
        <v>5982.291402885002</v>
      </c>
      <c r="H73" s="153">
        <f t="shared" si="6"/>
        <v>7121.775479625002</v>
      </c>
      <c r="I73" s="154">
        <v>9252.610703128801</v>
      </c>
      <c r="J73" s="154">
        <v>0</v>
      </c>
      <c r="K73" s="155">
        <f t="shared" si="2"/>
        <v>9252.610703128801</v>
      </c>
      <c r="L73" s="156">
        <f t="shared" si="3"/>
        <v>62.39999999999998</v>
      </c>
    </row>
    <row r="74" spans="1:12" ht="18">
      <c r="A74" s="148" t="s">
        <v>600</v>
      </c>
      <c r="B74" s="149" t="s">
        <v>611</v>
      </c>
      <c r="C74" s="150" t="s">
        <v>613</v>
      </c>
      <c r="D74" s="150" t="s">
        <v>138</v>
      </c>
      <c r="E74" s="162" t="s">
        <v>25</v>
      </c>
      <c r="F74" s="163">
        <v>5697.420383700001</v>
      </c>
      <c r="G74" s="153">
        <f t="shared" si="0"/>
        <v>5982.291402885002</v>
      </c>
      <c r="H74" s="153">
        <f t="shared" si="6"/>
        <v>7121.775479625002</v>
      </c>
      <c r="I74" s="154">
        <v>9252.610703128801</v>
      </c>
      <c r="J74" s="154">
        <v>0</v>
      </c>
      <c r="K74" s="155">
        <f t="shared" si="2"/>
        <v>9252.610703128801</v>
      </c>
      <c r="L74" s="156">
        <f t="shared" si="3"/>
        <v>62.39999999999998</v>
      </c>
    </row>
    <row r="75" spans="1:12" ht="18">
      <c r="A75" s="148" t="s">
        <v>614</v>
      </c>
      <c r="B75" s="166" t="s">
        <v>578</v>
      </c>
      <c r="C75" s="167" t="s">
        <v>615</v>
      </c>
      <c r="D75" s="167" t="s">
        <v>616</v>
      </c>
      <c r="E75" s="162" t="s">
        <v>25</v>
      </c>
      <c r="F75" s="163">
        <v>26379.213000000003</v>
      </c>
      <c r="G75" s="153">
        <f t="shared" si="0"/>
        <v>27698.173650000004</v>
      </c>
      <c r="H75" s="153">
        <f t="shared" si="6"/>
        <v>32974.01625</v>
      </c>
      <c r="I75" s="154">
        <v>42839.841912</v>
      </c>
      <c r="J75" s="154">
        <v>0</v>
      </c>
      <c r="K75" s="155">
        <f t="shared" si="2"/>
        <v>42839.841912</v>
      </c>
      <c r="L75" s="156">
        <f t="shared" si="3"/>
        <v>62.39999999999998</v>
      </c>
    </row>
    <row r="76" spans="1:12" ht="18">
      <c r="A76" s="148" t="s">
        <v>614</v>
      </c>
      <c r="B76" s="166" t="s">
        <v>580</v>
      </c>
      <c r="C76" s="167" t="s">
        <v>617</v>
      </c>
      <c r="D76" s="167" t="s">
        <v>616</v>
      </c>
      <c r="E76" s="162" t="s">
        <v>25</v>
      </c>
      <c r="F76" s="163">
        <v>32897.262</v>
      </c>
      <c r="G76" s="153">
        <f t="shared" si="0"/>
        <v>34542.125100000005</v>
      </c>
      <c r="H76" s="153">
        <f t="shared" si="6"/>
        <v>41121.5775</v>
      </c>
      <c r="I76" s="154">
        <v>53425.153487999996</v>
      </c>
      <c r="J76" s="154">
        <v>0</v>
      </c>
      <c r="K76" s="155">
        <f t="shared" si="2"/>
        <v>53425.153487999996</v>
      </c>
      <c r="L76" s="156">
        <f t="shared" si="3"/>
        <v>62.39999999999998</v>
      </c>
    </row>
    <row r="77" spans="1:12" ht="18">
      <c r="A77" s="148" t="s">
        <v>614</v>
      </c>
      <c r="B77" s="166" t="s">
        <v>231</v>
      </c>
      <c r="C77" s="167" t="s">
        <v>618</v>
      </c>
      <c r="D77" s="167" t="s">
        <v>616</v>
      </c>
      <c r="E77" s="162" t="s">
        <v>25</v>
      </c>
      <c r="F77" s="163">
        <v>14427.744000000002</v>
      </c>
      <c r="G77" s="153">
        <f t="shared" si="0"/>
        <v>15149.131200000003</v>
      </c>
      <c r="H77" s="153">
        <f t="shared" si="6"/>
        <v>18034.680000000004</v>
      </c>
      <c r="I77" s="154">
        <v>23430.656256000002</v>
      </c>
      <c r="J77" s="154">
        <v>0</v>
      </c>
      <c r="K77" s="155">
        <f t="shared" si="2"/>
        <v>23430.656256000002</v>
      </c>
      <c r="L77" s="156">
        <f t="shared" si="3"/>
        <v>62.39999999999998</v>
      </c>
    </row>
    <row r="78" spans="1:12" ht="18">
      <c r="A78" s="148" t="s">
        <v>614</v>
      </c>
      <c r="B78" s="166" t="s">
        <v>619</v>
      </c>
      <c r="C78" s="167" t="s">
        <v>620</v>
      </c>
      <c r="D78" s="167" t="s">
        <v>616</v>
      </c>
      <c r="E78" s="162" t="s">
        <v>25</v>
      </c>
      <c r="F78" s="163">
        <v>12338.014500000001</v>
      </c>
      <c r="G78" s="153">
        <f t="shared" si="0"/>
        <v>12954.915225000002</v>
      </c>
      <c r="H78" s="153">
        <f t="shared" si="6"/>
        <v>15422.518125000002</v>
      </c>
      <c r="I78" s="154">
        <v>20036.935548</v>
      </c>
      <c r="J78" s="154">
        <v>0</v>
      </c>
      <c r="K78" s="155">
        <f t="shared" si="2"/>
        <v>20036.935548</v>
      </c>
      <c r="L78" s="156">
        <f t="shared" si="3"/>
        <v>62.39999999999998</v>
      </c>
    </row>
    <row r="79" spans="1:12" ht="18">
      <c r="A79" s="148" t="s">
        <v>614</v>
      </c>
      <c r="B79" s="166" t="s">
        <v>619</v>
      </c>
      <c r="C79" s="167" t="s">
        <v>621</v>
      </c>
      <c r="D79" s="167" t="s">
        <v>616</v>
      </c>
      <c r="E79" s="162" t="s">
        <v>25</v>
      </c>
      <c r="F79" s="163">
        <v>12338.014500000001</v>
      </c>
      <c r="G79" s="153">
        <f t="shared" si="0"/>
        <v>12954.915225000002</v>
      </c>
      <c r="H79" s="153">
        <f t="shared" si="6"/>
        <v>15422.518125000002</v>
      </c>
      <c r="I79" s="154">
        <v>20036.935548</v>
      </c>
      <c r="J79" s="154">
        <v>0</v>
      </c>
      <c r="K79" s="155">
        <f t="shared" si="2"/>
        <v>20036.935548</v>
      </c>
      <c r="L79" s="156">
        <f t="shared" si="3"/>
        <v>62.39999999999998</v>
      </c>
    </row>
    <row r="80" spans="1:12" ht="18">
      <c r="A80" s="168" t="s">
        <v>622</v>
      </c>
      <c r="B80" s="169" t="s">
        <v>623</v>
      </c>
      <c r="C80" s="170" t="s">
        <v>624</v>
      </c>
      <c r="D80" s="170" t="s">
        <v>616</v>
      </c>
      <c r="E80" s="171" t="s">
        <v>25</v>
      </c>
      <c r="F80" s="172">
        <v>36318.015</v>
      </c>
      <c r="G80" s="153">
        <f t="shared" si="0"/>
        <v>38133.91575</v>
      </c>
      <c r="H80" s="153">
        <f t="shared" si="6"/>
        <v>45397.51875</v>
      </c>
      <c r="I80" s="173">
        <v>58980.45636</v>
      </c>
      <c r="J80" s="154">
        <v>0</v>
      </c>
      <c r="K80" s="155">
        <f t="shared" si="2"/>
        <v>58980.45636</v>
      </c>
      <c r="L80" s="156">
        <f t="shared" si="3"/>
        <v>62.39999999999998</v>
      </c>
    </row>
    <row r="81" spans="1:12" ht="18">
      <c r="A81" s="168" t="s">
        <v>622</v>
      </c>
      <c r="B81" s="169" t="s">
        <v>598</v>
      </c>
      <c r="C81" s="170" t="s">
        <v>625</v>
      </c>
      <c r="D81" s="170" t="s">
        <v>616</v>
      </c>
      <c r="E81" s="171" t="s">
        <v>25</v>
      </c>
      <c r="F81" s="172">
        <v>39705.888000000006</v>
      </c>
      <c r="G81" s="153">
        <f t="shared" si="0"/>
        <v>41691.182400000005</v>
      </c>
      <c r="H81" s="153">
        <f t="shared" si="6"/>
        <v>49632.36000000001</v>
      </c>
      <c r="I81" s="173">
        <v>64482.362112</v>
      </c>
      <c r="J81" s="154">
        <v>0</v>
      </c>
      <c r="K81" s="155">
        <f t="shared" si="2"/>
        <v>64482.362112</v>
      </c>
      <c r="L81" s="156">
        <f t="shared" si="3"/>
        <v>62.39999999999998</v>
      </c>
    </row>
    <row r="82" spans="1:12" ht="18">
      <c r="A82" s="168" t="s">
        <v>622</v>
      </c>
      <c r="B82" s="169" t="s">
        <v>626</v>
      </c>
      <c r="C82" s="170" t="s">
        <v>627</v>
      </c>
      <c r="D82" s="170" t="s">
        <v>616</v>
      </c>
      <c r="E82" s="171" t="s">
        <v>25</v>
      </c>
      <c r="F82" s="172">
        <v>50561.63100000001</v>
      </c>
      <c r="G82" s="153">
        <f t="shared" si="0"/>
        <v>53089.71255000001</v>
      </c>
      <c r="H82" s="153">
        <f t="shared" si="6"/>
        <v>63202.03875000001</v>
      </c>
      <c r="I82" s="173">
        <v>82112.088744</v>
      </c>
      <c r="J82" s="154">
        <v>0</v>
      </c>
      <c r="K82" s="155">
        <f t="shared" si="2"/>
        <v>82112.088744</v>
      </c>
      <c r="L82" s="156">
        <f t="shared" si="3"/>
        <v>62.39999999999998</v>
      </c>
    </row>
    <row r="83" spans="1:12" ht="18">
      <c r="A83" s="168" t="s">
        <v>622</v>
      </c>
      <c r="B83" s="169" t="s">
        <v>231</v>
      </c>
      <c r="C83" s="170" t="s">
        <v>628</v>
      </c>
      <c r="D83" s="170" t="s">
        <v>616</v>
      </c>
      <c r="E83" s="171" t="s">
        <v>25</v>
      </c>
      <c r="F83" s="172">
        <v>15389.073</v>
      </c>
      <c r="G83" s="153">
        <f t="shared" si="0"/>
        <v>16158.526650000002</v>
      </c>
      <c r="H83" s="153">
        <f t="shared" si="6"/>
        <v>19236.34125</v>
      </c>
      <c r="I83" s="173">
        <v>24991.854551999997</v>
      </c>
      <c r="J83" s="154">
        <v>0</v>
      </c>
      <c r="K83" s="155">
        <f t="shared" si="2"/>
        <v>24991.854551999997</v>
      </c>
      <c r="L83" s="156">
        <f t="shared" si="3"/>
        <v>62.39999999999998</v>
      </c>
    </row>
    <row r="84" spans="1:12" s="179" customFormat="1" ht="16.5">
      <c r="A84" s="174" t="s">
        <v>629</v>
      </c>
      <c r="B84" s="175" t="s">
        <v>630</v>
      </c>
      <c r="C84" s="176" t="s">
        <v>631</v>
      </c>
      <c r="D84" s="170" t="s">
        <v>616</v>
      </c>
      <c r="E84" s="171" t="s">
        <v>25</v>
      </c>
      <c r="F84" s="177">
        <v>8990</v>
      </c>
      <c r="G84" s="178">
        <f t="shared" si="0"/>
        <v>9439.5</v>
      </c>
      <c r="H84" s="176" t="s">
        <v>632</v>
      </c>
      <c r="I84" s="174"/>
      <c r="J84" s="174"/>
      <c r="K84" s="174"/>
      <c r="L84" s="174"/>
    </row>
    <row r="85" spans="1:12" s="179" customFormat="1" ht="16.5">
      <c r="A85" s="174" t="s">
        <v>629</v>
      </c>
      <c r="B85" s="175" t="s">
        <v>633</v>
      </c>
      <c r="C85" s="176" t="s">
        <v>634</v>
      </c>
      <c r="D85" s="170" t="s">
        <v>616</v>
      </c>
      <c r="E85" s="171" t="s">
        <v>25</v>
      </c>
      <c r="F85" s="177">
        <v>10999</v>
      </c>
      <c r="G85" s="178">
        <f t="shared" si="0"/>
        <v>11548.95</v>
      </c>
      <c r="H85" s="176" t="s">
        <v>632</v>
      </c>
      <c r="I85" s="174"/>
      <c r="J85" s="174"/>
      <c r="K85" s="174"/>
      <c r="L85" s="174"/>
    </row>
    <row r="87" ht="14.25">
      <c r="J87" s="180"/>
    </row>
    <row r="90" spans="1:256" s="185" customFormat="1" ht="26.25" customHeight="1">
      <c r="A90" s="181"/>
      <c r="B90" s="182" t="s">
        <v>635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81"/>
      <c r="M90" s="183"/>
      <c r="N90" s="183"/>
      <c r="O90" s="184"/>
      <c r="IQ90"/>
      <c r="IR90"/>
      <c r="IS90"/>
      <c r="IT90"/>
      <c r="IU90"/>
      <c r="IV90"/>
    </row>
  </sheetData>
  <sheetProtection password="CE2A" sheet="1"/>
  <mergeCells count="7">
    <mergeCell ref="D1:I2"/>
    <mergeCell ref="E3:I3"/>
    <mergeCell ref="E4:I4"/>
    <mergeCell ref="E5:I5"/>
    <mergeCell ref="A6:L7"/>
    <mergeCell ref="A8:L8"/>
    <mergeCell ref="B90:K90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scale="7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="65" zoomScaleNormal="65" workbookViewId="0" topLeftCell="A1">
      <selection activeCell="A10" sqref="A10"/>
    </sheetView>
  </sheetViews>
  <sheetFormatPr defaultColWidth="9.140625" defaultRowHeight="12.75"/>
  <cols>
    <col min="1" max="1" width="15.28125" style="185" customWidth="1"/>
    <col min="2" max="2" width="35.28125" style="185" customWidth="1"/>
    <col min="3" max="3" width="14.421875" style="185" customWidth="1"/>
    <col min="4" max="4" width="18.28125" style="185" customWidth="1"/>
    <col min="5" max="5" width="16.7109375" style="185" customWidth="1"/>
    <col min="6" max="6" width="18.28125" style="186" customWidth="1"/>
    <col min="7" max="9" width="18.28125" style="185" customWidth="1"/>
    <col min="10" max="10" width="12.28125" style="185" customWidth="1"/>
    <col min="11" max="11" width="19.140625" style="185" customWidth="1"/>
    <col min="12" max="15" width="15.140625" style="185" customWidth="1"/>
    <col min="16" max="16" width="15.421875" style="185" customWidth="1"/>
    <col min="17" max="17" width="9.8515625" style="185" customWidth="1"/>
    <col min="18" max="18" width="19.00390625" style="183" customWidth="1"/>
    <col min="19" max="19" width="22.7109375" style="183" customWidth="1"/>
    <col min="20" max="20" width="8.7109375" style="184" customWidth="1"/>
    <col min="21" max="255" width="8.7109375" style="185" customWidth="1"/>
    <col min="256" max="16384" width="11.57421875" style="0" customWidth="1"/>
  </cols>
  <sheetData>
    <row r="1" spans="1:20" s="185" customFormat="1" ht="12.75" customHeight="1">
      <c r="A1" s="141"/>
      <c r="B1" s="141"/>
      <c r="C1" s="141"/>
      <c r="D1" s="187" t="s">
        <v>497</v>
      </c>
      <c r="E1" s="187"/>
      <c r="F1" s="187"/>
      <c r="G1" s="187"/>
      <c r="H1" s="187"/>
      <c r="I1" s="187"/>
      <c r="J1" s="187"/>
      <c r="K1" s="141"/>
      <c r="L1" s="141"/>
      <c r="M1" s="141"/>
      <c r="N1" s="141"/>
      <c r="O1" s="141"/>
      <c r="T1" s="184"/>
    </row>
    <row r="2" spans="1:20" s="185" customFormat="1" ht="12.75" customHeight="1">
      <c r="A2" s="141"/>
      <c r="B2" s="141"/>
      <c r="C2" s="141"/>
      <c r="D2" s="187"/>
      <c r="E2" s="187"/>
      <c r="F2" s="187"/>
      <c r="G2" s="187"/>
      <c r="H2" s="187"/>
      <c r="I2" s="187"/>
      <c r="J2" s="187"/>
      <c r="K2" s="141"/>
      <c r="L2" s="141"/>
      <c r="M2" s="141"/>
      <c r="N2" s="141"/>
      <c r="O2" s="141"/>
      <c r="T2" s="184"/>
    </row>
    <row r="3" spans="1:20" s="185" customFormat="1" ht="12.75" customHeight="1">
      <c r="A3" s="141"/>
      <c r="B3" s="141"/>
      <c r="C3" s="141"/>
      <c r="D3" s="143" t="s">
        <v>498</v>
      </c>
      <c r="E3" s="143" t="e">
        <f>#REF!</f>
        <v>#REF!</v>
      </c>
      <c r="F3" s="143"/>
      <c r="G3" s="143"/>
      <c r="H3" s="143"/>
      <c r="I3" s="143"/>
      <c r="J3" s="143"/>
      <c r="K3" s="141"/>
      <c r="L3" s="141"/>
      <c r="M3" s="141"/>
      <c r="N3" s="141"/>
      <c r="O3" s="141"/>
      <c r="T3" s="184"/>
    </row>
    <row r="4" spans="1:20" s="185" customFormat="1" ht="12.75" customHeight="1">
      <c r="A4" s="141"/>
      <c r="B4" s="141"/>
      <c r="C4" s="141"/>
      <c r="D4" s="143" t="s">
        <v>499</v>
      </c>
      <c r="E4" s="143" t="e">
        <f>#REF!</f>
        <v>#REF!</v>
      </c>
      <c r="F4" s="143"/>
      <c r="G4" s="143"/>
      <c r="H4" s="143"/>
      <c r="I4" s="143"/>
      <c r="J4" s="143"/>
      <c r="K4" s="141"/>
      <c r="L4" s="141"/>
      <c r="M4" s="141"/>
      <c r="N4" s="141"/>
      <c r="O4" s="141"/>
      <c r="T4" s="184"/>
    </row>
    <row r="5" spans="1:20" s="185" customFormat="1" ht="12.75" customHeight="1">
      <c r="A5" s="141"/>
      <c r="B5" s="141"/>
      <c r="C5" s="141"/>
      <c r="D5" s="143" t="s">
        <v>500</v>
      </c>
      <c r="E5" s="143"/>
      <c r="F5" s="143"/>
      <c r="G5" s="143"/>
      <c r="H5" s="143"/>
      <c r="I5" s="143"/>
      <c r="J5" s="143"/>
      <c r="K5" s="141"/>
      <c r="L5" s="141"/>
      <c r="M5" s="141"/>
      <c r="N5" s="141"/>
      <c r="O5" s="141"/>
      <c r="T5" s="184"/>
    </row>
    <row r="6" spans="1:20" s="185" customFormat="1" ht="12.75" customHeight="1">
      <c r="A6" s="144" t="s">
        <v>636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1"/>
      <c r="N6" s="141"/>
      <c r="O6" s="141"/>
      <c r="T6" s="184"/>
    </row>
    <row r="7" spans="1:20" s="185" customFormat="1" ht="29.2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1"/>
      <c r="N7" s="141"/>
      <c r="O7" s="141"/>
      <c r="T7" s="184"/>
    </row>
    <row r="8" spans="1:12" s="1" customFormat="1" ht="39" customHeight="1">
      <c r="A8" s="145" t="s">
        <v>502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6" s="185" customFormat="1" ht="15" customHeight="1">
      <c r="A9" s="188" t="s">
        <v>637</v>
      </c>
      <c r="B9" s="188"/>
      <c r="C9" s="188"/>
      <c r="D9" s="188"/>
      <c r="E9" s="188"/>
      <c r="F9" s="122" t="s">
        <v>14</v>
      </c>
      <c r="G9" s="122" t="s">
        <v>15</v>
      </c>
      <c r="H9" s="147" t="s">
        <v>461</v>
      </c>
      <c r="I9" s="147" t="s">
        <v>462</v>
      </c>
      <c r="J9" s="147" t="s">
        <v>463</v>
      </c>
      <c r="K9" s="147" t="s">
        <v>464</v>
      </c>
      <c r="L9" s="147" t="s">
        <v>465</v>
      </c>
      <c r="P9" s="184"/>
    </row>
    <row r="10" spans="1:16" s="185" customFormat="1" ht="15.75" customHeight="1">
      <c r="A10" s="188"/>
      <c r="B10" s="188"/>
      <c r="C10" s="188"/>
      <c r="D10" s="188"/>
      <c r="E10" s="188" t="s">
        <v>638</v>
      </c>
      <c r="F10" s="122"/>
      <c r="G10" s="122"/>
      <c r="H10" s="122"/>
      <c r="I10" s="122"/>
      <c r="J10" s="122"/>
      <c r="K10" s="122"/>
      <c r="L10" s="122"/>
      <c r="M10" s="183"/>
      <c r="P10" s="184"/>
    </row>
    <row r="11" spans="1:16" s="185" customFormat="1" ht="27" customHeight="1">
      <c r="A11" s="188" t="s">
        <v>503</v>
      </c>
      <c r="B11" s="188" t="s">
        <v>7</v>
      </c>
      <c r="C11" s="188" t="s">
        <v>8</v>
      </c>
      <c r="D11" s="188" t="s">
        <v>9</v>
      </c>
      <c r="E11" s="188" t="s">
        <v>639</v>
      </c>
      <c r="F11" s="122"/>
      <c r="G11" s="122"/>
      <c r="H11" s="122"/>
      <c r="I11" s="122"/>
      <c r="J11" s="122"/>
      <c r="K11" s="122"/>
      <c r="L11" s="122"/>
      <c r="M11" s="183"/>
      <c r="P11" s="184"/>
    </row>
    <row r="12" spans="1:16" s="198" customFormat="1" ht="16.5" customHeight="1">
      <c r="A12" s="189" t="s">
        <v>135</v>
      </c>
      <c r="B12" s="190" t="s">
        <v>640</v>
      </c>
      <c r="C12" s="191" t="s">
        <v>137</v>
      </c>
      <c r="D12" s="191" t="s">
        <v>138</v>
      </c>
      <c r="E12" s="192" t="s">
        <v>25</v>
      </c>
      <c r="F12" s="193">
        <f>9353*1.05</f>
        <v>9820.65</v>
      </c>
      <c r="G12" s="194">
        <f aca="true" t="shared" si="0" ref="G12:G31">F12*1.05</f>
        <v>10311.6825</v>
      </c>
      <c r="H12" s="194">
        <f aca="true" t="shared" si="1" ref="H12:H31">F12*1.25</f>
        <v>12275.8125</v>
      </c>
      <c r="I12" s="195">
        <v>15900</v>
      </c>
      <c r="J12" s="196"/>
      <c r="K12" s="195"/>
      <c r="L12" s="197">
        <f aca="true" t="shared" si="2" ref="L12:L14">I12/F12*100-100</f>
        <v>61.903743642223276</v>
      </c>
      <c r="O12" s="199"/>
      <c r="P12" s="199"/>
    </row>
    <row r="13" spans="1:16" s="198" customFormat="1" ht="16.5" customHeight="1">
      <c r="A13" s="189" t="s">
        <v>135</v>
      </c>
      <c r="B13" s="200" t="s">
        <v>641</v>
      </c>
      <c r="C13" s="201" t="s">
        <v>139</v>
      </c>
      <c r="D13" s="201" t="s">
        <v>616</v>
      </c>
      <c r="E13" s="192" t="s">
        <v>25</v>
      </c>
      <c r="F13" s="193">
        <f>8765*1.05</f>
        <v>9203.25</v>
      </c>
      <c r="G13" s="194">
        <f t="shared" si="0"/>
        <v>9663.4125</v>
      </c>
      <c r="H13" s="194">
        <f t="shared" si="1"/>
        <v>11504.0625</v>
      </c>
      <c r="I13" s="195">
        <v>14900</v>
      </c>
      <c r="J13" s="196"/>
      <c r="K13" s="195"/>
      <c r="L13" s="197">
        <f t="shared" si="2"/>
        <v>61.89932904137126</v>
      </c>
      <c r="O13" s="199"/>
      <c r="P13" s="199"/>
    </row>
    <row r="14" spans="1:256" s="198" customFormat="1" ht="16.5" customHeight="1">
      <c r="A14" s="148" t="s">
        <v>135</v>
      </c>
      <c r="B14" s="202" t="s">
        <v>640</v>
      </c>
      <c r="C14" s="150" t="s">
        <v>642</v>
      </c>
      <c r="D14" s="161" t="s">
        <v>138</v>
      </c>
      <c r="E14" s="162" t="s">
        <v>25</v>
      </c>
      <c r="F14" s="163">
        <v>8765</v>
      </c>
      <c r="G14" s="165">
        <f t="shared" si="0"/>
        <v>9203.25</v>
      </c>
      <c r="H14" s="165">
        <f t="shared" si="1"/>
        <v>10956.25</v>
      </c>
      <c r="I14" s="155">
        <v>14900</v>
      </c>
      <c r="J14" s="154"/>
      <c r="K14" s="155"/>
      <c r="L14" s="156">
        <f t="shared" si="2"/>
        <v>69.99429549343981</v>
      </c>
      <c r="R14" s="203"/>
      <c r="S14" s="203"/>
      <c r="T14" s="204"/>
      <c r="IV14" s="180"/>
    </row>
    <row r="15" spans="1:16" s="205" customFormat="1" ht="16.5" customHeight="1">
      <c r="A15" s="148" t="s">
        <v>135</v>
      </c>
      <c r="B15" s="202" t="s">
        <v>72</v>
      </c>
      <c r="C15" s="150" t="s">
        <v>643</v>
      </c>
      <c r="D15" s="150" t="s">
        <v>644</v>
      </c>
      <c r="E15" s="162" t="s">
        <v>25</v>
      </c>
      <c r="F15" s="163">
        <v>12769.77</v>
      </c>
      <c r="G15" s="165">
        <f t="shared" si="0"/>
        <v>13408.258500000002</v>
      </c>
      <c r="H15" s="165">
        <f t="shared" si="1"/>
        <v>15962.212500000001</v>
      </c>
      <c r="I15" s="154">
        <v>22219.399799999996</v>
      </c>
      <c r="J15" s="154">
        <v>0</v>
      </c>
      <c r="K15" s="155">
        <f aca="true" t="shared" si="3" ref="K15:K31">I15-(I15*J15/100)</f>
        <v>22219.399799999996</v>
      </c>
      <c r="L15" s="156">
        <f aca="true" t="shared" si="4" ref="L15:L31">K15/F15*100-100</f>
        <v>73.99999999999994</v>
      </c>
      <c r="O15" s="206"/>
      <c r="P15" s="206"/>
    </row>
    <row r="16" spans="1:16" s="205" customFormat="1" ht="16.5" customHeight="1">
      <c r="A16" s="148" t="s">
        <v>135</v>
      </c>
      <c r="B16" s="202" t="s">
        <v>640</v>
      </c>
      <c r="C16" s="150" t="s">
        <v>645</v>
      </c>
      <c r="D16" s="150" t="s">
        <v>138</v>
      </c>
      <c r="E16" s="162" t="s">
        <v>25</v>
      </c>
      <c r="F16" s="163">
        <v>11656.371000000003</v>
      </c>
      <c r="G16" s="165">
        <f t="shared" si="0"/>
        <v>12239.189550000003</v>
      </c>
      <c r="H16" s="165">
        <f t="shared" si="1"/>
        <v>14570.463750000003</v>
      </c>
      <c r="I16" s="154">
        <v>20282.085540000007</v>
      </c>
      <c r="J16" s="154">
        <v>0</v>
      </c>
      <c r="K16" s="155">
        <f t="shared" si="3"/>
        <v>20282.085540000007</v>
      </c>
      <c r="L16" s="156">
        <f t="shared" si="4"/>
        <v>74.00000000000003</v>
      </c>
      <c r="O16" s="206"/>
      <c r="P16" s="206"/>
    </row>
    <row r="17" spans="1:16" s="205" customFormat="1" ht="16.5" customHeight="1">
      <c r="A17" s="148" t="s">
        <v>135</v>
      </c>
      <c r="B17" s="202" t="s">
        <v>640</v>
      </c>
      <c r="C17" s="150" t="s">
        <v>646</v>
      </c>
      <c r="D17" s="150" t="s">
        <v>616</v>
      </c>
      <c r="E17" s="162" t="s">
        <v>25</v>
      </c>
      <c r="F17" s="163">
        <v>10702.645500000002</v>
      </c>
      <c r="G17" s="165">
        <f t="shared" si="0"/>
        <v>11237.777775000002</v>
      </c>
      <c r="H17" s="165">
        <f t="shared" si="1"/>
        <v>13378.306875000002</v>
      </c>
      <c r="I17" s="154">
        <v>18622.603170000002</v>
      </c>
      <c r="J17" s="154">
        <v>0</v>
      </c>
      <c r="K17" s="155">
        <f t="shared" si="3"/>
        <v>18622.603170000002</v>
      </c>
      <c r="L17" s="156">
        <f t="shared" si="4"/>
        <v>73.99999999999997</v>
      </c>
      <c r="O17" s="206"/>
      <c r="P17" s="206"/>
    </row>
    <row r="18" spans="1:16" s="205" customFormat="1" ht="16.5" customHeight="1">
      <c r="A18" s="148" t="s">
        <v>135</v>
      </c>
      <c r="B18" s="202" t="s">
        <v>640</v>
      </c>
      <c r="C18" s="150" t="s">
        <v>647</v>
      </c>
      <c r="D18" s="150" t="s">
        <v>648</v>
      </c>
      <c r="E18" s="162" t="s">
        <v>25</v>
      </c>
      <c r="F18" s="163">
        <v>15789.181500000002</v>
      </c>
      <c r="G18" s="165">
        <f t="shared" si="0"/>
        <v>16578.640575000005</v>
      </c>
      <c r="H18" s="165">
        <f t="shared" si="1"/>
        <v>19736.476875000004</v>
      </c>
      <c r="I18" s="154">
        <v>27473.17581</v>
      </c>
      <c r="J18" s="154">
        <v>0</v>
      </c>
      <c r="K18" s="155">
        <f t="shared" si="3"/>
        <v>27473.17581</v>
      </c>
      <c r="L18" s="156">
        <f t="shared" si="4"/>
        <v>73.99999999999997</v>
      </c>
      <c r="O18" s="206"/>
      <c r="P18" s="206"/>
    </row>
    <row r="19" spans="1:16" s="205" customFormat="1" ht="16.5" customHeight="1">
      <c r="A19" s="148" t="s">
        <v>135</v>
      </c>
      <c r="B19" s="202" t="s">
        <v>640</v>
      </c>
      <c r="C19" s="150" t="s">
        <v>649</v>
      </c>
      <c r="D19" s="150" t="s">
        <v>650</v>
      </c>
      <c r="E19" s="162" t="s">
        <v>25</v>
      </c>
      <c r="F19" s="163">
        <v>15789.181500000002</v>
      </c>
      <c r="G19" s="165">
        <f t="shared" si="0"/>
        <v>16578.640575000005</v>
      </c>
      <c r="H19" s="165">
        <f t="shared" si="1"/>
        <v>19736.476875000004</v>
      </c>
      <c r="I19" s="154">
        <v>27473.17581</v>
      </c>
      <c r="J19" s="154">
        <v>0</v>
      </c>
      <c r="K19" s="155">
        <f t="shared" si="3"/>
        <v>27473.17581</v>
      </c>
      <c r="L19" s="156">
        <f t="shared" si="4"/>
        <v>73.99999999999997</v>
      </c>
      <c r="O19" s="206"/>
      <c r="P19" s="206"/>
    </row>
    <row r="20" spans="1:16" s="205" customFormat="1" ht="16.5" customHeight="1">
      <c r="A20" s="148" t="s">
        <v>135</v>
      </c>
      <c r="B20" s="202" t="s">
        <v>651</v>
      </c>
      <c r="C20" s="150" t="s">
        <v>652</v>
      </c>
      <c r="D20" s="150" t="s">
        <v>653</v>
      </c>
      <c r="E20" s="162" t="s">
        <v>25</v>
      </c>
      <c r="F20" s="163">
        <v>13405.587000000001</v>
      </c>
      <c r="G20" s="165">
        <f t="shared" si="0"/>
        <v>14075.866350000002</v>
      </c>
      <c r="H20" s="165">
        <f t="shared" si="1"/>
        <v>16756.983750000003</v>
      </c>
      <c r="I20" s="154">
        <v>23325.721380000003</v>
      </c>
      <c r="J20" s="154">
        <v>0</v>
      </c>
      <c r="K20" s="155">
        <f t="shared" si="3"/>
        <v>23325.721380000003</v>
      </c>
      <c r="L20" s="156">
        <f t="shared" si="4"/>
        <v>74</v>
      </c>
      <c r="O20" s="206"/>
      <c r="P20" s="206"/>
    </row>
    <row r="21" spans="1:16" s="205" customFormat="1" ht="16.5" customHeight="1">
      <c r="A21" s="148" t="s">
        <v>135</v>
      </c>
      <c r="B21" s="202" t="s">
        <v>654</v>
      </c>
      <c r="C21" s="150" t="s">
        <v>655</v>
      </c>
      <c r="D21" s="150" t="s">
        <v>616</v>
      </c>
      <c r="E21" s="162" t="s">
        <v>25</v>
      </c>
      <c r="F21" s="163">
        <v>8319.051000000001</v>
      </c>
      <c r="G21" s="165">
        <f t="shared" si="0"/>
        <v>8735.003550000001</v>
      </c>
      <c r="H21" s="165">
        <f t="shared" si="1"/>
        <v>10398.813750000001</v>
      </c>
      <c r="I21" s="154">
        <v>14475.148740000002</v>
      </c>
      <c r="J21" s="154">
        <v>0</v>
      </c>
      <c r="K21" s="155">
        <f t="shared" si="3"/>
        <v>14475.148740000002</v>
      </c>
      <c r="L21" s="156">
        <f t="shared" si="4"/>
        <v>74</v>
      </c>
      <c r="O21" s="206"/>
      <c r="P21" s="206"/>
    </row>
    <row r="22" spans="1:16" s="205" customFormat="1" ht="16.5" customHeight="1">
      <c r="A22" s="148" t="s">
        <v>135</v>
      </c>
      <c r="B22" s="202" t="s">
        <v>654</v>
      </c>
      <c r="C22" s="150" t="s">
        <v>656</v>
      </c>
      <c r="D22" s="150" t="s">
        <v>648</v>
      </c>
      <c r="E22" s="162" t="s">
        <v>25</v>
      </c>
      <c r="F22" s="163">
        <v>11339.901</v>
      </c>
      <c r="G22" s="165">
        <f t="shared" si="0"/>
        <v>11906.896050000001</v>
      </c>
      <c r="H22" s="165">
        <f t="shared" si="1"/>
        <v>14174.87625</v>
      </c>
      <c r="I22" s="154">
        <v>19731.42774</v>
      </c>
      <c r="J22" s="154">
        <v>0</v>
      </c>
      <c r="K22" s="155">
        <f t="shared" si="3"/>
        <v>19731.42774</v>
      </c>
      <c r="L22" s="156">
        <f t="shared" si="4"/>
        <v>74</v>
      </c>
      <c r="O22" s="206"/>
      <c r="P22" s="206"/>
    </row>
    <row r="23" spans="1:16" s="205" customFormat="1" ht="16.5" customHeight="1">
      <c r="A23" s="148" t="s">
        <v>135</v>
      </c>
      <c r="B23" s="202" t="s">
        <v>657</v>
      </c>
      <c r="C23" s="150" t="s">
        <v>658</v>
      </c>
      <c r="D23" s="150" t="s">
        <v>616</v>
      </c>
      <c r="E23" s="162" t="s">
        <v>25</v>
      </c>
      <c r="F23" s="163">
        <v>8319.051000000001</v>
      </c>
      <c r="G23" s="165">
        <f t="shared" si="0"/>
        <v>8735.003550000001</v>
      </c>
      <c r="H23" s="165">
        <f t="shared" si="1"/>
        <v>10398.813750000001</v>
      </c>
      <c r="I23" s="154">
        <v>14475.148740000002</v>
      </c>
      <c r="J23" s="154">
        <v>0</v>
      </c>
      <c r="K23" s="155">
        <f t="shared" si="3"/>
        <v>14475.148740000002</v>
      </c>
      <c r="L23" s="156">
        <f t="shared" si="4"/>
        <v>74</v>
      </c>
      <c r="O23" s="206"/>
      <c r="P23" s="206"/>
    </row>
    <row r="24" spans="1:16" s="205" customFormat="1" ht="16.5" customHeight="1">
      <c r="A24" s="148" t="s">
        <v>135</v>
      </c>
      <c r="B24" s="202" t="s">
        <v>657</v>
      </c>
      <c r="C24" s="150" t="s">
        <v>659</v>
      </c>
      <c r="D24" s="150" t="s">
        <v>648</v>
      </c>
      <c r="E24" s="162" t="s">
        <v>25</v>
      </c>
      <c r="F24" s="163">
        <v>11339.901</v>
      </c>
      <c r="G24" s="165">
        <f t="shared" si="0"/>
        <v>11906.896050000001</v>
      </c>
      <c r="H24" s="165">
        <f t="shared" si="1"/>
        <v>14174.87625</v>
      </c>
      <c r="I24" s="154">
        <v>19731.42774</v>
      </c>
      <c r="J24" s="154">
        <v>0</v>
      </c>
      <c r="K24" s="155">
        <f t="shared" si="3"/>
        <v>19731.42774</v>
      </c>
      <c r="L24" s="156">
        <f t="shared" si="4"/>
        <v>74</v>
      </c>
      <c r="O24" s="206"/>
      <c r="P24" s="206"/>
    </row>
    <row r="25" spans="1:16" s="205" customFormat="1" ht="16.5" customHeight="1">
      <c r="A25" s="148" t="s">
        <v>135</v>
      </c>
      <c r="B25" s="202" t="s">
        <v>640</v>
      </c>
      <c r="C25" s="150" t="s">
        <v>660</v>
      </c>
      <c r="D25" s="150" t="s">
        <v>648</v>
      </c>
      <c r="E25" s="162" t="s">
        <v>25</v>
      </c>
      <c r="F25" s="163">
        <v>33435.261</v>
      </c>
      <c r="G25" s="165">
        <f t="shared" si="0"/>
        <v>35107.02405</v>
      </c>
      <c r="H25" s="165">
        <f t="shared" si="1"/>
        <v>41794.07625</v>
      </c>
      <c r="I25" s="154">
        <v>58177.354139999996</v>
      </c>
      <c r="J25" s="154">
        <v>0</v>
      </c>
      <c r="K25" s="155">
        <f t="shared" si="3"/>
        <v>58177.354139999996</v>
      </c>
      <c r="L25" s="156">
        <f t="shared" si="4"/>
        <v>74</v>
      </c>
      <c r="O25" s="206"/>
      <c r="P25" s="206"/>
    </row>
    <row r="26" spans="1:16" s="205" customFormat="1" ht="16.5" customHeight="1">
      <c r="A26" s="148" t="s">
        <v>135</v>
      </c>
      <c r="B26" s="202" t="s">
        <v>640</v>
      </c>
      <c r="C26" s="150" t="s">
        <v>661</v>
      </c>
      <c r="D26" s="150" t="s">
        <v>650</v>
      </c>
      <c r="E26" s="162" t="s">
        <v>25</v>
      </c>
      <c r="F26" s="163">
        <v>33435.261</v>
      </c>
      <c r="G26" s="165">
        <f t="shared" si="0"/>
        <v>35107.02405</v>
      </c>
      <c r="H26" s="165">
        <f t="shared" si="1"/>
        <v>41794.07625</v>
      </c>
      <c r="I26" s="154">
        <v>58177.354139999996</v>
      </c>
      <c r="J26" s="154">
        <v>0</v>
      </c>
      <c r="K26" s="155">
        <f t="shared" si="3"/>
        <v>58177.354139999996</v>
      </c>
      <c r="L26" s="156">
        <f t="shared" si="4"/>
        <v>74</v>
      </c>
      <c r="O26" s="206"/>
      <c r="P26" s="206"/>
    </row>
    <row r="27" spans="1:16" s="205" customFormat="1" ht="16.5" customHeight="1">
      <c r="A27" s="148" t="s">
        <v>135</v>
      </c>
      <c r="B27" s="207" t="s">
        <v>662</v>
      </c>
      <c r="C27" s="167" t="s">
        <v>663</v>
      </c>
      <c r="D27" s="167" t="s">
        <v>616</v>
      </c>
      <c r="E27" s="162" t="s">
        <v>25</v>
      </c>
      <c r="F27" s="163">
        <v>10147.384500000002</v>
      </c>
      <c r="G27" s="165">
        <f t="shared" si="0"/>
        <v>10654.753725000002</v>
      </c>
      <c r="H27" s="165">
        <f t="shared" si="1"/>
        <v>12684.230625000002</v>
      </c>
      <c r="I27" s="154">
        <v>17656.449030000003</v>
      </c>
      <c r="J27" s="154">
        <v>0</v>
      </c>
      <c r="K27" s="155">
        <f t="shared" si="3"/>
        <v>17656.449030000003</v>
      </c>
      <c r="L27" s="156">
        <f t="shared" si="4"/>
        <v>74</v>
      </c>
      <c r="O27" s="206"/>
      <c r="P27" s="206"/>
    </row>
    <row r="28" spans="1:16" s="205" customFormat="1" ht="16.5" customHeight="1">
      <c r="A28" s="148" t="s">
        <v>135</v>
      </c>
      <c r="B28" s="208" t="s">
        <v>662</v>
      </c>
      <c r="C28" s="167" t="s">
        <v>664</v>
      </c>
      <c r="D28" s="167" t="s">
        <v>665</v>
      </c>
      <c r="E28" s="162" t="s">
        <v>25</v>
      </c>
      <c r="F28" s="163">
        <v>10147.384500000002</v>
      </c>
      <c r="G28" s="165">
        <f t="shared" si="0"/>
        <v>10654.753725000002</v>
      </c>
      <c r="H28" s="165">
        <f t="shared" si="1"/>
        <v>12684.230625000002</v>
      </c>
      <c r="I28" s="154">
        <v>17656.449030000003</v>
      </c>
      <c r="J28" s="154">
        <v>0</v>
      </c>
      <c r="K28" s="155">
        <f t="shared" si="3"/>
        <v>17656.449030000003</v>
      </c>
      <c r="L28" s="156">
        <f t="shared" si="4"/>
        <v>74</v>
      </c>
      <c r="O28" s="206"/>
      <c r="P28" s="206"/>
    </row>
    <row r="29" spans="1:16" s="205" customFormat="1" ht="16.5" customHeight="1">
      <c r="A29" s="148" t="s">
        <v>135</v>
      </c>
      <c r="B29" s="208" t="s">
        <v>641</v>
      </c>
      <c r="C29" s="167" t="s">
        <v>666</v>
      </c>
      <c r="D29" s="167" t="s">
        <v>648</v>
      </c>
      <c r="E29" s="162" t="s">
        <v>25</v>
      </c>
      <c r="F29" s="163">
        <v>12493.578000000001</v>
      </c>
      <c r="G29" s="165">
        <f t="shared" si="0"/>
        <v>13118.256900000002</v>
      </c>
      <c r="H29" s="165">
        <f t="shared" si="1"/>
        <v>15616.972500000002</v>
      </c>
      <c r="I29" s="154">
        <v>21738.82572</v>
      </c>
      <c r="J29" s="154">
        <v>0</v>
      </c>
      <c r="K29" s="155">
        <f t="shared" si="3"/>
        <v>21738.82572</v>
      </c>
      <c r="L29" s="156">
        <f t="shared" si="4"/>
        <v>73.99999999999997</v>
      </c>
      <c r="O29" s="206"/>
      <c r="P29" s="206"/>
    </row>
    <row r="30" spans="1:12" ht="16.5" customHeight="1">
      <c r="A30" s="148" t="s">
        <v>135</v>
      </c>
      <c r="B30" s="208" t="s">
        <v>641</v>
      </c>
      <c r="C30" s="167" t="s">
        <v>667</v>
      </c>
      <c r="D30" s="167" t="s">
        <v>650</v>
      </c>
      <c r="E30" s="162" t="s">
        <v>25</v>
      </c>
      <c r="F30" s="163">
        <v>12493.578000000001</v>
      </c>
      <c r="G30" s="165">
        <f t="shared" si="0"/>
        <v>13118.256900000002</v>
      </c>
      <c r="H30" s="165">
        <f t="shared" si="1"/>
        <v>15616.972500000002</v>
      </c>
      <c r="I30" s="154">
        <v>21738.82572</v>
      </c>
      <c r="J30" s="154">
        <v>0</v>
      </c>
      <c r="K30" s="155">
        <f t="shared" si="3"/>
        <v>21738.82572</v>
      </c>
      <c r="L30" s="156">
        <f t="shared" si="4"/>
        <v>73.99999999999997</v>
      </c>
    </row>
    <row r="31" spans="1:12" ht="16.5" customHeight="1">
      <c r="A31" s="148" t="s">
        <v>135</v>
      </c>
      <c r="B31" s="208" t="s">
        <v>641</v>
      </c>
      <c r="C31" s="167" t="s">
        <v>668</v>
      </c>
      <c r="D31" s="167" t="s">
        <v>653</v>
      </c>
      <c r="E31" s="162" t="s">
        <v>25</v>
      </c>
      <c r="F31" s="163">
        <v>9708.642000000002</v>
      </c>
      <c r="G31" s="165">
        <f t="shared" si="0"/>
        <v>10194.074100000002</v>
      </c>
      <c r="H31" s="165">
        <f t="shared" si="1"/>
        <v>12135.802500000002</v>
      </c>
      <c r="I31" s="154">
        <v>16893.037080000002</v>
      </c>
      <c r="J31" s="154">
        <v>0</v>
      </c>
      <c r="K31" s="155">
        <f t="shared" si="3"/>
        <v>16893.037080000002</v>
      </c>
      <c r="L31" s="156">
        <f t="shared" si="4"/>
        <v>74</v>
      </c>
    </row>
    <row r="32" spans="1:255" ht="14.25">
      <c r="A32"/>
      <c r="B32"/>
      <c r="C32"/>
      <c r="D32"/>
      <c r="E32"/>
      <c r="F32" s="140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4" spans="1:256" s="185" customFormat="1" ht="27" customHeight="1">
      <c r="A34" s="181"/>
      <c r="B34" s="182" t="s">
        <v>635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1"/>
      <c r="M34" s="183"/>
      <c r="N34" s="183"/>
      <c r="O34" s="184"/>
      <c r="IQ34"/>
      <c r="IR34"/>
      <c r="IS34"/>
      <c r="IT34"/>
      <c r="IU34"/>
      <c r="IV34"/>
    </row>
  </sheetData>
  <sheetProtection password="CE2A" sheet="1"/>
  <mergeCells count="14">
    <mergeCell ref="D1:J2"/>
    <mergeCell ref="E3:J3"/>
    <mergeCell ref="E4:J4"/>
    <mergeCell ref="E5:J5"/>
    <mergeCell ref="A6:L7"/>
    <mergeCell ref="A8:L8"/>
    <mergeCell ref="F9:F11"/>
    <mergeCell ref="G9:G11"/>
    <mergeCell ref="H9:H11"/>
    <mergeCell ref="I9:I11"/>
    <mergeCell ref="J9:J11"/>
    <mergeCell ref="K9:K11"/>
    <mergeCell ref="L9:L11"/>
    <mergeCell ref="B34:K34"/>
  </mergeCells>
  <printOptions/>
  <pageMargins left="0.39375" right="0.39375" top="0.6590277777777778" bottom="0.6590277777777778" header="0.39375" footer="0.39375"/>
  <pageSetup horizontalDpi="300" verticalDpi="300" orientation="landscape" paperSize="9" scale="7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/>
  <cp:lastPrinted>2016-06-21T07:25:43Z</cp:lastPrinted>
  <dcterms:created xsi:type="dcterms:W3CDTF">2016-06-21T07:20:06Z</dcterms:created>
  <dcterms:modified xsi:type="dcterms:W3CDTF">2018-08-31T11:14:31Z</dcterms:modified>
  <cp:category/>
  <cp:version/>
  <cp:contentType/>
  <cp:contentStatus/>
  <cp:revision>116</cp:revision>
</cp:coreProperties>
</file>