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0050" tabRatio="816" activeTab="0"/>
  </bookViews>
  <sheets>
    <sheet name="PO 62-2012" sheetId="1" r:id="rId1"/>
    <sheet name="Таблица соответствия размеров" sheetId="2" r:id="rId2"/>
  </sheets>
  <definedNames>
    <definedName name="всего_по_размерам">'PO 62-2012'!$P$8</definedName>
    <definedName name="Группировка">'PO 62-2012'!#REF!</definedName>
    <definedName name="Дата">'PO 62-2012'!$B$6</definedName>
    <definedName name="_xlnm.Print_Titles" localSheetId="0">'PO 62-2012'!$10:$11</definedName>
    <definedName name="Заголовок">'PO 62-2012'!$A$1</definedName>
    <definedName name="Склад">'PO 62-2012'!$H$6</definedName>
    <definedName name="Строка">'PO 62-2012'!#REF!</definedName>
    <definedName name="ТипЗаказа">'PO 62-2012'!$D$4</definedName>
    <definedName name="Шапка">'PO 62-2012'!$A$1:$W$11</definedName>
  </definedNames>
  <calcPr fullCalcOnLoad="1"/>
</workbook>
</file>

<file path=xl/sharedStrings.xml><?xml version="1.0" encoding="utf-8"?>
<sst xmlns="http://schemas.openxmlformats.org/spreadsheetml/2006/main" count="72" uniqueCount="70">
  <si>
    <t xml:space="preserve">Наименование дилера: </t>
  </si>
  <si>
    <t>Дата:</t>
  </si>
  <si>
    <t>Модель</t>
  </si>
  <si>
    <t>Размеры, США</t>
  </si>
  <si>
    <t xml:space="preserve">Всего по размерам: </t>
  </si>
  <si>
    <t xml:space="preserve">Всего % по размерам: </t>
  </si>
  <si>
    <t>Стоимость, $</t>
  </si>
  <si>
    <t xml:space="preserve"> - сумма добавки запредварительность заказа</t>
  </si>
  <si>
    <t xml:space="preserve"> - сумма добавки за объем заказа</t>
  </si>
  <si>
    <t>На складе</t>
  </si>
  <si>
    <t xml:space="preserve"> </t>
  </si>
  <si>
    <t>Город нахождения дилера:</t>
  </si>
  <si>
    <t xml:space="preserve">Тип заказа </t>
  </si>
  <si>
    <t xml:space="preserve">Базовая цена </t>
  </si>
  <si>
    <t>Всего заказ, пар</t>
  </si>
  <si>
    <t>Внимание дилерам!  Заполнять следует только желтые ячейки!</t>
  </si>
  <si>
    <t>Цена, $</t>
  </si>
  <si>
    <t>Заказ не готов к отправке !!!   Заполните общие параметры заказа - Наименование, Город, Тип заказа</t>
  </si>
  <si>
    <t>Заказ к отправке готов</t>
  </si>
  <si>
    <t>Всего к оплате:</t>
  </si>
  <si>
    <t>ВНИМАНИЕ!!! МОДЕЛИ, ВЫДЕЛЕННЫЕ ЦВЕТОМ УЧАВСТВУЮТ В АКЦИИ!!!</t>
  </si>
  <si>
    <t>12C</t>
  </si>
  <si>
    <t>13C</t>
  </si>
  <si>
    <t>Приложение к прайс-листу №1.</t>
  </si>
  <si>
    <t>Таблица соответствия размеров</t>
  </si>
  <si>
    <t>Длина стопы, см</t>
  </si>
  <si>
    <t>Размер, Россия</t>
  </si>
  <si>
    <t>Размер, США</t>
  </si>
  <si>
    <t>Грант на рекламу, $</t>
  </si>
  <si>
    <t>Сумма гранта на рекламу:</t>
  </si>
  <si>
    <r>
      <t xml:space="preserve">Вид
</t>
    </r>
    <r>
      <rPr>
        <b/>
        <sz val="7"/>
        <rFont val="Arial"/>
        <family val="2"/>
      </rPr>
      <t>(для просмотра изображения щелкните по картинке)</t>
    </r>
  </si>
  <si>
    <r>
      <t xml:space="preserve">Артикул
</t>
    </r>
    <r>
      <rPr>
        <b/>
        <sz val="6"/>
        <rFont val="Arial"/>
        <family val="2"/>
      </rPr>
      <t>(для просмотра изображения щелкните по артикулу)</t>
    </r>
  </si>
  <si>
    <t>Роликовые кроссовки и кеды HEELYS (ХИЛИС), США - дилерский заказ</t>
  </si>
  <si>
    <t>Предварительный заказ</t>
  </si>
  <si>
    <t>5 октября 2012 г.</t>
  </si>
  <si>
    <t>PO 62-2012</t>
  </si>
  <si>
    <t>Hx2 (двухколесные) кроссовки</t>
  </si>
  <si>
    <t>Blossom / Блоссом</t>
  </si>
  <si>
    <t>Bolt / Болт</t>
  </si>
  <si>
    <t>Dart / Дарт</t>
  </si>
  <si>
    <t>Prince / Принц</t>
  </si>
  <si>
    <t>Туфли</t>
  </si>
  <si>
    <t>Socialite / Сошилайт</t>
  </si>
  <si>
    <t>Продвинутые модели</t>
  </si>
  <si>
    <t>Chrome / Хром</t>
  </si>
  <si>
    <t>Coast / Кост</t>
  </si>
  <si>
    <t>Популярный стандарт</t>
  </si>
  <si>
    <t>Comet</t>
  </si>
  <si>
    <t>Dreamer / Дример</t>
  </si>
  <si>
    <t>Link / Линк</t>
  </si>
  <si>
    <t>Scream / Скрим</t>
  </si>
  <si>
    <t>Straight up / Страйт Ап</t>
  </si>
  <si>
    <t>Swift / Свифт</t>
  </si>
  <si>
    <t>Кеды</t>
  </si>
  <si>
    <t>No Bones Lo / Но Боунз Лоу</t>
  </si>
  <si>
    <t>Условные обозначения:</t>
  </si>
  <si>
    <t>предварительный заказ - контейнер на производстве</t>
  </si>
  <si>
    <t>промежуточный заказ - контейнер в пути</t>
  </si>
  <si>
    <t>Примечания:</t>
  </si>
  <si>
    <t>1. Экономический отдел убедительно просит дилеров Хилис руководствоваться данным графиком при планировании оплат во избежание задержек отгрузок.</t>
  </si>
  <si>
    <t xml:space="preserve">2. График обновляется по мере поступления уточняющей информации. Следите за изменениями. </t>
  </si>
  <si>
    <t xml:space="preserve">3. График оплаты контейнеров:  </t>
  </si>
  <si>
    <t>PO-62 - 10% по резервированию , 40% до выхода контейнера с завода (ориентировочно 10.10.2012), 50% до 25.11.2012 (предварительный заказ)</t>
  </si>
  <si>
    <t>ВНИМАНИЮ ДИЛЕРОВ!</t>
  </si>
  <si>
    <t>Каждый дилер получает дополнительную скидку в виде гранта на любую рекламу Хилис и своей торговой точки в своем регионе в размере:</t>
  </si>
  <si>
    <t>4 USD с каждой пары для предварительного заказа</t>
  </si>
  <si>
    <t>2 USD с каждой пары для промежуточного заказа</t>
  </si>
  <si>
    <t>Сумма гранта учитывается в USD и пересчитывается в рубли по курсу ЦБ РФ в тот момент, когда дилер решит воспользоваться грантом.</t>
  </si>
  <si>
    <t>(Рекламные акции и детали их оплаты федеральным дистрибьютором согласовываются дилерам с отделом маркетинга и финансовым отделом.)</t>
  </si>
  <si>
    <t>При заказе более 121 пары предоставляется скидка в размере 2 USD с каждой пары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</si>
</sst>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0_-;\-[$$-C09]* #,##0.00_-;_-[$$-C09]* &quot;-&quot;??_-;_-@_-"/>
    <numFmt numFmtId="165" formatCode="_-* #,##0.00[$р.-419]_-;\-* #,##0.00[$р.-419]_-;_-* &quot;-&quot;??[$р.-419]_-;_-@_-"/>
    <numFmt numFmtId="166" formatCode="[$-F800]dddd\,\ mmmm\ dd\,\ yyyy"/>
    <numFmt numFmtId="167" formatCode="[$-FC19]d\ mmmm\ yyyy\ &quot;г.&quot;"/>
    <numFmt numFmtId="168" formatCode="0.0"/>
  </numFmts>
  <fonts count="78"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i/>
      <sz val="16"/>
      <color indexed="9"/>
      <name val="Comic Sans MS"/>
      <family val="4"/>
    </font>
    <font>
      <u val="single"/>
      <sz val="7.5"/>
      <color indexed="12"/>
      <name val="Arial"/>
      <family val="2"/>
    </font>
    <font>
      <sz val="11"/>
      <name val="Calibri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sz val="15"/>
      <name val="Arial Cyr"/>
      <family val="0"/>
    </font>
    <font>
      <b/>
      <sz val="10"/>
      <color indexed="8"/>
      <name val="Arial Narrow"/>
      <family val="2"/>
    </font>
    <font>
      <b/>
      <sz val="13"/>
      <color indexed="8"/>
      <name val="Arial Narrow"/>
      <family val="2"/>
    </font>
    <font>
      <sz val="13"/>
      <name val="Arial Cyr"/>
      <family val="0"/>
    </font>
    <font>
      <sz val="10"/>
      <name val="Arial Cyr"/>
      <family val="0"/>
    </font>
    <font>
      <sz val="13"/>
      <name val="Arial Narrow"/>
      <family val="2"/>
    </font>
    <font>
      <sz val="13"/>
      <color indexed="8"/>
      <name val="Arial Narrow"/>
      <family val="2"/>
    </font>
    <font>
      <sz val="1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10"/>
      <name val="Arial"/>
      <family val="2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medium"/>
      <bottom/>
    </border>
    <border>
      <left/>
      <right style="medium"/>
      <top style="double"/>
      <bottom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5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9" fillId="0" borderId="0" xfId="0" applyFont="1" applyAlignment="1">
      <alignment horizontal="left" vertical="top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4" xfId="0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3" fontId="2" fillId="0" borderId="19" xfId="0" applyNumberFormat="1" applyFont="1" applyBorder="1" applyAlignment="1" applyProtection="1">
      <alignment horizontal="center"/>
      <protection/>
    </xf>
    <xf numFmtId="9" fontId="6" fillId="0" borderId="14" xfId="0" applyNumberFormat="1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left"/>
      <protection/>
    </xf>
    <xf numFmtId="4" fontId="5" fillId="0" borderId="15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left"/>
      <protection/>
    </xf>
    <xf numFmtId="1" fontId="3" fillId="0" borderId="12" xfId="0" applyNumberFormat="1" applyFont="1" applyFill="1" applyBorder="1" applyAlignment="1">
      <alignment horizontal="right" vertical="center" wrapText="1"/>
    </xf>
    <xf numFmtId="1" fontId="8" fillId="0" borderId="22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1" fontId="5" fillId="0" borderId="24" xfId="0" applyNumberFormat="1" applyFont="1" applyFill="1" applyBorder="1" applyAlignment="1">
      <alignment horizontal="center" vertical="top"/>
    </xf>
    <xf numFmtId="1" fontId="5" fillId="0" borderId="25" xfId="0" applyNumberFormat="1" applyFont="1" applyFill="1" applyBorder="1" applyAlignment="1">
      <alignment horizontal="center" vertical="top"/>
    </xf>
    <xf numFmtId="1" fontId="5" fillId="0" borderId="22" xfId="0" applyNumberFormat="1" applyFont="1" applyFill="1" applyBorder="1" applyAlignment="1">
      <alignment horizontal="center" vertical="top"/>
    </xf>
    <xf numFmtId="1" fontId="5" fillId="0" borderId="26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7" xfId="0" applyNumberFormat="1" applyFill="1" applyBorder="1" applyAlignment="1" applyProtection="1">
      <alignment horizontal="right"/>
      <protection/>
    </xf>
    <xf numFmtId="0" fontId="1" fillId="0" borderId="0" xfId="56">
      <alignment/>
      <protection/>
    </xf>
    <xf numFmtId="168" fontId="6" fillId="0" borderId="28" xfId="55" applyNumberFormat="1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15" fillId="0" borderId="0" xfId="56" applyFont="1" applyFill="1" applyBorder="1">
      <alignment/>
      <protection/>
    </xf>
    <xf numFmtId="0" fontId="0" fillId="0" borderId="0" xfId="55" applyFont="1" applyFill="1" applyBorder="1" applyAlignment="1">
      <alignment horizontal="right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4" fontId="0" fillId="33" borderId="27" xfId="0" applyNumberFormat="1" applyFill="1" applyBorder="1" applyAlignment="1" applyProtection="1">
      <alignment horizontal="right"/>
      <protection/>
    </xf>
    <xf numFmtId="4" fontId="69" fillId="33" borderId="15" xfId="0" applyNumberFormat="1" applyFont="1" applyFill="1" applyBorder="1" applyAlignment="1" applyProtection="1">
      <alignment horizontal="right"/>
      <protection/>
    </xf>
    <xf numFmtId="0" fontId="10" fillId="34" borderId="29" xfId="0" applyNumberFormat="1" applyFont="1" applyFill="1" applyBorder="1" applyAlignment="1" applyProtection="1">
      <alignment horizontal="center"/>
      <protection locked="0"/>
    </xf>
    <xf numFmtId="0" fontId="10" fillId="34" borderId="30" xfId="0" applyNumberFormat="1" applyFont="1" applyFill="1" applyBorder="1" applyAlignment="1" applyProtection="1">
      <alignment horizontal="center"/>
      <protection locked="0"/>
    </xf>
    <xf numFmtId="0" fontId="10" fillId="34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1" fillId="35" borderId="0" xfId="0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" fillId="34" borderId="33" xfId="0" applyFont="1" applyFill="1" applyBorder="1" applyAlignment="1" applyProtection="1">
      <alignment horizontal="center"/>
      <protection locked="0"/>
    </xf>
    <xf numFmtId="0" fontId="2" fillId="34" borderId="34" xfId="0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center"/>
      <protection locked="0"/>
    </xf>
    <xf numFmtId="166" fontId="5" fillId="0" borderId="36" xfId="0" applyNumberFormat="1" applyFont="1" applyBorder="1" applyAlignment="1">
      <alignment horizontal="left"/>
    </xf>
    <xf numFmtId="166" fontId="5" fillId="0" borderId="37" xfId="0" applyNumberFormat="1" applyFont="1" applyBorder="1" applyAlignment="1">
      <alignment horizontal="left"/>
    </xf>
    <xf numFmtId="166" fontId="5" fillId="0" borderId="38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164" fontId="70" fillId="33" borderId="22" xfId="0" applyNumberFormat="1" applyFont="1" applyFill="1" applyBorder="1" applyAlignment="1">
      <alignment horizontal="center" vertical="center"/>
    </xf>
    <xf numFmtId="164" fontId="70" fillId="33" borderId="41" xfId="0" applyNumberFormat="1" applyFont="1" applyFill="1" applyBorder="1" applyAlignment="1">
      <alignment horizontal="center" vertical="center"/>
    </xf>
    <xf numFmtId="9" fontId="5" fillId="0" borderId="11" xfId="0" applyNumberFormat="1" applyFont="1" applyBorder="1" applyAlignment="1" applyProtection="1">
      <alignment horizontal="right"/>
      <protection/>
    </xf>
    <xf numFmtId="0" fontId="0" fillId="0" borderId="41" xfId="0" applyBorder="1" applyAlignment="1">
      <alignment horizontal="left"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36" xfId="0" applyNumberFormat="1" applyFont="1" applyBorder="1" applyAlignment="1">
      <alignment horizontal="left" vertical="center"/>
    </xf>
    <xf numFmtId="0" fontId="5" fillId="0" borderId="42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5" fillId="0" borderId="44" xfId="0" applyNumberFormat="1" applyFont="1" applyFill="1" applyBorder="1" applyAlignment="1">
      <alignment horizontal="left" vertical="top" wrapText="1"/>
    </xf>
    <xf numFmtId="0" fontId="5" fillId="0" borderId="45" xfId="0" applyNumberFormat="1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center" vertical="center"/>
    </xf>
    <xf numFmtId="0" fontId="13" fillId="0" borderId="37" xfId="0" applyFont="1" applyBorder="1" applyAlignment="1" applyProtection="1">
      <alignment horizontal="left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33" borderId="47" xfId="0" applyNumberFormat="1" applyFont="1" applyFill="1" applyBorder="1" applyAlignment="1" applyProtection="1">
      <alignment horizontal="center" vertical="center" wrapText="1"/>
      <protection/>
    </xf>
    <xf numFmtId="4" fontId="69" fillId="33" borderId="10" xfId="0" applyNumberFormat="1" applyFont="1" applyFill="1" applyBorder="1" applyAlignment="1" applyProtection="1">
      <alignment horizontal="center" vertical="center" wrapText="1"/>
      <protection/>
    </xf>
    <xf numFmtId="0" fontId="71" fillId="33" borderId="11" xfId="0" applyFont="1" applyFill="1" applyBorder="1" applyAlignment="1">
      <alignment horizontal="center" wrapText="1"/>
    </xf>
    <xf numFmtId="0" fontId="5" fillId="0" borderId="36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22" xfId="0" applyBorder="1" applyAlignment="1">
      <alignment horizontal="left"/>
    </xf>
    <xf numFmtId="0" fontId="7" fillId="0" borderId="0" xfId="0" applyFont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>
      <alignment horizontal="center" vertical="top"/>
      <protection/>
    </xf>
    <xf numFmtId="0" fontId="72" fillId="36" borderId="28" xfId="55" applyFont="1" applyFill="1" applyBorder="1" applyAlignment="1">
      <alignment horizontal="center" vertical="center" wrapText="1"/>
      <protection/>
    </xf>
    <xf numFmtId="0" fontId="3" fillId="0" borderId="37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left" vertical="center"/>
    </xf>
    <xf numFmtId="0" fontId="73" fillId="0" borderId="48" xfId="42" applyFont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/>
    </xf>
    <xf numFmtId="0" fontId="7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5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57">
      <alignment/>
      <protection/>
    </xf>
    <xf numFmtId="0" fontId="75" fillId="0" borderId="0" xfId="57" applyFont="1" applyBorder="1" applyAlignment="1">
      <alignment horizontal="left"/>
      <protection/>
    </xf>
    <xf numFmtId="0" fontId="46" fillId="0" borderId="0" xfId="57" applyFont="1" applyBorder="1">
      <alignment/>
      <protection/>
    </xf>
    <xf numFmtId="0" fontId="44" fillId="0" borderId="0" xfId="57" applyFont="1">
      <alignment/>
      <protection/>
    </xf>
    <xf numFmtId="0" fontId="44" fillId="0" borderId="0" xfId="57" applyFont="1" applyBorder="1">
      <alignment/>
      <protection/>
    </xf>
    <xf numFmtId="0" fontId="45" fillId="0" borderId="0" xfId="57" applyBorder="1">
      <alignment/>
      <protection/>
    </xf>
    <xf numFmtId="0" fontId="76" fillId="0" borderId="0" xfId="57" applyFont="1" applyBorder="1" applyAlignment="1">
      <alignment horizontal="left"/>
      <protection/>
    </xf>
    <xf numFmtId="0" fontId="48" fillId="0" borderId="0" xfId="0" applyFont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11" fillId="0" borderId="0" xfId="57" applyFont="1" applyAlignment="1">
      <alignment horizontal="left" vertical="top" wrapText="1"/>
      <protection/>
    </xf>
    <xf numFmtId="0" fontId="11" fillId="0" borderId="0" xfId="57" applyFont="1" applyAlignment="1">
      <alignment horizontal="left" vertical="top"/>
      <protection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indent="2"/>
    </xf>
    <xf numFmtId="0" fontId="11" fillId="0" borderId="0" xfId="57" applyFont="1" applyAlignment="1">
      <alignment horizontal="left" vertical="top"/>
      <protection/>
    </xf>
    <xf numFmtId="0" fontId="11" fillId="0" borderId="0" xfId="57" applyFont="1" applyAlignment="1">
      <alignment horizontal="left"/>
      <protection/>
    </xf>
    <xf numFmtId="0" fontId="45" fillId="0" borderId="0" xfId="57" applyAlignment="1">
      <alignment horizontal="left"/>
      <protection/>
    </xf>
    <xf numFmtId="0" fontId="45" fillId="0" borderId="0" xfId="57" applyFill="1" applyAlignment="1">
      <alignment horizontal="left"/>
      <protection/>
    </xf>
    <xf numFmtId="0" fontId="45" fillId="0" borderId="0" xfId="57" applyAlignment="1">
      <alignment horizontal="center"/>
      <protection/>
    </xf>
    <xf numFmtId="0" fontId="4" fillId="0" borderId="0" xfId="57" applyFont="1" applyAlignment="1">
      <alignment horizontal="right"/>
      <protection/>
    </xf>
    <xf numFmtId="4" fontId="45" fillId="0" borderId="0" xfId="57" applyNumberFormat="1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dxfs count="2">
    <dxf>
      <fill>
        <patternFill>
          <bgColor rgb="FFFF0000"/>
        </patternFill>
      </fill>
    </dxf>
    <dxf>
      <fill>
        <patternFill>
          <bgColor rgb="FF25FB3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0000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elys-russia.com/catalog/20-hx2/detail/913-7804?tmpl=component" TargetMode="External" /><Relationship Id="rId3" Type="http://schemas.openxmlformats.org/officeDocument/2006/relationships/hyperlink" Target="http://www.heelys-russia.com/catalog/20-hx2/detail/913-7804?tmpl=component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heelys-russia.com/catalog/20-hx2/detail/912-7800?tmpl=component" TargetMode="External" /><Relationship Id="rId6" Type="http://schemas.openxmlformats.org/officeDocument/2006/relationships/hyperlink" Target="http://www.heelys-russia.com/catalog/20-hx2/detail/912-7800?tmpl=component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heelys-russia.com/catalog/20-hx2/detail/946-7900?tmpl=component" TargetMode="External" /><Relationship Id="rId9" Type="http://schemas.openxmlformats.org/officeDocument/2006/relationships/hyperlink" Target="http://www.heelys-russia.com/catalog/20-hx2/detail/946-7900?tmpl=component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heelys-russia.com/catalog/20-hx2/detail/906-7797?tmpl=component" TargetMode="External" /><Relationship Id="rId12" Type="http://schemas.openxmlformats.org/officeDocument/2006/relationships/hyperlink" Target="http://www.heelys-russia.com/catalog/20-hx2/detail/906-7797?tmpl=component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heelys-russia.com/catalog/26-tufli/detail/941-7879?tmpl=component" TargetMode="External" /><Relationship Id="rId15" Type="http://schemas.openxmlformats.org/officeDocument/2006/relationships/hyperlink" Target="http://www.heelys-russia.com/catalog/26-tufli/detail/941-7879?tmpl=component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heelys-russia.com/catalog/10-2010-05-17-13-16-07/detail/911-7893?tmpl=component" TargetMode="External" /><Relationship Id="rId18" Type="http://schemas.openxmlformats.org/officeDocument/2006/relationships/hyperlink" Target="http://www.heelys-russia.com/catalog/10-2010-05-17-13-16-07/detail/911-7893?tmpl=component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heelys-russia.com/catalog/10-2010-05-17-13-16-07/detail/885-7736?tmpl=component" TargetMode="External" /><Relationship Id="rId21" Type="http://schemas.openxmlformats.org/officeDocument/2006/relationships/hyperlink" Target="http://www.heelys-russia.com/catalog/10-2010-05-17-13-16-07/detail/885-7736?tmpl=component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heelys-russia.com/catalog/11-2010-05-17-13-16-25/detail/944-7886?tmpl=component" TargetMode="External" /><Relationship Id="rId24" Type="http://schemas.openxmlformats.org/officeDocument/2006/relationships/hyperlink" Target="http://www.heelys-russia.com/catalog/11-2010-05-17-13-16-25/detail/944-7886?tmpl=component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heelys-russia.com/catalog/11-2010-05-17-13-16-25/detail/933-7779?tmpl=component" TargetMode="External" /><Relationship Id="rId27" Type="http://schemas.openxmlformats.org/officeDocument/2006/relationships/hyperlink" Target="http://www.heelys-russia.com/catalog/11-2010-05-17-13-16-25/detail/933-7779?tmpl=component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www.heelys-russia.com/catalog/11-2010-05-17-13-16-25/detail/932-7724?tmpl=component" TargetMode="External" /><Relationship Id="rId30" Type="http://schemas.openxmlformats.org/officeDocument/2006/relationships/hyperlink" Target="http://www.heelys-russia.com/catalog/11-2010-05-17-13-16-25/detail/932-7724?tmpl=component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heelys-russia.com/catalog/11-2010-05-17-13-16-25/detail/854-scream?tmpl=component" TargetMode="External" /><Relationship Id="rId33" Type="http://schemas.openxmlformats.org/officeDocument/2006/relationships/hyperlink" Target="http://heelys-russia.com/catalog/11-2010-05-17-13-16-25/detail/854-scream?tmpl=component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www.heelys-russia.com/catalog/11-2010-05-17-13-16-25/detail/945-7907?tmpl=component" TargetMode="External" /><Relationship Id="rId36" Type="http://schemas.openxmlformats.org/officeDocument/2006/relationships/hyperlink" Target="http://www.heelys-russia.com/catalog/11-2010-05-17-13-16-25/detail/945-7907?tmpl=component" TargetMode="External" /><Relationship Id="rId37" Type="http://schemas.openxmlformats.org/officeDocument/2006/relationships/image" Target="../media/image13.jpeg" /><Relationship Id="rId38" Type="http://schemas.openxmlformats.org/officeDocument/2006/relationships/hyperlink" Target="http://www.heelys-russia.com/catalog/11-2010-05-17-13-16-25/detail/943-7857?tmpl=component" TargetMode="External" /><Relationship Id="rId39" Type="http://schemas.openxmlformats.org/officeDocument/2006/relationships/hyperlink" Target="http://www.heelys-russia.com/catalog/11-2010-05-17-13-16-25/detail/943-7857?tmpl=component" TargetMode="External" /><Relationship Id="rId40" Type="http://schemas.openxmlformats.org/officeDocument/2006/relationships/image" Target="../media/image14.jpeg" /><Relationship Id="rId41" Type="http://schemas.openxmlformats.org/officeDocument/2006/relationships/hyperlink" Target="http://www.heelys-russia.com/catalog/sneakers/12-2010-05-17-13-16-39/detail/804-noboneslo7600?tmpl=component" TargetMode="External" /><Relationship Id="rId42" Type="http://schemas.openxmlformats.org/officeDocument/2006/relationships/hyperlink" Target="http://www.heelys-russia.com/catalog/sneakers/12-2010-05-17-13-16-39/detail/804-noboneslo7600?tmpl=component" TargetMode="External" /><Relationship Id="rId4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438150</xdr:colOff>
      <xdr:row>12</xdr:row>
      <xdr:rowOff>104775</xdr:rowOff>
    </xdr:from>
    <xdr:to>
      <xdr:col>22</xdr:col>
      <xdr:colOff>1009650</xdr:colOff>
      <xdr:row>13</xdr:row>
      <xdr:rowOff>161925</xdr:rowOff>
    </xdr:to>
    <xdr:pic>
      <xdr:nvPicPr>
        <xdr:cNvPr id="1" name="Рисунок 1" descr="Heelys_1C_to_XLS__picee1f8877-9a58-4966-8e9e-73d9475f3be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9718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14</xdr:row>
      <xdr:rowOff>104775</xdr:rowOff>
    </xdr:from>
    <xdr:to>
      <xdr:col>22</xdr:col>
      <xdr:colOff>990600</xdr:colOff>
      <xdr:row>15</xdr:row>
      <xdr:rowOff>161925</xdr:rowOff>
    </xdr:to>
    <xdr:pic>
      <xdr:nvPicPr>
        <xdr:cNvPr id="2" name="Рисунок 2" descr="Heelys_1C_to_XLS__picc3b88303-31c6-40e5-9f3f-1b807611693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72925" y="3505200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16</xdr:row>
      <xdr:rowOff>104775</xdr:rowOff>
    </xdr:from>
    <xdr:to>
      <xdr:col>22</xdr:col>
      <xdr:colOff>952500</xdr:colOff>
      <xdr:row>17</xdr:row>
      <xdr:rowOff>161925</xdr:rowOff>
    </xdr:to>
    <xdr:pic>
      <xdr:nvPicPr>
        <xdr:cNvPr id="3" name="Рисунок 3" descr="Heelys_1C_to_XLS__picb7023d44-a9d7-4479-836a-3294ea74b08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72925" y="4038600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18</xdr:row>
      <xdr:rowOff>104775</xdr:rowOff>
    </xdr:from>
    <xdr:to>
      <xdr:col>22</xdr:col>
      <xdr:colOff>1009650</xdr:colOff>
      <xdr:row>19</xdr:row>
      <xdr:rowOff>161925</xdr:rowOff>
    </xdr:to>
    <xdr:pic>
      <xdr:nvPicPr>
        <xdr:cNvPr id="4" name="Рисунок 4" descr="Heelys_1C_to_XLS__picc2d4e525-7f17-423a-a893-31b1a713877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972925" y="457200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21</xdr:row>
      <xdr:rowOff>104775</xdr:rowOff>
    </xdr:from>
    <xdr:to>
      <xdr:col>22</xdr:col>
      <xdr:colOff>952500</xdr:colOff>
      <xdr:row>22</xdr:row>
      <xdr:rowOff>161925</xdr:rowOff>
    </xdr:to>
    <xdr:pic>
      <xdr:nvPicPr>
        <xdr:cNvPr id="5" name="Рисунок 5" descr="Heelys_1C_to_XLS__picf521f703-cc75-4171-a7da-8d45aa2b865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972925" y="532447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24</xdr:row>
      <xdr:rowOff>104775</xdr:rowOff>
    </xdr:from>
    <xdr:to>
      <xdr:col>22</xdr:col>
      <xdr:colOff>904875</xdr:colOff>
      <xdr:row>25</xdr:row>
      <xdr:rowOff>161925</xdr:rowOff>
    </xdr:to>
    <xdr:pic>
      <xdr:nvPicPr>
        <xdr:cNvPr id="6" name="Рисунок 6" descr="Heelys_1C_to_XLS__pic69adde6b-b2e2-4997-bae0-41af6953e9e9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972925" y="607695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26</xdr:row>
      <xdr:rowOff>104775</xdr:rowOff>
    </xdr:from>
    <xdr:to>
      <xdr:col>22</xdr:col>
      <xdr:colOff>981075</xdr:colOff>
      <xdr:row>27</xdr:row>
      <xdr:rowOff>161925</xdr:rowOff>
    </xdr:to>
    <xdr:pic>
      <xdr:nvPicPr>
        <xdr:cNvPr id="7" name="Рисунок 7" descr="Heelys_1C_to_XLS__pic438b6de1-4e3f-46f7-827a-6fd3a93f0bae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72925" y="661035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29</xdr:row>
      <xdr:rowOff>104775</xdr:rowOff>
    </xdr:from>
    <xdr:to>
      <xdr:col>22</xdr:col>
      <xdr:colOff>962025</xdr:colOff>
      <xdr:row>30</xdr:row>
      <xdr:rowOff>161925</xdr:rowOff>
    </xdr:to>
    <xdr:pic>
      <xdr:nvPicPr>
        <xdr:cNvPr id="8" name="Рисунок 8" descr="Heelys_1C_to_XLS__picf2b2dd2c-2397-40f4-82a7-693360c3f462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972925" y="73628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31</xdr:row>
      <xdr:rowOff>104775</xdr:rowOff>
    </xdr:from>
    <xdr:to>
      <xdr:col>22</xdr:col>
      <xdr:colOff>933450</xdr:colOff>
      <xdr:row>32</xdr:row>
      <xdr:rowOff>161925</xdr:rowOff>
    </xdr:to>
    <xdr:pic>
      <xdr:nvPicPr>
        <xdr:cNvPr id="9" name="Рисунок 9" descr="Heelys_1C_to_XLS__picfd4a42ea-a37b-4e9d-81f8-961cd7f8a15d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972925" y="7896225"/>
          <a:ext cx="495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33</xdr:row>
      <xdr:rowOff>104775</xdr:rowOff>
    </xdr:from>
    <xdr:to>
      <xdr:col>22</xdr:col>
      <xdr:colOff>981075</xdr:colOff>
      <xdr:row>34</xdr:row>
      <xdr:rowOff>161925</xdr:rowOff>
    </xdr:to>
    <xdr:pic>
      <xdr:nvPicPr>
        <xdr:cNvPr id="10" name="Рисунок 10" descr="Heelys_1C_to_XLS__pic232e7b4f-7dc5-4cb2-8823-d41fbef0f746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972925" y="84296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35</xdr:row>
      <xdr:rowOff>104775</xdr:rowOff>
    </xdr:from>
    <xdr:to>
      <xdr:col>22</xdr:col>
      <xdr:colOff>971550</xdr:colOff>
      <xdr:row>36</xdr:row>
      <xdr:rowOff>161925</xdr:rowOff>
    </xdr:to>
    <xdr:pic>
      <xdr:nvPicPr>
        <xdr:cNvPr id="11" name="Рисунок 11" descr="Heelys_1C_to_XLS__pic112e105b-b879-4d24-a826-802441902095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972925" y="89630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37</xdr:row>
      <xdr:rowOff>104775</xdr:rowOff>
    </xdr:from>
    <xdr:to>
      <xdr:col>22</xdr:col>
      <xdr:colOff>1038225</xdr:colOff>
      <xdr:row>38</xdr:row>
      <xdr:rowOff>161925</xdr:rowOff>
    </xdr:to>
    <xdr:pic>
      <xdr:nvPicPr>
        <xdr:cNvPr id="12" name="Рисунок 12" descr="Heelys_1C_to_XLS__pic68dede2d-2140-4754-ad5a-1e3367f11111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972925" y="949642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39</xdr:row>
      <xdr:rowOff>104775</xdr:rowOff>
    </xdr:from>
    <xdr:to>
      <xdr:col>22</xdr:col>
      <xdr:colOff>981075</xdr:colOff>
      <xdr:row>40</xdr:row>
      <xdr:rowOff>161925</xdr:rowOff>
    </xdr:to>
    <xdr:pic>
      <xdr:nvPicPr>
        <xdr:cNvPr id="13" name="Рисунок 13" descr="Heelys_1C_to_XLS__pic1a256983-262c-4666-bb7c-8a80b8eec61d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972925" y="100298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438150</xdr:colOff>
      <xdr:row>42</xdr:row>
      <xdr:rowOff>104775</xdr:rowOff>
    </xdr:from>
    <xdr:to>
      <xdr:col>22</xdr:col>
      <xdr:colOff>914400</xdr:colOff>
      <xdr:row>43</xdr:row>
      <xdr:rowOff>161925</xdr:rowOff>
    </xdr:to>
    <xdr:pic>
      <xdr:nvPicPr>
        <xdr:cNvPr id="14" name="Рисунок 14" descr="Heelys_1C_to_XLS__pic68e8d60d-d6d4-4634-a1fb-085f5d04ad3c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972925" y="1078230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54</xdr:row>
      <xdr:rowOff>104775</xdr:rowOff>
    </xdr:from>
    <xdr:to>
      <xdr:col>1</xdr:col>
      <xdr:colOff>552450</xdr:colOff>
      <xdr:row>54</xdr:row>
      <xdr:rowOff>123825</xdr:rowOff>
    </xdr:to>
    <xdr:sp>
      <xdr:nvSpPr>
        <xdr:cNvPr id="15" name="AutoShape 79"/>
        <xdr:cNvSpPr>
          <a:spLocks/>
        </xdr:cNvSpPr>
      </xdr:nvSpPr>
      <xdr:spPr>
        <a:xfrm rot="21480000">
          <a:off x="685800" y="13154025"/>
          <a:ext cx="514350" cy="19050"/>
        </a:xfrm>
        <a:prstGeom prst="straightConnector1">
          <a:avLst/>
        </a:prstGeom>
        <a:noFill/>
        <a:ln w="5715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104775</xdr:rowOff>
    </xdr:from>
    <xdr:to>
      <xdr:col>1</xdr:col>
      <xdr:colOff>542925</xdr:colOff>
      <xdr:row>53</xdr:row>
      <xdr:rowOff>114300</xdr:rowOff>
    </xdr:to>
    <xdr:sp>
      <xdr:nvSpPr>
        <xdr:cNvPr id="16" name="AutoShape 79"/>
        <xdr:cNvSpPr>
          <a:spLocks/>
        </xdr:cNvSpPr>
      </xdr:nvSpPr>
      <xdr:spPr>
        <a:xfrm>
          <a:off x="676275" y="12934950"/>
          <a:ext cx="514350" cy="9525"/>
        </a:xfrm>
        <a:prstGeom prst="straightConnector1">
          <a:avLst/>
        </a:prstGeom>
        <a:noFill/>
        <a:ln w="57150" cmpd="sng">
          <a:solidFill>
            <a:srgbClr val="92D05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45</xdr:row>
      <xdr:rowOff>38100</xdr:rowOff>
    </xdr:from>
    <xdr:to>
      <xdr:col>22</xdr:col>
      <xdr:colOff>66675</xdr:colOff>
      <xdr:row>50</xdr:row>
      <xdr:rowOff>47625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76275" y="11401425"/>
          <a:ext cx="10925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elys-russia.com/catalog/20-hx2/detail/913-7804?tmpl=component" TargetMode="External" /><Relationship Id="rId2" Type="http://schemas.openxmlformats.org/officeDocument/2006/relationships/hyperlink" Target="http://www.heelys-russia.com/catalog/20-hx2/detail/912-7800?tmpl=component" TargetMode="External" /><Relationship Id="rId3" Type="http://schemas.openxmlformats.org/officeDocument/2006/relationships/hyperlink" Target="http://www.heelys-russia.com/catalog/20-hx2/detail/946-7900?tmpl=component" TargetMode="External" /><Relationship Id="rId4" Type="http://schemas.openxmlformats.org/officeDocument/2006/relationships/hyperlink" Target="http://www.heelys-russia.com/catalog/20-hx2/detail/906-7797?tmpl=component" TargetMode="External" /><Relationship Id="rId5" Type="http://schemas.openxmlformats.org/officeDocument/2006/relationships/hyperlink" Target="http://www.heelys-russia.com/catalog/26-tufli/detail/941-7879?tmpl=component" TargetMode="External" /><Relationship Id="rId6" Type="http://schemas.openxmlformats.org/officeDocument/2006/relationships/hyperlink" Target="http://www.heelys-russia.com/catalog/10-2010-05-17-13-16-07/detail/911-7893?tmpl=component" TargetMode="External" /><Relationship Id="rId7" Type="http://schemas.openxmlformats.org/officeDocument/2006/relationships/hyperlink" Target="http://www.heelys-russia.com/catalog/10-2010-05-17-13-16-07/detail/885-7736?tmpl=component" TargetMode="External" /><Relationship Id="rId8" Type="http://schemas.openxmlformats.org/officeDocument/2006/relationships/hyperlink" Target="http://www.heelys-russia.com/catalog/11-2010-05-17-13-16-25/detail/944-7886?tmpl=component" TargetMode="External" /><Relationship Id="rId9" Type="http://schemas.openxmlformats.org/officeDocument/2006/relationships/hyperlink" Target="http://www.heelys-russia.com/catalog/11-2010-05-17-13-16-25/detail/933-7779?tmpl=component" TargetMode="External" /><Relationship Id="rId10" Type="http://schemas.openxmlformats.org/officeDocument/2006/relationships/hyperlink" Target="http://www.heelys-russia.com/catalog/11-2010-05-17-13-16-25/detail/932-7724?tmpl=component" TargetMode="External" /><Relationship Id="rId11" Type="http://schemas.openxmlformats.org/officeDocument/2006/relationships/hyperlink" Target="http://heelys-russia.com/catalog/11-2010-05-17-13-16-25/detail/854-scream?tmpl=component" TargetMode="External" /><Relationship Id="rId12" Type="http://schemas.openxmlformats.org/officeDocument/2006/relationships/hyperlink" Target="http://www.heelys-russia.com/catalog/11-2010-05-17-13-16-25/detail/945-7907?tmpl=component" TargetMode="External" /><Relationship Id="rId13" Type="http://schemas.openxmlformats.org/officeDocument/2006/relationships/hyperlink" Target="http://www.heelys-russia.com/catalog/11-2010-05-17-13-16-25/detail/943-7857?tmpl=component" TargetMode="External" /><Relationship Id="rId14" Type="http://schemas.openxmlformats.org/officeDocument/2006/relationships/hyperlink" Target="http://www.heelys-russia.com/catalog/sneakers/12-2010-05-17-13-16-39/detail/804-noboneslo7600?tmpl=component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7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T13" sqref="T13"/>
    </sheetView>
  </sheetViews>
  <sheetFormatPr defaultColWidth="10.66015625" defaultRowHeight="11.25"/>
  <cols>
    <col min="1" max="1" width="11.33203125" style="0" customWidth="1"/>
    <col min="2" max="2" width="15" style="0" customWidth="1"/>
    <col min="3" max="3" width="11.5" style="17" customWidth="1"/>
    <col min="4" max="4" width="8.5" style="19" bestFit="1" customWidth="1"/>
    <col min="5" max="7" width="6.66015625" style="19" bestFit="1" customWidth="1"/>
    <col min="8" max="17" width="6.66015625" style="19" customWidth="1"/>
    <col min="18" max="18" width="12.83203125" style="0" customWidth="1"/>
    <col min="19" max="19" width="9.33203125" style="2" customWidth="1"/>
    <col min="20" max="20" width="14.33203125" style="8" customWidth="1"/>
    <col min="21" max="21" width="19.33203125" style="8" bestFit="1" customWidth="1"/>
    <col min="22" max="22" width="13" style="8" customWidth="1"/>
    <col min="23" max="23" width="20.83203125" style="0" customWidth="1"/>
    <col min="24" max="24" width="19.16015625" style="0" hidden="1" customWidth="1"/>
    <col min="25" max="25" width="12.83203125" style="0" hidden="1" customWidth="1"/>
    <col min="26" max="27" width="19.16015625" style="0" hidden="1" customWidth="1"/>
    <col min="28" max="28" width="10" style="0" hidden="1" customWidth="1"/>
    <col min="29" max="29" width="91.33203125" style="0" hidden="1" customWidth="1"/>
    <col min="30" max="30" width="19.16015625" style="0" hidden="1" customWidth="1"/>
    <col min="31" max="38" width="16.83203125" style="0" customWidth="1"/>
    <col min="39" max="40" width="10.66015625" style="0" customWidth="1"/>
  </cols>
  <sheetData>
    <row r="1" ht="20.25">
      <c r="A1" s="12" t="s">
        <v>32</v>
      </c>
    </row>
    <row r="2" spans="1:22" ht="12.75" customHeight="1">
      <c r="A2" s="7" t="s">
        <v>0</v>
      </c>
      <c r="B2" s="1"/>
      <c r="D2" s="65"/>
      <c r="E2" s="66"/>
      <c r="F2" s="66"/>
      <c r="G2" s="67"/>
      <c r="H2" s="20"/>
      <c r="I2" s="20"/>
      <c r="J2" s="20" t="s">
        <v>10</v>
      </c>
      <c r="K2" s="20"/>
      <c r="L2" s="108" t="s">
        <v>15</v>
      </c>
      <c r="M2" s="108"/>
      <c r="N2" s="108"/>
      <c r="O2" s="108"/>
      <c r="P2" s="108"/>
      <c r="Q2" s="108"/>
      <c r="R2" s="108"/>
      <c r="S2" s="108"/>
      <c r="T2" s="108"/>
      <c r="U2" s="108"/>
      <c r="V2" s="53"/>
    </row>
    <row r="3" spans="1:22" ht="12.75">
      <c r="A3" s="7" t="s">
        <v>11</v>
      </c>
      <c r="D3" s="103"/>
      <c r="E3" s="104"/>
      <c r="F3" s="104"/>
      <c r="G3" s="105"/>
      <c r="H3" s="21"/>
      <c r="J3" s="21"/>
      <c r="K3" s="21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53"/>
    </row>
    <row r="4" spans="1:29" ht="15.75" customHeight="1">
      <c r="A4" s="7" t="s">
        <v>12</v>
      </c>
      <c r="B4" s="1"/>
      <c r="D4" s="75" t="s">
        <v>33</v>
      </c>
      <c r="E4" s="76"/>
      <c r="F4" s="76"/>
      <c r="G4" s="77"/>
      <c r="H4" s="21"/>
      <c r="K4" s="21"/>
      <c r="M4" s="21"/>
      <c r="N4" s="21"/>
      <c r="O4" s="21"/>
      <c r="P4" s="60" t="str">
        <f>IF(OR(D2="",OR(D3="",D4="")),"Заказ не готов к отправке !!!   Заполните общие параметры заказа - Наименование, город","Заказ к отправке готов")</f>
        <v>Заказ не готов к отправке !!!   Заполните общие параметры заказа - Наименование, город</v>
      </c>
      <c r="Q4" s="60"/>
      <c r="R4" s="60"/>
      <c r="S4" s="60"/>
      <c r="T4" s="60"/>
      <c r="U4" s="60"/>
      <c r="V4" s="60"/>
      <c r="W4" s="60"/>
      <c r="AC4" t="s">
        <v>17</v>
      </c>
    </row>
    <row r="5" spans="1:29" ht="15" customHeight="1" thickBot="1">
      <c r="A5" s="7"/>
      <c r="B5" s="1"/>
      <c r="D5" s="22"/>
      <c r="E5" s="22"/>
      <c r="F5" s="22"/>
      <c r="G5" s="22"/>
      <c r="H5" s="21"/>
      <c r="I5" s="21"/>
      <c r="J5" s="21"/>
      <c r="K5" s="21"/>
      <c r="L5" s="21"/>
      <c r="M5" s="21"/>
      <c r="N5" s="21"/>
      <c r="O5" s="21"/>
      <c r="P5" s="60"/>
      <c r="Q5" s="60"/>
      <c r="R5" s="60"/>
      <c r="S5" s="60"/>
      <c r="T5" s="60"/>
      <c r="U5" s="60"/>
      <c r="V5" s="60"/>
      <c r="W5" s="60"/>
      <c r="AC5" t="s">
        <v>18</v>
      </c>
    </row>
    <row r="6" spans="1:18" ht="17.25" customHeight="1" thickBot="1">
      <c r="A6" s="10" t="s">
        <v>1</v>
      </c>
      <c r="B6" s="68" t="s">
        <v>34</v>
      </c>
      <c r="C6" s="69"/>
      <c r="D6" s="69"/>
      <c r="E6" s="69"/>
      <c r="F6" s="69"/>
      <c r="G6" s="70"/>
      <c r="H6" s="100" t="s">
        <v>35</v>
      </c>
      <c r="I6" s="101"/>
      <c r="J6" s="101"/>
      <c r="K6" s="101"/>
      <c r="L6" s="101"/>
      <c r="M6" s="101"/>
      <c r="N6" s="101"/>
      <c r="O6" s="102"/>
      <c r="Q6" s="23"/>
      <c r="R6" s="11"/>
    </row>
    <row r="7" spans="1:23" ht="23.25" customHeight="1">
      <c r="A7" s="3" t="s">
        <v>4</v>
      </c>
      <c r="B7" s="4"/>
      <c r="C7" s="26"/>
      <c r="D7" s="24">
        <f>D14+D16+D18+D20+D23+D26+D28+D31+D33+D35+D37+D39+D41+D44</f>
        <v>0</v>
      </c>
      <c r="E7" s="24">
        <f>E14+E16+E18+E20+E23+E26+E28+E31+E33+E35+E37+E39+E41+E44</f>
        <v>0</v>
      </c>
      <c r="F7" s="24">
        <f>F14+F16+F18+F20+F23+F26+F28+F31+F33+F35+F37+F39+F41+F44</f>
        <v>0</v>
      </c>
      <c r="G7" s="24">
        <f>G14+G16+G18+G20+G23+G26+G28+G31+G33+G35+G37+G39+G41+G44</f>
        <v>0</v>
      </c>
      <c r="H7" s="24">
        <f>H14+H16+H18+H20+H23+H26+H28+H31+H33+H35+H37+H39+H41+H44</f>
        <v>0</v>
      </c>
      <c r="I7" s="24">
        <f>I14+I16+I18+I20+I23+I26+I28+I31+I33+I35+I37+I39+I41+I44</f>
        <v>0</v>
      </c>
      <c r="J7" s="24">
        <f>J14+J16+J18+J20+J23+J26+J28+J31+J33+J35+J37+J39+J41+J44</f>
        <v>0</v>
      </c>
      <c r="K7" s="24">
        <f>K14+K16+K18+K20+K23+K26+K28+K31+K33+K35+K37+K39+K41+K44</f>
        <v>0</v>
      </c>
      <c r="L7" s="24">
        <f>L14+L16+L18+L20+L23+L26+L28+L31+L33+L35+L37+L39+L41+L44</f>
        <v>0</v>
      </c>
      <c r="M7" s="24">
        <f>M14+M16+M18+M20+M23+M26+M28+M31+M33+M35+M37+M39+M41+M44</f>
        <v>0</v>
      </c>
      <c r="N7" s="24">
        <f>N14+N16+N18+N20+N23+N26+N28+N31+N33+N35+N37+N39+N41+N44</f>
        <v>0</v>
      </c>
      <c r="O7" s="24">
        <f>O14+O16+O18+O20+O23+O26+O28+O31+O33+O35+O37+O39+O41+O44</f>
        <v>0</v>
      </c>
      <c r="P7" s="24">
        <f>P14+P16+P18+P20+P23+P26+P28+P31+P33+P35+P37+P39+P41+P44</f>
        <v>0</v>
      </c>
      <c r="Q7" s="24">
        <f>Q14+Q16+Q18+Q20+Q23+Q26+Q28+Q31+Q33+Q35+Q37+Q39+Q41+Q44</f>
        <v>0</v>
      </c>
      <c r="R7" s="106">
        <f>SUM(D7:Q7)</f>
        <v>0</v>
      </c>
      <c r="S7" s="107"/>
      <c r="T7" s="87" t="s">
        <v>19</v>
      </c>
      <c r="U7" s="63">
        <f>SUM(U12:U829)</f>
        <v>0</v>
      </c>
      <c r="V7" s="98" t="s">
        <v>29</v>
      </c>
      <c r="W7" s="83">
        <f>SUM(V12:V829)</f>
        <v>0</v>
      </c>
    </row>
    <row r="8" spans="1:23" ht="23.25" customHeight="1" thickBot="1">
      <c r="A8" s="5" t="s">
        <v>5</v>
      </c>
      <c r="B8" s="6"/>
      <c r="C8" s="18"/>
      <c r="D8" s="25">
        <f>IF(D7=0,0,D7/R7)</f>
        <v>0</v>
      </c>
      <c r="E8" s="25">
        <f>IF(E7=0,0,E7/R7)</f>
        <v>0</v>
      </c>
      <c r="F8" s="25">
        <f>IF(F7=0,0,F7/R7)</f>
        <v>0</v>
      </c>
      <c r="G8" s="25">
        <f>IF(G7=0,0,G7/R7)</f>
        <v>0</v>
      </c>
      <c r="H8" s="25">
        <f>IF(H7=0,0,H7/R7)</f>
        <v>0</v>
      </c>
      <c r="I8" s="25">
        <f>IF(I7=0,0,I7/R7)</f>
        <v>0</v>
      </c>
      <c r="J8" s="25">
        <f>IF(J7=0,0,J7/R7)</f>
        <v>0</v>
      </c>
      <c r="K8" s="25">
        <f>IF(K7=0,0,K7/R7)</f>
        <v>0</v>
      </c>
      <c r="L8" s="25">
        <f>IF(L7=0,0,L7/R7)</f>
        <v>0</v>
      </c>
      <c r="M8" s="25">
        <f>IF(M7=0,0,M7/R7)</f>
        <v>0</v>
      </c>
      <c r="N8" s="25">
        <f>IF(N7=0,0,N7/R7)</f>
        <v>0</v>
      </c>
      <c r="O8" s="25">
        <f>IF(O7=0,0,O7/R7)</f>
        <v>0</v>
      </c>
      <c r="P8" s="25">
        <f>IF(P7=0,0,P7/R7)</f>
        <v>0</v>
      </c>
      <c r="Q8" s="25">
        <f>IF(Q7=0,0,Q7/R7)</f>
        <v>0</v>
      </c>
      <c r="R8" s="85">
        <f>SUM(D8:Q8)</f>
        <v>0</v>
      </c>
      <c r="S8" s="86"/>
      <c r="T8" s="88"/>
      <c r="U8" s="64"/>
      <c r="V8" s="99"/>
      <c r="W8" s="84"/>
    </row>
    <row r="9" spans="1:23" s="27" customFormat="1" ht="13.5" customHeight="1" thickBot="1">
      <c r="A9" s="95" t="s">
        <v>20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9" ht="38.25" customHeight="1" thickBot="1">
      <c r="A10" s="71" t="s">
        <v>2</v>
      </c>
      <c r="B10" s="72"/>
      <c r="C10" s="61" t="s">
        <v>31</v>
      </c>
      <c r="D10" s="78" t="s">
        <v>3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  <c r="R10" s="9" t="s">
        <v>9</v>
      </c>
      <c r="S10" s="28" t="s">
        <v>14</v>
      </c>
      <c r="T10" s="109" t="s">
        <v>16</v>
      </c>
      <c r="U10" s="109" t="s">
        <v>6</v>
      </c>
      <c r="V10" s="96" t="s">
        <v>28</v>
      </c>
      <c r="W10" s="81" t="s">
        <v>30</v>
      </c>
      <c r="Y10" s="59" t="s">
        <v>13</v>
      </c>
      <c r="AB10" t="e">
        <f>IF(D4=#REF!,0,IF(D4=#REF!,4,(IF(D4=#REF!,8))))</f>
        <v>#REF!</v>
      </c>
      <c r="AC10" t="s">
        <v>7</v>
      </c>
    </row>
    <row r="11" spans="1:29" ht="16.5" thickBot="1">
      <c r="A11" s="73"/>
      <c r="B11" s="74"/>
      <c r="C11" s="62"/>
      <c r="D11" s="36" t="s">
        <v>21</v>
      </c>
      <c r="E11" s="37" t="s">
        <v>22</v>
      </c>
      <c r="F11" s="38">
        <v>1</v>
      </c>
      <c r="G11" s="38">
        <v>2</v>
      </c>
      <c r="H11" s="38">
        <v>3</v>
      </c>
      <c r="I11" s="39">
        <v>4</v>
      </c>
      <c r="J11" s="38">
        <v>5</v>
      </c>
      <c r="K11" s="38">
        <v>6</v>
      </c>
      <c r="L11" s="38">
        <v>7</v>
      </c>
      <c r="M11" s="38">
        <v>8</v>
      </c>
      <c r="N11" s="38">
        <v>9</v>
      </c>
      <c r="O11" s="38">
        <v>10</v>
      </c>
      <c r="P11" s="38">
        <v>11</v>
      </c>
      <c r="Q11" s="40">
        <v>12</v>
      </c>
      <c r="R11" s="33">
        <f>SUM(R12:R823)</f>
        <v>6718</v>
      </c>
      <c r="S11" s="34">
        <f>SUM(S12:S825)</f>
        <v>0</v>
      </c>
      <c r="T11" s="110"/>
      <c r="U11" s="110"/>
      <c r="V11" s="97"/>
      <c r="W11" s="82"/>
      <c r="Y11" s="59"/>
      <c r="AB11">
        <f>IF(S11&lt;121,2,0)</f>
        <v>2</v>
      </c>
      <c r="AC11" t="s">
        <v>8</v>
      </c>
    </row>
    <row r="12" spans="1:22" ht="17.25" thickBot="1" thickTop="1">
      <c r="A12" s="89" t="s">
        <v>36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4"/>
    </row>
    <row r="13" spans="1:23" ht="21" customHeight="1" thickTop="1">
      <c r="A13" s="90" t="s">
        <v>37</v>
      </c>
      <c r="B13" s="91"/>
      <c r="C13" s="115">
        <v>7804</v>
      </c>
      <c r="D13" s="14">
        <v>66</v>
      </c>
      <c r="E13" s="15">
        <v>66</v>
      </c>
      <c r="F13" s="15">
        <v>61</v>
      </c>
      <c r="G13" s="15">
        <v>71</v>
      </c>
      <c r="H13" s="15">
        <v>72</v>
      </c>
      <c r="I13" s="15">
        <v>61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6">
        <v>0</v>
      </c>
      <c r="R13" s="41">
        <f>SUM(D13:Q13)-S14</f>
        <v>397</v>
      </c>
      <c r="S13" s="42"/>
      <c r="T13" s="43"/>
      <c r="U13" s="44"/>
      <c r="V13" s="54"/>
      <c r="W13" s="29"/>
    </row>
    <row r="14" spans="1:24" ht="21" customHeight="1" thickBot="1">
      <c r="A14" s="92"/>
      <c r="B14" s="93"/>
      <c r="C14" s="94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  <c r="R14" s="13"/>
      <c r="S14" s="35">
        <f>SUM(D14:Q14)</f>
        <v>0</v>
      </c>
      <c r="T14" s="30">
        <f>X14+$AB$11</f>
        <v>56.9</v>
      </c>
      <c r="U14" s="31">
        <f>T14*S14</f>
        <v>0</v>
      </c>
      <c r="V14" s="55">
        <f>S14*4</f>
        <v>0</v>
      </c>
      <c r="W14" s="32"/>
      <c r="X14">
        <v>54.9</v>
      </c>
    </row>
    <row r="15" spans="1:23" ht="21" customHeight="1" thickTop="1">
      <c r="A15" s="90" t="s">
        <v>38</v>
      </c>
      <c r="B15" s="91"/>
      <c r="C15" s="115">
        <v>7800</v>
      </c>
      <c r="D15" s="14">
        <v>62</v>
      </c>
      <c r="E15" s="15">
        <v>62</v>
      </c>
      <c r="F15" s="15">
        <v>57</v>
      </c>
      <c r="G15" s="15">
        <v>56</v>
      </c>
      <c r="H15" s="15">
        <v>69</v>
      </c>
      <c r="I15" s="15">
        <v>69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6">
        <v>0</v>
      </c>
      <c r="R15" s="41">
        <f>SUM(D15:Q15)-S16</f>
        <v>375</v>
      </c>
      <c r="S15" s="42"/>
      <c r="T15" s="43"/>
      <c r="U15" s="44"/>
      <c r="V15" s="54"/>
      <c r="W15" s="29"/>
    </row>
    <row r="16" spans="1:24" ht="21" customHeight="1" thickBot="1">
      <c r="A16" s="92"/>
      <c r="B16" s="93"/>
      <c r="C16" s="94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  <c r="R16" s="13"/>
      <c r="S16" s="35">
        <f>SUM(D16:Q16)</f>
        <v>0</v>
      </c>
      <c r="T16" s="30">
        <f>X16+$AB$11</f>
        <v>56.9</v>
      </c>
      <c r="U16" s="31">
        <f>T16*S16</f>
        <v>0</v>
      </c>
      <c r="V16" s="55">
        <f>S16*4</f>
        <v>0</v>
      </c>
      <c r="W16" s="32"/>
      <c r="X16">
        <v>54.9</v>
      </c>
    </row>
    <row r="17" spans="1:23" ht="21" customHeight="1" thickTop="1">
      <c r="A17" s="90" t="s">
        <v>39</v>
      </c>
      <c r="B17" s="91"/>
      <c r="C17" s="115">
        <v>7900</v>
      </c>
      <c r="D17" s="14">
        <v>81</v>
      </c>
      <c r="E17" s="15">
        <v>78</v>
      </c>
      <c r="F17" s="15">
        <v>76</v>
      </c>
      <c r="G17" s="15">
        <v>87</v>
      </c>
      <c r="H17" s="15">
        <v>87</v>
      </c>
      <c r="I17" s="15">
        <v>78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6">
        <v>0</v>
      </c>
      <c r="R17" s="41">
        <f>SUM(D17:Q17)-S18</f>
        <v>487</v>
      </c>
      <c r="S17" s="42"/>
      <c r="T17" s="43"/>
      <c r="U17" s="44"/>
      <c r="V17" s="54"/>
      <c r="W17" s="29"/>
    </row>
    <row r="18" spans="1:24" ht="21" customHeight="1" thickBot="1">
      <c r="A18" s="92"/>
      <c r="B18" s="93"/>
      <c r="C18" s="94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  <c r="R18" s="13"/>
      <c r="S18" s="35">
        <f>SUM(D18:Q18)</f>
        <v>0</v>
      </c>
      <c r="T18" s="30">
        <f>X18+$AB$11</f>
        <v>51.9</v>
      </c>
      <c r="U18" s="31">
        <f>T18*S18</f>
        <v>0</v>
      </c>
      <c r="V18" s="55">
        <f>S18*4</f>
        <v>0</v>
      </c>
      <c r="W18" s="32"/>
      <c r="X18">
        <v>49.9</v>
      </c>
    </row>
    <row r="19" spans="1:23" ht="21" customHeight="1" thickTop="1">
      <c r="A19" s="90" t="s">
        <v>40</v>
      </c>
      <c r="B19" s="91"/>
      <c r="C19" s="115">
        <v>7797</v>
      </c>
      <c r="D19" s="14">
        <v>91</v>
      </c>
      <c r="E19" s="15">
        <v>89</v>
      </c>
      <c r="F19" s="15">
        <v>89</v>
      </c>
      <c r="G19" s="15">
        <v>89</v>
      </c>
      <c r="H19" s="15">
        <v>101</v>
      </c>
      <c r="I19" s="15">
        <v>103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6">
        <v>0</v>
      </c>
      <c r="R19" s="41">
        <f>SUM(D19:Q19)-S20</f>
        <v>562</v>
      </c>
      <c r="S19" s="42"/>
      <c r="T19" s="43"/>
      <c r="U19" s="44"/>
      <c r="V19" s="54"/>
      <c r="W19" s="29"/>
    </row>
    <row r="20" spans="1:24" ht="21" customHeight="1" thickBot="1">
      <c r="A20" s="92"/>
      <c r="B20" s="93"/>
      <c r="C20" s="94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13"/>
      <c r="S20" s="35">
        <f>SUM(D20:Q20)</f>
        <v>0</v>
      </c>
      <c r="T20" s="30">
        <f>X20+$AB$11</f>
        <v>51.9</v>
      </c>
      <c r="U20" s="31">
        <f>T20*S20</f>
        <v>0</v>
      </c>
      <c r="V20" s="55">
        <f>S20*4</f>
        <v>0</v>
      </c>
      <c r="W20" s="32"/>
      <c r="X20">
        <v>49.9</v>
      </c>
    </row>
    <row r="21" spans="1:22" ht="17.25" thickBot="1" thickTop="1">
      <c r="A21" s="89" t="s">
        <v>41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4"/>
    </row>
    <row r="22" spans="1:23" ht="21" customHeight="1" thickTop="1">
      <c r="A22" s="90" t="s">
        <v>42</v>
      </c>
      <c r="B22" s="91"/>
      <c r="C22" s="115">
        <v>7879</v>
      </c>
      <c r="D22" s="14">
        <v>45</v>
      </c>
      <c r="E22" s="15">
        <v>44</v>
      </c>
      <c r="F22" s="15">
        <v>53</v>
      </c>
      <c r="G22" s="15">
        <v>64</v>
      </c>
      <c r="H22" s="15">
        <v>99</v>
      </c>
      <c r="I22" s="15">
        <v>87</v>
      </c>
      <c r="J22" s="15">
        <v>87</v>
      </c>
      <c r="K22" s="15">
        <v>41</v>
      </c>
      <c r="L22" s="15">
        <v>21</v>
      </c>
      <c r="M22" s="15">
        <v>0</v>
      </c>
      <c r="N22" s="15">
        <v>0</v>
      </c>
      <c r="O22" s="15">
        <v>0</v>
      </c>
      <c r="P22" s="15">
        <v>0</v>
      </c>
      <c r="Q22" s="16">
        <v>0</v>
      </c>
      <c r="R22" s="41">
        <f>SUM(D22:Q22)-S23</f>
        <v>541</v>
      </c>
      <c r="S22" s="42"/>
      <c r="T22" s="43"/>
      <c r="U22" s="44"/>
      <c r="V22" s="54"/>
      <c r="W22" s="29"/>
    </row>
    <row r="23" spans="1:24" ht="21" customHeight="1" thickBot="1">
      <c r="A23" s="92"/>
      <c r="B23" s="93"/>
      <c r="C23" s="94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  <c r="R23" s="13"/>
      <c r="S23" s="35">
        <f>SUM(D23:Q23)</f>
        <v>0</v>
      </c>
      <c r="T23" s="30">
        <f>X23+$AB$11</f>
        <v>56.9</v>
      </c>
      <c r="U23" s="31">
        <f>T23*S23</f>
        <v>0</v>
      </c>
      <c r="V23" s="55">
        <f>S23*4</f>
        <v>0</v>
      </c>
      <c r="W23" s="32"/>
      <c r="X23">
        <v>54.9</v>
      </c>
    </row>
    <row r="24" spans="1:22" ht="17.25" thickBot="1" thickTop="1">
      <c r="A24" s="89" t="s">
        <v>43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</row>
    <row r="25" spans="1:23" ht="21" customHeight="1" thickTop="1">
      <c r="A25" s="90" t="s">
        <v>44</v>
      </c>
      <c r="B25" s="91"/>
      <c r="C25" s="115">
        <v>7893</v>
      </c>
      <c r="D25" s="14">
        <v>0</v>
      </c>
      <c r="E25" s="15">
        <v>0</v>
      </c>
      <c r="F25" s="15">
        <v>0</v>
      </c>
      <c r="G25" s="15">
        <v>0</v>
      </c>
      <c r="H25" s="15">
        <v>28</v>
      </c>
      <c r="I25" s="15">
        <v>86</v>
      </c>
      <c r="J25" s="15">
        <v>96</v>
      </c>
      <c r="K25" s="15">
        <v>97</v>
      </c>
      <c r="L25" s="15">
        <v>76</v>
      </c>
      <c r="M25" s="15">
        <v>30</v>
      </c>
      <c r="N25" s="15">
        <v>22</v>
      </c>
      <c r="O25" s="15">
        <v>12</v>
      </c>
      <c r="P25" s="15">
        <v>12</v>
      </c>
      <c r="Q25" s="16">
        <v>0</v>
      </c>
      <c r="R25" s="41">
        <f>SUM(D25:Q25)-S26</f>
        <v>459</v>
      </c>
      <c r="S25" s="42"/>
      <c r="T25" s="43"/>
      <c r="U25" s="44"/>
      <c r="V25" s="54"/>
      <c r="W25" s="29"/>
    </row>
    <row r="26" spans="1:24" ht="21" customHeight="1" thickBot="1">
      <c r="A26" s="92"/>
      <c r="B26" s="93"/>
      <c r="C26" s="94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  <c r="R26" s="13"/>
      <c r="S26" s="35">
        <f>SUM(D26:Q26)</f>
        <v>0</v>
      </c>
      <c r="T26" s="30">
        <f>X26+$AB$11</f>
        <v>67.9</v>
      </c>
      <c r="U26" s="31">
        <f>T26*S26</f>
        <v>0</v>
      </c>
      <c r="V26" s="55">
        <f>S26*4</f>
        <v>0</v>
      </c>
      <c r="W26" s="32"/>
      <c r="X26">
        <v>65.9</v>
      </c>
    </row>
    <row r="27" spans="1:23" ht="21" customHeight="1" thickTop="1">
      <c r="A27" s="90" t="s">
        <v>45</v>
      </c>
      <c r="B27" s="91"/>
      <c r="C27" s="115">
        <v>7736</v>
      </c>
      <c r="D27" s="14">
        <v>0</v>
      </c>
      <c r="E27" s="15">
        <v>0</v>
      </c>
      <c r="F27" s="15">
        <v>0</v>
      </c>
      <c r="G27" s="15">
        <v>0</v>
      </c>
      <c r="H27" s="15">
        <v>46</v>
      </c>
      <c r="I27" s="15">
        <v>119</v>
      </c>
      <c r="J27" s="15">
        <v>130</v>
      </c>
      <c r="K27" s="15">
        <v>131</v>
      </c>
      <c r="L27" s="15">
        <v>46</v>
      </c>
      <c r="M27" s="15">
        <v>47</v>
      </c>
      <c r="N27" s="15">
        <v>24</v>
      </c>
      <c r="O27" s="15">
        <v>22</v>
      </c>
      <c r="P27" s="15">
        <v>12</v>
      </c>
      <c r="Q27" s="16">
        <v>12</v>
      </c>
      <c r="R27" s="41">
        <f>SUM(D27:Q27)-S28</f>
        <v>589</v>
      </c>
      <c r="S27" s="42"/>
      <c r="T27" s="43"/>
      <c r="U27" s="44"/>
      <c r="V27" s="54"/>
      <c r="W27" s="29"/>
    </row>
    <row r="28" spans="1:24" ht="21" customHeight="1" thickBot="1">
      <c r="A28" s="92"/>
      <c r="B28" s="93"/>
      <c r="C28" s="94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  <c r="R28" s="13"/>
      <c r="S28" s="35">
        <f>SUM(D28:Q28)</f>
        <v>0</v>
      </c>
      <c r="T28" s="30">
        <f>X28+$AB$11</f>
        <v>58.9</v>
      </c>
      <c r="U28" s="31">
        <f>T28*S28</f>
        <v>0</v>
      </c>
      <c r="V28" s="55">
        <f>S28*4</f>
        <v>0</v>
      </c>
      <c r="W28" s="32"/>
      <c r="X28">
        <v>56.9</v>
      </c>
    </row>
    <row r="29" spans="1:22" ht="17.25" thickBot="1" thickTop="1">
      <c r="A29" s="89" t="s">
        <v>46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4"/>
    </row>
    <row r="30" spans="1:23" ht="21" customHeight="1" thickTop="1">
      <c r="A30" s="90" t="s">
        <v>47</v>
      </c>
      <c r="B30" s="91"/>
      <c r="C30" s="115">
        <v>7886</v>
      </c>
      <c r="D30" s="14">
        <v>12</v>
      </c>
      <c r="E30" s="15">
        <v>11</v>
      </c>
      <c r="F30" s="15">
        <v>22</v>
      </c>
      <c r="G30" s="15">
        <v>33</v>
      </c>
      <c r="H30" s="15">
        <v>49</v>
      </c>
      <c r="I30" s="15">
        <v>80</v>
      </c>
      <c r="J30" s="15">
        <v>79</v>
      </c>
      <c r="K30" s="15">
        <v>83</v>
      </c>
      <c r="L30" s="15">
        <v>49</v>
      </c>
      <c r="M30" s="15">
        <v>6</v>
      </c>
      <c r="N30" s="15">
        <v>0</v>
      </c>
      <c r="O30" s="15">
        <v>0</v>
      </c>
      <c r="P30" s="15">
        <v>0</v>
      </c>
      <c r="Q30" s="16">
        <v>0</v>
      </c>
      <c r="R30" s="41">
        <f>SUM(D30:Q30)-S31</f>
        <v>424</v>
      </c>
      <c r="S30" s="42"/>
      <c r="T30" s="43"/>
      <c r="U30" s="44"/>
      <c r="V30" s="54"/>
      <c r="W30" s="29"/>
    </row>
    <row r="31" spans="1:24" ht="21" customHeight="1" thickBot="1">
      <c r="A31" s="92"/>
      <c r="B31" s="93"/>
      <c r="C31" s="94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8"/>
      <c r="R31" s="13"/>
      <c r="S31" s="35">
        <f>SUM(D31:Q31)</f>
        <v>0</v>
      </c>
      <c r="T31" s="30">
        <f>X31+$AB$11</f>
        <v>56.9</v>
      </c>
      <c r="U31" s="31">
        <f>T31*S31</f>
        <v>0</v>
      </c>
      <c r="V31" s="55">
        <f>S31*4</f>
        <v>0</v>
      </c>
      <c r="W31" s="32"/>
      <c r="X31">
        <v>54.9</v>
      </c>
    </row>
    <row r="32" spans="1:23" ht="21" customHeight="1" thickTop="1">
      <c r="A32" s="90" t="s">
        <v>48</v>
      </c>
      <c r="B32" s="91"/>
      <c r="C32" s="115">
        <v>7779</v>
      </c>
      <c r="D32" s="14">
        <v>23</v>
      </c>
      <c r="E32" s="15">
        <v>23</v>
      </c>
      <c r="F32" s="15">
        <v>12</v>
      </c>
      <c r="G32" s="15">
        <v>34</v>
      </c>
      <c r="H32" s="15">
        <v>53</v>
      </c>
      <c r="I32" s="15">
        <v>86</v>
      </c>
      <c r="J32" s="15">
        <v>83</v>
      </c>
      <c r="K32" s="15">
        <v>86</v>
      </c>
      <c r="L32" s="15">
        <v>50</v>
      </c>
      <c r="M32" s="15">
        <v>18</v>
      </c>
      <c r="N32" s="15">
        <v>0</v>
      </c>
      <c r="O32" s="15">
        <v>0</v>
      </c>
      <c r="P32" s="15">
        <v>0</v>
      </c>
      <c r="Q32" s="16">
        <v>0</v>
      </c>
      <c r="R32" s="41">
        <f>SUM(D32:Q32)-S33</f>
        <v>468</v>
      </c>
      <c r="S32" s="42"/>
      <c r="T32" s="43"/>
      <c r="U32" s="44"/>
      <c r="V32" s="54"/>
      <c r="W32" s="29"/>
    </row>
    <row r="33" spans="1:24" ht="21" customHeight="1" thickBot="1">
      <c r="A33" s="92"/>
      <c r="B33" s="93"/>
      <c r="C33" s="94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  <c r="R33" s="13"/>
      <c r="S33" s="35">
        <f>SUM(D33:Q33)</f>
        <v>0</v>
      </c>
      <c r="T33" s="30">
        <f>X33+$AB$11</f>
        <v>56.9</v>
      </c>
      <c r="U33" s="31">
        <f>T33*S33</f>
        <v>0</v>
      </c>
      <c r="V33" s="55">
        <f>S33*4</f>
        <v>0</v>
      </c>
      <c r="W33" s="32"/>
      <c r="X33">
        <v>54.9</v>
      </c>
    </row>
    <row r="34" spans="1:23" ht="21" customHeight="1" thickTop="1">
      <c r="A34" s="90" t="s">
        <v>49</v>
      </c>
      <c r="B34" s="91"/>
      <c r="C34" s="115">
        <v>7724</v>
      </c>
      <c r="D34" s="14">
        <v>11</v>
      </c>
      <c r="E34" s="15">
        <v>11</v>
      </c>
      <c r="F34" s="15">
        <v>11</v>
      </c>
      <c r="G34" s="15">
        <v>11</v>
      </c>
      <c r="H34" s="15">
        <v>56</v>
      </c>
      <c r="I34" s="15">
        <v>73</v>
      </c>
      <c r="J34" s="15">
        <v>72</v>
      </c>
      <c r="K34" s="15">
        <v>62</v>
      </c>
      <c r="L34" s="15">
        <v>59</v>
      </c>
      <c r="M34" s="15">
        <v>39</v>
      </c>
      <c r="N34" s="15">
        <v>20</v>
      </c>
      <c r="O34" s="15">
        <v>8</v>
      </c>
      <c r="P34" s="15">
        <v>10</v>
      </c>
      <c r="Q34" s="16">
        <v>10</v>
      </c>
      <c r="R34" s="41">
        <f>SUM(D34:Q34)-S35</f>
        <v>453</v>
      </c>
      <c r="S34" s="42"/>
      <c r="T34" s="43"/>
      <c r="U34" s="44"/>
      <c r="V34" s="54"/>
      <c r="W34" s="29"/>
    </row>
    <row r="35" spans="1:24" ht="21" customHeight="1" thickBot="1">
      <c r="A35" s="92"/>
      <c r="B35" s="93"/>
      <c r="C35" s="94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  <c r="R35" s="13"/>
      <c r="S35" s="35">
        <f>SUM(D35:Q35)</f>
        <v>0</v>
      </c>
      <c r="T35" s="30">
        <f>X35+$AB$11</f>
        <v>56.9</v>
      </c>
      <c r="U35" s="31">
        <f>T35*S35</f>
        <v>0</v>
      </c>
      <c r="V35" s="55">
        <f>S35*4</f>
        <v>0</v>
      </c>
      <c r="W35" s="32"/>
      <c r="X35">
        <v>54.9</v>
      </c>
    </row>
    <row r="36" spans="1:23" ht="21" customHeight="1" thickTop="1">
      <c r="A36" s="90" t="s">
        <v>50</v>
      </c>
      <c r="B36" s="91"/>
      <c r="C36" s="115">
        <v>7721</v>
      </c>
      <c r="D36" s="14">
        <v>2</v>
      </c>
      <c r="E36" s="15">
        <v>2</v>
      </c>
      <c r="F36" s="15">
        <v>0</v>
      </c>
      <c r="G36" s="15">
        <v>11</v>
      </c>
      <c r="H36" s="15">
        <v>57</v>
      </c>
      <c r="I36" s="15">
        <v>87</v>
      </c>
      <c r="J36" s="15">
        <v>87</v>
      </c>
      <c r="K36" s="15">
        <v>98</v>
      </c>
      <c r="L36" s="15">
        <v>63</v>
      </c>
      <c r="M36" s="15">
        <v>42</v>
      </c>
      <c r="N36" s="15">
        <v>9</v>
      </c>
      <c r="O36" s="15">
        <v>10</v>
      </c>
      <c r="P36" s="15">
        <v>0</v>
      </c>
      <c r="Q36" s="16">
        <v>0</v>
      </c>
      <c r="R36" s="41">
        <f>SUM(D36:Q36)-S37</f>
        <v>468</v>
      </c>
      <c r="S36" s="42"/>
      <c r="T36" s="43"/>
      <c r="U36" s="44"/>
      <c r="V36" s="54"/>
      <c r="W36" s="29"/>
    </row>
    <row r="37" spans="1:24" ht="21" customHeight="1" thickBot="1">
      <c r="A37" s="92"/>
      <c r="B37" s="93"/>
      <c r="C37" s="94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8"/>
      <c r="R37" s="13"/>
      <c r="S37" s="35">
        <f>SUM(D37:Q37)</f>
        <v>0</v>
      </c>
      <c r="T37" s="30">
        <f>X37+$AB$11</f>
        <v>56.9</v>
      </c>
      <c r="U37" s="31">
        <f>T37*S37</f>
        <v>0</v>
      </c>
      <c r="V37" s="55">
        <f>S37*4</f>
        <v>0</v>
      </c>
      <c r="W37" s="32"/>
      <c r="X37">
        <v>54.9</v>
      </c>
    </row>
    <row r="38" spans="1:23" ht="21" customHeight="1" thickTop="1">
      <c r="A38" s="90" t="s">
        <v>51</v>
      </c>
      <c r="B38" s="91"/>
      <c r="C38" s="115">
        <v>7907</v>
      </c>
      <c r="D38" s="14">
        <v>3</v>
      </c>
      <c r="E38" s="15">
        <v>3</v>
      </c>
      <c r="F38" s="15">
        <v>15</v>
      </c>
      <c r="G38" s="15">
        <v>27</v>
      </c>
      <c r="H38" s="15">
        <v>47</v>
      </c>
      <c r="I38" s="15">
        <v>93</v>
      </c>
      <c r="J38" s="15">
        <v>92</v>
      </c>
      <c r="K38" s="15">
        <v>93</v>
      </c>
      <c r="L38" s="15">
        <v>54</v>
      </c>
      <c r="M38" s="15">
        <v>33</v>
      </c>
      <c r="N38" s="15">
        <v>22</v>
      </c>
      <c r="O38" s="15">
        <v>10</v>
      </c>
      <c r="P38" s="15">
        <v>0</v>
      </c>
      <c r="Q38" s="16">
        <v>0</v>
      </c>
      <c r="R38" s="41">
        <f>SUM(D38:Q38)-S39</f>
        <v>492</v>
      </c>
      <c r="S38" s="42"/>
      <c r="T38" s="43"/>
      <c r="U38" s="44"/>
      <c r="V38" s="54"/>
      <c r="W38" s="29"/>
    </row>
    <row r="39" spans="1:24" ht="21" customHeight="1" thickBot="1">
      <c r="A39" s="92"/>
      <c r="B39" s="93"/>
      <c r="C39" s="94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  <c r="R39" s="13"/>
      <c r="S39" s="35">
        <f>SUM(D39:Q39)</f>
        <v>0</v>
      </c>
      <c r="T39" s="30">
        <f>X39+$AB$11</f>
        <v>56.9</v>
      </c>
      <c r="U39" s="31">
        <f>T39*S39</f>
        <v>0</v>
      </c>
      <c r="V39" s="55">
        <f>S39*4</f>
        <v>0</v>
      </c>
      <c r="W39" s="32"/>
      <c r="X39">
        <v>54.9</v>
      </c>
    </row>
    <row r="40" spans="1:23" ht="21" customHeight="1" thickTop="1">
      <c r="A40" s="90" t="s">
        <v>52</v>
      </c>
      <c r="B40" s="91"/>
      <c r="C40" s="115">
        <v>7857</v>
      </c>
      <c r="D40" s="14">
        <v>13</v>
      </c>
      <c r="E40" s="15">
        <v>13</v>
      </c>
      <c r="F40" s="15">
        <v>12</v>
      </c>
      <c r="G40" s="15">
        <v>22</v>
      </c>
      <c r="H40" s="15">
        <v>31</v>
      </c>
      <c r="I40" s="15">
        <v>73</v>
      </c>
      <c r="J40" s="15">
        <v>81</v>
      </c>
      <c r="K40" s="15">
        <v>73</v>
      </c>
      <c r="L40" s="15">
        <v>57</v>
      </c>
      <c r="M40" s="15">
        <v>39</v>
      </c>
      <c r="N40" s="15">
        <v>6</v>
      </c>
      <c r="O40" s="15">
        <v>8</v>
      </c>
      <c r="P40" s="15">
        <v>0</v>
      </c>
      <c r="Q40" s="16">
        <v>0</v>
      </c>
      <c r="R40" s="41">
        <f>SUM(D40:Q40)-S41</f>
        <v>428</v>
      </c>
      <c r="S40" s="42"/>
      <c r="T40" s="43"/>
      <c r="U40" s="44"/>
      <c r="V40" s="54"/>
      <c r="W40" s="29"/>
    </row>
    <row r="41" spans="1:24" ht="21" customHeight="1" thickBot="1">
      <c r="A41" s="92"/>
      <c r="B41" s="93"/>
      <c r="C41" s="94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  <c r="R41" s="13"/>
      <c r="S41" s="35">
        <f>SUM(D41:Q41)</f>
        <v>0</v>
      </c>
      <c r="T41" s="30">
        <f>X41+$AB$11</f>
        <v>56.9</v>
      </c>
      <c r="U41" s="31">
        <f>T41*S41</f>
        <v>0</v>
      </c>
      <c r="V41" s="55">
        <f>S41*4</f>
        <v>0</v>
      </c>
      <c r="W41" s="32"/>
      <c r="X41">
        <v>54.9</v>
      </c>
    </row>
    <row r="42" spans="1:22" ht="17.25" thickBot="1" thickTop="1">
      <c r="A42" s="89" t="s">
        <v>53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4"/>
    </row>
    <row r="43" spans="1:23" ht="21" customHeight="1" thickTop="1">
      <c r="A43" s="90" t="s">
        <v>54</v>
      </c>
      <c r="B43" s="91"/>
      <c r="C43" s="115">
        <v>7600</v>
      </c>
      <c r="D43" s="14">
        <v>23</v>
      </c>
      <c r="E43" s="15">
        <v>35</v>
      </c>
      <c r="F43" s="15">
        <v>34</v>
      </c>
      <c r="G43" s="15">
        <v>47</v>
      </c>
      <c r="H43" s="15">
        <v>55</v>
      </c>
      <c r="I43" s="15">
        <v>103</v>
      </c>
      <c r="J43" s="15">
        <v>103</v>
      </c>
      <c r="K43" s="15">
        <v>92</v>
      </c>
      <c r="L43" s="15">
        <v>59</v>
      </c>
      <c r="M43" s="15">
        <v>24</v>
      </c>
      <c r="N43" s="15">
        <v>0</v>
      </c>
      <c r="O43" s="15">
        <v>0</v>
      </c>
      <c r="P43" s="15">
        <v>0</v>
      </c>
      <c r="Q43" s="16">
        <v>0</v>
      </c>
      <c r="R43" s="41">
        <f>SUM(D43:Q43)-S44</f>
        <v>575</v>
      </c>
      <c r="S43" s="42"/>
      <c r="T43" s="43"/>
      <c r="U43" s="44"/>
      <c r="V43" s="54"/>
      <c r="W43" s="29"/>
    </row>
    <row r="44" spans="1:24" ht="21" customHeight="1" thickBot="1">
      <c r="A44" s="92"/>
      <c r="B44" s="93"/>
      <c r="C44" s="94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  <c r="R44" s="13"/>
      <c r="S44" s="35">
        <f>SUM(D44:Q44)</f>
        <v>0</v>
      </c>
      <c r="T44" s="30">
        <f>X44+$AB$11</f>
        <v>56.9</v>
      </c>
      <c r="U44" s="31">
        <f>T44*S44</f>
        <v>0</v>
      </c>
      <c r="V44" s="55">
        <f>S44*4</f>
        <v>0</v>
      </c>
      <c r="W44" s="32"/>
      <c r="X44">
        <v>54.9</v>
      </c>
    </row>
    <row r="45" ht="12" thickTop="1"/>
    <row r="46" spans="1:23" ht="19.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</row>
    <row r="47" spans="1:23" ht="19.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</row>
    <row r="48" spans="1:23" ht="11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</row>
    <row r="49" spans="1:23" ht="11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</row>
    <row r="50" spans="1:23" ht="11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</row>
    <row r="51" spans="1:23" ht="12.75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18"/>
      <c r="R51" s="118"/>
      <c r="S51" s="118"/>
      <c r="T51" s="118"/>
      <c r="U51" s="118"/>
      <c r="V51" s="118"/>
      <c r="W51" s="118"/>
    </row>
    <row r="52" spans="1:23" ht="12.75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18"/>
      <c r="R52" s="118"/>
      <c r="S52" s="118"/>
      <c r="T52" s="118"/>
      <c r="U52" s="118"/>
      <c r="V52" s="118"/>
      <c r="W52" s="118"/>
    </row>
    <row r="53" spans="1:23" ht="17.25">
      <c r="A53" s="121" t="s">
        <v>55</v>
      </c>
      <c r="B53" s="121"/>
      <c r="C53" s="121"/>
      <c r="D53" s="121"/>
      <c r="E53" s="121"/>
      <c r="F53" s="122"/>
      <c r="G53" s="122"/>
      <c r="H53" s="123"/>
      <c r="I53" s="123"/>
      <c r="J53" s="123"/>
      <c r="K53" s="118"/>
      <c r="L53" s="118"/>
      <c r="M53" s="122"/>
      <c r="N53" s="123"/>
      <c r="O53" s="123"/>
      <c r="P53" s="120"/>
      <c r="Q53" s="118"/>
      <c r="R53" s="118"/>
      <c r="S53" s="118"/>
      <c r="T53" s="118"/>
      <c r="U53" s="118"/>
      <c r="V53" s="118"/>
      <c r="W53" s="118"/>
    </row>
    <row r="54" spans="1:30" ht="17.25">
      <c r="A54" s="124"/>
      <c r="B54" s="125"/>
      <c r="C54" s="126" t="s">
        <v>56</v>
      </c>
      <c r="D54" s="126"/>
      <c r="E54" s="124"/>
      <c r="F54" s="124"/>
      <c r="G54" s="127"/>
      <c r="H54" s="128"/>
      <c r="I54" s="128"/>
      <c r="J54" s="128"/>
      <c r="K54" s="124"/>
      <c r="L54" s="124"/>
      <c r="M54" s="124"/>
      <c r="N54" s="124"/>
      <c r="O54" s="124"/>
      <c r="P54" s="128"/>
      <c r="Q54" s="129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</row>
    <row r="55" spans="1:30" ht="17.25">
      <c r="A55" s="124"/>
      <c r="B55" s="130"/>
      <c r="C55" s="126" t="s">
        <v>57</v>
      </c>
      <c r="D55" s="124"/>
      <c r="E55" s="124"/>
      <c r="F55" s="127"/>
      <c r="G55" s="128"/>
      <c r="H55" s="128"/>
      <c r="I55" s="128"/>
      <c r="J55" s="124"/>
      <c r="K55" s="124"/>
      <c r="L55" s="124"/>
      <c r="M55" s="124"/>
      <c r="N55" s="124"/>
      <c r="O55" s="128"/>
      <c r="P55" s="129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</row>
    <row r="56" spans="1:30" ht="17.25">
      <c r="A56" s="124"/>
      <c r="B56" s="125"/>
      <c r="C56" s="130"/>
      <c r="D56" s="126"/>
      <c r="E56" s="124"/>
      <c r="F56" s="124"/>
      <c r="G56" s="127"/>
      <c r="H56" s="128"/>
      <c r="I56" s="128"/>
      <c r="J56" s="128"/>
      <c r="K56" s="124"/>
      <c r="L56" s="124"/>
      <c r="M56" s="124"/>
      <c r="N56" s="124"/>
      <c r="O56" s="124"/>
      <c r="P56" s="128"/>
      <c r="Q56" s="129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</row>
    <row r="57" spans="1:23" ht="16.5">
      <c r="A57" s="123" t="s">
        <v>58</v>
      </c>
      <c r="B57" s="122"/>
      <c r="C57" s="122"/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0"/>
      <c r="Q57" s="118"/>
      <c r="R57" s="118"/>
      <c r="S57" s="118"/>
      <c r="T57" s="118"/>
      <c r="U57" s="118"/>
      <c r="V57" s="118"/>
      <c r="W57" s="118"/>
    </row>
    <row r="58" spans="1:23" ht="17.25">
      <c r="A58" s="131" t="s">
        <v>59</v>
      </c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0"/>
      <c r="Q58" s="118"/>
      <c r="R58" s="118"/>
      <c r="S58" s="118"/>
      <c r="T58" s="118"/>
      <c r="U58" s="118"/>
      <c r="V58" s="118"/>
      <c r="W58" s="118"/>
    </row>
    <row r="59" spans="1:23" ht="17.25">
      <c r="A59" s="131" t="s">
        <v>60</v>
      </c>
      <c r="B59" s="122"/>
      <c r="C59" s="122"/>
      <c r="D59" s="122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0"/>
      <c r="Q59" s="118"/>
      <c r="R59" s="118"/>
      <c r="S59" s="118"/>
      <c r="T59" s="118"/>
      <c r="U59" s="118"/>
      <c r="V59" s="118"/>
      <c r="W59" s="118"/>
    </row>
    <row r="60" spans="1:23" ht="17.25">
      <c r="A60" s="131" t="s">
        <v>61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</row>
    <row r="61" spans="1:23" ht="17.25">
      <c r="A61" s="131" t="s">
        <v>62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</row>
    <row r="62" spans="1:23" ht="17.25">
      <c r="A62" s="131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</row>
    <row r="63" spans="1:22" ht="15">
      <c r="A63" s="132" t="s">
        <v>63</v>
      </c>
      <c r="B63" s="132"/>
      <c r="C63" s="132"/>
      <c r="V63"/>
    </row>
    <row r="64" spans="1:22" ht="15">
      <c r="A64" s="133"/>
      <c r="B64" s="133"/>
      <c r="C64" s="133"/>
      <c r="V64"/>
    </row>
    <row r="65" spans="1:23" ht="15">
      <c r="A65" s="134" t="s">
        <v>64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6"/>
    </row>
    <row r="66" spans="1:23" ht="15">
      <c r="A66" s="137" t="s">
        <v>65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8"/>
    </row>
    <row r="67" spans="1:23" ht="15">
      <c r="A67" s="137" t="s">
        <v>66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8"/>
    </row>
    <row r="68" spans="1:23" ht="15">
      <c r="A68" s="13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8"/>
    </row>
    <row r="69" spans="1:30" ht="15">
      <c r="A69" s="139" t="s">
        <v>67</v>
      </c>
      <c r="B69" s="124"/>
      <c r="C69" s="140"/>
      <c r="D69" s="141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3"/>
      <c r="U69" s="144"/>
      <c r="V69" s="144"/>
      <c r="W69" s="140"/>
      <c r="X69" s="124"/>
      <c r="Y69" s="124"/>
      <c r="Z69" s="124"/>
      <c r="AA69" s="124"/>
      <c r="AB69" s="124"/>
      <c r="AC69" s="124"/>
      <c r="AD69" s="124"/>
    </row>
    <row r="70" spans="1:30" ht="15">
      <c r="A70" s="139" t="s">
        <v>68</v>
      </c>
      <c r="B70" s="124"/>
      <c r="C70" s="140"/>
      <c r="D70" s="141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3"/>
      <c r="U70" s="144"/>
      <c r="V70" s="144"/>
      <c r="W70" s="140"/>
      <c r="X70" s="124"/>
      <c r="Y70" s="124"/>
      <c r="Z70" s="124"/>
      <c r="AA70" s="124"/>
      <c r="AB70" s="124"/>
      <c r="AC70" s="124"/>
      <c r="AD70" s="124"/>
    </row>
    <row r="71" spans="1:30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</row>
    <row r="72" spans="1:30" ht="15">
      <c r="A72" s="139" t="s">
        <v>69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</row>
    <row r="73" spans="1:30" ht="12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</row>
    <row r="74" spans="1:23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8"/>
    </row>
  </sheetData>
  <sheetProtection password="CF66" sheet="1" objects="1" scenarios="1"/>
  <protectedRanges>
    <protectedRange sqref="D44:Q44 D14:Q14 D16:Q16 D18:Q18 D20:Q20 D23:Q23 D26:Q26 D28:Q28 D31:Q31 D33:Q33 D35:Q35 D37:Q37 D39:Q39 D41:Q41" name="Диапазон1_19"/>
    <protectedRange sqref="F6:G6" name="Диапазон5_1_1"/>
    <protectedRange sqref="D6:E6" name="Диапазон5_1"/>
    <protectedRange sqref="D2:G3" name="Диапазон5"/>
  </protectedRanges>
  <mergeCells count="60">
    <mergeCell ref="A46:W46"/>
    <mergeCell ref="A47:W47"/>
    <mergeCell ref="A53:E53"/>
    <mergeCell ref="A63:C63"/>
    <mergeCell ref="A65:V65"/>
    <mergeCell ref="A38:B39"/>
    <mergeCell ref="C38:C39"/>
    <mergeCell ref="A40:B41"/>
    <mergeCell ref="C40:C41"/>
    <mergeCell ref="A42:V42"/>
    <mergeCell ref="A43:B44"/>
    <mergeCell ref="C43:C44"/>
    <mergeCell ref="A32:B33"/>
    <mergeCell ref="C32:C33"/>
    <mergeCell ref="A34:B35"/>
    <mergeCell ref="C34:C35"/>
    <mergeCell ref="A36:B37"/>
    <mergeCell ref="C36:C37"/>
    <mergeCell ref="A25:B26"/>
    <mergeCell ref="C25:C26"/>
    <mergeCell ref="A27:B28"/>
    <mergeCell ref="C27:C28"/>
    <mergeCell ref="A29:V29"/>
    <mergeCell ref="A30:B31"/>
    <mergeCell ref="C30:C31"/>
    <mergeCell ref="A19:B20"/>
    <mergeCell ref="C19:C20"/>
    <mergeCell ref="A21:V21"/>
    <mergeCell ref="A22:B23"/>
    <mergeCell ref="C22:C23"/>
    <mergeCell ref="A24:V24"/>
    <mergeCell ref="A12:V12"/>
    <mergeCell ref="A13:B14"/>
    <mergeCell ref="C13:C14"/>
    <mergeCell ref="A15:B16"/>
    <mergeCell ref="C15:C16"/>
    <mergeCell ref="A17:B18"/>
    <mergeCell ref="C17:C18"/>
    <mergeCell ref="H6:O6"/>
    <mergeCell ref="D3:G3"/>
    <mergeCell ref="R7:S7"/>
    <mergeCell ref="L2:U3"/>
    <mergeCell ref="T10:T11"/>
    <mergeCell ref="U10:U11"/>
    <mergeCell ref="W7:W8"/>
    <mergeCell ref="R8:S8"/>
    <mergeCell ref="T7:T8"/>
    <mergeCell ref="A9:W9"/>
    <mergeCell ref="V10:V11"/>
    <mergeCell ref="V7:V8"/>
    <mergeCell ref="Y10:Y11"/>
    <mergeCell ref="P4:W5"/>
    <mergeCell ref="C10:C11"/>
    <mergeCell ref="U7:U8"/>
    <mergeCell ref="D2:G2"/>
    <mergeCell ref="B6:G6"/>
    <mergeCell ref="A10:B11"/>
    <mergeCell ref="D4:G4"/>
    <mergeCell ref="D10:Q10"/>
    <mergeCell ref="W10:W11"/>
  </mergeCells>
  <conditionalFormatting sqref="P4:W5">
    <cfRule type="cellIs" priority="2" dxfId="1" operator="equal" stopIfTrue="1">
      <formula>$AC$5</formula>
    </cfRule>
    <cfRule type="cellIs" priority="3" dxfId="0" operator="equal" stopIfTrue="1">
      <formula>$AC$4</formula>
    </cfRule>
  </conditionalFormatting>
  <dataValidations count="2">
    <dataValidation type="whole" operator="lessThanOrEqual" allowBlank="1" showErrorMessage="1" promptTitle="Внимание! " errorTitle="Так нельзя!" error="Такого количества в остатках нет." sqref="D14:Q14 D16:Q16 D18:Q18 D20:Q20 D23:Q23 D26:Q26 D28:Q28 D31:Q31 D33:Q33 D35:Q35 D37:Q37 D39:Q39 D41:Q41 D44:Q44">
      <formula1>D13</formula1>
    </dataValidation>
    <dataValidation type="list" showDropDown="1" sqref="H3 D5 D4:G4 J3:K3">
      <formula1>'PO 62-2012'!#REF!</formula1>
    </dataValidation>
  </dataValidations>
  <hyperlinks>
    <hyperlink ref="C13" r:id="rId1" display="http://www.heelys-russia.com/catalog/20-hx2/detail/913-7804?tmpl=component"/>
    <hyperlink ref="C15" r:id="rId2" display="http://www.heelys-russia.com/catalog/20-hx2/detail/912-7800?tmpl=component"/>
    <hyperlink ref="C17" r:id="rId3" display="http://www.heelys-russia.com/catalog/20-hx2/detail/946-7900?tmpl=component"/>
    <hyperlink ref="C19" r:id="rId4" display="http://www.heelys-russia.com/catalog/20-hx2/detail/906-7797?tmpl=component"/>
    <hyperlink ref="C22" r:id="rId5" display="http://www.heelys-russia.com/catalog/26-tufli/detail/941-7879?tmpl=component"/>
    <hyperlink ref="C25" r:id="rId6" display="http://www.heelys-russia.com/catalog/10-2010-05-17-13-16-07/detail/911-7893?tmpl=component"/>
    <hyperlink ref="C27" r:id="rId7" display="http://www.heelys-russia.com/catalog/10-2010-05-17-13-16-07/detail/885-7736?tmpl=component"/>
    <hyperlink ref="C30" r:id="rId8" display="http://www.heelys-russia.com/catalog/11-2010-05-17-13-16-25/detail/944-7886?tmpl=component"/>
    <hyperlink ref="C32" r:id="rId9" display="http://www.heelys-russia.com/catalog/11-2010-05-17-13-16-25/detail/933-7779?tmpl=component"/>
    <hyperlink ref="C34" r:id="rId10" display="http://www.heelys-russia.com/catalog/11-2010-05-17-13-16-25/detail/932-7724?tmpl=component"/>
    <hyperlink ref="C36" r:id="rId11" display="http://heelys-russia.com/catalog/11-2010-05-17-13-16-25/detail/854-scream?tmpl=component"/>
    <hyperlink ref="C38" r:id="rId12" display="http://www.heelys-russia.com/catalog/11-2010-05-17-13-16-25/detail/945-7907?tmpl=component"/>
    <hyperlink ref="C40" r:id="rId13" display="http://www.heelys-russia.com/catalog/11-2010-05-17-13-16-25/detail/943-7857?tmpl=component"/>
    <hyperlink ref="C43" r:id="rId14" display="http://www.heelys-russia.com/catalog/sneakers/12-2010-05-17-13-16-39/detail/804-noboneslo7600?tmpl=component"/>
  </hyperlinks>
  <printOptions/>
  <pageMargins left="0.2362204724409449" right="0.35433070866141736" top="0.31496062992125984" bottom="0.2755905511811024" header="0.2755905511811024" footer="0.1968503937007874"/>
  <pageSetup fitToHeight="3" fitToWidth="1" horizontalDpi="600" verticalDpi="600" orientation="portrait" paperSize="9" scale="60" r:id="rId16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PageLayoutView="0" workbookViewId="0" topLeftCell="A1">
      <selection activeCell="B7" sqref="B7"/>
    </sheetView>
  </sheetViews>
  <sheetFormatPr defaultColWidth="9.33203125" defaultRowHeight="11.25"/>
  <cols>
    <col min="2" max="4" width="17.33203125" style="0" customWidth="1"/>
  </cols>
  <sheetData>
    <row r="1" spans="1:8" ht="12.75">
      <c r="A1" s="49"/>
      <c r="B1" s="111" t="s">
        <v>23</v>
      </c>
      <c r="C1" s="111"/>
      <c r="D1" s="111"/>
      <c r="E1" s="49"/>
      <c r="F1" s="50"/>
      <c r="G1" s="50"/>
      <c r="H1" s="50"/>
    </row>
    <row r="2" spans="1:8" ht="12.75">
      <c r="A2" s="49"/>
      <c r="B2" s="111" t="s">
        <v>24</v>
      </c>
      <c r="C2" s="111"/>
      <c r="D2" s="111"/>
      <c r="E2" s="49"/>
      <c r="F2" s="50"/>
      <c r="G2" s="50"/>
      <c r="H2" s="50"/>
    </row>
    <row r="3" spans="1:8" ht="12.75">
      <c r="A3" s="49"/>
      <c r="B3" s="49"/>
      <c r="C3" s="49"/>
      <c r="D3" s="49"/>
      <c r="E3" s="49"/>
      <c r="F3" s="50"/>
      <c r="G3" s="50"/>
      <c r="H3" s="50"/>
    </row>
    <row r="4" spans="1:8" ht="12.75">
      <c r="A4" s="49"/>
      <c r="B4" s="112" t="s">
        <v>25</v>
      </c>
      <c r="C4" s="112" t="s">
        <v>26</v>
      </c>
      <c r="D4" s="112" t="s">
        <v>27</v>
      </c>
      <c r="E4" s="49"/>
      <c r="F4" s="50"/>
      <c r="G4" s="50"/>
      <c r="H4" s="50"/>
    </row>
    <row r="5" spans="1:8" ht="12.75">
      <c r="A5" s="49"/>
      <c r="B5" s="112"/>
      <c r="C5" s="112"/>
      <c r="D5" s="112"/>
      <c r="E5" s="49"/>
      <c r="F5" s="50"/>
      <c r="G5" s="50"/>
      <c r="H5" s="50"/>
    </row>
    <row r="6" spans="1:8" ht="12.75">
      <c r="A6" s="49"/>
      <c r="B6" s="46">
        <v>17</v>
      </c>
      <c r="C6" s="47">
        <v>30</v>
      </c>
      <c r="D6" s="48" t="s">
        <v>21</v>
      </c>
      <c r="E6" s="49"/>
      <c r="F6" s="50"/>
      <c r="G6" s="50"/>
      <c r="H6" s="50"/>
    </row>
    <row r="7" spans="1:8" ht="12.75">
      <c r="A7" s="49"/>
      <c r="B7" s="46">
        <v>18</v>
      </c>
      <c r="C7" s="47">
        <v>31</v>
      </c>
      <c r="D7" s="48" t="s">
        <v>22</v>
      </c>
      <c r="E7" s="49"/>
      <c r="F7" s="50"/>
      <c r="G7" s="50"/>
      <c r="H7" s="50"/>
    </row>
    <row r="8" spans="1:8" ht="12.75">
      <c r="A8" s="49"/>
      <c r="B8" s="46">
        <v>19</v>
      </c>
      <c r="C8" s="47">
        <v>32</v>
      </c>
      <c r="D8" s="48">
        <v>1</v>
      </c>
      <c r="E8" s="49"/>
      <c r="F8" s="50"/>
      <c r="G8" s="50"/>
      <c r="H8" s="50"/>
    </row>
    <row r="9" spans="1:8" ht="12.75">
      <c r="A9" s="49"/>
      <c r="B9" s="46">
        <v>20</v>
      </c>
      <c r="C9" s="47">
        <v>33</v>
      </c>
      <c r="D9" s="48">
        <v>2</v>
      </c>
      <c r="E9" s="49"/>
      <c r="F9" s="50"/>
      <c r="G9" s="50"/>
      <c r="H9" s="50"/>
    </row>
    <row r="10" spans="1:8" ht="12.75">
      <c r="A10" s="49"/>
      <c r="B10" s="46">
        <v>21</v>
      </c>
      <c r="C10" s="47">
        <v>34</v>
      </c>
      <c r="D10" s="48">
        <v>3</v>
      </c>
      <c r="E10" s="49"/>
      <c r="F10" s="50"/>
      <c r="G10" s="50"/>
      <c r="H10" s="50"/>
    </row>
    <row r="11" spans="1:8" ht="12.75">
      <c r="A11" s="49"/>
      <c r="B11" s="46">
        <v>22</v>
      </c>
      <c r="C11" s="47">
        <v>35</v>
      </c>
      <c r="D11" s="48">
        <v>4</v>
      </c>
      <c r="E11" s="49"/>
      <c r="F11" s="50"/>
      <c r="G11" s="50"/>
      <c r="H11" s="50"/>
    </row>
    <row r="12" spans="1:8" ht="12.75">
      <c r="A12" s="49"/>
      <c r="B12" s="46">
        <v>23</v>
      </c>
      <c r="C12" s="47">
        <v>36.5</v>
      </c>
      <c r="D12" s="48">
        <v>5</v>
      </c>
      <c r="E12" s="49"/>
      <c r="F12" s="50"/>
      <c r="G12" s="50"/>
      <c r="H12" s="50"/>
    </row>
    <row r="13" spans="1:8" ht="12.75">
      <c r="A13" s="49"/>
      <c r="B13" s="46">
        <v>24</v>
      </c>
      <c r="C13" s="47">
        <v>38</v>
      </c>
      <c r="D13" s="48">
        <v>6</v>
      </c>
      <c r="E13" s="49"/>
      <c r="F13" s="50"/>
      <c r="G13" s="50"/>
      <c r="H13" s="50"/>
    </row>
    <row r="14" spans="1:8" ht="12.75">
      <c r="A14" s="49"/>
      <c r="B14" s="46">
        <v>25</v>
      </c>
      <c r="C14" s="47">
        <v>39</v>
      </c>
      <c r="D14" s="48">
        <v>7</v>
      </c>
      <c r="E14" s="49"/>
      <c r="F14" s="50"/>
      <c r="G14" s="50"/>
      <c r="H14" s="50"/>
    </row>
    <row r="15" spans="1:8" ht="12.75">
      <c r="A15" s="49"/>
      <c r="B15" s="46">
        <v>26</v>
      </c>
      <c r="C15" s="47">
        <v>40.5</v>
      </c>
      <c r="D15" s="48">
        <v>8</v>
      </c>
      <c r="E15" s="49"/>
      <c r="F15" s="50"/>
      <c r="G15" s="50"/>
      <c r="H15" s="50"/>
    </row>
    <row r="16" spans="1:8" ht="12.75">
      <c r="A16" s="49"/>
      <c r="B16" s="46">
        <v>27</v>
      </c>
      <c r="C16" s="47">
        <v>42</v>
      </c>
      <c r="D16" s="48">
        <v>9</v>
      </c>
      <c r="E16" s="49"/>
      <c r="F16" s="50"/>
      <c r="G16" s="50"/>
      <c r="H16" s="50"/>
    </row>
    <row r="17" spans="1:8" ht="15">
      <c r="A17" s="49"/>
      <c r="B17" s="46">
        <v>28</v>
      </c>
      <c r="C17" s="47">
        <v>43</v>
      </c>
      <c r="D17" s="48">
        <v>10</v>
      </c>
      <c r="E17" s="49"/>
      <c r="F17" s="51"/>
      <c r="G17" s="51"/>
      <c r="H17" s="50"/>
    </row>
    <row r="18" spans="1:8" ht="15">
      <c r="A18" s="49"/>
      <c r="B18" s="46">
        <v>29</v>
      </c>
      <c r="C18" s="47">
        <v>44.5</v>
      </c>
      <c r="D18" s="48">
        <v>11</v>
      </c>
      <c r="E18" s="49"/>
      <c r="F18" s="51"/>
      <c r="G18" s="51"/>
      <c r="H18" s="50"/>
    </row>
    <row r="19" spans="1:8" ht="15">
      <c r="A19" s="49"/>
      <c r="B19" s="46">
        <v>30</v>
      </c>
      <c r="C19" s="47">
        <v>45.5</v>
      </c>
      <c r="D19" s="48">
        <v>12</v>
      </c>
      <c r="E19" s="49"/>
      <c r="F19" s="51"/>
      <c r="G19" s="51"/>
      <c r="H19" s="50"/>
    </row>
    <row r="20" spans="1:8" ht="15">
      <c r="A20" s="51"/>
      <c r="B20" s="51"/>
      <c r="C20" s="51"/>
      <c r="D20" s="51"/>
      <c r="E20" s="51"/>
      <c r="F20" s="51"/>
      <c r="G20" s="52"/>
      <c r="H20" s="50"/>
    </row>
    <row r="21" spans="1:8" ht="11.25">
      <c r="A21" s="50"/>
      <c r="B21" s="50"/>
      <c r="C21" s="50"/>
      <c r="D21" s="50"/>
      <c r="E21" s="50"/>
      <c r="F21" s="50"/>
      <c r="G21" s="50"/>
      <c r="H21" s="50"/>
    </row>
    <row r="22" spans="1:8" ht="15">
      <c r="A22" s="51"/>
      <c r="B22" s="51"/>
      <c r="C22" s="51"/>
      <c r="D22" s="51"/>
      <c r="E22" s="51"/>
      <c r="F22" s="51"/>
      <c r="G22" s="51"/>
      <c r="H22" s="50"/>
    </row>
    <row r="23" spans="1:8" ht="11.25">
      <c r="A23" s="50"/>
      <c r="B23" s="50"/>
      <c r="C23" s="50"/>
      <c r="D23" s="50"/>
      <c r="E23" s="50"/>
      <c r="F23" s="50"/>
      <c r="G23" s="50"/>
      <c r="H23" s="50"/>
    </row>
    <row r="24" spans="1:8" ht="15">
      <c r="A24" s="51"/>
      <c r="B24" s="51"/>
      <c r="C24" s="51"/>
      <c r="D24" s="51"/>
      <c r="E24" s="51"/>
      <c r="F24" s="51"/>
      <c r="G24" s="51"/>
      <c r="H24" s="50"/>
    </row>
    <row r="26" spans="1:7" ht="15">
      <c r="A26" s="45"/>
      <c r="B26" s="45"/>
      <c r="C26" s="45"/>
      <c r="D26" s="45"/>
      <c r="E26" s="45"/>
      <c r="F26" s="45"/>
      <c r="G26" s="45"/>
    </row>
    <row r="31" spans="1:7" ht="15">
      <c r="A31" s="45"/>
      <c r="B31" s="45"/>
      <c r="C31" s="45"/>
      <c r="D31" s="45"/>
      <c r="E31" s="45"/>
      <c r="F31" s="45"/>
      <c r="G31" s="45"/>
    </row>
  </sheetData>
  <sheetProtection/>
  <mergeCells count="5">
    <mergeCell ref="B1:D1"/>
    <mergeCell ref="B2:D2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develop</cp:lastModifiedBy>
  <dcterms:modified xsi:type="dcterms:W3CDTF">2012-10-05T14:51:18Z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