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7055" windowHeight="6750" tabRatio="752" activeTab="1"/>
  </bookViews>
  <sheets>
    <sheet name="6пм" sheetId="1" r:id="rId1"/>
    <sheet name="китай" sheetId="4" r:id="rId2"/>
    <sheet name="СП" sheetId="2" r:id="rId3"/>
    <sheet name="часы" sheetId="5" r:id="rId4"/>
    <sheet name="gamma" sheetId="6" r:id="rId5"/>
    <sheet name="расходы" sheetId="8" r:id="rId6"/>
    <sheet name="расходы2" sheetId="7" r:id="rId7"/>
    <sheet name="шапки" sheetId="9" r:id="rId8"/>
    <sheet name="понравилось" sheetId="10" r:id="rId9"/>
    <sheet name="Ник" sheetId="13" r:id="rId10"/>
    <sheet name="Саше" sheetId="14" r:id="rId11"/>
    <sheet name="аня" sheetId="15" r:id="rId12"/>
    <sheet name="Лист1" sheetId="16" r:id="rId13"/>
    <sheet name="ромео" sheetId="17" r:id="rId14"/>
    <sheet name="helena" sheetId="18" r:id="rId15"/>
  </sheets>
  <calcPr calcId="124519"/>
</workbook>
</file>

<file path=xl/calcChain.xml><?xml version="1.0" encoding="utf-8"?>
<calcChain xmlns="http://schemas.openxmlformats.org/spreadsheetml/2006/main">
  <c r="B35" i="15"/>
  <c r="A35"/>
  <c r="J28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I16"/>
  <c r="H17"/>
  <c r="I17" s="1"/>
  <c r="H16"/>
  <c r="E42" i="4"/>
  <c r="G42"/>
  <c r="G40"/>
  <c r="G41"/>
  <c r="B14"/>
  <c r="I10" i="18"/>
  <c r="J10" s="1"/>
  <c r="I9"/>
  <c r="J9" s="1"/>
  <c r="I8"/>
  <c r="J8" s="1"/>
  <c r="I7"/>
  <c r="J7" s="1"/>
  <c r="E11" i="15"/>
  <c r="D6"/>
  <c r="E7" s="1"/>
  <c r="E3"/>
  <c r="D4"/>
  <c r="D3"/>
  <c r="E4" s="1"/>
  <c r="L14" i="6"/>
  <c r="J14"/>
  <c r="L13"/>
  <c r="J13"/>
  <c r="I12" i="7"/>
  <c r="G11"/>
  <c r="F12"/>
  <c r="D11"/>
  <c r="C27"/>
  <c r="A16"/>
  <c r="F18" s="1"/>
  <c r="G10"/>
  <c r="C26"/>
  <c r="C25"/>
  <c r="C23"/>
  <c r="I10"/>
  <c r="I9"/>
  <c r="C15"/>
  <c r="C8"/>
  <c r="C2"/>
  <c r="D1" i="15"/>
  <c r="E1" s="1"/>
  <c r="G6" i="6"/>
  <c r="I6" s="1"/>
  <c r="G5"/>
  <c r="I5" s="1"/>
  <c r="E34" i="4"/>
  <c r="F34"/>
  <c r="G34"/>
  <c r="G36"/>
  <c r="G32"/>
  <c r="G31"/>
  <c r="G33"/>
  <c r="G26"/>
  <c r="G25"/>
  <c r="G35"/>
  <c r="G18"/>
  <c r="G19"/>
  <c r="G20"/>
  <c r="G21"/>
  <c r="G22"/>
  <c r="G80"/>
  <c r="G23"/>
  <c r="G24"/>
  <c r="G17"/>
  <c r="G82"/>
  <c r="G84"/>
  <c r="G83"/>
  <c r="G11"/>
  <c r="G35" i="8"/>
  <c r="F35"/>
  <c r="C35"/>
  <c r="D35"/>
  <c r="E35"/>
  <c r="B35"/>
  <c r="B34"/>
  <c r="D11"/>
  <c r="B28"/>
  <c r="D10"/>
  <c r="B17"/>
  <c r="C14"/>
  <c r="C12"/>
  <c r="B11"/>
  <c r="B3"/>
  <c r="G12" i="4"/>
  <c r="G13"/>
  <c r="G30"/>
  <c r="H2" i="6"/>
  <c r="I2" s="1"/>
  <c r="C94" i="4"/>
  <c r="G10"/>
  <c r="G9"/>
  <c r="G87"/>
  <c r="G5"/>
  <c r="G4"/>
  <c r="G3"/>
  <c r="L7" i="18" l="1"/>
  <c r="K7"/>
  <c r="L8"/>
  <c r="K8"/>
  <c r="L9"/>
  <c r="K9"/>
  <c r="L10"/>
  <c r="K10"/>
  <c r="I7" i="6"/>
</calcChain>
</file>

<file path=xl/sharedStrings.xml><?xml version="1.0" encoding="utf-8"?>
<sst xmlns="http://schemas.openxmlformats.org/spreadsheetml/2006/main" count="750" uniqueCount="577">
  <si>
    <t>тапочки</t>
  </si>
  <si>
    <t>http://www.nn.ru/community/sp/main/?do=read&amp;thread=1921313&amp;topic_id=40894421</t>
  </si>
  <si>
    <t>http://www.nn.ru/community/sp/main/?do=read&amp;thread=1892791&amp;topic_id=40164896</t>
  </si>
  <si>
    <t>сладости</t>
  </si>
  <si>
    <t>КПБ</t>
  </si>
  <si>
    <t>предмет</t>
  </si>
  <si>
    <t>сайт</t>
  </si>
  <si>
    <t>ЦР</t>
  </si>
  <si>
    <t>еда</t>
  </si>
  <si>
    <t>предоплата</t>
  </si>
  <si>
    <t>http://www.nn.ru/community/sp/main/?do=read&amp;thread=1943440&amp;topic_id=41467479</t>
  </si>
  <si>
    <t>когтеточка</t>
  </si>
  <si>
    <t>постоплата</t>
  </si>
  <si>
    <t>плетенки</t>
  </si>
  <si>
    <t>http://www.nn.ru/community/pv/main/?do=read&amp;thread=1950820&amp;topic_id=41655268</t>
  </si>
  <si>
    <t>шампунь</t>
  </si>
  <si>
    <t>люстры</t>
  </si>
  <si>
    <t>http://www.nn.ru/community/pv/main/?do=read&amp;thread=1952128&amp;topic_id=41693460</t>
  </si>
  <si>
    <t>http://www.nn.ru/community/sp/deti/?do=read&amp;thread=1861718&amp;topic_id=39425428</t>
  </si>
  <si>
    <t>молоточек</t>
  </si>
  <si>
    <t>http://www.nn.ru/community/pv/main/?do=read&amp;thread=1948562&amp;topic_id=41595557</t>
  </si>
  <si>
    <t>доброе тепло</t>
  </si>
  <si>
    <t>http://www.nn.ru/community/sp/razdachi/?do=read&amp;thread=1966184&amp;topic_id=42056260</t>
  </si>
  <si>
    <t>http://www.nn.ru/community/sp/razdachi/?do=read&amp;thread=1966414&amp;topic_id=42062101</t>
  </si>
  <si>
    <t>тайота аурис серебристая 467, мой телефон 8904 906 19 45 Люба, 19.35-19.50 Заречка,на парковке за м-м Муравей у путей</t>
  </si>
  <si>
    <t>оплатила</t>
  </si>
  <si>
    <t>http://www.nn.ru/community/pv/main/?do=read&amp;thread=1931769&amp;topic_id=41164170</t>
  </si>
  <si>
    <t>предоплата с 12%</t>
  </si>
  <si>
    <t>не ЦР</t>
  </si>
  <si>
    <t>В ЦР Белинского заказы отвезу в среду 16.11.</t>
  </si>
  <si>
    <t>17 ноября</t>
  </si>
  <si>
    <t>Саша</t>
  </si>
  <si>
    <t>посоплата 293+10</t>
  </si>
  <si>
    <t>http://www.nn.ru/community/sp/razdachi/?do=read&amp;thread=1960353&amp;topic_id=41905542</t>
  </si>
  <si>
    <t>http://www.nn.ru/community/sp/razdachi/?do=read&amp;thread=1978666&amp;topic_id=42380537</t>
  </si>
  <si>
    <t>http://www.nn.ru/community/sp/razdachi/?do=read&amp;thread=1983932&amp;topic_id=42514129</t>
  </si>
  <si>
    <t>фото</t>
  </si>
  <si>
    <t>12.15-12.25 Заречка, под флагами перед кинотеатром</t>
  </si>
  <si>
    <t>8 руб.</t>
  </si>
  <si>
    <t>Мой телефон 8-905-191-29-57</t>
  </si>
  <si>
    <t>постоплата 234</t>
  </si>
  <si>
    <t>Машина т.синий хендай 914 тел 89063601332 Наташа 19-40 к/т Россия под флагами</t>
  </si>
  <si>
    <t>http://www.nn.ru/community/sp/razdachi/?do=read&amp;thread=1988489&amp;topic_id=42640641</t>
  </si>
  <si>
    <t>http://www.nn.ru/community/pv/main/?do=read&amp;thread=1987068&amp;topic_id=42601883</t>
  </si>
  <si>
    <t>машина тайота каролла 913 черная</t>
  </si>
  <si>
    <t>20:00-20:10 Денис 89625140911  мой тел на всякий случай 89049061945</t>
  </si>
  <si>
    <t>суббота</t>
  </si>
  <si>
    <t>шарф</t>
  </si>
  <si>
    <t>Мой телефон для связи 89307197444 Наталья</t>
  </si>
  <si>
    <t xml:space="preserve">Машина Газель голубая-синяя №416 </t>
  </si>
  <si>
    <t>11.40-11.55 Заречка (под флагами у ктр.Россия)</t>
  </si>
  <si>
    <t>13 декабря</t>
  </si>
  <si>
    <t>http://www.nn.ru/community/sp/deti/?do=read&amp;thread=2052945&amp;topic_id=44384262</t>
  </si>
  <si>
    <t>одежка Нику</t>
  </si>
  <si>
    <t>http://www.nn.ru/community/sp/deti/?do=read&amp;thread=2048991&amp;topic_id=44283011</t>
  </si>
  <si>
    <t>книги</t>
  </si>
  <si>
    <t>http://www.nn.ru/community/sp/internet/?do=read&amp;thread=2041678&amp;topic_id=44080190</t>
  </si>
  <si>
    <t>http://www.nn.ru/community/sp/main/?do=read&amp;thread=2066287&amp;topic_id=44701845</t>
  </si>
  <si>
    <t>линзы</t>
  </si>
  <si>
    <t xml:space="preserve">цр Белинка </t>
  </si>
  <si>
    <t>24 вторник</t>
  </si>
  <si>
    <t>http://www.nn.ru/community/sp/stroika/?do=read&amp;thread=2074551&amp;topic_id=44924451</t>
  </si>
  <si>
    <t>игруха</t>
  </si>
  <si>
    <t>http://www.nn.ru/community/sp/deti/?do=read&amp;thread=2065712&amp;topic_id=44687836</t>
  </si>
  <si>
    <t>ЦР заречка</t>
  </si>
  <si>
    <t>http://www.nn.ru/community/pv/main/?do=read&amp;thread=2079357&amp;topic_id=45055564</t>
  </si>
  <si>
    <t>туника</t>
  </si>
  <si>
    <t>258+10</t>
  </si>
  <si>
    <t>http://uktime.taobao.com/?q=&amp;searcy_type=item&amp;s_from=newHeader&amp;source=item&amp;ssid=s5-e&amp;search=y</t>
  </si>
  <si>
    <t>КМ</t>
  </si>
  <si>
    <t>платье лето</t>
  </si>
  <si>
    <t>http://item.taobao.com/item.htm?spm=1101*dUE.3-3Hfyw.h-1PIb0d&amp;id=10396832458&amp;</t>
  </si>
  <si>
    <t>худи</t>
  </si>
  <si>
    <t>http://item.taobao.com/item.htm?id=13463556198&amp;</t>
  </si>
  <si>
    <t>корич</t>
  </si>
  <si>
    <t>черн кошель</t>
  </si>
  <si>
    <t>http://item.taobao.com/item.htm?id=13431275527&amp;spm=</t>
  </si>
  <si>
    <t>черн</t>
  </si>
  <si>
    <t>черно-синее</t>
  </si>
  <si>
    <t>http://item.taobao.com/item.htm?spm=1101*dUE.3-3Hfyw.h-1PIb0d&amp;id=10733788652&amp;</t>
  </si>
  <si>
    <t>черно-син</t>
  </si>
  <si>
    <t>платье</t>
  </si>
  <si>
    <t>http://item.taobao.com/item.htm?spm=1101*dUE.3-3Hfyw.3-5fqcvk&amp;id=13414661253</t>
  </si>
  <si>
    <t>разноцвет</t>
  </si>
  <si>
    <t>http://item.taobao.com/item.htm?id=13599341010</t>
  </si>
  <si>
    <t>http://item.taobao.com/item.htm?spm=110-14kA-3vU0s.5g8Y-5sWOU.s-4RMHv8&amp;id=14221908414</t>
  </si>
  <si>
    <t>461 и 303</t>
  </si>
  <si>
    <t>http://item.taobao.com/item.htm?id=12709778135&amp;</t>
  </si>
  <si>
    <t>женино</t>
  </si>
  <si>
    <t>АБРИКОС</t>
  </si>
  <si>
    <t>http://item.taobao.com/item.htm?spm=1103Gfam.3-466pq.h-5kFyBt&amp;id=13134682111&amp;</t>
  </si>
  <si>
    <t>http://item.taobao.com/item.htm?spm=1103Gfam.2-466po.4-5qMDD4&amp;id=14766024865</t>
  </si>
  <si>
    <t>часы</t>
  </si>
  <si>
    <t>В</t>
  </si>
  <si>
    <t>http://item.taobao.com/item.htm?spm=110289R9.2-7sa3y.3-4m*MdQ&amp;id=12742977769&amp;f=e</t>
  </si>
  <si>
    <t>сумка</t>
  </si>
  <si>
    <t>темно-корич</t>
  </si>
  <si>
    <t>http://tigerjuicy.taobao.com/search.htm?spm=1101_mMl.3-41faT.h-2Rjkx8&amp;search=y&amp;viewType=grid&amp;orderType=_hotsell&amp;pageNum=1#anchor</t>
  </si>
  <si>
    <t>костюм</t>
  </si>
  <si>
    <t>http://item.taobao.com/item.htm?spm=11026Sxp.3-4KqIC.h-5pMbAS&amp;id=10761363409&amp;</t>
  </si>
  <si>
    <t>сарафан</t>
  </si>
  <si>
    <t>http://shop68176969.taobao.com/?pageNum=4&amp;catId=null&amp;categoryName=null&amp;encodeCategoriesName=y&amp;price1=&amp;price2=&amp;searchWord=null&amp;order=null&amp;queryType=all&amp;browseType=grid</t>
  </si>
  <si>
    <t>http://item.taobao.com/item.htm?id=12913356578</t>
  </si>
  <si>
    <t>браслет</t>
  </si>
  <si>
    <t>http://item.taobao.com/item.htm?id=12421310489</t>
  </si>
  <si>
    <t>ск</t>
  </si>
  <si>
    <t>http://item.taobao.com/item.htm?id=12578965302</t>
  </si>
  <si>
    <t>саше</t>
  </si>
  <si>
    <t>http://item.taobao.com/item.htm?id=12422317546</t>
  </si>
  <si>
    <t>http://item.taobao.com/item.htm?id=12606047228</t>
  </si>
  <si>
    <t>http://item.taobao.com/item.htm?spm=1103rzUN.3-7dTI2.h-3o6wc8&amp;id=8497745443&amp;</t>
  </si>
  <si>
    <t>http://item.taobao.com/item.htm?spm=1103rzUN.3-7dTI2.h-3o6wc8&amp;id=13618037579&amp;</t>
  </si>
  <si>
    <t>http://item.taobao.com/item.htm?spm=1103rzUN.3-7dTI2.h-3o6wc8&amp;id=14095371642&amp;</t>
  </si>
  <si>
    <t>http://item.taobao.com/item.htm?spm=1103rzUN.3-7dTI2.h-3o6wc8&amp;id=13743942689&amp;</t>
  </si>
  <si>
    <t>http://item.taobao.com/item.htm?spm=1103rzUN.3-7dTI2.h-3o6wc8&amp;id=15127332072&amp;</t>
  </si>
  <si>
    <t>кофта</t>
  </si>
  <si>
    <t>белый</t>
  </si>
  <si>
    <t>Ник</t>
  </si>
  <si>
    <t>Раздел каталога</t>
  </si>
  <si>
    <t>Подраздел</t>
  </si>
  <si>
    <t>Наименование</t>
  </si>
  <si>
    <t>Примечание</t>
  </si>
  <si>
    <t>Кол-во</t>
  </si>
  <si>
    <t>Цена</t>
  </si>
  <si>
    <t>Сумма без %</t>
  </si>
  <si>
    <t>Сумма с %</t>
  </si>
  <si>
    <t>Итого</t>
  </si>
  <si>
    <t>Оплата</t>
  </si>
  <si>
    <t>Набор для шитья №1 26-275 10 шт.</t>
  </si>
  <si>
    <t>Товары для творчества</t>
  </si>
  <si>
    <t>Товары для скрапбукинга</t>
  </si>
  <si>
    <t>Mr.Painter Фигурный дырокол CPL</t>
  </si>
  <si>
    <t>27 "Машинка"</t>
  </si>
  <si>
    <t>http://item.beta.taobao.com/item.htm?spm=11026Sxp.3-4KqIC.h-5pMbAS&amp;id=9700539379&amp;</t>
  </si>
  <si>
    <t>футболка</t>
  </si>
  <si>
    <t>белчасы</t>
  </si>
  <si>
    <t>http://search.taobao.com/search?q=%C6%A4%B8%EF%CA%D6%C1%B4&amp;source=store&amp;ssid=s5-e&amp;bcoffset=1&amp;s=80#J_FilterTabBar</t>
  </si>
  <si>
    <t>браслеты</t>
  </si>
  <si>
    <t>http://item.beta.taobao.com/item.htm?id=10554617268</t>
  </si>
  <si>
    <t>http://item.beta.taobao.com/item.htm?id=4848694770</t>
  </si>
  <si>
    <t>трусы</t>
  </si>
  <si>
    <t>http://item.beta.taobao.com/item.htm?spm=1101_mMl.3-41faT.h-2Rjkx8&amp;id=14846428777&amp;</t>
  </si>
  <si>
    <t>http://www.nn.ru/community/pv/main/?do=read&amp;thread=2107671&amp;topic_id=45893058</t>
  </si>
  <si>
    <t>свеча</t>
  </si>
  <si>
    <t>http://item.taobao.com/item.htm?spm=110-1ggT-3qeXs.61wR-1m4ex.dWH4-5eL_Kf&amp;id=4614778249</t>
  </si>
  <si>
    <t>пиджак</t>
  </si>
  <si>
    <t>быт</t>
  </si>
  <si>
    <t>одежда Нику</t>
  </si>
  <si>
    <t>одежда нам</t>
  </si>
  <si>
    <t>бенз</t>
  </si>
  <si>
    <t>http://www.nn.ru/community/sp/internet/?do=read&amp;thread=2063606&amp;topic_id=44636657</t>
  </si>
  <si>
    <t>Jessica Bennett Rayne</t>
  </si>
  <si>
    <t xml:space="preserve">2 и 5я </t>
  </si>
  <si>
    <t>https://picasaweb.google.com/113673517750596270722/Nusha280102?authkey=Gv1sRgCNWw5a3l_P6fVg#5709795132986879442</t>
  </si>
  <si>
    <t>https://picasaweb.google.com/113673517750596270722/Nusha28_2002?authkey=Gv1sRgCODq5uqZ8PmJCA#</t>
  </si>
  <si>
    <t>MIA Roadster1</t>
  </si>
  <si>
    <t>зеленые туфли жду таблицу должна или нет</t>
  </si>
  <si>
    <t>http://item.taobao.com/item.htm?id=12370439124&amp;spm=1100035032555.0000000128418804.000000284493835321.15</t>
  </si>
  <si>
    <t>http://item.taobao.com/item.htm?spm=11044Sgn.3-cqJkN.h-5s_saF&amp;id=12894460741&amp;</t>
  </si>
  <si>
    <t>косметичка</t>
  </si>
  <si>
    <t>http://www.nn.ru/community/sp/internet/?do=read&amp;thread=2146279&amp;topic_id=46996518</t>
  </si>
  <si>
    <t>нет ничего</t>
  </si>
  <si>
    <t>ремень черн</t>
  </si>
  <si>
    <t>детские</t>
  </si>
  <si>
    <t>http://item.taobao.com/item.htm?id=8297202605&amp;ref=http%3A%2F%2Fsearch8.taobao.com%2Fsearch%3Fq%3D%25C3%25B1%26commend%3Dall%26ssid%3Ds5-e%26pid%3Dmm_14507416_2297358_8935934%26p4p_str%3Dfp_midtop%253D10%2526firstpage_pushleft%253D0%2526lo1%253D300%2526lo2%253D300%2526nt%253D1%26s%3D840&amp;ali_trackid=2:mm_14507416_2297358_8935934,0:1330700480_4z6_450287339</t>
  </si>
  <si>
    <t>магазин</t>
  </si>
  <si>
    <t>http://search8.taobao.com/search?q=%C3%B1&amp;commend=all&amp;ssid=s5-e&amp;pid=mm_14507416_2297358_8935934&amp;p4p_str=fp_midtop%3D10%26firstpage_pushleft%3D0%26lo1%3D420%26lo2%3D420%26nt%3D1&amp;s=1080#J_FilterTabBar</t>
  </si>
  <si>
    <t>джоли</t>
  </si>
  <si>
    <t>http://item.taobao.com/item.htm?id=4190062218&amp;ref=http%3A%2F%2Fsearch8.taobao.com%2Fsearch%3Fq%3D%25C3%25B1%26commend%3Dall%26ssid%3Ds5-e%26pid%3Dmm_14507416_2297358_8935934%26p4p_str%3Dfp_midtop%253D10%2526firstpage_pushleft%253D0%2526lo1%253D30%2526lo2%253D30%2526nt%253D1%26s%3D120&amp;ali_trackid=2:mm_14507416_2297358_8935934,0:1330699379_3z8_176590412</t>
  </si>
  <si>
    <t>для хвоста</t>
  </si>
  <si>
    <t>http://item.taobao.com/item.htm?id=13636267006&amp;ref=http%3A%2F%2Fsearch8.taobao.com%2Fsearch%3Fq%3D%25C3%25B1%26commend%3Dall%26ssid%3Ds5-e%26pid%3Dmm_14507416_2297358_8935934&amp;ali_trackid=2:mm_14507416_2297358_8935934,0:1330698838_4k1_1264780866</t>
  </si>
  <si>
    <t>колготки</t>
  </si>
  <si>
    <t>http://item.taobao.com/item.htm?id=15109916438&amp;tracelog=n_eshop_goods_pop_taobao&amp;templateid=3319d4b6257f43a49941ed7217ecbaf3&amp;numid=15109916438&amp;userid=083f1c22f3da51bb9d0c92567d911591</t>
  </si>
  <si>
    <t>с помпоном</t>
  </si>
  <si>
    <t>http://item.taobao.com/item.htm?id=13760968951&amp;ref=http%3A%2F%2Fsearch8.taobao.com%2Fsearch%3Fq%3D%25C3%25B1%26commend%3Dall%26ssid%3Ds5-e%26pid%3Dmm_14507416_2297358_8935934%26p4p_str%3Dfp_midtop%253D10%2526firstpage_pushleft%253D0%2526lo1%253D345%2526lo2%253D345%2526nt%253D1%26s%3D960&amp;ali_trackid=2:mm_14507416_2297358_8935934,0:1330700663_3z3_1379356714</t>
  </si>
  <si>
    <t>http://item.taobao.com/item.htm?id=12942409123&amp;ref=http%3A%2F%2Fsearch8.taobao.com%2Fsearch%3Fq%3D%25C3%25B1%26commend%3Dall%26ssid%3Ds5-e%26pid%3Dmm_14507416_2297358_8935934%26p4p_str%3Dfp_midtop%253D10%2526firstpage_pushleft%253D0%2526lo1%253D195%2526lo2%253D195%2526nt%253D1%26s%3D560&amp;ali_trackid=2:mm_14507416_2297358_8935934,0:1330700077_3z1_1603196824</t>
  </si>
  <si>
    <t>http://item.taobao.com/item.htm?id=14000224338&amp;ref=http%3A%2F%2Fsearch8.taobao.com%2Fsearch%3Fq%3D%25C3%25B1%26commend%3Dall%26ssid%3Ds5-e%26pid%3Dmm_14507416_2297358_8935934%26p4p_str%3Dfp_midtop%253D10%2526firstpage_pushleft%253D0%2526lo1%253D135%2526lo2%253D135%2526nt%253D1%26s%3D400&amp;ali_trackid=2:mm_14507416_2297358_8935934,0:1330699846_4z3_610519686</t>
  </si>
  <si>
    <t>http://item.taobao.com/item.htm?id=13270490665&amp;ref=http%3A%2F%2Fsearch8.taobao.com%2Fsearch%3Fq%3D%25C3%25B1%26commend%3Dall%26ssid%3Ds5-e%26pid%3Dmm_14507416_2297358_8935934%26p4p_str%3Dfp_midtop%253D10%2526firstpage_pushleft%253D0%2526lo1%253D120%2526lo2%253D120%2526nt%253D1%26s%3D360&amp;ali_trackid=2:mm_14507416_2297358_8935934,0:1330699766_4z3_759867037</t>
  </si>
  <si>
    <t>http://item.taobao.com/item.htm?id=13236454425&amp;ref=http%3A%2F%2Fsearch8.taobao.com%2Fsearch%3Fq%3D%25C3%25B1%26commend%3Dall%26ssid%3Ds5-e%26pid%3Dmm_14507416_2297358_8935934%26p4p_str%3Dfp_midtop%253D10%2526firstpage_pushleft%253D0%2526lo1%253D90%2526lo2%253D90%2526nt%253D1%26s%3D280&amp;ali_trackid=2:mm_14507416_2297358_8935934,0:1330699689_3z7_1540093161</t>
  </si>
  <si>
    <t>http://item.taobao.com/item.htm?id=7896960922&amp;ref=http%3A%2F%2Fsearch8.taobao.com%2Fsearch%3Fq%3D%25C3%25B1%26commend%3Dall%26ssid%3Ds5-e%26pid%3Dmm_14507416_2297358_8935934%26p4p_str%3Dfp_midtop%253D10%2526firstpage_pushleft%253D0%2526lo1%253D75%2526lo2%253D75%2526nt%253D1%26s%3D240&amp;ali_trackid=2:mm_14507416_2297358_8935934,0:1330699609_3z3_1124428931</t>
  </si>
  <si>
    <t>http://item.taobao.com/item.htm?id=13008904788&amp;ref=http%3A%2F%2Fsearch8.taobao.com%2Fsearch%3Fq%3D%25C3%25B1%26commend%3Dall%26ssid%3Ds5-e%26pid%3Dmm_14507416_2297358_8935934%26p4p_str%3Dfp_midtop%253D10%2526firstpage_pushleft%253D0%2526lo1%253D30%2526lo2%253D30%2526nt%253D1%26s%3D120&amp;ali_trackid=2:mm_14507416_2297358_8935934,0:1330699369_3k1_1031144834</t>
  </si>
  <si>
    <t>http://item.taobao.com/item.htm?id=13959652384&amp;ref=http%3A%2F%2Fsearch8.taobao.com%2Fsearch%3Fq%3D%25C3%25B1%26commend%3Dall%26ssid%3Ds5-e%26pid%3Dmm_14507416_2297358_8935934%26p4p_str%3Dfp_midtop%253D10%2526firstpage_pushleft%253D0%2526lo1%253D30%2526lo2%253D30%2526nt%253D1%26s%3D120&amp;ali_trackid=2:mm_14507416_2297358_8935934,0:1330699337_3z2_61158659</t>
  </si>
  <si>
    <t>http://item.taobao.com/item.htm?id=13063764463&amp;ref=http%3A%2F%2Fsearch8.taobao.com%2Fsearch%3Fq%3D%25C3%25B1%26commend%3Dall%26ssid%3Ds5-e%26pid%3Dmm_14507416_2297358_8935934%26p4p_str%3Dfp_midtop%253D10%2526firstpage_pushleft%253D0%2526lo1%253D15%2526lo2%253D15%2526nt%253D1%26s%3D80&amp;ali_trackid=2:mm_14507416_2297358_8935934,0:1330699272_3k2_1138056816</t>
  </si>
  <si>
    <t>понрав</t>
  </si>
  <si>
    <t>http://detail.tmall.com/item.htm?id=13134631237&amp;ref=http%3A%2F%2Fsearch8.taobao.com%2Fsearch%3Fq%3D%25C3%25B1%26commend%3Dall%26ssid%3Ds5-e%26pid%3Dmm_14507416_2297358_8935934%26p4p_str%3Dfp_midtop%253D10%2526firstpage_pushleft%253D0%2526lo1%253D270%2526lo2%253D270%2526nt%253D1%26s%3D760&amp;ali_trackid=2:mm_14507416_2297358_8935934,0:1330700355_3k1_979718997</t>
  </si>
  <si>
    <t>http://item.taobao.com/item.htm?id=13273186376&amp;ref=http%3A%2F%2Fsearch8.taobao.com%2Fsearch%3Fq%3D%25C3%25B1%26commend%3Dall%26ssid%3Ds5-e%26pid%3Dmm_14507416_2297358_8935934%26p4p_str%3Dfp_midtop%253D10%2526firstpage_pushleft%253D0%2526lo1%253D240%2526lo2%253D240%2526nt%253D1%26s%3D680&amp;ali_trackid=2:mm_14507416_2297358_8935934,0:1330700263_3k2_2011625059</t>
  </si>
  <si>
    <t>http://item.taobao.com/item.htm?id=12521160884&amp;ref=http%3A%2F%2Fsearch8.taobao.com%2Fsearch%3Fq%3D%25C3%25B1%26commend%3Dall%26ssid%3Ds5-e%26pid%3Dmm_14507416_2297358_8935934%26p4p_str%3Dfp_midtop%253D10%2526firstpage_pushleft%253D0%2526lo1%253D225%2526lo2%253D225%2526nt%253D1%26s%3D640&amp;ali_trackid=2:mm_14507416_2297358_8935934,0:1330700210_3z8_750765208</t>
  </si>
  <si>
    <t>http://item.taobao.com/item.htm?id=3914181352&amp;ref=http%3A%2F%2Fsearch8.taobao.com%2Fsearch%3Fq%3D%25C3%25B1%26commend%3Dall%26ssid%3Ds5-e%26pid%3Dmm_14507416_2297358_8935934%26p4p_str%3Dfp_midtop%253D10%2526firstpage_pushleft%253D0%2526lo1%253D180%2526lo2%253D180%2526nt%253D1%26s%3D520&amp;ali_trackid=2:mm_14507416_2297358_8935934,0:1330700005_3z8_1952881830</t>
  </si>
  <si>
    <t>http://detail.tmall.com/item.htm?id=12612090347&amp;ref=http%3A%2F%2Fsearch8.taobao.com%2Fsearch%3Fq%3D%25C3%25B1%26commend%3Dall%26ssid%3Ds5-e%26pid%3Dmm_14507416_2297358_8935934%26p4p_str%3Dfp_midtop%253D10%2526firstpage_pushleft%253D0%2526lo1%253D120%2526lo2%253D120%2526nt%253D1%26s%3D360&amp;ali_trackid=2:mm_14507416_2297358_8935934,0:1330699776_4k2_396098591</t>
  </si>
  <si>
    <t>http://item.taobao.com/item.htm?id=2498439973&amp;ref=http%3A%2F%2Fsearch8.taobao.com%2Fsearch%3Fq%3D%25C3%25B1%26commend%3Dall%26ssid%3Ds5-e%26pid%3Dmm_14507416_2297358_8935934%26p4p_str%3Dfp_midtop%253D10%2526firstpage_pushleft%253D0%2526lo1%253D60%2526lo2%253D60%2526nt%253D1%26s%3D200&amp;ali_trackid=2:mm_14507416_2297358_8935934,0:1330699532_3z1_538219094</t>
  </si>
  <si>
    <t>http://item.taobao.com/item.htm?id=8513218906&amp;ref=http%3A%2F%2Fsearch8.taobao.com%2Fsearch%3Fq%3D%25C3%25B1%26commend%3Dall%26ssid%3Ds5-e%26pid%3Dmm_14507416_2297358_8935934%26p4p_str%3Dfp_midtop%253D10%2526firstpage_pushleft%253D0%2526lo1%253D45%2526lo2%253D45%2526nt%253D1%26s%3D160&amp;ali_trackid=2:mm_14507416_2297358_8935934,0:1330699445_3z5_172186958</t>
  </si>
  <si>
    <t>http://detail.tmall.com/item.htm?id=13049026816&amp;ref=http%3A%2F%2Fsearch8.taobao.com%2Fsearch%3Fq%3D%25C3%25B1%26commend%3Dall%26ssid%3Ds5-e%26pid%3Dmm_14507416_2297358_8935934%26p4p_str%3Dfp_midtop%253D10%2526firstpage_pushleft%253D0%2526lo1%253D45%2526lo2%253D45%2526nt%253D1%26s%3D160&amp;ali_trackid=2:mm_14507416_2297358_8935934,0:1330699423_3z8_1849779492</t>
  </si>
  <si>
    <t>ориг</t>
  </si>
  <si>
    <t>http://detail.tmall.com/item.htm?id=12923619184&amp;ref=http%3A%2F%2Fsearch8.taobao.com%2Fsearch%3Fq%3D%25C3%25B1%26commend%3Dall%26ssid%3Ds5-e%26pid%3Dmm_14507416_2297358_8935934%26p4p_str%3Dfp_midtop%253D10%2526firstpage_pushleft%253D0%2526lo1%253D15%2526lo2%253D15%2526nt%253D1%26s%3D80&amp;ali_trackid=2:mm_14507416_2297358_8935934,0:1330699285_3z8_921754836</t>
  </si>
  <si>
    <t>http://item.taobao.com/item.htm?id=12222307135&amp;ref=http%3A%2F%2Fsearch8.taobao.com%2Fsearch%3Fq%3D%25C3%25B1%26commend%3Dall%26ssid%3Ds5-e%26pid%3Dmm_14507416_2297358_8935934%26p4p_str%3Dfp_midtop%253D10%2526firstpage_pushleft%253D0%2526lo1%253D15%2526lo2%253D15%2526nt%253D1%26s%3D80&amp;ali_trackid=2:mm_14507416_2297358_8935934,0:1330699250_3z6_874004008</t>
  </si>
  <si>
    <t>пальто</t>
  </si>
  <si>
    <t>http://item.taobao.com/item.htm?c_b=1&amp;id=3987088096</t>
  </si>
  <si>
    <t>http://uktime.taobao.com/search.htm?spm=1101%2AdUE.1-3Hfyt.6-1PIa%2AF&amp;scid=376296869&amp;scname=VUt0aW1lLUNvYXRz&amp;checkedRange=true&amp;queryType=cat</t>
  </si>
  <si>
    <t>http://detail.tmall.com/item.htm?id=7854268205&amp;spm=1003.2.2.3&amp;scm=1003.640.1110.3-1&amp;prt=1330707955008&amp;prc=1</t>
  </si>
  <si>
    <t>http://detail.tmall.com/item.htm?id=12983057300&amp;ref=http%3A%2F%2Fsearch8.taobao.com%2Fsearch%3Fq%3D%25C3%25B1%26commend%3Dall%26ssid%3Ds5-e%26pid%3Dmm_14507416_2297358_8935934&amp;ali_trackid=2:mm_14507416_2297358_8935934,0:1330695377_4z3_1286900080&amp;prt=1330709957166&amp;prc=2</t>
  </si>
  <si>
    <t>http://item.taobao.com/item.htm?id=14399131595</t>
  </si>
  <si>
    <t>клетка</t>
  </si>
  <si>
    <t>http://item.taobao.com/item.htm?spm=110-1dZf-25oFm.5TZg-1jeJK.s-5EpDeJ&amp;id=13883417528</t>
  </si>
  <si>
    <t>блуза</t>
  </si>
  <si>
    <t>http://item.taobao.com/item.htm?spm=110-1dZf-25oFm.5TZg-1jeJK.s-5EpDeJ&amp;id=15584956382</t>
  </si>
  <si>
    <t>http://d2sale.taobao.com/?q=&amp;searcy_type=item&amp;s_from=newHeader&amp;source=&amp;ssid=s5-e&amp;search=y&amp;initiative_id=itemz_20120229</t>
  </si>
  <si>
    <t>магаз</t>
  </si>
  <si>
    <t>http://item.taobao.com/item.htm?id=10648642013&amp;ref=http%3A%2F%2Fsearch8.taobao.com%2Fsearch%3Fq%3D%25D0%25C2%25BF%25EE%25CC%25D2%25D0%25C4%25BB%25AF%25D7%25B1%25B0%25FC%25CA%25B1%25C9%25D0%25C4%25E1%25C1%25FA%25B0%25FC%2B%25C5%25AE%25CC%25D8%25BC%25DB%26pid%3Dmm_10011550_2325296_9002527%26unid%3D0%26mode%3D63%26initiative_id%3Dstaobaoz_20120304&amp;ali_trackid=2:mm_10011550_2325296_9002527,0:1330807407_3z3_1064397678</t>
  </si>
  <si>
    <t>круглая сумка</t>
  </si>
  <si>
    <t>http://item.taobao.com/item.htm?spm=1103suQX.2-9kqhP.M-430c5D&amp;id=10847606053</t>
  </si>
  <si>
    <t>http://item.taobao.com/item.htm?scm=1007.77.0.0&amp;id=10846236741&amp;ad_id=&amp;am_id=&amp;cm_id=&amp;pm_id=</t>
  </si>
  <si>
    <t>магазин штанов</t>
  </si>
  <si>
    <t>http://search8.taobao.com/search?q=%C5%AE%D7%B0%BF%E3%D7%D3&amp;unid=0&amp;mode=63&amp;pid=mm_10011550_2325296_9002527&amp;p4p_str=lo1%3D24%26lo2%3D24%26nt%3D1&amp;s=120#J_FilterTabBar</t>
  </si>
  <si>
    <t>http://detail.tmall.com/item.htm?id=13482431224&amp;ref=http%3A%2F%2Fsearch8.taobao.com%2Fsearch%3Fq%3D%25C5%25AE%25D7%25B0%25BF%25E3%25D7%25D3%26pid%3Dmm_10011550_2325296_9002527%26unid%3D0%26mode%3D63%26initiative_id%3Dstaobaoz_20120304&amp;ali_trackid=2:mm_10011550_2325296_9002527,0:1330808855_3z7_1433637390&amp;prt=1330808858486&amp;prc=1</t>
  </si>
  <si>
    <t>штаны</t>
  </si>
  <si>
    <t>http://detail.tmall.com/item.htm?id=14172143323&amp;ref=http%3A%2F%2Fsearch8.taobao.com%2Fsearch%3Fq%3D%25C5%25AE%25D7%25B0%25BF%25E3%25D7%25D3%26unid%3D0%26mode%3D63%26pid%3Dmm_10011550_2325296_9002527%26p4p_str%3Dlo1%253D24%2526lo2%253D24%2526nt%253D1%26s%3D120&amp;ali_trackid=2:mm_10011550_2325296_9002527,0:1330809154_3z8_1410775237</t>
  </si>
  <si>
    <t>моднявые штаны</t>
  </si>
  <si>
    <t>http://detail.tmall.com/item.htm?spm=110-13PS-46orU.5dTL-9netF.3-4GxknM&amp;id=14103476747</t>
  </si>
  <si>
    <t>водолазка</t>
  </si>
  <si>
    <t>http://detail.tmall.com/item.htm?spm=110-13PS-46orU.5dTL-9netF.4-4XeiMF&amp;id=13433095097&amp;prt=1330839726611&amp;prc=1</t>
  </si>
  <si>
    <t>шорты</t>
  </si>
  <si>
    <t>http://detail.tmall.com/item.htm?spm=110-13PS-46orU.5dTL-9netF.4-4XeiMF&amp;id=14329112447</t>
  </si>
  <si>
    <t>дутая жилетка</t>
  </si>
  <si>
    <t>http://item.taobao.com/item.htm?id=12965658119&amp;ref=http%3A%2F%2Fsearch8.taobao.com%2Fsearch%3Fq%3D%25C5%25AE%25D7%25B0%25BF%25E3%25D7%25D3%26unid%3D0%26mode%3D63%26pid%3Dmm_10011550_2325296_9002527%26p4p_str%3Dlo1%253D24%2526lo2%253D24%2526nt%253D1%26s%3D120&amp;ali_trackid=2:mm_10011550_2325296_9002527,0:1330809151_3k2_544608428</t>
  </si>
  <si>
    <t>http://detail.tmall.com/item.htm?id=13482431224&amp;ref=http%3A%2F%2Fsearch8.taobao.com%2Fsearch%3Fq%3D%25C5%25AE%25D7%25B0%25BF%25E3%25D7%25D3%26pid%3Dmm_10011550_2325296_9002527%26unid%3D0%26mode%3D63%26initiative_id%3Dstaobaoz_20120304&amp;ali_trackid=2:mm_10011550_2325296_9002527,0:1330808855_3z7_1433637390&amp;prt=1330844474643&amp;prc=3</t>
  </si>
  <si>
    <t>http://item.taobao.com/item.htm?scm=1007.77.0.0&amp;id=13904634984&amp;ad_id=&amp;am_id=&amp;cm_id=&amp;pm_id=</t>
  </si>
  <si>
    <t>резинки</t>
  </si>
  <si>
    <t>http://item.taobao.com/item.htm?id=8019436971&amp;ref=http%3A%2F%2Fsearch8.taobao.com%2Fsearch%3Fq%3D%25C5%25AE%25D7%25B0%25BF%25E3%25D7%25D3%26pid%3Dmm_10011550_2325296_9002527%26unid%3D0%26mode%3D63%26initiative_id%3Dstaobaoz_20120304&amp;ali_trackid=2:mm_10011550_2325296_9002527,0:1330808869_3z7_483050163</t>
  </si>
  <si>
    <t>дл резинки</t>
  </si>
  <si>
    <t>http://item.taobao.com/item.htm?id=14161175862&amp;ali_refid=a3_420520_1007:1103835427:6:%C5%AE%D7%B0%BF%E3:721d45866ca3422d4eb369157aa1975d&amp;ali_trackid=1_721d45866ca3422d4eb369157aa1975d</t>
  </si>
  <si>
    <t>http://search8.taobao.com/search?q=%C4%D0%CA%BF%D0%DD%CF%D0%BF%E3&amp;mode=63&amp;pid=mm_14507416_2297358_8935934&amp;p4p_str=fp_midtop%3D10%26firstpage_pushleft%3D0%26lo1%3D0%26lo2%3D0%26nt%3D1&amp;s=40#J_FilterTabBar</t>
  </si>
  <si>
    <t>http://www.4proxy.de/index.php?q=aHR0cDovL3d3dy42cG0uY29tL2dhYnJpZWxsYS1yb2NoYS1mYWRyaS1ibGFjaw%3D%3D</t>
  </si>
  <si>
    <t>http://www.4proxy.de/index.php?q=aHR0cDovL3d3dy42cG0uY29tL2dhYnJpZWxsYS1yb2NoYS1kYXlsZW4tbW9jaGE%3D</t>
  </si>
  <si>
    <t>детские шапки</t>
  </si>
  <si>
    <t>http://happygzmm.taobao.com/</t>
  </si>
  <si>
    <t>http://detail.tmall.com/item.htm?id=13803698935</t>
  </si>
  <si>
    <t>http://detail.tmall.com/item.htm?id=9836179189&amp;ref=http%3A%2F%2Fsearch8.taobao.com%2Fsearch%3Fq%3D%25C4%25D0%25CA%25BF%25D0%25DD%25CF%25D0%25BF%25E3%26pid%3Dmm_14507416_2297358_8935934%26unid%3D%26mode%3D63%26refpos%3D&amp;ali_trackid=2:mm_14507416_2297358_8935934:1330936538_4z3_676332804</t>
  </si>
  <si>
    <t>водолазка темно-серая</t>
  </si>
  <si>
    <t>шапка черн</t>
  </si>
  <si>
    <t>шапка корич</t>
  </si>
  <si>
    <t>http://item.taobao.com/item.htm?id=7905076222&amp;tracelog=n_eshop_goods_pop_taobao&amp;templateid=e2e3899128bd4965b467bf9f1e059d0f&amp;numid=7905076222&amp;userid=d201c9482e7c87ad1868acb66f90dbd7</t>
  </si>
  <si>
    <t>http://item.taobao.com/item.htm?scm=1007.77.0.0&amp;id=13619280934&amp;ad_id=&amp;am_id=&amp;cm_id=&amp;pm_id=</t>
  </si>
  <si>
    <t>перчатки</t>
  </si>
  <si>
    <t>штаны L св-серые</t>
  </si>
  <si>
    <t>http://item.taobao.com/item.htm?spm=11023sTO.2-cY96v.4-5G3emr&amp;id=7809809220</t>
  </si>
  <si>
    <t>http://search8.taobao.com/search?q=%C2%C3%D0%D0%B4%FC&amp;commend=all&amp;ssid=s5-e&amp;pid=mm_14507416_2297358_8935934&amp;p4p_str=fp_midtop%3D10%26firstpage_pushleft%3D0%26lo1%3D0%26lo2%3D0%26nt%3D1&amp;s=40#J_FilterTabBar</t>
  </si>
  <si>
    <t>http://item.taobao.com/item.htm?id=8636995913&amp;ref=http%3A%2F%2Fsearch8.taobao.com%2Fsearch%3Fq%3D%25C2%25C3%25D0%25D0%25B4%25FC%26commend%3Dall%26ssid%3Ds5-e%26pid%3Dmm_14507416_2297358_8935934%26p4p_str%3Dfp_midtop%253D10%2526firstpage_pushleft%253D0%2526lo1%253D0%2526lo2%253D0%2526nt%253D1%26s%3D40&amp;ali_trackid=2:mm_14507416_2297358_8935934,0:1331062745_3k1_479183743</t>
  </si>
  <si>
    <t>http://item.taobao.com/item.htm?id=10596855043&amp;ref=http%3A%2F%2Fsearch8.taobao.com%2Fsearch%3Fq%3D%25C2%25C3%25D0%25D0%25B4%25FC%26commend%3Dall%26ssid%3Ds5-e%26pid%3Dmm_14507416_2297358_8935934&amp;ali_trackid=2:mm_14507416_2297358_8935934,0:1331062695_3z1_189016710</t>
  </si>
  <si>
    <t>http://item.taobao.com/item.htm?spm=11023sTO.2-cY96v.4-5G1WoK&amp;id=3029692600</t>
  </si>
  <si>
    <t>сумка микки</t>
  </si>
  <si>
    <t>сумка с кружками красно-корич</t>
  </si>
  <si>
    <t>пакет черн с малиняблоками</t>
  </si>
  <si>
    <t>http://item.taobao.com/item.htm?spm=110-1bvn-22U4r.5JKf-1vPON.s-5tUwOf&amp;id=9189295121</t>
  </si>
  <si>
    <t xml:space="preserve">шапка голуб размер большой </t>
  </si>
  <si>
    <t>http://item.taobao.com/item.htm?spm=110-1bvn-22U4r.5JKf-1vPON.s-56SBox&amp;id=1280230219</t>
  </si>
  <si>
    <t>шапка синяя как на фото размер 2 (от 10 мес)</t>
  </si>
  <si>
    <t>штаны светло-сер</t>
  </si>
  <si>
    <t>темн-сер XXL</t>
  </si>
  <si>
    <t>http://item.taobao.com/item.htm?spm=110-1bvn-22U4r.5JKf-1vPON.s-5xxH4x&amp;id=3509254779</t>
  </si>
  <si>
    <t>http://item.taobao.com/item.htm?spm=110-1bvn-22U4r.5JKf-1vPON.s-5tUR72&amp;id=13899130267</t>
  </si>
  <si>
    <t>http://item.taobao.com/item.htm?spm=110-1bvn-22U4r.5JKf-1vPON.s-57LUCz&amp;id=4184839289</t>
  </si>
  <si>
    <t>http://item.taobao.com/item.htm?spm=110-1bvn-22U4r.5JKf-1vPON.s-57LUCz&amp;id=12369141050</t>
  </si>
  <si>
    <t>http://item.taobao.com/item.htm?spm=110-1bvn-22U4r.5JKf-1vPON.s-57LUCz&amp;id=15286784690</t>
  </si>
  <si>
    <t>http://item.taobao.com/item.htm?spm=110-1bvn-22U4r.5JKf-1vPON.s-56SBox&amp;id=3257623935</t>
  </si>
  <si>
    <t>http://item.taobao.com/item.htm?spm=110-1bvn-22U4r.5JKf-1vPON.s-56SBox&amp;id=8515230661</t>
  </si>
  <si>
    <t>http://item.taobao.com/item.htm?spm=110-1bvn-22U4r.5JKf-1vPON.3-5tIlIj&amp;id=9217183837</t>
  </si>
  <si>
    <t>http://detail.tmall.com/item.htm?id=3186077517&amp;ref=http%3A%2F%2Fsearch8.taobao.com%2Fsearch%3Fq%3D%25C6%25A4%25B4%25F8%26pid%3Dmm_10011550_2325296_9002527%26unid%3D0%26mode%3D63%26initiative_id%3Dstaobaoz_20120310&amp;ali_trackid=2:mm_10011550_2325296_9002527,0:1331407296_4z7_2059926966</t>
  </si>
  <si>
    <t>ремень замена</t>
  </si>
  <si>
    <t>http://item.taobao.com/item.htm?spm=1102a*hT.3-9fXNj.h-443I*X&amp;id=13024553670&amp;</t>
  </si>
  <si>
    <t>купальник</t>
  </si>
  <si>
    <t>http://detail.tmall.com/item.htm?id=12653930783&amp;ref=http%3A%2F%2Fsearch8.taobao.com%2Fsearch%3Fq%3D%25C6%25A4%25B4%25F8%26unid%3D0%26mode%3D63%26pid%3Dmm_10011550_2325296_9002527%26p4p_str%3Dlo1%253D0%2526lo2%253D0%2526nt%253D1%26s%3D40&amp;ali_trackid=2:mm_10011550_2325296_9002527,0:1331407446_3z1_2134380230</t>
  </si>
  <si>
    <t>http://item.taobao.com/item.htm?id=12473063155&amp;</t>
  </si>
  <si>
    <t>http://item.taobao.com/item.htm?scm=1007.77.0.0&amp;id=13325030213&amp;ad_id=&amp;am_id=&amp;cm_id=&amp;pm_id=</t>
  </si>
  <si>
    <t>http://item.taobao.com/item.htm?scm=1007.77.0.0&amp;id=15305640071&amp;ad_id=&amp;am_id=&amp;cm_id=&amp;pm_id=</t>
  </si>
  <si>
    <t>http://item.taobao.com/item.htm?scm=1007.77.0.0&amp;id=14285436545&amp;ad_id=&amp;am_id=&amp;cm_id=&amp;pm_id=</t>
  </si>
  <si>
    <t>http://item.taobao.com/item.htm?scm=1007.77.0.0&amp;id=13417167517&amp;ad_id=&amp;am_id=&amp;cm_id=&amp;pm_id=</t>
  </si>
  <si>
    <t>2 кофты</t>
  </si>
  <si>
    <t>http://item.taobao.com/item.htm?spm=110-13HF-3S7ix.5di6-3HgcU.4-5vB5uh&amp;id=15574928174</t>
  </si>
  <si>
    <t>http://item.taobao.com/item.htm?id=13231917355&amp;</t>
  </si>
  <si>
    <t>Нику кофта</t>
  </si>
  <si>
    <t>http://item.taobao.com/item.htm?scm=1007.77.0.0&amp;id=13325154491&amp;ad_id=&amp;am_id=&amp;cm_id=&amp;pm_id=.</t>
  </si>
  <si>
    <t>http://www.nn.ru/community/vp/main/?do=read&amp;thread=2097173&amp;topic_id=45570529</t>
  </si>
  <si>
    <t>http://translate.googleusercontent.com/translate_c?hl=ru&amp;rurl=translate.google.com&amp;sl=zh-CN&amp;tl=ru&amp;twu=1&amp;u=http://detail.tmall.com/item.htm%3Fid%3D13090078488%26prt%3D1331755898651%26prc%3D3&amp;usg=ALkJrhjMemybfFjIdijXjD2MGYf0zZfiAA</t>
  </si>
  <si>
    <t>рамки</t>
  </si>
  <si>
    <t>http://search.taobao.com/search?q=Zara&amp;source=store&amp;ssid=s5-e&amp;bcoffset=1&amp;cps=yes&amp;from=compass&amp;cat=50008165&amp;navlog=compass-22-c-50008165</t>
  </si>
  <si>
    <t>Зара</t>
  </si>
  <si>
    <t>Гап</t>
  </si>
  <si>
    <t>понра</t>
  </si>
  <si>
    <t>http://www.nn.ru/community/pv/main/?do=read&amp;thread=2117699&amp;topic_id=46185284</t>
  </si>
  <si>
    <t>http://www.nn.ru/community/pv/main/?do=read&amp;thread=2163454&amp;topic_id=47487767</t>
  </si>
  <si>
    <t>футболки</t>
  </si>
  <si>
    <t>ПТ</t>
  </si>
  <si>
    <t>http://www.nn.ru/community/pv/main/?do=read&amp;thread=2160094&amp;topic_id=47392442</t>
  </si>
  <si>
    <t>Белье</t>
  </si>
  <si>
    <t>http://www.nn.ru/community/sp/razdachi/?do=read&amp;thread=2164312&amp;topic_id=47512673</t>
  </si>
  <si>
    <t>Зет</t>
  </si>
  <si>
    <t>http://www.nn.ru/community/sp/stroika/?do=read&amp;thread=2169931&amp;topic_id=47664861</t>
  </si>
  <si>
    <t>Гипфел</t>
  </si>
  <si>
    <t>магазин сумок</t>
  </si>
  <si>
    <t>кошельки</t>
  </si>
  <si>
    <t>буханкой</t>
  </si>
  <si>
    <t>http://item.taobao.com/item.htm?id=7213956999&amp;</t>
  </si>
  <si>
    <t>набор на пальчики</t>
  </si>
  <si>
    <t>http://kk28.taobao.com/search.htm?search=y&amp;viewType=grid&amp;orderType=_hotsell&amp;pageNum=1#anchor</t>
  </si>
  <si>
    <t>магазин рубашек</t>
  </si>
  <si>
    <t>http://shanshangrenjia.taobao.com/search.htm?search=y&amp;viewType=grid&amp;orderType=_hotsell&amp;pageNum=1#anchor</t>
  </si>
  <si>
    <t>http://item.taobao.com/item.htm?id=7141817983&amp;</t>
  </si>
  <si>
    <t>http://search8.taobao.com/search?q=%BC%D2%CD%A5%B5%C4T%D0%F4&amp;pid=mm_10011550_2325296_9002527&amp;unid=0&amp;mode=63&amp;initiative_id=staobaoz_20120321</t>
  </si>
  <si>
    <t>семейные футбы</t>
  </si>
  <si>
    <t>http://item.taobao.com/item.htm?id=13150444194</t>
  </si>
  <si>
    <t>http://item.taobao.com/item.htm?id=12460556287&amp;</t>
  </si>
  <si>
    <t>http://item.taobao.com/item.htm?scm=1007.77.0.0&amp;id=13926585141&amp;ad_id=&amp;am_id=&amp;cm_id=&amp;pm_id=</t>
  </si>
  <si>
    <t>http://item.taobao.com/item.htm?id=9764747391&amp;</t>
  </si>
  <si>
    <t>http://item.taobao.com/item.htm?id=9619269105</t>
  </si>
  <si>
    <t>http://yifancoyenoe.taobao.com/search.htm?search=y&amp;viewType=grid&amp;orderType=_hotsell&amp;pageNum=6#anchor</t>
  </si>
  <si>
    <t>болеро</t>
  </si>
  <si>
    <t>http://item.taobao.com/item.htm?id=7486870334</t>
  </si>
  <si>
    <t>майка белая</t>
  </si>
  <si>
    <t>http://search8.taobao.com/search?q=%BD%F4%C9%ED%BF%E3&amp;pid=mm_14507416_2297358_8935934&amp;unid=0&amp;mode=63&amp;initiative_id=staobaoz_20120324</t>
  </si>
  <si>
    <t>магазин лосин</t>
  </si>
  <si>
    <t>http://item.taobao.com/item.htm?id=12482288393&amp;ref=http%3A%2F%2Fsearch8.taobao.com%2Fsearch%3Fq%3D%25BD%25F4%25C9%25ED%25BF%25E3%26pid%3Dmm_14507416_2297358_8935934%26unid%3D0%26mode%3D63%26initiative_id%3Dstaobaoz_20120324&amp;ali_trackid=2:mm_14507416_2297358_8935934,0:1332535071_4z1_1938161602</t>
  </si>
  <si>
    <t>лосины черн</t>
  </si>
  <si>
    <t>http://shop34970829.taobao.com/?q=&amp;searcy_type=item&amp;s_from=newHeader&amp;source=&amp;ssid=s5-e&amp;search=y&amp;initiative_id=itemz_20120325</t>
  </si>
  <si>
    <t>магазин скатетей</t>
  </si>
  <si>
    <t>штаны 85-95 ael</t>
  </si>
  <si>
    <t>юле браслет белый</t>
  </si>
  <si>
    <t>кофта цвет темно-сер</t>
  </si>
  <si>
    <t>футб белую</t>
  </si>
  <si>
    <t>дележ</t>
  </si>
  <si>
    <t>листы</t>
  </si>
  <si>
    <t>пуговицы 10 шт</t>
  </si>
  <si>
    <t>раздел</t>
  </si>
  <si>
    <t>подраздел</t>
  </si>
  <si>
    <t xml:space="preserve">наименование </t>
  </si>
  <si>
    <t>размер/цвет</t>
  </si>
  <si>
    <t>цена</t>
  </si>
  <si>
    <t xml:space="preserve">кол-во </t>
  </si>
  <si>
    <t>сумма</t>
  </si>
  <si>
    <t xml:space="preserve">Товары для творчества </t>
  </si>
  <si>
    <t xml:space="preserve">"Mr.Painter" "Декоративные элементы" DAC </t>
  </si>
  <si>
    <t>02 "Baby"</t>
  </si>
  <si>
    <t>Фломастеры, карандаши</t>
  </si>
  <si>
    <t>"Луч" Карандаши масляные "Премиум" 12 цв.</t>
  </si>
  <si>
    <t>12С 873-08</t>
  </si>
  <si>
    <t xml:space="preserve">Наборы для творчества </t>
  </si>
  <si>
    <t>Фетр декоративный А-270/250 20х30 см 5 шт.</t>
  </si>
  <si>
    <t>ассорти №2</t>
  </si>
  <si>
    <t>DIMENSIONS paint works №03 для раскраш. акриловыми красками</t>
  </si>
  <si>
    <t>91382 "Ваза с пионами" 41х51 см</t>
  </si>
  <si>
    <t xml:space="preserve">Для рукоделия </t>
  </si>
  <si>
    <t xml:space="preserve">Иглы ручные </t>
  </si>
  <si>
    <t>GAMMA "для слабовидящих" №5/9 N-004 блистер 6 шт.</t>
  </si>
  <si>
    <t>P</t>
  </si>
  <si>
    <t xml:space="preserve">Для вышивания  </t>
  </si>
  <si>
    <t>"PANNA" наборы для вышивания</t>
  </si>
  <si>
    <t xml:space="preserve">№26 </t>
  </si>
  <si>
    <t>НМ-0739 "Африканочки-подружки"</t>
  </si>
  <si>
    <t xml:space="preserve">(408) MAXI Развивающие  коврики "Разноцветное САФАРИ" </t>
  </si>
  <si>
    <t>http://item.taobao.com/item.htm?id=10918643246&amp;initiative_id=staobaoz_20120319</t>
  </si>
  <si>
    <t>блузка</t>
  </si>
  <si>
    <t>http://item.taobao.com/item.htm?id=4290352806&amp;ref=http%3A%2F%2Fsearch8.taobao.com%2Fsearch%3Fq%3D%25B3%25C4%25C9%25C0%26commend%3Dall%26ssid%3Ds5-e%26pid%3Dmm_14507416_2297358_8935934&amp;ali_trackid=2:mm_14507416_2297358_8935934,0:1332965492_3z5_2888017</t>
  </si>
  <si>
    <t>рубаха</t>
  </si>
  <si>
    <t>http://item.taobao.com/item.htm?id=13668494381&amp;ref=http%3A%2F%2Fsearch8.taobao.com%2Fsearch%3Fq%3D%25B3%25C4%25C9%25C0%26commend%3Dall%26ssid%3Ds5-e%26pid%3Dmm_14507416_2297358_8935934&amp;ali_trackid=2:mm_14507416_2297358_8935934,0:1332965516_3z1_430002571</t>
  </si>
  <si>
    <t>http://item.taobao.com/item.htm?id=12713340924&amp;ref=http%3A%2F%2Fsearch8.taobao.com%2Fsearch%3Fq%3D%25B3%25C4%25C9%25C0%26commend%3Dall%26ssid%3Ds5-e%26pid%3Dmm_14507416_2297358_8935934&amp;ali_trackid=2:mm_14507416_2297358_8935934,0:1332965513_3z4_1499639456</t>
  </si>
  <si>
    <t>http://search8.taobao.com/search?q=%B3%C4%C9%C0&amp;commend=all&amp;ssid=s5-e&amp;pid=mm_14507416_2297358_8935934&amp;p4p_str=fp_midtop%3D10%26firstpage_pushleft%3D0%26lo1%3D0%26lo2%3D0%26nt%3D1&amp;s=40#J_FilterTabBar</t>
  </si>
  <si>
    <t>магазин рубах</t>
  </si>
  <si>
    <t>http://search8.taobao.com/search?q=%B2%BC%D0%D8%D5%EB&amp;initiative_id=staobaoz_20120329&amp;unid=0&amp;mode=63&amp;pid=mm_14507416_2297358_8935934&amp;p4p_str=fp_midtop%3D10%26firstpage_pushleft%3D0%26lo1%3D75%26lo2%3D75%26nt%3D1&amp;s=240#J_FilterTabBar</t>
  </si>
  <si>
    <t>броши</t>
  </si>
  <si>
    <t>итого 4130 + 1282</t>
  </si>
  <si>
    <t>Китай 12 https://picasaweb.google.com/113673517750596270722/Nusha280102?authkey=Gv1sRgCNWw5a3l_P6fVg#5709795132986879442</t>
  </si>
  <si>
    <t>4276420011126140</t>
  </si>
  <si>
    <t>магазин браслетов</t>
  </si>
  <si>
    <t>магазин одежды</t>
  </si>
  <si>
    <t>Никита</t>
  </si>
  <si>
    <t>гель</t>
  </si>
  <si>
    <t>одежда</t>
  </si>
  <si>
    <t>анализы</t>
  </si>
  <si>
    <t>машина-проезд</t>
  </si>
  <si>
    <t>карта</t>
  </si>
  <si>
    <t>СП и я</t>
  </si>
  <si>
    <t>китай</t>
  </si>
  <si>
    <t>зубы</t>
  </si>
  <si>
    <t>ножи</t>
  </si>
  <si>
    <t>карточки</t>
  </si>
  <si>
    <t>порошок</t>
  </si>
  <si>
    <t>посуда</t>
  </si>
  <si>
    <t>обед</t>
  </si>
  <si>
    <t>смесь</t>
  </si>
  <si>
    <t>комус</t>
  </si>
  <si>
    <t>сноуборд</t>
  </si>
  <si>
    <t>нет</t>
  </si>
  <si>
    <t>сотовый</t>
  </si>
  <si>
    <t>врач</t>
  </si>
  <si>
    <t>духи</t>
  </si>
  <si>
    <t>пакет</t>
  </si>
  <si>
    <t>хозтовар</t>
  </si>
  <si>
    <t>крышка и пакеты</t>
  </si>
  <si>
    <t>клиника</t>
  </si>
  <si>
    <t>8 марта</t>
  </si>
  <si>
    <t>торт</t>
  </si>
  <si>
    <t>кнатдорога</t>
  </si>
  <si>
    <t>пустырник</t>
  </si>
  <si>
    <t>грелка</t>
  </si>
  <si>
    <t>боты</t>
  </si>
  <si>
    <t>крем</t>
  </si>
  <si>
    <t>ленты</t>
  </si>
  <si>
    <t>наклейки я и Аня</t>
  </si>
  <si>
    <t>http://item.taobao.com/item.htm?id=14702075452&amp;</t>
  </si>
  <si>
    <t>http://item.taobao.com/item.htm?id=3720292841&amp;ref=http%3A%2F%2Fsearch8.taobao.com%2Fsearch%3Fq%3D%25B3%25C4%25C9%25C0%26commend%3Dall%26ssid%3Ds5-e%26pid%3Dmm_14507416_2297358_8935934%26p4p_str%3Dfp_midtop%253D10%2526firstpage_pushleft%253D0%2526lo1%253D0%2526lo2%253D0%2526nt%253D1%26s%3D40&amp;ali_trackid=2:mm_14507416_2297358_8935934,0:1333040361_4z2_88879597</t>
  </si>
  <si>
    <t>http://item.taobao.com/item.htm?id=1679528155</t>
  </si>
  <si>
    <t>http://item.taobao.com/item.htm?scm=1007.77.0.0&amp;id=14063959527&amp;ad_id=&amp;am_id=&amp;cm_id=&amp;pm_id=</t>
  </si>
  <si>
    <t>http://item.taobao.com/item.htm?id=6808628019</t>
  </si>
  <si>
    <t>http://search8.taobao.com/search?q=%D0%FC%B9%D2&amp;commend=all&amp;ssid=s5-e&amp;pid=mm_14507416_2297358_8935934</t>
  </si>
  <si>
    <t>магазин фонариков</t>
  </si>
  <si>
    <t>http://item.taobao.com/item.htm?id=14472040827&amp;ref=http%3A%2F%2Fsearch8.taobao.com%2Fsearch%3Fq%3D%25B6%25FA%25BB%25B7%26initiative_id%3Dstaobaoz_20120330%26unid%3D0%26mode%3D63%26pid%3Dmm_14507416_2297358_8935934%26p4p_str%3Dfp_midtop%253D10%2526firstpage_pushleft%253D0%2526lo1%253D30%2526lo2%253D30%2526nt%253D1%26s%3D120&amp;ali_trackid=2:mm_14507416_2297358_8935934,0:1333052529_3k1_504935299</t>
  </si>
  <si>
    <t>серьги</t>
  </si>
  <si>
    <t>http://item.taobao.com/item.htm?spm=110-PUC-1_TRW.4iB3-*eAG.s-4Hbyli&amp;id=9779932502</t>
  </si>
  <si>
    <t>ну погоди</t>
  </si>
  <si>
    <t>http://item.taobao.com/item.htm?id=8680939669&amp;</t>
  </si>
  <si>
    <t>http://item.taobao.com/item.htm?id=12775342366</t>
  </si>
  <si>
    <t>женино пальто</t>
  </si>
  <si>
    <t>http://item.taobao.com/item.htm?id=12557276876&amp;</t>
  </si>
  <si>
    <t>женино худи</t>
  </si>
  <si>
    <t>http://rjfashion.taobao.com/search.htm?search=y&amp;viewType=grid&amp;orderType=_hotsell&amp;pageNum=2#anchor</t>
  </si>
  <si>
    <t>ромео и джульет</t>
  </si>
  <si>
    <t>http://shop34366844.taobao.com/search.htm?search=y&amp;viewType=grid&amp;orderType=_hotsell&amp;pageNum=1#anchor</t>
  </si>
  <si>
    <t>арбикомби</t>
  </si>
  <si>
    <t>http://af1892.taobao.com/?q=&amp;searcy_type=item&amp;s_from=newHeader&amp;source=item&amp;ssid=s5-e&amp;search=y</t>
  </si>
  <si>
    <t>дешевле</t>
  </si>
  <si>
    <t>китай13 https://picasaweb.google.com/113673517750596270722/Nusha28_2002?authkey=Gv1sRgCODq5uqZ8PmJCA#5713506544879615970</t>
  </si>
  <si>
    <t>Саше 027 XL</t>
  </si>
  <si>
    <t>китай14 https://picasaweb.google.com/113673517750596270722/Nusha28_1303?authkey=Gv1sRgCKPu67qdzLm58AE</t>
  </si>
  <si>
    <t>http://item.taobao.com/item.htm?id=13350887734&amp;</t>
  </si>
  <si>
    <t>гучи</t>
  </si>
  <si>
    <t>http://item.taobao.com/item.htm?id=10779994391&amp;</t>
  </si>
  <si>
    <t>http://item.taobao.com/item.htm?id=4228535222&amp;</t>
  </si>
  <si>
    <t>http://item.taobao.com/item.htm?id=5047492338&amp;</t>
  </si>
  <si>
    <t>СК</t>
  </si>
  <si>
    <t>http://item.taobao.com/item.htm?id=3560732180&amp;</t>
  </si>
  <si>
    <t>http://item.taobao.com/item.htm?id=2822724956&amp;</t>
  </si>
  <si>
    <t>http://item.taobao.com/item.htm?id=7707174212&amp;</t>
  </si>
  <si>
    <t>http://item.taobao.com/item.htm?id=13638629171&amp;</t>
  </si>
  <si>
    <t>http://item.taobao.com/item.htm?id=14289343555&amp;</t>
  </si>
  <si>
    <t>http://item.taobao.com/item.htm?id=14246485391&amp;</t>
  </si>
  <si>
    <t>http://item.taobao.com/item.htm?id=16322912137&amp;</t>
  </si>
  <si>
    <t>http://item.taobao.com/item.htm?id=14051521677&amp;</t>
  </si>
  <si>
    <t>http://item.taobao.com/item.htm?spm=1102bWs_.1-1NQXq.3-55mvoj&amp;id=15088884299</t>
  </si>
  <si>
    <t>http://item.taobao.com/item.htm?id=12334826366&amp;</t>
  </si>
  <si>
    <t>http://item.taobao.com/item.htm?id=15988492014&amp;</t>
  </si>
  <si>
    <t>Китай16</t>
  </si>
  <si>
    <t>белая L</t>
  </si>
  <si>
    <t>туника син</t>
  </si>
  <si>
    <t>туника голуб</t>
  </si>
  <si>
    <t xml:space="preserve">толстовка Mark </t>
  </si>
  <si>
    <t>КОМПЛЕКТ 0-1 ШСГ</t>
  </si>
  <si>
    <t>КИ Книги с пальчиковыми куклами. Жираф Джерри</t>
  </si>
  <si>
    <t>http://item.taobao.com/item.htm?id=12960599722&amp;ref=http%3A%2F%2Fsearch8.taobao.com%2Fsearch%3Fq%3D%25CD%25E2%25CC%25D7%26commend%3Dall%26ssid%3Ds5-e%26pid%3Dmm_14507416_2297358_8935934&amp;ali_trackid=2:mm_14507416_2297358_8935934,0:1333386858_4z8_2139449930</t>
  </si>
  <si>
    <t>кардиган</t>
  </si>
  <si>
    <t>http://item.taobao.com/item.htm?id=13304822271</t>
  </si>
  <si>
    <t>водолазка самая светлая</t>
  </si>
  <si>
    <t>http://item.taobao.com/item.htm?id=15979332842</t>
  </si>
  <si>
    <t>http://item.taobao.com/item.htm?id=7086011593&amp;ref=http%3A%2F%2Fsearch8.taobao.com%2Fsearch%3Fq%3D%25CD%25E2%25CC%25D7%26commend%3Dall%26ssid%3Ds5-e%26pid%3Dmm_14507416_2297358_8935934&amp;ali_trackid=2:mm_14507416_2297358_8935934,0:1333386933_4z5_520298900</t>
  </si>
  <si>
    <t>http://item.taobao.com/item.htm?id=12425279782&amp;ref=http%3A%2F%2Fsearch8.taobao.com%2Fsearch%3Fq%3D%25CD%25E2%25CC%25D7%26commend%3Dall%26ssid%3Ds5-e%26pid%3Dmm_14507416_2297358_8935934%26p4p_str%3Dfp_midtop%253D10%2526firstpage_pushleft%253D0%2526lo1%253D0%2526lo2%253D0%2526nt%253D1%26s%3D40&amp;ali_trackid=2:mm_14507416_2297358_8935934,0:1333386989_4k1_513815475</t>
  </si>
  <si>
    <t>http://item.taobao.com/item.htm?id=12241439742&amp;ref=http%3A%2F%2Fsearch8.taobao.com%2Fsearch%3Fq%3D%25CD%25E2%25CC%25D7%26initiative_id%3Dstaobaoz_20120402%26unid%3D0%26mode%3D63%26pid%3Dmm_10011550_2325296_9002527%26p4p_str%3Dlo1%253D0%2526lo2%253D0%2526nt%253D1%26s%3D40&amp;ali_trackid=2:mm_10011550_2325296_9002527,0:1333396061_4z3_454697756</t>
  </si>
  <si>
    <t>2228 не оплачено</t>
  </si>
  <si>
    <t>http://item.taobao.com/item.htm?id=15713048891&amp;</t>
  </si>
  <si>
    <t>http://item.taobao.com/item.htm?id=12731473683&amp;</t>
  </si>
  <si>
    <t>обоим</t>
  </si>
  <si>
    <t>терка</t>
  </si>
  <si>
    <t>Формы</t>
  </si>
  <si>
    <t>Первые Слова</t>
  </si>
  <si>
    <t>По дороге с облаками</t>
  </si>
  <si>
    <t>http://item.taobao.com/item.htm?id=10086641174</t>
  </si>
  <si>
    <t>платье М</t>
  </si>
  <si>
    <t>http://item.taobao.com/item.htm?scm=1007.77.0.0&amp;id=15123460765&amp;ad_id=&amp;am_id=&amp;cm_id=&amp;pm_id=</t>
  </si>
  <si>
    <t>Внимание! Ник пишите в каждой строке заказа.</t>
  </si>
  <si>
    <t>Цену указываем в юанях.ЕМС тоже.  Если EMС не указан ставим 0. Необходимое кол-во одного наименования.</t>
  </si>
  <si>
    <t>Следующие 4 столбца заполняются автоматически. Ничего в них не пишем!</t>
  </si>
  <si>
    <t>Итого тоже не пишем. Конечная цена будет известна и проставлена мной после того как нам сформируют посылку.</t>
  </si>
  <si>
    <t>Ссылка</t>
  </si>
  <si>
    <t>Размер</t>
  </si>
  <si>
    <t>Цвет</t>
  </si>
  <si>
    <t>Цена в юанях</t>
  </si>
  <si>
    <t>ЕМС(доставка по Китаю)</t>
  </si>
  <si>
    <t>Цена с ЕМС</t>
  </si>
  <si>
    <t>Цена в рублях без орг/сбора</t>
  </si>
  <si>
    <t>Доставка до РФ</t>
  </si>
  <si>
    <t>Замена</t>
  </si>
  <si>
    <t>helena83</t>
  </si>
  <si>
    <t>http://item.taobao.com/item.htm?id=12596818066&amp;ref=http%3A%2F%2Fsearch8.taobao.com%2Fsearch%3Fq%3D%25D1%25F2%25C8%25DE%25B4%25F3%25D2%25C2%26unid%3D0%26mode%3D63%26pid%3Dmm_10011550_2325296_9002527%26p4p_str%3Dfirstpage_pushleft%253D0%2526lo1%253D72%2526lo2%253D72%2526nt%253D1%26s%3D280&amp;ali_trackid=2:mm_10011550_2325296_9002527,0:1316350507_3z2_283057139</t>
  </si>
  <si>
    <t>м</t>
  </si>
  <si>
    <t>черный</t>
  </si>
  <si>
    <t>http://item.taobao.com/item.htm?id=10752348483</t>
  </si>
  <si>
    <t>http://item.taobao.com/item.htm?spm=11029sw8.1-ajOpA.4-4undvs&amp;id=10505106926</t>
  </si>
  <si>
    <t>http://item.taobao.com/item.htm?id=10275465637&amp;ref=http%3A%2F%2Fsearch8.taobao.com%2Fsearch%3Fq%3D%25C0%25F1%25B7%25FE%26sort%3Dprice-asc%26olu%3Dyes%26isprepay%3D1%26p4p_str%3Dfirstpage_pushleft%253D0%2526lo1%253D1197%2526lo2%253D1197%2526nt%253D1%26unid%3D0%26mode%3D63%26pid%3Dmm_14507416_2297358_8935934%26start_price%3D100&amp;ali_trackid=2:mm_14507416_2297358_8935934,0:1322408842_3z5_517375181</t>
  </si>
  <si>
    <t>едины</t>
  </si>
  <si>
    <t>http://item.taobao.com/item.htm?spm=1102cJKH.3-1Cgz.h-ihEO&amp;id=10762428895&amp;</t>
  </si>
  <si>
    <t>http://item.taobao.com/item.htm?spm=110-RGr-1_6F4.4oTu-28tyM.4-4D5BSP&amp;id=13810852083</t>
  </si>
  <si>
    <t>с синими полосками, или черными</t>
  </si>
  <si>
    <t>http://item.taobao.com/item.htm?spm=1102cJKH.3-1Cgz.h-ihEO&amp;id=9868584169&amp;</t>
  </si>
  <si>
    <t>белая</t>
  </si>
  <si>
    <t>http://item.taobao.com/item.htm?spm=1102ahCy.3-7joQX.h-3pRx3N&amp;id=14874928639&amp;</t>
  </si>
  <si>
    <t>зеленое</t>
  </si>
  <si>
    <t>http://item.taobao.com/item.htm?id=6252559822&amp;cm_cat=16</t>
  </si>
  <si>
    <t>http://item.taobao.com/item.htm?spm=110252Ag.1-2vW7t.b-3OTu8s&amp;id=13079753936</t>
  </si>
  <si>
    <t>черное</t>
  </si>
  <si>
    <t>http://item.taobao.com/item.htm?spm=1102bWs_.1-1NQXq.s-5ecjlP&amp;id=13638629171</t>
  </si>
  <si>
    <t>желтый</t>
  </si>
  <si>
    <t>http://item.beta.taobao.com/item.htm?id=9097274681</t>
  </si>
  <si>
    <t>олени</t>
  </si>
  <si>
    <t>http://item.beta.taobao.com/item.htm?id=13262260142</t>
  </si>
  <si>
    <t>коженка</t>
  </si>
  <si>
    <t>http://item.taobao.com/item.htm?id=13054329207</t>
  </si>
  <si>
    <t>жилет</t>
  </si>
  <si>
    <t>http://s.taobao.com/search?q=zara&amp;searcy_type=item&amp;s_from=newHeader&amp;source=&amp;ssid=s5-e&amp;search=y&amp;initiative_id=itemz_20120407</t>
  </si>
  <si>
    <t>зара</t>
  </si>
  <si>
    <t>http://s.taobao.com/search?q=zara&amp;initiative_id=itemz_20120407&amp;ssid=s5-e&amp;bcoffset=1&amp;cps=yes&amp;from=compass&amp;cat=30&amp;navlog=compass-11-c-30</t>
  </si>
  <si>
    <t>зара МЕН</t>
  </si>
  <si>
    <t>http://s.taobao.com/search?q=AF&amp;initiative_id=staobaoz_20120407</t>
  </si>
  <si>
    <t>классный магаз</t>
  </si>
  <si>
    <t>куртка</t>
  </si>
  <si>
    <t>КИТАЙ 15 https://picasaweb.google.com/113673517750596270722/Nusha282603?authkey=Gv1sRgCJCj1rfHionmag#</t>
  </si>
  <si>
    <t>1591 вес оплачен</t>
  </si>
  <si>
    <t>http://item.taobao.com/item.htm?id=6774268243&amp;</t>
  </si>
  <si>
    <t>http://item.taobao.com/item.htm?id=12778796388&amp;</t>
  </si>
  <si>
    <t>http://item.taobao.com/item.htm?id=14568179496&amp;</t>
  </si>
  <si>
    <t>http://item.taobao.com/item.htm?id=13850154254&amp;</t>
  </si>
  <si>
    <t>GREENeyedgirl</t>
  </si>
  <si>
    <t>Б325</t>
  </si>
  <si>
    <t>Погремушка  Размер игрушки: 165*50*50 мм</t>
  </si>
  <si>
    <t>для м</t>
  </si>
  <si>
    <t>Б1502</t>
  </si>
  <si>
    <t>Марионетка на тумбе</t>
  </si>
  <si>
    <t>Б1506</t>
  </si>
  <si>
    <t>Потешка   "Курочка по зёрнышку"  Размер игрушки:  2 шт/уп.  НОВИНКИ</t>
  </si>
  <si>
    <t>Б305</t>
  </si>
  <si>
    <t>Маракас мини  (6 Видов)  Размер игрушки:120*40*40мм</t>
  </si>
  <si>
    <t>желательно НЕ зеленый</t>
  </si>
  <si>
    <t>Б318</t>
  </si>
  <si>
    <t>Трещётка -зелёная лягушка</t>
  </si>
  <si>
    <t>на замену: Б322 трещетка 45 руб.</t>
  </si>
  <si>
    <t>Б1202</t>
  </si>
  <si>
    <t>конструктор паровозик  Размер игрушки: 160*115*100мм</t>
  </si>
  <si>
    <t>Б324</t>
  </si>
  <si>
    <t xml:space="preserve">свисток  Размер : 30*50*70 мм  50 шт/пакете  </t>
  </si>
  <si>
    <t>Аня</t>
  </si>
  <si>
    <t>аня</t>
  </si>
  <si>
    <t>округлила</t>
  </si>
  <si>
    <t>орг посчитала</t>
  </si>
  <si>
    <t>"GAMMA" "для слабовидящих" №5/9 N-004 блистер 6 шт.</t>
  </si>
  <si>
    <t xml:space="preserve">Лента декоративная </t>
  </si>
  <si>
    <t>Ленты декоративные "GAMMA"/"BLITZ"</t>
  </si>
  <si>
    <t>"GAMMA" WD-11 23 мм 9.1 м ±0.5 м</t>
  </si>
  <si>
    <t>№051 зеленый</t>
  </si>
  <si>
    <t>"GAMMA" WD-19 22 мм 9.1 м ±0.5 м</t>
  </si>
  <si>
    <t>№015 желтый</t>
  </si>
  <si>
    <t>Пуговицы "GAMMA" Тайвань (Китай)</t>
  </si>
  <si>
    <t>Детские</t>
  </si>
  <si>
    <t>AY 3900 24 " ( 15 мм) 36 шт СК</t>
  </si>
  <si>
    <t>№130 св.бирюзовый</t>
  </si>
  <si>
    <t>Наклейки</t>
  </si>
  <si>
    <t>"Mr.Painter" 3D (объемные) "Настроение" 13х17 см 5 шт</t>
  </si>
  <si>
    <t>ES-15 "Для малыша"</t>
  </si>
  <si>
    <t>ES-16 "Игрушки"</t>
  </si>
  <si>
    <t>Бумага</t>
  </si>
  <si>
    <t>"Mr.Painter" для скрапбукинга PSG 10 шт. 30.5x30.5 см</t>
  </si>
  <si>
    <t>(190)216 сова</t>
  </si>
  <si>
    <t>аня 1шт</t>
  </si>
  <si>
    <t>http://kitaymaniya.www.nn.ru/?page=gallery&amp;MFID=215321&amp;IID=4180802#4180802</t>
  </si>
  <si>
    <t>футб вишня</t>
  </si>
  <si>
    <t>http://item.taobao.com/item.htm?id=13862825830&amp;</t>
  </si>
  <si>
    <t xml:space="preserve">постель </t>
  </si>
  <si>
    <t>отдать</t>
  </si>
  <si>
    <t>http://item.taobao.com/item.htm?id=4081700257&amp;</t>
  </si>
  <si>
    <t>http://item.taobao.com/item.htm?id=985546699&amp;</t>
  </si>
  <si>
    <t xml:space="preserve">6765 = 4087 </t>
  </si>
  <si>
    <t>http://item.taobao.com/item.htm?id=4519114507&amp;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</si>
</sst>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 Cyr"/>
      <charset val="204"/>
    </font>
    <font>
      <sz val="11"/>
      <color indexed="63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ahoma"/>
      <family val="2"/>
      <charset val="204"/>
    </font>
    <font>
      <i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</font>
    <font>
      <sz val="10"/>
      <color indexed="10"/>
      <name val="Arial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9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11" fillId="0" borderId="0"/>
    <xf numFmtId="0" fontId="10" fillId="0" borderId="0"/>
    <xf numFmtId="0" fontId="4" fillId="0" borderId="0">
      <alignment horizontal="left"/>
    </xf>
    <xf numFmtId="0" fontId="10" fillId="0" borderId="0"/>
    <xf numFmtId="0" fontId="4" fillId="0" borderId="0">
      <alignment horizontal="left"/>
    </xf>
    <xf numFmtId="0" fontId="4" fillId="0" borderId="0">
      <alignment horizontal="left"/>
    </xf>
    <xf numFmtId="0" fontId="10" fillId="0" borderId="0"/>
    <xf numFmtId="0" fontId="4" fillId="0" borderId="0">
      <alignment horizontal="left"/>
    </xf>
    <xf numFmtId="0" fontId="10" fillId="0" borderId="0"/>
  </cellStyleXfs>
  <cellXfs count="151">
    <xf numFmtId="0" fontId="0" fillId="0" borderId="0" xfId="0"/>
    <xf numFmtId="14" fontId="0" fillId="0" borderId="0" xfId="0" applyNumberFormat="1"/>
    <xf numFmtId="0" fontId="1" fillId="0" borderId="0" xfId="1" applyAlignment="1" applyProtection="1"/>
    <xf numFmtId="0" fontId="2" fillId="0" borderId="0" xfId="0" applyFont="1"/>
    <xf numFmtId="16" fontId="0" fillId="0" borderId="0" xfId="0" applyNumberFormat="1"/>
    <xf numFmtId="0" fontId="0" fillId="0" borderId="0" xfId="0"/>
    <xf numFmtId="9" fontId="0" fillId="0" borderId="0" xfId="0" applyNumberFormat="1"/>
    <xf numFmtId="0" fontId="0" fillId="3" borderId="0" xfId="0" applyFill="1"/>
    <xf numFmtId="0" fontId="3" fillId="0" borderId="0" xfId="0" applyFont="1" applyAlignment="1">
      <alignment horizontal="center"/>
    </xf>
    <xf numFmtId="1" fontId="0" fillId="0" borderId="0" xfId="0" applyNumberFormat="1"/>
    <xf numFmtId="2" fontId="1" fillId="0" borderId="0" xfId="1" applyNumberFormat="1" applyAlignment="1" applyProtection="1"/>
    <xf numFmtId="2" fontId="0" fillId="0" borderId="0" xfId="0" applyNumberFormat="1"/>
    <xf numFmtId="0" fontId="0" fillId="0" borderId="0" xfId="0" applyFill="1"/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2" fillId="3" borderId="0" xfId="0" applyFont="1" applyFill="1"/>
    <xf numFmtId="2" fontId="0" fillId="0" borderId="0" xfId="0" applyNumberFormat="1" applyFill="1"/>
    <xf numFmtId="0" fontId="0" fillId="0" borderId="0" xfId="0" applyAlignment="1">
      <alignment horizontal="left"/>
    </xf>
    <xf numFmtId="18" fontId="0" fillId="0" borderId="0" xfId="0" applyNumberFormat="1" applyAlignment="1">
      <alignment horizontal="left"/>
    </xf>
    <xf numFmtId="0" fontId="1" fillId="0" borderId="0" xfId="1" applyAlignment="1" applyProtection="1">
      <alignment horizontal="left"/>
    </xf>
    <xf numFmtId="0" fontId="0" fillId="0" borderId="0" xfId="0" applyAlignment="1">
      <alignment horizontal="right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 applyAlignment="1">
      <alignment horizontal="center"/>
    </xf>
    <xf numFmtId="0" fontId="0" fillId="0" borderId="0" xfId="0" applyBorder="1"/>
    <xf numFmtId="0" fontId="0" fillId="5" borderId="4" xfId="0" applyFill="1" applyBorder="1"/>
    <xf numFmtId="0" fontId="0" fillId="5" borderId="1" xfId="0" applyFill="1" applyBorder="1"/>
    <xf numFmtId="0" fontId="0" fillId="5" borderId="5" xfId="0" applyFill="1" applyBorder="1"/>
    <xf numFmtId="0" fontId="0" fillId="5" borderId="1" xfId="0" applyFill="1" applyBorder="1" applyAlignment="1">
      <alignment horizontal="fill" vertical="center"/>
    </xf>
    <xf numFmtId="0" fontId="0" fillId="5" borderId="6" xfId="0" applyFill="1" applyBorder="1"/>
    <xf numFmtId="0" fontId="0" fillId="5" borderId="7" xfId="0" applyFill="1" applyBorder="1"/>
    <xf numFmtId="0" fontId="6" fillId="5" borderId="7" xfId="0" applyFont="1" applyFill="1" applyBorder="1" applyAlignment="1">
      <alignment horizontal="justify" vertical="center"/>
    </xf>
    <xf numFmtId="0" fontId="0" fillId="5" borderId="7" xfId="0" applyFill="1" applyBorder="1" applyAlignment="1">
      <alignment horizontal="fill" vertical="center"/>
    </xf>
    <xf numFmtId="0" fontId="0" fillId="5" borderId="8" xfId="0" applyFill="1" applyBorder="1"/>
    <xf numFmtId="0" fontId="7" fillId="0" borderId="9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8" fillId="0" borderId="0" xfId="0" applyFont="1"/>
    <xf numFmtId="49" fontId="0" fillId="6" borderId="0" xfId="0" applyNumberFormat="1" applyFill="1" applyAlignment="1">
      <alignment horizontal="left"/>
    </xf>
    <xf numFmtId="0" fontId="1" fillId="0" borderId="0" xfId="1" applyFill="1" applyAlignment="1" applyProtection="1"/>
    <xf numFmtId="0" fontId="3" fillId="0" borderId="0" xfId="0" applyFont="1" applyFill="1" applyAlignment="1">
      <alignment horizontal="left"/>
    </xf>
    <xf numFmtId="0" fontId="9" fillId="0" borderId="0" xfId="0" applyFont="1"/>
    <xf numFmtId="0" fontId="12" fillId="0" borderId="1" xfId="11" applyFont="1" applyBorder="1"/>
    <xf numFmtId="0" fontId="12" fillId="0" borderId="1" xfId="11" applyFont="1" applyFill="1" applyBorder="1" applyAlignment="1">
      <alignment horizontal="center"/>
    </xf>
    <xf numFmtId="0" fontId="12" fillId="0" borderId="1" xfId="11" applyFont="1" applyBorder="1" applyAlignment="1">
      <alignment horizontal="center"/>
    </xf>
    <xf numFmtId="0" fontId="6" fillId="0" borderId="1" xfId="11" applyFont="1" applyBorder="1"/>
    <xf numFmtId="0" fontId="11" fillId="0" borderId="1" xfId="11" applyBorder="1"/>
    <xf numFmtId="0" fontId="11" fillId="0" borderId="1" xfId="11" applyBorder="1" applyAlignment="1">
      <alignment horizontal="center"/>
    </xf>
    <xf numFmtId="2" fontId="12" fillId="0" borderId="1" xfId="11" applyNumberFormat="1" applyFont="1" applyBorder="1" applyAlignment="1">
      <alignment horizontal="right"/>
    </xf>
    <xf numFmtId="0" fontId="5" fillId="0" borderId="10" xfId="11" applyFont="1" applyBorder="1" applyAlignment="1">
      <alignment horizontal="center" vertical="center"/>
    </xf>
    <xf numFmtId="0" fontId="5" fillId="0" borderId="11" xfId="11" applyFont="1" applyBorder="1" applyAlignment="1">
      <alignment horizontal="right" vertical="center"/>
    </xf>
    <xf numFmtId="0" fontId="10" fillId="0" borderId="1" xfId="12" applyBorder="1"/>
    <xf numFmtId="0" fontId="13" fillId="0" borderId="1" xfId="11" applyFont="1" applyBorder="1" applyAlignment="1">
      <alignment horizontal="left"/>
    </xf>
    <xf numFmtId="0" fontId="10" fillId="0" borderId="1" xfId="14" applyBorder="1"/>
    <xf numFmtId="2" fontId="10" fillId="0" borderId="1" xfId="19" applyNumberFormat="1" applyBorder="1"/>
    <xf numFmtId="0" fontId="5" fillId="0" borderId="1" xfId="11" applyFont="1" applyBorder="1" applyAlignment="1">
      <alignment horizontal="center" vertical="center"/>
    </xf>
    <xf numFmtId="2" fontId="10" fillId="0" borderId="1" xfId="17" applyNumberFormat="1" applyBorder="1"/>
    <xf numFmtId="0" fontId="0" fillId="7" borderId="1" xfId="0" applyNumberFormat="1" applyFont="1" applyFill="1" applyBorder="1" applyAlignment="1">
      <alignment wrapText="1"/>
    </xf>
    <xf numFmtId="0" fontId="0" fillId="7" borderId="1" xfId="0" applyFill="1" applyBorder="1" applyAlignment="1">
      <alignment vertical="center"/>
    </xf>
    <xf numFmtId="0" fontId="3" fillId="2" borderId="0" xfId="0" applyFont="1" applyFill="1" applyAlignment="1">
      <alignment horizontal="left"/>
    </xf>
    <xf numFmtId="0" fontId="0" fillId="0" borderId="0" xfId="0" applyFill="1" applyBorder="1"/>
    <xf numFmtId="0" fontId="14" fillId="2" borderId="0" xfId="1" applyFont="1" applyFill="1" applyAlignment="1" applyProtection="1">
      <alignment horizontal="left"/>
    </xf>
    <xf numFmtId="0" fontId="0" fillId="6" borderId="0" xfId="0" applyFill="1"/>
    <xf numFmtId="0" fontId="0" fillId="7" borderId="0" xfId="0" applyFill="1"/>
    <xf numFmtId="0" fontId="1" fillId="7" borderId="0" xfId="1" applyFill="1" applyAlignment="1" applyProtection="1"/>
    <xf numFmtId="0" fontId="14" fillId="0" borderId="0" xfId="1" applyFont="1" applyFill="1" applyAlignment="1" applyProtection="1">
      <alignment horizontal="left"/>
    </xf>
    <xf numFmtId="3" fontId="0" fillId="2" borderId="1" xfId="0" applyNumberFormat="1" applyFill="1" applyBorder="1" applyAlignment="1">
      <alignment vertical="center"/>
    </xf>
    <xf numFmtId="0" fontId="0" fillId="2" borderId="0" xfId="0" applyFill="1"/>
    <xf numFmtId="3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6" fillId="0" borderId="1" xfId="0" applyFont="1" applyBorder="1"/>
    <xf numFmtId="0" fontId="0" fillId="0" borderId="1" xfId="0" applyBorder="1"/>
    <xf numFmtId="0" fontId="5" fillId="0" borderId="11" xfId="0" applyFont="1" applyBorder="1" applyAlignment="1">
      <alignment horizontal="right" vertical="center"/>
    </xf>
    <xf numFmtId="0" fontId="12" fillId="0" borderId="1" xfId="0" applyFont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2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2" fontId="12" fillId="0" borderId="0" xfId="0" applyNumberFormat="1" applyFont="1" applyBorder="1" applyAlignment="1">
      <alignment horizontal="right"/>
    </xf>
    <xf numFmtId="0" fontId="15" fillId="0" borderId="0" xfId="0" applyFont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9" fontId="3" fillId="6" borderId="1" xfId="0" applyNumberFormat="1" applyFont="1" applyFill="1" applyBorder="1" applyAlignment="1">
      <alignment horizontal="center"/>
    </xf>
    <xf numFmtId="0" fontId="16" fillId="0" borderId="0" xfId="1" applyNumberFormat="1" applyFont="1" applyAlignment="1" applyProtection="1"/>
    <xf numFmtId="0" fontId="16" fillId="0" borderId="1" xfId="1" applyFont="1" applyBorder="1" applyAlignment="1" applyProtection="1"/>
    <xf numFmtId="0" fontId="0" fillId="0" borderId="1" xfId="0" applyFill="1" applyBorder="1"/>
    <xf numFmtId="0" fontId="16" fillId="0" borderId="1" xfId="1" applyNumberFormat="1" applyFont="1" applyBorder="1" applyAlignment="1" applyProtection="1"/>
    <xf numFmtId="0" fontId="16" fillId="7" borderId="0" xfId="1" applyNumberFormat="1" applyFont="1" applyFill="1" applyAlignment="1" applyProtection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16" fillId="7" borderId="1" xfId="1" applyNumberFormat="1" applyFont="1" applyFill="1" applyBorder="1" applyAlignment="1" applyProtection="1"/>
    <xf numFmtId="0" fontId="16" fillId="7" borderId="1" xfId="1" applyFont="1" applyFill="1" applyBorder="1" applyAlignment="1" applyProtection="1"/>
    <xf numFmtId="0" fontId="16" fillId="7" borderId="0" xfId="1" applyFont="1" applyFill="1" applyAlignment="1" applyProtection="1"/>
    <xf numFmtId="0" fontId="0" fillId="7" borderId="12" xfId="0" applyFill="1" applyBorder="1"/>
    <xf numFmtId="0" fontId="0" fillId="7" borderId="0" xfId="0" applyFill="1" applyBorder="1"/>
    <xf numFmtId="0" fontId="17" fillId="8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13" xfId="0" applyFont="1" applyBorder="1"/>
    <xf numFmtId="0" fontId="19" fillId="0" borderId="14" xfId="12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2" fontId="20" fillId="0" borderId="14" xfId="17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2" fontId="20" fillId="0" borderId="15" xfId="0" applyNumberFormat="1" applyFont="1" applyBorder="1" applyAlignment="1"/>
    <xf numFmtId="2" fontId="21" fillId="0" borderId="16" xfId="0" applyNumberFormat="1" applyFont="1" applyBorder="1"/>
    <xf numFmtId="0" fontId="22" fillId="0" borderId="0" xfId="0" applyFont="1"/>
    <xf numFmtId="0" fontId="18" fillId="0" borderId="17" xfId="0" applyFont="1" applyBorder="1"/>
    <xf numFmtId="0" fontId="19" fillId="0" borderId="1" xfId="14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2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2" fontId="20" fillId="0" borderId="18" xfId="0" applyNumberFormat="1" applyFont="1" applyBorder="1" applyAlignment="1"/>
    <xf numFmtId="2" fontId="21" fillId="0" borderId="5" xfId="0" applyNumberFormat="1" applyFont="1" applyBorder="1"/>
    <xf numFmtId="0" fontId="19" fillId="0" borderId="1" xfId="12" applyFont="1" applyBorder="1" applyAlignment="1">
      <alignment horizontal="left"/>
    </xf>
    <xf numFmtId="2" fontId="20" fillId="0" borderId="1" xfId="19" applyNumberFormat="1" applyFont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20" fillId="9" borderId="1" xfId="0" applyFont="1" applyFill="1" applyBorder="1" applyAlignment="1">
      <alignment horizontal="left" vertical="center"/>
    </xf>
    <xf numFmtId="0" fontId="20" fillId="9" borderId="1" xfId="0" applyFont="1" applyFill="1" applyBorder="1" applyAlignment="1">
      <alignment horizontal="left"/>
    </xf>
    <xf numFmtId="2" fontId="20" fillId="9" borderId="1" xfId="0" applyNumberFormat="1" applyFont="1" applyFill="1" applyBorder="1" applyAlignment="1">
      <alignment horizontal="center"/>
    </xf>
    <xf numFmtId="12" fontId="20" fillId="9" borderId="1" xfId="0" applyNumberFormat="1" applyFont="1" applyFill="1" applyBorder="1" applyAlignment="1">
      <alignment horizontal="center"/>
    </xf>
    <xf numFmtId="0" fontId="19" fillId="0" borderId="1" xfId="0" applyFont="1" applyBorder="1"/>
    <xf numFmtId="0" fontId="20" fillId="9" borderId="1" xfId="0" applyFont="1" applyFill="1" applyBorder="1" applyAlignment="1"/>
    <xf numFmtId="0" fontId="20" fillId="9" borderId="1" xfId="0" applyFont="1" applyFill="1" applyBorder="1"/>
    <xf numFmtId="0" fontId="20" fillId="9" borderId="1" xfId="0" applyFont="1" applyFill="1" applyBorder="1" applyAlignment="1">
      <alignment horizontal="center"/>
    </xf>
    <xf numFmtId="13" fontId="20" fillId="9" borderId="1" xfId="0" applyNumberFormat="1" applyFont="1" applyFill="1" applyBorder="1" applyAlignment="1">
      <alignment horizontal="center"/>
    </xf>
    <xf numFmtId="0" fontId="20" fillId="10" borderId="1" xfId="0" applyFont="1" applyFill="1" applyBorder="1"/>
    <xf numFmtId="0" fontId="20" fillId="10" borderId="1" xfId="0" applyFont="1" applyFill="1" applyBorder="1" applyAlignment="1">
      <alignment horizontal="center"/>
    </xf>
    <xf numFmtId="12" fontId="20" fillId="10" borderId="1" xfId="0" applyNumberFormat="1" applyFont="1" applyFill="1" applyBorder="1" applyAlignment="1">
      <alignment horizontal="center"/>
    </xf>
    <xf numFmtId="2" fontId="20" fillId="10" borderId="1" xfId="0" applyNumberFormat="1" applyFont="1" applyFill="1" applyBorder="1" applyAlignment="1">
      <alignment horizontal="center"/>
    </xf>
    <xf numFmtId="0" fontId="20" fillId="10" borderId="1" xfId="0" applyFont="1" applyFill="1" applyBorder="1" applyAlignment="1">
      <alignment horizontal="left"/>
    </xf>
    <xf numFmtId="2" fontId="20" fillId="0" borderId="1" xfId="17" applyNumberFormat="1" applyFont="1" applyBorder="1" applyAlignment="1">
      <alignment horizontal="center"/>
    </xf>
    <xf numFmtId="0" fontId="18" fillId="0" borderId="19" xfId="0" applyFont="1" applyBorder="1"/>
    <xf numFmtId="0" fontId="19" fillId="0" borderId="7" xfId="12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2" fontId="20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2" fontId="20" fillId="0" borderId="20" xfId="0" applyNumberFormat="1" applyFont="1" applyBorder="1" applyAlignment="1"/>
    <xf numFmtId="2" fontId="21" fillId="0" borderId="8" xfId="0" applyNumberFormat="1" applyFont="1" applyBorder="1"/>
    <xf numFmtId="1" fontId="22" fillId="2" borderId="0" xfId="0" applyNumberFormat="1" applyFont="1" applyFill="1"/>
    <xf numFmtId="1" fontId="0" fillId="3" borderId="0" xfId="0" applyNumberFormat="1" applyFill="1"/>
    <xf numFmtId="0" fontId="19" fillId="3" borderId="0" xfId="0" applyFont="1" applyFill="1" applyBorder="1" applyAlignment="1">
      <alignment horizontal="left"/>
    </xf>
  </cellXfs>
  <cellStyles count="20">
    <cellStyle name="Гиперссылка" xfId="1" builtinId="8"/>
    <cellStyle name="Обычный" xfId="0" builtinId="0"/>
    <cellStyle name="Обычный 10" xfId="9"/>
    <cellStyle name="Обычный 11" xfId="11"/>
    <cellStyle name="Обычный 11 2" xfId="14"/>
    <cellStyle name="Обычный 12" xfId="17"/>
    <cellStyle name="Обычный 13" xfId="19"/>
    <cellStyle name="Обычный 2" xfId="2"/>
    <cellStyle name="Обычный 2 2" xfId="12"/>
    <cellStyle name="Обычный 2 2 2" xfId="13"/>
    <cellStyle name="Обычный 2 3" xfId="15"/>
    <cellStyle name="Обычный 2 4" xfId="16"/>
    <cellStyle name="Обычный 2 5" xfId="18"/>
    <cellStyle name="Обычный 3" xfId="10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n.ru/community/pv/main/?do=read&amp;thread=1952128&amp;topic_id=41693460" TargetMode="External"/><Relationship Id="rId3" Type="http://schemas.openxmlformats.org/officeDocument/2006/relationships/hyperlink" Target="http://www.nn.ru/community/sp/razdachi/?do=read&amp;thread=1966184&amp;topic_id=42056260" TargetMode="External"/><Relationship Id="rId7" Type="http://schemas.openxmlformats.org/officeDocument/2006/relationships/hyperlink" Target="http://www.nn.ru/community/sp/razdachi/?do=read&amp;thread=1983932&amp;topic_id=42514129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nn.ru/community/sp/main/?do=read&amp;thread=1892791&amp;topic_id=40164896" TargetMode="External"/><Relationship Id="rId1" Type="http://schemas.openxmlformats.org/officeDocument/2006/relationships/hyperlink" Target="http://www.nn.ru/community/sp/main/?do=read&amp;thread=1921313&amp;topic_id=40894421" TargetMode="External"/><Relationship Id="rId6" Type="http://schemas.openxmlformats.org/officeDocument/2006/relationships/hyperlink" Target="http://www.nn.ru/community/sp/razdachi/?do=read&amp;thread=1978666&amp;topic_id=42380537" TargetMode="External"/><Relationship Id="rId11" Type="http://schemas.openxmlformats.org/officeDocument/2006/relationships/hyperlink" Target="http://www.nn.ru/community/sp/internet/?do=read&amp;thread=2041678&amp;topic_id=44080190" TargetMode="External"/><Relationship Id="rId5" Type="http://schemas.openxmlformats.org/officeDocument/2006/relationships/hyperlink" Target="http://www.nn.ru/community/sp/deti/?do=read&amp;thread=1861718&amp;topic_id=39425428" TargetMode="External"/><Relationship Id="rId10" Type="http://schemas.openxmlformats.org/officeDocument/2006/relationships/hyperlink" Target="http://www.nn.ru/community/pv/main/?do=read&amp;thread=1931769&amp;topic_id=41164170" TargetMode="External"/><Relationship Id="rId4" Type="http://schemas.openxmlformats.org/officeDocument/2006/relationships/hyperlink" Target="http://www.nn.ru/community/sp/razdachi/?do=read&amp;thread=1960353&amp;topic_id=41905542" TargetMode="External"/><Relationship Id="rId9" Type="http://schemas.openxmlformats.org/officeDocument/2006/relationships/hyperlink" Target="http://www.nn.ru/community/pv/main/?do=read&amp;thread=1948562&amp;topic_id=4159555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search.taobao.com/search?q=Zara&amp;source=store&amp;ssid=s5-e&amp;bcoffset=1&amp;cps=yes&amp;from=compass&amp;cat=50008165&amp;navlog=compass-22-c-500081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.taobao.com/item.htm?id=14568179496&amp;" TargetMode="External"/><Relationship Id="rId2" Type="http://schemas.openxmlformats.org/officeDocument/2006/relationships/hyperlink" Target="http://search8.taobao.com/search?q=%BC%D2%CD%A5%B5%C4T%D0%F4&amp;pid=mm_10011550_2325296_9002527&amp;unid=0&amp;mode=63&amp;initiative_id=staobaoz_20120321" TargetMode="External"/><Relationship Id="rId1" Type="http://schemas.openxmlformats.org/officeDocument/2006/relationships/hyperlink" Target="http://item.taobao.com/item.htm?id=7141817983&amp;" TargetMode="External"/><Relationship Id="rId4" Type="http://schemas.openxmlformats.org/officeDocument/2006/relationships/hyperlink" Target="http://item.taobao.com/item.htm?id=13850154254&amp;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item.taobao.com/item.htm?id=15979332842" TargetMode="External"/><Relationship Id="rId3" Type="http://schemas.openxmlformats.org/officeDocument/2006/relationships/hyperlink" Target="http://item.taobao.com/item.htm?id=5047492338&amp;" TargetMode="External"/><Relationship Id="rId7" Type="http://schemas.openxmlformats.org/officeDocument/2006/relationships/hyperlink" Target="http://item.taobao.com/item.htm?id=7707174212&amp;" TargetMode="External"/><Relationship Id="rId2" Type="http://schemas.openxmlformats.org/officeDocument/2006/relationships/hyperlink" Target="http://item.taobao.com/item.htm?id=10779994391&amp;" TargetMode="External"/><Relationship Id="rId1" Type="http://schemas.openxmlformats.org/officeDocument/2006/relationships/hyperlink" Target="http://item.taobao.com/item.htm?id=13350887734&amp;" TargetMode="External"/><Relationship Id="rId6" Type="http://schemas.openxmlformats.org/officeDocument/2006/relationships/hyperlink" Target="http://item.taobao.com/item.htm?id=4228535222&amp;" TargetMode="External"/><Relationship Id="rId11" Type="http://schemas.openxmlformats.org/officeDocument/2006/relationships/hyperlink" Target="http://item.taobao.com/item.htm?id=12241439742&amp;ref=http%3A%2F%2Fsearch8.taobao.com%2Fsearch%3Fq%3D%25CD%25E2%25CC%25D7%26initiative_id%3Dstaobaoz_20120402%26unid%3D0%26mode%3D63%26pid%3Dmm_10011550_2325296_9002527%26p4p_str%3Dlo1%253D0%2526lo2%253D0%2526nt%253D1%26s%3D40&amp;ali_trackid=2:mm_10011550_2325296_9002527,0:1333396061_4z3_454697756" TargetMode="External"/><Relationship Id="rId5" Type="http://schemas.openxmlformats.org/officeDocument/2006/relationships/hyperlink" Target="http://item.taobao.com/item.htm?id=2822724956&amp;" TargetMode="External"/><Relationship Id="rId10" Type="http://schemas.openxmlformats.org/officeDocument/2006/relationships/hyperlink" Target="http://item.taobao.com/item.htm?id=12425279782&amp;ref=http%3A%2F%2Fsearch8.taobao.com%2Fsearch%3Fq%3D%25CD%25E2%25CC%25D7%26commend%3Dall%26ssid%3Ds5-e%26pid%3Dmm_14507416_2297358_8935934%26p4p_str%3Dfp_midtop%253D10%2526firstpage_pushleft%253D0%2526lo1%253D0%2526lo2%253D0%2526nt%253D1%26s%3D40&amp;ali_trackid=2:mm_14507416_2297358_8935934,0:1333386989_4k1_513815475" TargetMode="External"/><Relationship Id="rId4" Type="http://schemas.openxmlformats.org/officeDocument/2006/relationships/hyperlink" Target="http://item.taobao.com/item.htm?id=3560732180&amp;" TargetMode="External"/><Relationship Id="rId9" Type="http://schemas.openxmlformats.org/officeDocument/2006/relationships/hyperlink" Target="http://item.taobao.com/item.htm?id=7086011593&amp;ref=http%3A%2F%2Fsearch8.taobao.com%2Fsearch%3Fq%3D%25CD%25E2%25CC%25D7%26commend%3Dall%26ssid%3Ds5-e%26pid%3Dmm_14507416_2297358_8935934&amp;ali_trackid=2:mm_14507416_2297358_8935934,0:1333386933_4z5_520298900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item.taobao.com/item.htm?id=12334826366&amp;" TargetMode="External"/><Relationship Id="rId3" Type="http://schemas.openxmlformats.org/officeDocument/2006/relationships/hyperlink" Target="http://item.taobao.com/item.htm?id=14246485391&amp;" TargetMode="External"/><Relationship Id="rId7" Type="http://schemas.openxmlformats.org/officeDocument/2006/relationships/hyperlink" Target="http://item.taobao.com/item.htm?spm=1102bWs_.1-1NQXq.3-55mvoj&amp;id=15088884299" TargetMode="External"/><Relationship Id="rId2" Type="http://schemas.openxmlformats.org/officeDocument/2006/relationships/hyperlink" Target="http://item.taobao.com/item.htm?id=14289343555&amp;" TargetMode="External"/><Relationship Id="rId1" Type="http://schemas.openxmlformats.org/officeDocument/2006/relationships/hyperlink" Target="http://item.taobao.com/item.htm?id=13638629171&amp;" TargetMode="External"/><Relationship Id="rId6" Type="http://schemas.openxmlformats.org/officeDocument/2006/relationships/hyperlink" Target="http://item.taobao.com/item.htm?id=13599341010" TargetMode="External"/><Relationship Id="rId5" Type="http://schemas.openxmlformats.org/officeDocument/2006/relationships/hyperlink" Target="http://item.taobao.com/item.htm?id=14051521677&amp;" TargetMode="External"/><Relationship Id="rId4" Type="http://schemas.openxmlformats.org/officeDocument/2006/relationships/hyperlink" Target="http://item.taobao.com/item.htm?id=16322912137&amp;" TargetMode="External"/><Relationship Id="rId9" Type="http://schemas.openxmlformats.org/officeDocument/2006/relationships/hyperlink" Target="http://item.taobao.com/item.htm?id=15988492014&amp;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item.taobao.com/item.htm?spm=11029sw8.1-ajOpA.4-4undvs&amp;id=10505106926" TargetMode="External"/><Relationship Id="rId3" Type="http://schemas.openxmlformats.org/officeDocument/2006/relationships/hyperlink" Target="http://item.taobao.com/item.htm?id=6252559822&amp;cm_cat=16" TargetMode="External"/><Relationship Id="rId7" Type="http://schemas.openxmlformats.org/officeDocument/2006/relationships/hyperlink" Target="http://item.taobao.com/item.htm?spm=1102cJKH.3-1Cgz.h-ihEO&amp;id=10762428895&amp;" TargetMode="External"/><Relationship Id="rId2" Type="http://schemas.openxmlformats.org/officeDocument/2006/relationships/hyperlink" Target="http://item.taobao.com/item.htm?spm=1102bWs_.1-1NQXq.s-5ecjlP&amp;id=13638629171" TargetMode="External"/><Relationship Id="rId1" Type="http://schemas.openxmlformats.org/officeDocument/2006/relationships/hyperlink" Target="http://item.taobao.com/item.htm?spm=110252Ag.1-2vW7t.b-3OTu8s&amp;id=13079753936" TargetMode="External"/><Relationship Id="rId6" Type="http://schemas.openxmlformats.org/officeDocument/2006/relationships/hyperlink" Target="http://item.taobao.com/item.htm?spm=1102cJKH.3-1Cgz.h-ihEO&amp;id=9868584169&amp;" TargetMode="External"/><Relationship Id="rId5" Type="http://schemas.openxmlformats.org/officeDocument/2006/relationships/hyperlink" Target="http://item.taobao.com/item.htm?spm=1102ahCy.3-7joQX.h-3pRx3N&amp;id=14874928639&amp;" TargetMode="External"/><Relationship Id="rId10" Type="http://schemas.openxmlformats.org/officeDocument/2006/relationships/hyperlink" Target="http://item.taobao.com/item.htm?spm=110-RGr-1_6F4.4oTu-28tyM.4-4D5BSP&amp;id=13810852083" TargetMode="External"/><Relationship Id="rId4" Type="http://schemas.openxmlformats.org/officeDocument/2006/relationships/hyperlink" Target="http://item.taobao.com/item.htm?spm=110-PUC-1_TRW.4iB3-*eAG.s-4Hbyli&amp;id=9779932502" TargetMode="External"/><Relationship Id="rId9" Type="http://schemas.openxmlformats.org/officeDocument/2006/relationships/hyperlink" Target="http://item.taobao.com/item.htm?id=10752348483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item.taobao.com/item.htm?spm=110-1bvn-22U4r.5JKf-1vPON.s-5tUwOf&amp;id=9189295121" TargetMode="External"/><Relationship Id="rId18" Type="http://schemas.openxmlformats.org/officeDocument/2006/relationships/hyperlink" Target="http://item.taobao.com/item.htm?id=3914181352&amp;ref=http%3A%2F%2Fsearch8.taobao.com%2Fsearch%3Fq%3D%25C3%25B1%26commend%3Dall%26ssid%3Ds5-e%26pid%3Dmm_14507416_2297358_8935934%26p4p_str%3Dfp_midtop%253D10%2526firstpage_pushleft%253D0%2526lo1%253D180%2526lo2%253D180%2526nt%253D1%26s%3D520&amp;ali_trackid=2:mm_14507416_2297358_8935934,0:1330700005_3z8_1952881830" TargetMode="External"/><Relationship Id="rId26" Type="http://schemas.openxmlformats.org/officeDocument/2006/relationships/hyperlink" Target="http://item.taobao.com/item.htm?scm=1007.77.0.0&amp;id=13926585141&amp;ad_id=&amp;am_id=&amp;cm_id=&amp;pm_id=" TargetMode="External"/><Relationship Id="rId39" Type="http://schemas.openxmlformats.org/officeDocument/2006/relationships/hyperlink" Target="http://search.taobao.com/search?q=%C6%A4%B8%EF%CA%D6%C1%B4&amp;source=store&amp;ssid=s5-e&amp;bcoffset=1&amp;s=80" TargetMode="External"/><Relationship Id="rId21" Type="http://schemas.openxmlformats.org/officeDocument/2006/relationships/hyperlink" Target="http://item.taobao.com/item.htm?id=13231917355&amp;" TargetMode="External"/><Relationship Id="rId34" Type="http://schemas.openxmlformats.org/officeDocument/2006/relationships/hyperlink" Target="http://item.taobao.com/item.htm?id=4290352806&amp;ref=http%3A%2F%2Fsearch8.taobao.com%2Fsearch%3Fq%3D%25B3%25C4%25C9%25C0%26commend%3Dall%26ssid%3Ds5-e%26pid%3Dmm_14507416_2297358_8935934&amp;ali_trackid=2:mm_14507416_2297358_8935934,0:1332965492_3z5_2888017" TargetMode="External"/><Relationship Id="rId42" Type="http://schemas.openxmlformats.org/officeDocument/2006/relationships/hyperlink" Target="http://item.taobao.com/item.htm?id=1679528155" TargetMode="External"/><Relationship Id="rId47" Type="http://schemas.openxmlformats.org/officeDocument/2006/relationships/hyperlink" Target="http://rjfashion.taobao.com/search.htm?search=y&amp;viewType=grid&amp;orderType=_hotsell&amp;pageNum=2" TargetMode="External"/><Relationship Id="rId50" Type="http://schemas.openxmlformats.org/officeDocument/2006/relationships/hyperlink" Target="http://item.taobao.com/item.htm?id=13304822271" TargetMode="External"/><Relationship Id="rId55" Type="http://schemas.openxmlformats.org/officeDocument/2006/relationships/hyperlink" Target="http://s.taobao.com/search?q=AF&amp;initiative_id=staobaoz_20120407" TargetMode="External"/><Relationship Id="rId7" Type="http://schemas.openxmlformats.org/officeDocument/2006/relationships/hyperlink" Target="http://tigerjuicy.taobao.com/search.htm?spm=1101_mMl.3-41faT.h-2Rjkx8&amp;search=y&amp;viewType=grid&amp;orderType=_hotsell&amp;pageNum=1" TargetMode="External"/><Relationship Id="rId2" Type="http://schemas.openxmlformats.org/officeDocument/2006/relationships/hyperlink" Target="http://item.taobao.com/item.htm?spm=11026Sxp.3-4KqIC.h-5pMbAS&amp;id=10761363409&amp;" TargetMode="External"/><Relationship Id="rId16" Type="http://schemas.openxmlformats.org/officeDocument/2006/relationships/hyperlink" Target="http://detail.tmall.com/item.htm?id=13803698935" TargetMode="External"/><Relationship Id="rId20" Type="http://schemas.openxmlformats.org/officeDocument/2006/relationships/hyperlink" Target="http://item.taobao.com/item.htm?id=12370439124&amp;spm=1100035032555.0000000128418804.000000284493835321.15" TargetMode="External"/><Relationship Id="rId29" Type="http://schemas.openxmlformats.org/officeDocument/2006/relationships/hyperlink" Target="http://yifancoyenoe.taobao.com/search.htm?search=y&amp;viewType=grid&amp;orderType=_hotsell&amp;pageNum=6" TargetMode="External"/><Relationship Id="rId41" Type="http://schemas.openxmlformats.org/officeDocument/2006/relationships/hyperlink" Target="http://item.taobao.com/item.htm?id=3720292841&amp;ref=http%3A%2F%2Fsearch8.taobao.com%2Fsearch%3Fq%3D%25B3%25C4%25C9%25C0%26commend%3Dall%26ssid%3Ds5-e%26pid%3Dmm_14507416_2297358_8935934%26p4p_str%3Dfp_midtop%253D10%2526firstpage_pushleft%253D0%2526lo1%253D0%2526lo2%253D0%2526nt%253D1%26s%3D40&amp;ali_trackid=2:mm_14507416_2297358_8935934,0:1333040361_4z2_88879597" TargetMode="External"/><Relationship Id="rId54" Type="http://schemas.openxmlformats.org/officeDocument/2006/relationships/hyperlink" Target="http://s.taobao.com/search?q=zara&amp;initiative_id=itemz_20120407&amp;ssid=s5-e&amp;bcoffset=1&amp;cps=yes&amp;from=compass&amp;cat=30&amp;navlog=compass-11-c-30" TargetMode="External"/><Relationship Id="rId1" Type="http://schemas.openxmlformats.org/officeDocument/2006/relationships/hyperlink" Target="http://item.taobao.com/item.htm?spm=110289R9.2-7sa3y.3-4m*MdQ&amp;id=12742977769&amp;f=e" TargetMode="External"/><Relationship Id="rId6" Type="http://schemas.openxmlformats.org/officeDocument/2006/relationships/hyperlink" Target="http://item.beta.taobao.com/item.htm?spm=11026Sxp.3-4KqIC.h-5pMbAS&amp;id=9700539379&amp;" TargetMode="External"/><Relationship Id="rId11" Type="http://schemas.openxmlformats.org/officeDocument/2006/relationships/hyperlink" Target="http://item.beta.taobao.com/item.htm?id=10554617268" TargetMode="External"/><Relationship Id="rId24" Type="http://schemas.openxmlformats.org/officeDocument/2006/relationships/hyperlink" Target="http://item.taobao.com/item.htm?id=13150444194" TargetMode="External"/><Relationship Id="rId32" Type="http://schemas.openxmlformats.org/officeDocument/2006/relationships/hyperlink" Target="http://item.taobao.com/item.htm?id=12482288393&amp;ref=http%3A%2F%2Fsearch8.taobao.com%2Fsearch%3Fq%3D%25BD%25F4%25C9%25ED%25BF%25E3%26pid%3Dmm_14507416_2297358_8935934%26unid%3D0%26mode%3D63%26initiative_id%3Dstaobaoz_20120324&amp;ali_trackid=2:mm_14507416_2297358_8935934,0:1332535071_4z1_1938161602" TargetMode="External"/><Relationship Id="rId37" Type="http://schemas.openxmlformats.org/officeDocument/2006/relationships/hyperlink" Target="http://search8.taobao.com/search?q=%B3%C4%C9%C0&amp;commend=all&amp;ssid=s5-e&amp;pid=mm_14507416_2297358_8935934&amp;p4p_str=fp_midtop%3D10%26firstpage_pushleft%3D0%26lo1%3D0%26lo2%3D0%26nt%3D1&amp;s=40" TargetMode="External"/><Relationship Id="rId40" Type="http://schemas.openxmlformats.org/officeDocument/2006/relationships/hyperlink" Target="http://item.taobao.com/item.htm?spm=1101*dUE.3-3Hfyw.3-5fqcvk&amp;id=13414661253" TargetMode="External"/><Relationship Id="rId45" Type="http://schemas.openxmlformats.org/officeDocument/2006/relationships/hyperlink" Target="http://search8.taobao.com/search?q=%D0%FC%B9%D2&amp;commend=all&amp;ssid=s5-e&amp;pid=mm_14507416_2297358_8935934" TargetMode="External"/><Relationship Id="rId53" Type="http://schemas.openxmlformats.org/officeDocument/2006/relationships/hyperlink" Target="http://item.taobao.com/item.htm?id=13638629171&amp;" TargetMode="External"/><Relationship Id="rId58" Type="http://schemas.openxmlformats.org/officeDocument/2006/relationships/hyperlink" Target="http://item.taobao.com/item.htm?spm=110-14kA-3vU0s.5g8Y-5sWOU.s-4RMHv8&amp;id=14221908414" TargetMode="External"/><Relationship Id="rId5" Type="http://schemas.openxmlformats.org/officeDocument/2006/relationships/hyperlink" Target="http://item.taobao.com/item.htm?id=15109916438&amp;tracelog=n_eshop_goods_pop_taobao&amp;templateid=3319d4b6257f43a49941ed7217ecbaf3&amp;numid=15109916438&amp;userid=083f1c22f3da51bb9d0c92567d911591" TargetMode="External"/><Relationship Id="rId15" Type="http://schemas.openxmlformats.org/officeDocument/2006/relationships/hyperlink" Target="http://item.taobao.com/item.htm?spm=11023sTO.2-cY96v.4-5G3emr&amp;id=7809809220" TargetMode="External"/><Relationship Id="rId23" Type="http://schemas.openxmlformats.org/officeDocument/2006/relationships/hyperlink" Target="http://item.taobao.com/item.htm?spm=11023sTO.2-cY96v.4-5G1WoK&amp;id=3029692600" TargetMode="External"/><Relationship Id="rId28" Type="http://schemas.openxmlformats.org/officeDocument/2006/relationships/hyperlink" Target="http://item.taobao.com/item.htm?id=9619269105" TargetMode="External"/><Relationship Id="rId36" Type="http://schemas.openxmlformats.org/officeDocument/2006/relationships/hyperlink" Target="http://item.taobao.com/item.htm?id=12713340924&amp;ref=http%3A%2F%2Fsearch8.taobao.com%2Fsearch%3Fq%3D%25B3%25C4%25C9%25C0%26commend%3Dall%26ssid%3Ds5-e%26pid%3Dmm_14507416_2297358_8935934&amp;ali_trackid=2:mm_14507416_2297358_8935934,0:1332965513_3z4_1499639456" TargetMode="External"/><Relationship Id="rId49" Type="http://schemas.openxmlformats.org/officeDocument/2006/relationships/hyperlink" Target="http://item.taobao.com/item.htm?id=12960599722&amp;ref=http%3A%2F%2Fsearch8.taobao.com%2Fsearch%3Fq%3D%25CD%25E2%25CC%25D7%26commend%3Dall%26ssid%3Ds5-e%26pid%3Dmm_14507416_2297358_8935934&amp;ali_trackid=2:mm_14507416_2297358_8935934,0:1333386858_4z8_2139449930" TargetMode="External"/><Relationship Id="rId57" Type="http://schemas.openxmlformats.org/officeDocument/2006/relationships/hyperlink" Target="http://item.taobao.com/item.htm?id=12778796388&amp;" TargetMode="External"/><Relationship Id="rId61" Type="http://schemas.openxmlformats.org/officeDocument/2006/relationships/printerSettings" Target="../printerSettings/printerSettings2.bin"/><Relationship Id="rId10" Type="http://schemas.openxmlformats.org/officeDocument/2006/relationships/hyperlink" Target="http://item.taobao.com/item.htm?spm=110-1bvn-22U4r.5JKf-1vPON.s-56SBox&amp;id=1280230219" TargetMode="External"/><Relationship Id="rId19" Type="http://schemas.openxmlformats.org/officeDocument/2006/relationships/hyperlink" Target="http://detail.tmall.com/item.htm?id=12653930783&amp;ref=http%3A%2F%2Fsearch8.taobao.com%2Fsearch%3Fq%3D%25C6%25A4%25B4%25F8%26unid%3D0%26mode%3D63%26pid%3Dmm_10011550_2325296_9002527%26p4p_str%3Dlo1%253D0%2526lo2%253D0%2526nt%253D1%26s%3D40&amp;ali_trackid=2:mm_10011550_2325296_9002527,0:1331407446_3z1_2134380230" TargetMode="External"/><Relationship Id="rId31" Type="http://schemas.openxmlformats.org/officeDocument/2006/relationships/hyperlink" Target="http://search8.taobao.com/search?q=%BD%F4%C9%ED%BF%E3&amp;pid=mm_14507416_2297358_8935934&amp;unid=0&amp;mode=63&amp;initiative_id=staobaoz_20120324" TargetMode="External"/><Relationship Id="rId44" Type="http://schemas.openxmlformats.org/officeDocument/2006/relationships/hyperlink" Target="http://item.taobao.com/item.htm?id=6808628019" TargetMode="External"/><Relationship Id="rId52" Type="http://schemas.openxmlformats.org/officeDocument/2006/relationships/hyperlink" Target="http://item.taobao.com/item.htm?id=12731473683&amp;" TargetMode="External"/><Relationship Id="rId60" Type="http://schemas.openxmlformats.org/officeDocument/2006/relationships/hyperlink" Target="http://item.taobao.com/item.htm?id=13862825830&amp;" TargetMode="External"/><Relationship Id="rId4" Type="http://schemas.openxmlformats.org/officeDocument/2006/relationships/hyperlink" Target="http://item.taobao.com/item.htm?spm=110-1ggT-3qeXs.61wR-1m4ex.dWH4-5eL_Kf&amp;id=4614778249" TargetMode="External"/><Relationship Id="rId9" Type="http://schemas.openxmlformats.org/officeDocument/2006/relationships/hyperlink" Target="http://item.taobao.com/item.htm?spm=11044Sgn.3-cqJkN.h-5s_saF&amp;id=12894460741&amp;" TargetMode="External"/><Relationship Id="rId14" Type="http://schemas.openxmlformats.org/officeDocument/2006/relationships/hyperlink" Target="http://item.taobao.com/item.htm?id=8636995913&amp;ref=http%3A%2F%2Fsearch8.taobao.com%2Fsearch%3Fq%3D%25C2%25C3%25D0%25D0%25B4%25FC%26commend%3Dall%26ssid%3Ds5-e%26pid%3Dmm_14507416_2297358_8935934%26p4p_str%3Dfp_midtop%253D10%2526firstpage_pushleft%253D0%2526lo1%253D0%2526lo2%253D0%2526nt%253D1%26s%3D40&amp;ali_trackid=2:mm_14507416_2297358_8935934,0:1331062745_3k1_479183743" TargetMode="External"/><Relationship Id="rId22" Type="http://schemas.openxmlformats.org/officeDocument/2006/relationships/hyperlink" Target="http://search8.taobao.com/search?q=%C2%C3%D0%D0%B4%FC&amp;commend=all&amp;ssid=s5-e&amp;pid=mm_14507416_2297358_8935934&amp;p4p_str=fp_midtop%3D10%26firstpage_pushleft%3D0%26lo1%3D0%26lo2%3D0%26nt%3D1&amp;s=40" TargetMode="External"/><Relationship Id="rId27" Type="http://schemas.openxmlformats.org/officeDocument/2006/relationships/hyperlink" Target="http://item.taobao.com/item.htm?id=9764747391&amp;" TargetMode="External"/><Relationship Id="rId30" Type="http://schemas.openxmlformats.org/officeDocument/2006/relationships/hyperlink" Target="http://item.taobao.com/item.htm?id=7486870334" TargetMode="External"/><Relationship Id="rId35" Type="http://schemas.openxmlformats.org/officeDocument/2006/relationships/hyperlink" Target="http://item.taobao.com/item.htm?id=13668494381&amp;ref=http%3A%2F%2Fsearch8.taobao.com%2Fsearch%3Fq%3D%25B3%25C4%25C9%25C0%26commend%3Dall%26ssid%3Ds5-e%26pid%3Dmm_14507416_2297358_8935934&amp;ali_trackid=2:mm_14507416_2297358_8935934,0:1332965516_3z1_430002571" TargetMode="External"/><Relationship Id="rId43" Type="http://schemas.openxmlformats.org/officeDocument/2006/relationships/hyperlink" Target="http://item.taobao.com/item.htm?scm=1007.77.0.0&amp;id=14063959527&amp;ad_id=&amp;am_id=&amp;cm_id=&amp;pm_id=" TargetMode="External"/><Relationship Id="rId48" Type="http://schemas.openxmlformats.org/officeDocument/2006/relationships/hyperlink" Target="http://item.taobao.com/item.htm?id=14702075452&amp;" TargetMode="External"/><Relationship Id="rId56" Type="http://schemas.openxmlformats.org/officeDocument/2006/relationships/hyperlink" Target="https://picasaweb.google.com/113673517750596270722/Nusha28_2002?authkey=Gv1sRgCODq5uqZ8PmJCA" TargetMode="External"/><Relationship Id="rId8" Type="http://schemas.openxmlformats.org/officeDocument/2006/relationships/hyperlink" Target="http://item.taobao.com/item.htm?id=10596855043&amp;ref=http%3A%2F%2Fsearch8.taobao.com%2Fsearch%3Fq%3D%25C2%25C3%25D0%25D0%25B4%25FC%26commend%3Dall%26ssid%3Ds5-e%26pid%3Dmm_14507416_2297358_8935934&amp;ali_trackid=2:mm_14507416_2297358_8935934,0:1331062695_3z1_189016710" TargetMode="External"/><Relationship Id="rId51" Type="http://schemas.openxmlformats.org/officeDocument/2006/relationships/hyperlink" Target="http://item.taobao.com/item.htm?id=15713048891&amp;" TargetMode="External"/><Relationship Id="rId3" Type="http://schemas.openxmlformats.org/officeDocument/2006/relationships/hyperlink" Target="http://item.taobao.com/item.htm?id=12421310489" TargetMode="External"/><Relationship Id="rId12" Type="http://schemas.openxmlformats.org/officeDocument/2006/relationships/hyperlink" Target="http://item.taobao.com/item.htm?spm=1102a*hT.3-9fXNj.h-443I*X&amp;id=13024553670&amp;" TargetMode="External"/><Relationship Id="rId17" Type="http://schemas.openxmlformats.org/officeDocument/2006/relationships/hyperlink" Target="http://item.taobao.com/item.htm?id=7896960922&amp;ref=http%3A%2F%2Fsearch8.taobao.com%2Fsearch%3Fq%3D%25C3%25B1%26commend%3Dall%26ssid%3Ds5-e%26pid%3Dmm_14507416_2297358_8935934%26p4p_str%3Dfp_midtop%253D10%2526firstpage_pushleft%253D0%2526lo1%253D75%2526lo2%253D75%2526nt%253D1%26s%3D240&amp;ali_trackid=2:mm_14507416_2297358_8935934,0:1330699609_3z3_1124428931" TargetMode="External"/><Relationship Id="rId25" Type="http://schemas.openxmlformats.org/officeDocument/2006/relationships/hyperlink" Target="http://item.taobao.com/item.htm?id=12460556287&amp;" TargetMode="External"/><Relationship Id="rId33" Type="http://schemas.openxmlformats.org/officeDocument/2006/relationships/hyperlink" Target="http://item.taobao.com/item.htm?id=10918643246&amp;initiative_id=staobaoz_20120319" TargetMode="External"/><Relationship Id="rId38" Type="http://schemas.openxmlformats.org/officeDocument/2006/relationships/hyperlink" Target="http://search8.taobao.com/search?q=%B2%BC%D0%D8%D5%EB&amp;initiative_id=staobaoz_20120329&amp;unid=0&amp;mode=63&amp;pid=mm_14507416_2297358_8935934&amp;p4p_str=fp_midtop%3D10%26firstpage_pushleft%3D0%26lo1%3D75%26lo2%3D75%26nt%3D1&amp;s=240" TargetMode="External"/><Relationship Id="rId46" Type="http://schemas.openxmlformats.org/officeDocument/2006/relationships/hyperlink" Target="http://item.taobao.com/item.htm?id=14472040827&amp;ref=http%3A%2F%2Fsearch8.taobao.com%2Fsearch%3Fq%3D%25B6%25FA%25BB%25B7%26initiative_id%3Dstaobaoz_20120330%26unid%3D0%26mode%3D63%26pid%3Dmm_14507416_2297358_8935934%26p4p_str%3Dfp_midtop%253D10%2526firstpage_pushleft%253D0%2526lo1%253D30%2526lo2%253D30%2526nt%253D1%26s%3D120&amp;ali_trackid=2:mm_14507416_2297358_8935934,0:1333052529_3k1_504935299" TargetMode="External"/><Relationship Id="rId59" Type="http://schemas.openxmlformats.org/officeDocument/2006/relationships/hyperlink" Target="http://item.taobao.com/item.htm?id=13431275527&amp;spm=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3.ru/ru/catalogue/35396/318408" TargetMode="External"/><Relationship Id="rId1" Type="http://schemas.openxmlformats.org/officeDocument/2006/relationships/hyperlink" Target="http://www.s3.ru/ru/catalogue/35396/43132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item.taobao.com/item.htm?spm=1103rzUN.3-7dTI2.h-3o6wc8&amp;id=13618037579&amp;" TargetMode="External"/><Relationship Id="rId13" Type="http://schemas.openxmlformats.org/officeDocument/2006/relationships/hyperlink" Target="http://item.taobao.com/item.htm?spm=1103Gfam.2-466po.4-5qMDD4&amp;id=14766024865" TargetMode="External"/><Relationship Id="rId3" Type="http://schemas.openxmlformats.org/officeDocument/2006/relationships/hyperlink" Target="http://item.taobao.com/item.htm?id=12421310489" TargetMode="External"/><Relationship Id="rId7" Type="http://schemas.openxmlformats.org/officeDocument/2006/relationships/hyperlink" Target="http://item.taobao.com/item.htm?spm=1103rzUN.3-7dTI2.h-3o6wc8&amp;id=8497745443&amp;" TargetMode="External"/><Relationship Id="rId12" Type="http://schemas.openxmlformats.org/officeDocument/2006/relationships/hyperlink" Target="http://item.taobao.com/item.htm?spm=1103Gfam.3-466pq.h-5kFyBt&amp;id=13134682111&amp;" TargetMode="External"/><Relationship Id="rId2" Type="http://schemas.openxmlformats.org/officeDocument/2006/relationships/hyperlink" Target="http://item.taobao.com/item.htm?id=12913356578" TargetMode="External"/><Relationship Id="rId1" Type="http://schemas.openxmlformats.org/officeDocument/2006/relationships/hyperlink" Target="http://shop68176969.taobao.com/?pageNum=4&amp;catId=null&amp;categoryName=null&amp;encodeCategoriesName=y&amp;price1=&amp;price2=&amp;searchWord=null&amp;order=null&amp;queryType=all&amp;browseType=grid" TargetMode="External"/><Relationship Id="rId6" Type="http://schemas.openxmlformats.org/officeDocument/2006/relationships/hyperlink" Target="http://item.taobao.com/item.htm?id=12606047228" TargetMode="External"/><Relationship Id="rId11" Type="http://schemas.openxmlformats.org/officeDocument/2006/relationships/hyperlink" Target="http://item.taobao.com/item.htm?spm=1103rzUN.3-7dTI2.h-3o6wc8&amp;id=15127332072&amp;" TargetMode="External"/><Relationship Id="rId5" Type="http://schemas.openxmlformats.org/officeDocument/2006/relationships/hyperlink" Target="http://item.taobao.com/item.htm?id=12422317546" TargetMode="External"/><Relationship Id="rId15" Type="http://schemas.openxmlformats.org/officeDocument/2006/relationships/hyperlink" Target="http://item.taobao.com/item.htm?id=985546699&amp;" TargetMode="External"/><Relationship Id="rId10" Type="http://schemas.openxmlformats.org/officeDocument/2006/relationships/hyperlink" Target="http://item.taobao.com/item.htm?spm=1103rzUN.3-7dTI2.h-3o6wc8&amp;id=13743942689&amp;" TargetMode="External"/><Relationship Id="rId4" Type="http://schemas.openxmlformats.org/officeDocument/2006/relationships/hyperlink" Target="http://item.taobao.com/item.htm?id=12578965302" TargetMode="External"/><Relationship Id="rId9" Type="http://schemas.openxmlformats.org/officeDocument/2006/relationships/hyperlink" Target="http://item.taobao.com/item.htm?spm=1103rzUN.3-7dTI2.h-3o6wc8&amp;id=14095371642&amp;" TargetMode="External"/><Relationship Id="rId14" Type="http://schemas.openxmlformats.org/officeDocument/2006/relationships/hyperlink" Target="http://item.taobao.com/item.htm?id=4081700257&amp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item.taobao.com/item.htm?id=13270490665&amp;ref=http%3A%2F%2Fsearch8.taobao.com%2Fsearch%3Fq%3D%25C3%25B1%26commend%3Dall%26ssid%3Ds5-e%26pid%3Dmm_14507416_2297358_8935934%26p4p_str%3Dfp_midtop%253D10%2526firstpage_pushleft%253D0%2526lo1%253D120%2526lo2%253D120%2526nt%253D1%26s%3D360&amp;ali_trackid=2:mm_14507416_2297358_8935934,0:1330699766_4z3_759867037" TargetMode="External"/><Relationship Id="rId13" Type="http://schemas.openxmlformats.org/officeDocument/2006/relationships/hyperlink" Target="http://detail.tmall.com/item.htm?id=13134631237&amp;ref=http%3A%2F%2Fsearch8.taobao.com%2Fsearch%3Fq%3D%25C3%25B1%26commend%3Dall%26ssid%3Ds5-e%26pid%3Dmm_14507416_2297358_8935934%26p4p_str%3Dfp_midtop%253D10%2526firstpage_pushleft%253D0%2526lo1%253D270%2526lo2%253D270%2526nt%253D1%26s%3D760&amp;ali_trackid=2:mm_14507416_2297358_8935934,0:1330700355_3k1_979718997" TargetMode="External"/><Relationship Id="rId18" Type="http://schemas.openxmlformats.org/officeDocument/2006/relationships/hyperlink" Target="http://item.taobao.com/item.htm?id=2498439973&amp;ref=http%3A%2F%2Fsearch8.taobao.com%2Fsearch%3Fq%3D%25C3%25B1%26commend%3Dall%26ssid%3Ds5-e%26pid%3Dmm_14507416_2297358_8935934%26p4p_str%3Dfp_midtop%253D10%2526firstpage_pushleft%253D0%2526lo1%253D60%2526lo2%253D60%2526nt%253D1%26s%3D200&amp;ali_trackid=2:mm_14507416_2297358_8935934,0:1330699532_3z1_538219094" TargetMode="External"/><Relationship Id="rId26" Type="http://schemas.openxmlformats.org/officeDocument/2006/relationships/hyperlink" Target="http://happygzmm.taobao.com/" TargetMode="External"/><Relationship Id="rId3" Type="http://schemas.openxmlformats.org/officeDocument/2006/relationships/hyperlink" Target="http://item.taobao.com/item.htm?id=4190062218&amp;ref=http%3A%2F%2Fsearch8.taobao.com%2Fsearch%3Fq%3D%25C3%25B1%26commend%3Dall%26ssid%3Ds5-e%26pid%3Dmm_14507416_2297358_8935934%26p4p_str%3Dfp_midtop%253D10%2526firstpage_pushleft%253D0%2526lo1%253D30%2526lo2%253D30%2526nt%253D1%26s%3D120&amp;ali_trackid=2:mm_14507416_2297358_8935934,0:1330699379_3z8_176590412" TargetMode="External"/><Relationship Id="rId21" Type="http://schemas.openxmlformats.org/officeDocument/2006/relationships/hyperlink" Target="http://detail.tmall.com/item.htm?id=12923619184&amp;ref=http%3A%2F%2Fsearch8.taobao.com%2Fsearch%3Fq%3D%25C3%25B1%26commend%3Dall%26ssid%3Ds5-e%26pid%3Dmm_14507416_2297358_8935934%26p4p_str%3Dfp_midtop%253D10%2526firstpage_pushleft%253D0%2526lo1%253D15%2526lo2%253D15%2526nt%253D1%26s%3D80&amp;ali_trackid=2:mm_14507416_2297358_8935934,0:1330699285_3z8_921754836" TargetMode="External"/><Relationship Id="rId34" Type="http://schemas.openxmlformats.org/officeDocument/2006/relationships/hyperlink" Target="http://item.taobao.com/item.htm?spm=110-1bvn-22U4r.5JKf-1vPON.s-56SBox&amp;id=3257623935" TargetMode="External"/><Relationship Id="rId7" Type="http://schemas.openxmlformats.org/officeDocument/2006/relationships/hyperlink" Target="http://item.taobao.com/item.htm?id=14000224338&amp;ref=http%3A%2F%2Fsearch8.taobao.com%2Fsearch%3Fq%3D%25C3%25B1%26commend%3Dall%26ssid%3Ds5-e%26pid%3Dmm_14507416_2297358_8935934%26p4p_str%3Dfp_midtop%253D10%2526firstpage_pushleft%253D0%2526lo1%253D135%2526lo2%253D135%2526nt%253D1%26s%3D400&amp;ali_trackid=2:mm_14507416_2297358_8935934,0:1330699846_4z3_610519686" TargetMode="External"/><Relationship Id="rId12" Type="http://schemas.openxmlformats.org/officeDocument/2006/relationships/hyperlink" Target="http://item.taobao.com/item.htm?id=13063764463&amp;ref=http%3A%2F%2Fsearch8.taobao.com%2Fsearch%3Fq%3D%25C3%25B1%26commend%3Dall%26ssid%3Ds5-e%26pid%3Dmm_14507416_2297358_8935934%26p4p_str%3Dfp_midtop%253D10%2526firstpage_pushleft%253D0%2526lo1%253D15%2526lo2%253D15%2526nt%253D1%26s%3D80&amp;ali_trackid=2:mm_14507416_2297358_8935934,0:1330699272_3k2_1138056816" TargetMode="External"/><Relationship Id="rId17" Type="http://schemas.openxmlformats.org/officeDocument/2006/relationships/hyperlink" Target="http://detail.tmall.com/item.htm?id=12612090347&amp;ref=http%3A%2F%2Fsearch8.taobao.com%2Fsearch%3Fq%3D%25C3%25B1%26commend%3Dall%26ssid%3Ds5-e%26pid%3Dmm_14507416_2297358_8935934%26p4p_str%3Dfp_midtop%253D10%2526firstpage_pushleft%253D0%2526lo1%253D120%2526lo2%253D120%2526nt%253D1%26s%3D360&amp;ali_trackid=2:mm_14507416_2297358_8935934,0:1330699776_4k2_396098591" TargetMode="External"/><Relationship Id="rId25" Type="http://schemas.openxmlformats.org/officeDocument/2006/relationships/hyperlink" Target="http://detail.tmall.com/item.htm?id=12983057300&amp;ref=http%3A%2F%2Fsearch8.taobao.com%2Fsearch%3Fq%3D%25C3%25B1%26commend%3Dall%26ssid%3Ds5-e%26pid%3Dmm_14507416_2297358_8935934&amp;ali_trackid=2:mm_14507416_2297358_8935934,0:1330695377_4z3_1286900080&amp;prt=1330709957166&amp;prc=2" TargetMode="External"/><Relationship Id="rId33" Type="http://schemas.openxmlformats.org/officeDocument/2006/relationships/hyperlink" Target="http://item.taobao.com/item.htm?spm=110-1bvn-22U4r.5JKf-1vPON.s-57LUCz&amp;id=15286784690" TargetMode="External"/><Relationship Id="rId38" Type="http://schemas.openxmlformats.org/officeDocument/2006/relationships/hyperlink" Target="http://item.taobao.com/item.htm?spm=110-1bvn-22U4r.5JKf-1vPON.3-5tIlIj&amp;id=9217183837" TargetMode="External"/><Relationship Id="rId2" Type="http://schemas.openxmlformats.org/officeDocument/2006/relationships/hyperlink" Target="http://search8.taobao.com/search?q=%C3%B1&amp;commend=all&amp;ssid=s5-e&amp;pid=mm_14507416_2297358_8935934&amp;p4p_str=fp_midtop%3D10%26firstpage_pushleft%3D0%26lo1%3D420%26lo2%3D420%26nt%3D1&amp;s=1080" TargetMode="External"/><Relationship Id="rId16" Type="http://schemas.openxmlformats.org/officeDocument/2006/relationships/hyperlink" Target="http://item.taobao.com/item.htm?id=3914181352&amp;ref=http%3A%2F%2Fsearch8.taobao.com%2Fsearch%3Fq%3D%25C3%25B1%26commend%3Dall%26ssid%3Ds5-e%26pid%3Dmm_14507416_2297358_8935934%26p4p_str%3Dfp_midtop%253D10%2526firstpage_pushleft%253D0%2526lo1%253D180%2526lo2%253D180%2526nt%253D1%26s%3D520&amp;ali_trackid=2:mm_14507416_2297358_8935934,0:1330700005_3z8_1952881830" TargetMode="External"/><Relationship Id="rId20" Type="http://schemas.openxmlformats.org/officeDocument/2006/relationships/hyperlink" Target="http://detail.tmall.com/item.htm?id=13049026816&amp;ref=http%3A%2F%2Fsearch8.taobao.com%2Fsearch%3Fq%3D%25C3%25B1%26commend%3Dall%26ssid%3Ds5-e%26pid%3Dmm_14507416_2297358_8935934%26p4p_str%3Dfp_midtop%253D10%2526firstpage_pushleft%253D0%2526lo1%253D45%2526lo2%253D45%2526nt%253D1%26s%3D160&amp;ali_trackid=2:mm_14507416_2297358_8935934,0:1330699423_3z8_1849779492" TargetMode="External"/><Relationship Id="rId29" Type="http://schemas.openxmlformats.org/officeDocument/2006/relationships/hyperlink" Target="http://item.taobao.com/item.htm?spm=110-1bvn-22U4r.5JKf-1vPON.s-5tUwOf&amp;id=9189295121" TargetMode="External"/><Relationship Id="rId1" Type="http://schemas.openxmlformats.org/officeDocument/2006/relationships/hyperlink" Target="http://item.taobao.com/item.htm?id=8297202605&amp;ref=http%3A%2F%2Fsearch8.taobao.com%2Fsearch%3Fq%3D%25C3%25B1%26commend%3Dall%26ssid%3Ds5-e%26pid%3Dmm_14507416_2297358_8935934%26p4p_str%3Dfp_midtop%253D10%2526firstpage_pushleft%253D0%2526lo1%253D300%2526lo2%253D300%2526nt%253D1%26s%3D840&amp;ali_trackid=2:mm_14507416_2297358_8935934,0:1330700480_4z6_450287339" TargetMode="External"/><Relationship Id="rId6" Type="http://schemas.openxmlformats.org/officeDocument/2006/relationships/hyperlink" Target="http://item.taobao.com/item.htm?id=12942409123&amp;ref=http%3A%2F%2Fsearch8.taobao.com%2Fsearch%3Fq%3D%25C3%25B1%26commend%3Dall%26ssid%3Ds5-e%26pid%3Dmm_14507416_2297358_8935934%26p4p_str%3Dfp_midtop%253D10%2526firstpage_pushleft%253D0%2526lo1%253D195%2526lo2%253D195%2526nt%253D1%26s%3D560&amp;ali_trackid=2:mm_14507416_2297358_8935934,0:1330700077_3z1_1603196824" TargetMode="External"/><Relationship Id="rId11" Type="http://schemas.openxmlformats.org/officeDocument/2006/relationships/hyperlink" Target="http://item.taobao.com/item.htm?id=13959652384&amp;ref=http%3A%2F%2Fsearch8.taobao.com%2Fsearch%3Fq%3D%25C3%25B1%26commend%3Dall%26ssid%3Ds5-e%26pid%3Dmm_14507416_2297358_8935934%26p4p_str%3Dfp_midtop%253D10%2526firstpage_pushleft%253D0%2526lo1%253D30%2526lo2%253D30%2526nt%253D1%26s%3D120&amp;ali_trackid=2:mm_14507416_2297358_8935934,0:1330699337_3z2_61158659" TargetMode="External"/><Relationship Id="rId24" Type="http://schemas.openxmlformats.org/officeDocument/2006/relationships/hyperlink" Target="http://item.taobao.com/item.htm?id=3914181352&amp;ref=http%3A%2F%2Fsearch8.taobao.com%2Fsearch%3Fq%3D%25C3%25B1%26commend%3Dall%26ssid%3Ds5-e%26pid%3Dmm_14507416_2297358_8935934%26p4p_str%3Dfp_midtop%253D10%2526firstpage_pushleft%253D0%2526lo1%253D180%2526lo2%253D180%2526nt%253D1%26s%3D520&amp;ali_trackid=2:mm_14507416_2297358_8935934,0:1330700005_3z8_1952881830" TargetMode="External"/><Relationship Id="rId32" Type="http://schemas.openxmlformats.org/officeDocument/2006/relationships/hyperlink" Target="http://item.taobao.com/item.htm?spm=110-1bvn-22U4r.5JKf-1vPON.s-57LUCz&amp;id=12369141050" TargetMode="External"/><Relationship Id="rId37" Type="http://schemas.openxmlformats.org/officeDocument/2006/relationships/hyperlink" Target="http://item.taobao.com/item.htm?spm=110-1bvn-22U4r.5JKf-1vPON.3-5tIlIj&amp;id=9217183837" TargetMode="External"/><Relationship Id="rId5" Type="http://schemas.openxmlformats.org/officeDocument/2006/relationships/hyperlink" Target="http://item.taobao.com/item.htm?id=13760968951&amp;ref=http%3A%2F%2Fsearch8.taobao.com%2Fsearch%3Fq%3D%25C3%25B1%26commend%3Dall%26ssid%3Ds5-e%26pid%3Dmm_14507416_2297358_8935934%26p4p_str%3Dfp_midtop%253D10%2526firstpage_pushleft%253D0%2526lo1%253D345%2526lo2%253D345%2526nt%253D1%26s%3D960&amp;ali_trackid=2:mm_14507416_2297358_8935934,0:1330700663_3z3_1379356714" TargetMode="External"/><Relationship Id="rId15" Type="http://schemas.openxmlformats.org/officeDocument/2006/relationships/hyperlink" Target="http://item.taobao.com/item.htm?id=12521160884&amp;ref=http%3A%2F%2Fsearch8.taobao.com%2Fsearch%3Fq%3D%25C3%25B1%26commend%3Dall%26ssid%3Ds5-e%26pid%3Dmm_14507416_2297358_8935934%26p4p_str%3Dfp_midtop%253D10%2526firstpage_pushleft%253D0%2526lo1%253D225%2526lo2%253D225%2526nt%253D1%26s%3D640&amp;ali_trackid=2:mm_14507416_2297358_8935934,0:1330700210_3z8_750765208" TargetMode="External"/><Relationship Id="rId23" Type="http://schemas.openxmlformats.org/officeDocument/2006/relationships/hyperlink" Target="http://detail.tmall.com/item.htm?id=7854268205&amp;spm=1003.2.2.3&amp;scm=1003.640.1110.3-1&amp;prt=1330707955008&amp;prc=1" TargetMode="External"/><Relationship Id="rId28" Type="http://schemas.openxmlformats.org/officeDocument/2006/relationships/hyperlink" Target="http://item.taobao.com/item.htm?spm=110-1bvn-22U4r.5JKf-1vPON.s-5tUR72&amp;id=13899130267" TargetMode="External"/><Relationship Id="rId36" Type="http://schemas.openxmlformats.org/officeDocument/2006/relationships/hyperlink" Target="http://item.taobao.com/item.htm?spm=110-1bvn-22U4r.5JKf-1vPON.s-56SBox&amp;id=1280230219" TargetMode="External"/><Relationship Id="rId10" Type="http://schemas.openxmlformats.org/officeDocument/2006/relationships/hyperlink" Target="http://item.taobao.com/item.htm?id=13008904788&amp;ref=http%3A%2F%2Fsearch8.taobao.com%2Fsearch%3Fq%3D%25C3%25B1%26commend%3Dall%26ssid%3Ds5-e%26pid%3Dmm_14507416_2297358_8935934%26p4p_str%3Dfp_midtop%253D10%2526firstpage_pushleft%253D0%2526lo1%253D30%2526lo2%253D30%2526nt%253D1%26s%3D120&amp;ali_trackid=2:mm_14507416_2297358_8935934,0:1330699369_3k1_1031144834" TargetMode="External"/><Relationship Id="rId19" Type="http://schemas.openxmlformats.org/officeDocument/2006/relationships/hyperlink" Target="http://item.taobao.com/item.htm?id=8513218906&amp;ref=http%3A%2F%2Fsearch8.taobao.com%2Fsearch%3Fq%3D%25C3%25B1%26commend%3Dall%26ssid%3Ds5-e%26pid%3Dmm_14507416_2297358_8935934%26p4p_str%3Dfp_midtop%253D10%2526firstpage_pushleft%253D0%2526lo1%253D45%2526lo2%253D45%2526nt%253D1%26s%3D160&amp;ali_trackid=2:mm_14507416_2297358_8935934,0:1330699445_3z5_172186958" TargetMode="External"/><Relationship Id="rId31" Type="http://schemas.openxmlformats.org/officeDocument/2006/relationships/hyperlink" Target="http://item.taobao.com/item.htm?spm=110-1bvn-22U4r.5JKf-1vPON.s-57LUCz&amp;id=4184839289" TargetMode="External"/><Relationship Id="rId4" Type="http://schemas.openxmlformats.org/officeDocument/2006/relationships/hyperlink" Target="http://item.taobao.com/item.htm?id=13636267006&amp;ref=http%3A%2F%2Fsearch8.taobao.com%2Fsearch%3Fq%3D%25C3%25B1%26commend%3Dall%26ssid%3Ds5-e%26pid%3Dmm_14507416_2297358_8935934&amp;ali_trackid=2:mm_14507416_2297358_8935934,0:1330698838_4k1_1264780866" TargetMode="External"/><Relationship Id="rId9" Type="http://schemas.openxmlformats.org/officeDocument/2006/relationships/hyperlink" Target="http://item.taobao.com/item.htm?id=13236454425&amp;ref=http%3A%2F%2Fsearch8.taobao.com%2Fsearch%3Fq%3D%25C3%25B1%26commend%3Dall%26ssid%3Ds5-e%26pid%3Dmm_14507416_2297358_8935934%26p4p_str%3Dfp_midtop%253D10%2526firstpage_pushleft%253D0%2526lo1%253D90%2526lo2%253D90%2526nt%253D1%26s%3D280&amp;ali_trackid=2:mm_14507416_2297358_8935934,0:1330699689_3z7_1540093161" TargetMode="External"/><Relationship Id="rId14" Type="http://schemas.openxmlformats.org/officeDocument/2006/relationships/hyperlink" Target="http://item.taobao.com/item.htm?id=13273186376&amp;ref=http%3A%2F%2Fsearch8.taobao.com%2Fsearch%3Fq%3D%25C3%25B1%26commend%3Dall%26ssid%3Ds5-e%26pid%3Dmm_14507416_2297358_8935934%26p4p_str%3Dfp_midtop%253D10%2526firstpage_pushleft%253D0%2526lo1%253D240%2526lo2%253D240%2526nt%253D1%26s%3D680&amp;ali_trackid=2:mm_14507416_2297358_8935934,0:1330700263_3k2_2011625059" TargetMode="External"/><Relationship Id="rId22" Type="http://schemas.openxmlformats.org/officeDocument/2006/relationships/hyperlink" Target="http://item.taobao.com/item.htm?id=12222307135&amp;ref=http%3A%2F%2Fsearch8.taobao.com%2Fsearch%3Fq%3D%25C3%25B1%26commend%3Dall%26ssid%3Ds5-e%26pid%3Dmm_14507416_2297358_8935934%26p4p_str%3Dfp_midtop%253D10%2526firstpage_pushleft%253D0%2526lo1%253D15%2526lo2%253D15%2526nt%253D1%26s%3D80&amp;ali_trackid=2:mm_14507416_2297358_8935934,0:1330699250_3z6_874004008" TargetMode="External"/><Relationship Id="rId27" Type="http://schemas.openxmlformats.org/officeDocument/2006/relationships/hyperlink" Target="http://item.taobao.com/item.htm?spm=110-1bvn-22U4r.5JKf-1vPON.s-5xxH4x&amp;id=3509254779" TargetMode="External"/><Relationship Id="rId30" Type="http://schemas.openxmlformats.org/officeDocument/2006/relationships/hyperlink" Target="http://item.taobao.com/item.htm?spm=110-1bvn-22U4r.5JKf-1vPON.s-57LUCz&amp;id=4184839289" TargetMode="External"/><Relationship Id="rId35" Type="http://schemas.openxmlformats.org/officeDocument/2006/relationships/hyperlink" Target="http://item.taobao.com/item.htm?spm=110-1bvn-22U4r.5JKf-1vPON.s-56SBox&amp;id=8515230661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detail.tmall.com/item.htm?id=13482431224&amp;ref=http%3A%2F%2Fsearch8.taobao.com%2Fsearch%3Fq%3D%25C5%25AE%25D7%25B0%25BF%25E3%25D7%25D3%26pid%3Dmm_10011550_2325296_9002527%26unid%3D0%26mode%3D63%26initiative_id%3Dstaobaoz_20120304&amp;ali_trackid=2:mm_10011550_2325296_9002527,0:1330808855_3z7_1433637390&amp;prt=1330808858486&amp;prc=1" TargetMode="External"/><Relationship Id="rId13" Type="http://schemas.openxmlformats.org/officeDocument/2006/relationships/hyperlink" Target="http://item.taobao.com/item.htm?scm=1007.77.0.0&amp;id=13904634984&amp;ad_id=&amp;am_id=&amp;cm_id=&amp;pm_id=" TargetMode="External"/><Relationship Id="rId18" Type="http://schemas.openxmlformats.org/officeDocument/2006/relationships/hyperlink" Target="http://item.taobao.com/item.htm?scm=1007.77.0.0&amp;id=13619280934&amp;ad_id=&amp;am_id=&amp;cm_id=&amp;pm_id=" TargetMode="External"/><Relationship Id="rId3" Type="http://schemas.openxmlformats.org/officeDocument/2006/relationships/hyperlink" Target="http://item.taobao.com/item.htm?spm=110-1dZf-25oFm.5TZg-1jeJK.s-5EpDeJ&amp;id=15584956382" TargetMode="External"/><Relationship Id="rId21" Type="http://schemas.openxmlformats.org/officeDocument/2006/relationships/hyperlink" Target="http://item.taobao.com/item.htm?scm=1007.77.0.0&amp;id=13325030213&amp;ad_id=&amp;am_id=&amp;cm_id=&amp;pm_id=" TargetMode="External"/><Relationship Id="rId7" Type="http://schemas.openxmlformats.org/officeDocument/2006/relationships/hyperlink" Target="http://search8.taobao.com/search?q=%C5%AE%D7%B0%BF%E3%D7%D3&amp;unid=0&amp;mode=63&amp;pid=mm_10011550_2325296_9002527&amp;p4p_str=lo1%3D24%26lo2%3D24%26nt%3D1&amp;s=120" TargetMode="External"/><Relationship Id="rId12" Type="http://schemas.openxmlformats.org/officeDocument/2006/relationships/hyperlink" Target="http://detail.tmall.com/item.htm?id=13482431224&amp;ref=http%3A%2F%2Fsearch8.taobao.com%2Fsearch%3Fq%3D%25C5%25AE%25D7%25B0%25BF%25E3%25D7%25D3%26pid%3Dmm_10011550_2325296_9002527%26unid%3D0%26mode%3D63%26initiative_id%3Dstaobaoz_20120304&amp;ali_trackid=2:mm_10011550_2325296_9002527,0:1330808855_3z7_1433637390&amp;prt=1330844474643&amp;prc=3" TargetMode="External"/><Relationship Id="rId17" Type="http://schemas.openxmlformats.org/officeDocument/2006/relationships/hyperlink" Target="http://item.taobao.com/item.htm?id=7905076222&amp;tracelog=n_eshop_goods_pop_taobao&amp;templateid=e2e3899128bd4965b467bf9f1e059d0f&amp;numid=7905076222&amp;userid=d201c9482e7c87ad1868acb66f90dbd7" TargetMode="External"/><Relationship Id="rId25" Type="http://schemas.openxmlformats.org/officeDocument/2006/relationships/hyperlink" Target="http://item.taobao.com/item.htm?spm=110-13HF-3S7ix.5di6-3HgcU.4-5vB5uh&amp;id=15574928174" TargetMode="External"/><Relationship Id="rId2" Type="http://schemas.openxmlformats.org/officeDocument/2006/relationships/hyperlink" Target="http://item.taobao.com/item.htm?spm=110-1dZf-25oFm.5TZg-1jeJK.s-5EpDeJ&amp;id=13883417528" TargetMode="External"/><Relationship Id="rId16" Type="http://schemas.openxmlformats.org/officeDocument/2006/relationships/hyperlink" Target="http://search8.taobao.com/search?q=%C4%D0%CA%BF%D0%DD%CF%D0%BF%E3&amp;mode=63&amp;pid=mm_14507416_2297358_8935934&amp;p4p_str=fp_midtop%3D10%26firstpage_pushleft%3D0%26lo1%3D0%26lo2%3D0%26nt%3D1&amp;s=40" TargetMode="External"/><Relationship Id="rId20" Type="http://schemas.openxmlformats.org/officeDocument/2006/relationships/hyperlink" Target="http://item.taobao.com/item.htm?id=12473063155&amp;" TargetMode="External"/><Relationship Id="rId1" Type="http://schemas.openxmlformats.org/officeDocument/2006/relationships/hyperlink" Target="http://item.taobao.com/item.htm?id=14399131595" TargetMode="External"/><Relationship Id="rId6" Type="http://schemas.openxmlformats.org/officeDocument/2006/relationships/hyperlink" Target="http://item.taobao.com/item.htm?scm=1007.77.0.0&amp;id=10846236741&amp;ad_id=&amp;am_id=&amp;cm_id=&amp;pm_id=" TargetMode="External"/><Relationship Id="rId11" Type="http://schemas.openxmlformats.org/officeDocument/2006/relationships/hyperlink" Target="http://detail.tmall.com/item.htm?spm=110-13PS-46orU.5dTL-9netF.4-4XeiMF&amp;id=14329112447" TargetMode="External"/><Relationship Id="rId24" Type="http://schemas.openxmlformats.org/officeDocument/2006/relationships/hyperlink" Target="http://item.taobao.com/item.htm?scm=1007.77.0.0&amp;id=13417167517&amp;ad_id=&amp;am_id=&amp;cm_id=&amp;pm_id=" TargetMode="External"/><Relationship Id="rId5" Type="http://schemas.openxmlformats.org/officeDocument/2006/relationships/hyperlink" Target="http://item.taobao.com/item.htm?spm=1103suQX.2-9kqhP.M-430c5D&amp;id=10847606053" TargetMode="External"/><Relationship Id="rId15" Type="http://schemas.openxmlformats.org/officeDocument/2006/relationships/hyperlink" Target="http://item.taobao.com/item.htm?id=14161175862&amp;ali_refid=a3_420520_1007:1103835427:6:%C5%AE%D7%B0%BF%E3:721d45866ca3422d4eb369157aa1975d&amp;ali_trackid=1_721d45866ca3422d4eb369157aa1975d" TargetMode="External"/><Relationship Id="rId23" Type="http://schemas.openxmlformats.org/officeDocument/2006/relationships/hyperlink" Target="http://item.taobao.com/item.htm?scm=1007.77.0.0&amp;id=14285436545&amp;ad_id=&amp;am_id=&amp;cm_id=&amp;pm_id=" TargetMode="External"/><Relationship Id="rId10" Type="http://schemas.openxmlformats.org/officeDocument/2006/relationships/hyperlink" Target="http://detail.tmall.com/item.htm?spm=110-13PS-46orU.5dTL-9netF.4-4XeiMF&amp;id=13433095097&amp;prt=1330839726611&amp;prc=1" TargetMode="External"/><Relationship Id="rId19" Type="http://schemas.openxmlformats.org/officeDocument/2006/relationships/hyperlink" Target="http://detail.tmall.com/item.htm?id=3186077517&amp;ref=http%3A%2F%2Fsearch8.taobao.com%2Fsearch%3Fq%3D%25C6%25A4%25B4%25F8%26pid%3Dmm_10011550_2325296_9002527%26unid%3D0%26mode%3D63%26initiative_id%3Dstaobaoz_20120310&amp;ali_trackid=2:mm_10011550_2325296_9002527,0:1331407296_4z7_2059926966" TargetMode="External"/><Relationship Id="rId4" Type="http://schemas.openxmlformats.org/officeDocument/2006/relationships/hyperlink" Target="http://item.taobao.com/item.htm?id=10648642013&amp;ref=http%3A%2F%2Fsearch8.taobao.com%2Fsearch%3Fq%3D%25D0%25C2%25BF%25EE%25CC%25D2%25D0%25C4%25BB%25AF%25D7%25B1%25B0%25FC%25CA%25B1%25C9%25D0%25C4%25E1%25C1%25FA%25B0%25FC%2B%25C5%25AE%25CC%25D8%25BC%25DB%26pid%3Dmm_10011550_2325296_9002527%26unid%3D0%26mode%3D63%26initiative_id%3Dstaobaoz_20120304&amp;ali_trackid=2:mm_10011550_2325296_9002527,0:1330807407_3z3_1064397678" TargetMode="External"/><Relationship Id="rId9" Type="http://schemas.openxmlformats.org/officeDocument/2006/relationships/hyperlink" Target="http://detail.tmall.com/item.htm?spm=110-13PS-46orU.5dTL-9netF.3-4GxknM&amp;id=14103476747" TargetMode="External"/><Relationship Id="rId14" Type="http://schemas.openxmlformats.org/officeDocument/2006/relationships/hyperlink" Target="http://item.taobao.com/item.htm?id=8019436971&amp;ref=http%3A%2F%2Fsearch8.taobao.com%2Fsearch%3Fq%3D%25C5%25AE%25D7%25B0%25BF%25E3%25D7%25D3%26pid%3Dmm_10011550_2325296_9002527%26unid%3D0%26mode%3D63%26initiative_id%3Dstaobaoz_20120304&amp;ali_trackid=2:mm_10011550_2325296_9002527,0:1330808869_3z7_483050163" TargetMode="External"/><Relationship Id="rId22" Type="http://schemas.openxmlformats.org/officeDocument/2006/relationships/hyperlink" Target="http://item.taobao.com/item.htm?scm=1007.77.0.0&amp;id=15305640071&amp;ad_id=&amp;am_id=&amp;cm_id=&amp;pm_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B29" sqref="B29"/>
    </sheetView>
  </sheetViews>
  <sheetFormatPr defaultRowHeight="15"/>
  <cols>
    <col min="1" max="1" width="17.42578125" bestFit="1" customWidth="1"/>
    <col min="2" max="2" width="80.28515625" customWidth="1"/>
    <col min="3" max="3" width="13" style="5" customWidth="1"/>
    <col min="4" max="4" width="17.140625" customWidth="1"/>
    <col min="5" max="6" width="10.7109375" style="5" customWidth="1"/>
    <col min="8" max="8" width="10.140625" bestFit="1" customWidth="1"/>
  </cols>
  <sheetData>
    <row r="1" spans="1:9">
      <c r="A1" s="8" t="s">
        <v>5</v>
      </c>
      <c r="B1" s="8" t="s">
        <v>6</v>
      </c>
      <c r="C1" s="8" t="s">
        <v>25</v>
      </c>
    </row>
    <row r="2" spans="1:9" hidden="1">
      <c r="A2" s="5" t="s">
        <v>13</v>
      </c>
      <c r="B2" s="2" t="s">
        <v>26</v>
      </c>
      <c r="D2" s="4" t="s">
        <v>27</v>
      </c>
      <c r="E2" s="17">
        <v>1767.36</v>
      </c>
      <c r="F2" s="4"/>
    </row>
    <row r="3" spans="1:9" hidden="1">
      <c r="A3" t="s">
        <v>0</v>
      </c>
      <c r="B3" s="2" t="s">
        <v>1</v>
      </c>
      <c r="C3" s="11">
        <v>794</v>
      </c>
      <c r="D3" s="1" t="s">
        <v>9</v>
      </c>
      <c r="E3" s="6" t="s">
        <v>30</v>
      </c>
      <c r="F3" s="1" t="s">
        <v>31</v>
      </c>
      <c r="G3" s="5" t="s">
        <v>7</v>
      </c>
      <c r="H3" s="12"/>
    </row>
    <row r="4" spans="1:9" s="5" customFormat="1" hidden="1">
      <c r="B4" s="2" t="s">
        <v>33</v>
      </c>
      <c r="C4" s="11"/>
      <c r="D4" s="1"/>
      <c r="E4" s="6"/>
      <c r="F4" s="1"/>
      <c r="H4" s="12"/>
    </row>
    <row r="5" spans="1:9" s="5" customFormat="1" hidden="1">
      <c r="B5" s="2" t="s">
        <v>34</v>
      </c>
      <c r="C5" s="11"/>
      <c r="D5" s="1"/>
      <c r="E5" s="6"/>
      <c r="F5" s="1"/>
      <c r="H5" s="12"/>
    </row>
    <row r="6" spans="1:9" hidden="1">
      <c r="A6" t="s">
        <v>3</v>
      </c>
      <c r="B6" s="2" t="s">
        <v>2</v>
      </c>
      <c r="C6" s="10">
        <v>112</v>
      </c>
      <c r="D6" s="14" t="s">
        <v>45</v>
      </c>
      <c r="I6" t="s">
        <v>44</v>
      </c>
    </row>
    <row r="7" spans="1:9" hidden="1">
      <c r="A7" t="s">
        <v>4</v>
      </c>
      <c r="B7" s="2" t="s">
        <v>23</v>
      </c>
      <c r="C7" s="10">
        <v>784</v>
      </c>
      <c r="D7" s="4" t="s">
        <v>9</v>
      </c>
      <c r="E7" s="7" t="s">
        <v>38</v>
      </c>
      <c r="F7" s="5" t="s">
        <v>39</v>
      </c>
      <c r="G7" s="3" t="s">
        <v>37</v>
      </c>
    </row>
    <row r="8" spans="1:9" hidden="1">
      <c r="A8" s="5" t="s">
        <v>8</v>
      </c>
      <c r="B8" s="2" t="s">
        <v>22</v>
      </c>
      <c r="C8" s="11" t="s">
        <v>12</v>
      </c>
      <c r="D8" s="9">
        <v>1512</v>
      </c>
      <c r="G8" s="3" t="s">
        <v>24</v>
      </c>
    </row>
    <row r="9" spans="1:9" s="5" customFormat="1" hidden="1">
      <c r="B9" s="2" t="s">
        <v>35</v>
      </c>
      <c r="C9" s="11"/>
      <c r="D9" s="9"/>
      <c r="G9" s="3"/>
    </row>
    <row r="10" spans="1:9" hidden="1">
      <c r="A10" s="5" t="s">
        <v>11</v>
      </c>
      <c r="B10" t="s">
        <v>10</v>
      </c>
      <c r="C10" s="11"/>
      <c r="D10" s="5" t="s">
        <v>40</v>
      </c>
      <c r="E10" s="5" t="s">
        <v>41</v>
      </c>
      <c r="G10" s="3" t="s">
        <v>28</v>
      </c>
    </row>
    <row r="11" spans="1:9" s="13" customFormat="1" hidden="1">
      <c r="B11" s="13" t="s">
        <v>42</v>
      </c>
      <c r="C11" s="11"/>
      <c r="G11" s="3"/>
    </row>
    <row r="12" spans="1:9" hidden="1">
      <c r="A12" s="5" t="s">
        <v>15</v>
      </c>
      <c r="B12" t="s">
        <v>14</v>
      </c>
      <c r="C12" s="11" t="s">
        <v>46</v>
      </c>
      <c r="D12" s="13" t="s">
        <v>49</v>
      </c>
      <c r="F12" s="12"/>
      <c r="G12" s="16">
        <v>403</v>
      </c>
      <c r="H12" s="14" t="s">
        <v>50</v>
      </c>
    </row>
    <row r="13" spans="1:9" hidden="1">
      <c r="A13" s="5" t="s">
        <v>16</v>
      </c>
      <c r="B13" s="2" t="s">
        <v>17</v>
      </c>
      <c r="C13" s="11"/>
      <c r="D13" t="s">
        <v>48</v>
      </c>
      <c r="G13" s="3"/>
    </row>
    <row r="14" spans="1:9" hidden="1">
      <c r="A14" s="5" t="s">
        <v>19</v>
      </c>
      <c r="B14" s="2" t="s">
        <v>18</v>
      </c>
      <c r="C14" s="11"/>
      <c r="D14" s="5" t="s">
        <v>32</v>
      </c>
      <c r="E14" s="6" t="s">
        <v>30</v>
      </c>
      <c r="G14" s="5" t="s">
        <v>29</v>
      </c>
    </row>
    <row r="15" spans="1:9" hidden="1">
      <c r="A15" s="5" t="s">
        <v>21</v>
      </c>
      <c r="B15" s="2" t="s">
        <v>20</v>
      </c>
      <c r="C15" s="11" t="s">
        <v>25</v>
      </c>
      <c r="D15" s="13" t="s">
        <v>51</v>
      </c>
      <c r="G15" s="5" t="s">
        <v>7</v>
      </c>
    </row>
    <row r="16" spans="1:9" s="13" customFormat="1" hidden="1">
      <c r="B16" s="13" t="s">
        <v>43</v>
      </c>
      <c r="C16" s="11"/>
    </row>
    <row r="17" spans="1:9" s="13" customFormat="1" hidden="1">
      <c r="A17" s="18" t="s">
        <v>53</v>
      </c>
      <c r="B17" s="18" t="s">
        <v>52</v>
      </c>
      <c r="C17" s="13" t="s">
        <v>64</v>
      </c>
      <c r="D17" s="14"/>
      <c r="E17" s="13" t="s">
        <v>67</v>
      </c>
      <c r="F17" s="13" t="s">
        <v>7</v>
      </c>
    </row>
    <row r="18" spans="1:9" s="13" customFormat="1" hidden="1">
      <c r="A18" s="18" t="s">
        <v>55</v>
      </c>
      <c r="B18" s="18" t="s">
        <v>54</v>
      </c>
      <c r="C18" s="3" t="s">
        <v>59</v>
      </c>
      <c r="D18" s="13" t="s">
        <v>60</v>
      </c>
    </row>
    <row r="19" spans="1:9" s="13" customFormat="1">
      <c r="A19" s="19">
        <v>0.75</v>
      </c>
      <c r="B19" s="20" t="s">
        <v>56</v>
      </c>
      <c r="C19" s="11">
        <v>11</v>
      </c>
      <c r="D19" s="13" t="s">
        <v>152</v>
      </c>
      <c r="E19" s="13" t="s">
        <v>151</v>
      </c>
      <c r="G19" s="13" t="s">
        <v>155</v>
      </c>
    </row>
    <row r="20" spans="1:9" hidden="1">
      <c r="A20" s="18" t="s">
        <v>36</v>
      </c>
      <c r="B20" t="s">
        <v>61</v>
      </c>
      <c r="C20" s="13" t="s">
        <v>64</v>
      </c>
      <c r="D20" s="13" t="s">
        <v>86</v>
      </c>
    </row>
    <row r="21" spans="1:9" s="13" customFormat="1" hidden="1">
      <c r="A21" s="18" t="s">
        <v>58</v>
      </c>
      <c r="B21" s="2" t="s">
        <v>57</v>
      </c>
      <c r="C21" s="13" t="s">
        <v>64</v>
      </c>
    </row>
    <row r="22" spans="1:9" s="13" customFormat="1" hidden="1">
      <c r="A22" s="18" t="s">
        <v>62</v>
      </c>
      <c r="B22" s="13" t="s">
        <v>63</v>
      </c>
      <c r="C22" s="13" t="s">
        <v>64</v>
      </c>
      <c r="D22" s="11">
        <v>40939</v>
      </c>
    </row>
    <row r="23" spans="1:9" hidden="1">
      <c r="A23" s="18" t="s">
        <v>66</v>
      </c>
      <c r="B23" s="2" t="s">
        <v>65</v>
      </c>
      <c r="C23" s="5">
        <v>800</v>
      </c>
      <c r="D23" s="14">
        <v>0.12</v>
      </c>
      <c r="E23" s="5">
        <v>896</v>
      </c>
      <c r="F23" s="6"/>
    </row>
    <row r="24" spans="1:9" hidden="1">
      <c r="A24" s="18" t="s">
        <v>143</v>
      </c>
      <c r="B24" s="2" t="s">
        <v>142</v>
      </c>
    </row>
    <row r="25" spans="1:9">
      <c r="A25" s="18">
        <v>900</v>
      </c>
      <c r="B25" t="s">
        <v>150</v>
      </c>
    </row>
    <row r="26" spans="1:9">
      <c r="A26" s="18"/>
      <c r="B26" t="s">
        <v>150</v>
      </c>
      <c r="C26" s="5">
        <v>12</v>
      </c>
      <c r="D26" s="13" t="s">
        <v>156</v>
      </c>
      <c r="H26" s="13"/>
      <c r="I26" s="13"/>
    </row>
    <row r="27" spans="1:9">
      <c r="A27" s="13">
        <v>1135</v>
      </c>
      <c r="B27" s="2" t="s">
        <v>160</v>
      </c>
      <c r="C27" s="13" t="s">
        <v>161</v>
      </c>
    </row>
    <row r="28" spans="1:9">
      <c r="A28" s="13" t="s">
        <v>287</v>
      </c>
      <c r="B28" s="13" t="s">
        <v>231</v>
      </c>
      <c r="C28" s="13"/>
      <c r="D28" s="13"/>
      <c r="E28" s="13"/>
      <c r="F28" s="13"/>
    </row>
    <row r="29" spans="1:9">
      <c r="A29" s="13" t="s">
        <v>287</v>
      </c>
      <c r="B29" s="13" t="s">
        <v>232</v>
      </c>
      <c r="C29" s="13"/>
      <c r="D29" s="13"/>
      <c r="E29" s="13"/>
      <c r="F29" s="13"/>
    </row>
  </sheetData>
  <hyperlinks>
    <hyperlink ref="B3" r:id="rId1"/>
    <hyperlink ref="B6" r:id="rId2"/>
    <hyperlink ref="B8" r:id="rId3"/>
    <hyperlink ref="B4" r:id="rId4"/>
    <hyperlink ref="B14" r:id="rId5"/>
    <hyperlink ref="B5" r:id="rId6"/>
    <hyperlink ref="B9" r:id="rId7"/>
    <hyperlink ref="B13" r:id="rId8"/>
    <hyperlink ref="B15" r:id="rId9"/>
    <hyperlink ref="B2" r:id="rId10"/>
    <hyperlink ref="B19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sqref="A1:A1048576"/>
    </sheetView>
  </sheetViews>
  <sheetFormatPr defaultRowHeight="15"/>
  <cols>
    <col min="1" max="1" width="18.42578125" bestFit="1" customWidth="1"/>
  </cols>
  <sheetData>
    <row r="1" spans="1:6">
      <c r="A1" s="13" t="s">
        <v>285</v>
      </c>
      <c r="B1" s="2" t="s">
        <v>284</v>
      </c>
    </row>
    <row r="2" spans="1:6">
      <c r="A2" s="13" t="s">
        <v>286</v>
      </c>
      <c r="B2" s="2" t="s">
        <v>281</v>
      </c>
      <c r="C2" s="5"/>
      <c r="E2" s="5"/>
      <c r="F2" s="5"/>
    </row>
    <row r="3" spans="1:6">
      <c r="A3" s="13" t="s">
        <v>302</v>
      </c>
      <c r="B3" t="s">
        <v>301</v>
      </c>
    </row>
  </sheetData>
  <hyperlinks>
    <hyperlink ref="B1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8" sqref="B8"/>
    </sheetView>
  </sheetViews>
  <sheetFormatPr defaultRowHeight="15" customHeight="1"/>
  <cols>
    <col min="1" max="1" width="16.85546875" style="13" bestFit="1" customWidth="1"/>
    <col min="2" max="2" width="8.5703125" style="13" bestFit="1" customWidth="1"/>
    <col min="3" max="3" width="9.140625" style="13"/>
    <col min="4" max="4" width="3.5703125" style="13" bestFit="1" customWidth="1"/>
    <col min="5" max="6" width="9.140625" style="13"/>
    <col min="7" max="7" width="9" style="13" bestFit="1" customWidth="1"/>
    <col min="8" max="8" width="6.140625" style="13" bestFit="1" customWidth="1"/>
    <col min="9" max="9" width="5.5703125" style="13" bestFit="1" customWidth="1"/>
    <col min="10" max="10" width="9" style="13" bestFit="1" customWidth="1"/>
    <col min="11" max="11" width="8.7109375" style="13" bestFit="1" customWidth="1"/>
    <col min="12" max="14" width="9.140625" style="13"/>
    <col min="15" max="15" width="9" style="13" bestFit="1" customWidth="1"/>
    <col min="16" max="16" width="6.140625" style="13" bestFit="1" customWidth="1"/>
    <col min="17" max="17" width="5.5703125" style="13" bestFit="1" customWidth="1"/>
    <col min="18" max="16384" width="9.140625" style="13"/>
  </cols>
  <sheetData>
    <row r="1" spans="1:2" ht="15" customHeight="1">
      <c r="A1" s="13" t="s">
        <v>304</v>
      </c>
      <c r="B1" s="13" t="s">
        <v>303</v>
      </c>
    </row>
    <row r="2" spans="1:2" ht="15" customHeight="1">
      <c r="B2" s="13" t="s">
        <v>305</v>
      </c>
    </row>
    <row r="3" spans="1:2" ht="15" customHeight="1">
      <c r="A3" s="13" t="s">
        <v>183</v>
      </c>
      <c r="B3" s="2" t="s">
        <v>306</v>
      </c>
    </row>
    <row r="4" spans="1:2" ht="15" customHeight="1">
      <c r="A4" s="13" t="s">
        <v>308</v>
      </c>
      <c r="B4" s="2" t="s">
        <v>307</v>
      </c>
    </row>
    <row r="5" spans="1:2" ht="15" customHeight="1">
      <c r="A5" s="13" t="s">
        <v>426</v>
      </c>
      <c r="B5" s="13" t="s">
        <v>425</v>
      </c>
    </row>
    <row r="6" spans="1:2" ht="15" customHeight="1">
      <c r="A6" s="13" t="s">
        <v>428</v>
      </c>
      <c r="B6" s="13" t="s">
        <v>427</v>
      </c>
    </row>
    <row r="7" spans="1:2" ht="15" customHeight="1">
      <c r="B7" s="2" t="s">
        <v>525</v>
      </c>
    </row>
    <row r="8" spans="1:2" ht="15" customHeight="1">
      <c r="B8" s="2" t="s">
        <v>526</v>
      </c>
    </row>
  </sheetData>
  <hyperlinks>
    <hyperlink ref="B3" r:id="rId1"/>
    <hyperlink ref="B4" r:id="rId2"/>
    <hyperlink ref="B7" r:id="rId3"/>
    <hyperlink ref="B8" r:id="rId4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6"/>
  <sheetViews>
    <sheetView topLeftCell="A15" workbookViewId="0">
      <selection activeCell="C35" sqref="C35"/>
    </sheetView>
  </sheetViews>
  <sheetFormatPr defaultRowHeight="15"/>
  <cols>
    <col min="1" max="1" width="29.140625" customWidth="1"/>
    <col min="3" max="3" width="14.140625" customWidth="1"/>
    <col min="5" max="5" width="12" customWidth="1"/>
  </cols>
  <sheetData>
    <row r="1" spans="1:15" ht="45">
      <c r="A1" s="58" t="s">
        <v>357</v>
      </c>
      <c r="B1" s="58">
        <v>2756</v>
      </c>
      <c r="C1" s="58">
        <v>1</v>
      </c>
      <c r="D1" s="59">
        <f t="shared" ref="D1" si="0">B1*C1</f>
        <v>2756</v>
      </c>
      <c r="E1" s="67">
        <f t="shared" ref="E1" si="1">D1*1.12</f>
        <v>3086.7200000000003</v>
      </c>
    </row>
    <row r="3" spans="1:15">
      <c r="A3" t="s">
        <v>455</v>
      </c>
      <c r="B3">
        <v>99</v>
      </c>
      <c r="C3" s="14">
        <v>0.1</v>
      </c>
      <c r="D3">
        <f>(B3*10%)+B3</f>
        <v>108.9</v>
      </c>
      <c r="E3">
        <f>10/2</f>
        <v>5</v>
      </c>
    </row>
    <row r="4" spans="1:15">
      <c r="A4" t="s">
        <v>454</v>
      </c>
      <c r="B4">
        <v>655</v>
      </c>
      <c r="C4" s="14">
        <v>0.1</v>
      </c>
      <c r="D4" s="13">
        <f>(B4*10%)+B4</f>
        <v>720.5</v>
      </c>
      <c r="E4" s="68">
        <f>D3+D4+E3</f>
        <v>834.4</v>
      </c>
    </row>
    <row r="5" spans="1:15">
      <c r="A5" s="13"/>
      <c r="D5" s="13"/>
      <c r="F5" s="69"/>
      <c r="G5" s="69"/>
    </row>
    <row r="6" spans="1:15">
      <c r="A6" s="61" t="s">
        <v>468</v>
      </c>
      <c r="B6">
        <v>180</v>
      </c>
      <c r="C6" s="14">
        <v>0.12</v>
      </c>
      <c r="D6" s="13">
        <f t="shared" ref="D6" si="2">(B6*10%)+B6</f>
        <v>198</v>
      </c>
      <c r="E6">
        <v>5</v>
      </c>
    </row>
    <row r="7" spans="1:15">
      <c r="E7" s="68">
        <f>D6+E6</f>
        <v>203</v>
      </c>
    </row>
    <row r="9" spans="1:15">
      <c r="A9" t="s">
        <v>469</v>
      </c>
      <c r="D9" s="13">
        <v>201</v>
      </c>
      <c r="E9">
        <v>5</v>
      </c>
    </row>
    <row r="10" spans="1:15">
      <c r="A10" t="s">
        <v>470</v>
      </c>
      <c r="D10" s="13">
        <v>501</v>
      </c>
    </row>
    <row r="11" spans="1:15">
      <c r="A11" t="s">
        <v>471</v>
      </c>
      <c r="D11" s="13">
        <v>122</v>
      </c>
      <c r="E11" s="68">
        <f>D9+D10+D11+E9</f>
        <v>829</v>
      </c>
    </row>
    <row r="13" spans="1:15" ht="54" customHeight="1">
      <c r="A13" s="99" t="s">
        <v>545</v>
      </c>
      <c r="B13" s="99" t="s">
        <v>528</v>
      </c>
      <c r="C13" s="99" t="s">
        <v>529</v>
      </c>
      <c r="D13" s="99">
        <v>65</v>
      </c>
      <c r="E13" s="99">
        <v>1</v>
      </c>
      <c r="F13" s="99" t="s">
        <v>530</v>
      </c>
      <c r="G13" s="100">
        <v>65</v>
      </c>
      <c r="L13" s="13" t="s">
        <v>548</v>
      </c>
      <c r="M13" s="101">
        <v>446</v>
      </c>
      <c r="N13" s="101">
        <v>486.14000000000004</v>
      </c>
      <c r="O13" s="101">
        <v>496.14000000000004</v>
      </c>
    </row>
    <row r="14" spans="1:15" ht="26.25">
      <c r="A14" s="99" t="s">
        <v>545</v>
      </c>
      <c r="B14" s="99" t="s">
        <v>531</v>
      </c>
      <c r="C14" s="99" t="s">
        <v>532</v>
      </c>
      <c r="D14" s="99">
        <v>45</v>
      </c>
      <c r="E14" s="99">
        <v>1</v>
      </c>
      <c r="F14" s="99" t="s">
        <v>530</v>
      </c>
      <c r="G14" s="100">
        <v>45</v>
      </c>
      <c r="H14" s="101"/>
      <c r="I14" s="101"/>
      <c r="J14" s="101"/>
    </row>
    <row r="15" spans="1:15" ht="90">
      <c r="A15" s="99" t="s">
        <v>545</v>
      </c>
      <c r="B15" s="99" t="s">
        <v>533</v>
      </c>
      <c r="C15" s="99" t="s">
        <v>534</v>
      </c>
      <c r="D15" s="99">
        <v>55</v>
      </c>
      <c r="E15" s="99">
        <v>1</v>
      </c>
      <c r="F15" s="99" t="s">
        <v>530</v>
      </c>
      <c r="G15" s="100">
        <v>55</v>
      </c>
      <c r="H15" s="101"/>
      <c r="I15" s="101"/>
      <c r="J15" s="101"/>
    </row>
    <row r="16" spans="1:15" ht="77.25">
      <c r="A16" s="99" t="s">
        <v>545</v>
      </c>
      <c r="B16" s="99" t="s">
        <v>535</v>
      </c>
      <c r="C16" s="99" t="s">
        <v>536</v>
      </c>
      <c r="D16" s="99">
        <v>42</v>
      </c>
      <c r="E16" s="99">
        <v>1</v>
      </c>
      <c r="F16" s="99" t="s">
        <v>537</v>
      </c>
      <c r="G16" s="100">
        <v>42</v>
      </c>
      <c r="H16" s="101">
        <f>G13+G14+G15+G16</f>
        <v>207</v>
      </c>
      <c r="I16" s="103">
        <f>(H16*9%)+H16+5</f>
        <v>230.63</v>
      </c>
      <c r="J16" s="102">
        <v>231</v>
      </c>
      <c r="K16" s="13" t="s">
        <v>547</v>
      </c>
    </row>
    <row r="17" spans="1:10" ht="64.5" hidden="1">
      <c r="A17" s="99" t="s">
        <v>527</v>
      </c>
      <c r="B17" s="99" t="s">
        <v>538</v>
      </c>
      <c r="C17" s="99" t="s">
        <v>539</v>
      </c>
      <c r="D17" s="99">
        <v>55</v>
      </c>
      <c r="E17" s="99">
        <v>1</v>
      </c>
      <c r="F17" s="99" t="s">
        <v>540</v>
      </c>
      <c r="G17" s="100">
        <v>55</v>
      </c>
      <c r="H17" s="101">
        <f>G17+G18+G19</f>
        <v>239</v>
      </c>
      <c r="I17" s="104">
        <f>(H17*9%)+H17+5</f>
        <v>265.51</v>
      </c>
      <c r="J17" s="101">
        <v>266</v>
      </c>
    </row>
    <row r="18" spans="1:10" ht="68.25" hidden="1" customHeight="1">
      <c r="A18" s="99" t="s">
        <v>527</v>
      </c>
      <c r="B18" s="99" t="s">
        <v>541</v>
      </c>
      <c r="C18" s="99" t="s">
        <v>542</v>
      </c>
      <c r="D18" s="99">
        <v>165</v>
      </c>
      <c r="E18" s="99">
        <v>1</v>
      </c>
      <c r="F18" s="99"/>
      <c r="G18" s="100">
        <v>165</v>
      </c>
      <c r="H18" s="101"/>
      <c r="I18" s="101"/>
      <c r="J18" s="101"/>
    </row>
    <row r="19" spans="1:10" ht="55.5" hidden="1" customHeight="1">
      <c r="A19" s="99" t="s">
        <v>527</v>
      </c>
      <c r="B19" s="99" t="s">
        <v>543</v>
      </c>
      <c r="C19" s="99" t="s">
        <v>544</v>
      </c>
      <c r="D19" s="99">
        <v>19</v>
      </c>
      <c r="E19" s="99">
        <v>1</v>
      </c>
      <c r="F19" s="99"/>
      <c r="G19" s="100">
        <v>19</v>
      </c>
      <c r="H19" s="101"/>
      <c r="I19" s="101"/>
      <c r="J19" s="101"/>
    </row>
    <row r="20" spans="1:10" ht="15.75" thickBot="1"/>
    <row r="21" spans="1:10" s="113" customFormat="1" ht="12">
      <c r="A21" s="105" t="s">
        <v>527</v>
      </c>
      <c r="B21" s="106" t="s">
        <v>338</v>
      </c>
      <c r="C21" s="107" t="s">
        <v>130</v>
      </c>
      <c r="D21" s="108" t="s">
        <v>339</v>
      </c>
      <c r="E21" s="108" t="s">
        <v>340</v>
      </c>
      <c r="F21" s="109">
        <v>108.86</v>
      </c>
      <c r="G21" s="110">
        <v>1</v>
      </c>
      <c r="H21" s="111">
        <f>F21*G21</f>
        <v>108.86</v>
      </c>
      <c r="I21" s="112">
        <f t="shared" ref="I21:I33" si="3">H21*1.06</f>
        <v>115.39160000000001</v>
      </c>
    </row>
    <row r="22" spans="1:10" s="113" customFormat="1" ht="12">
      <c r="A22" s="114" t="s">
        <v>546</v>
      </c>
      <c r="B22" s="115" t="s">
        <v>353</v>
      </c>
      <c r="C22" s="116" t="s">
        <v>354</v>
      </c>
      <c r="D22" s="117" t="s">
        <v>355</v>
      </c>
      <c r="E22" s="117" t="s">
        <v>356</v>
      </c>
      <c r="F22" s="118">
        <v>348</v>
      </c>
      <c r="G22" s="119">
        <v>1</v>
      </c>
      <c r="H22" s="120">
        <f>F22*G22</f>
        <v>348</v>
      </c>
      <c r="I22" s="121">
        <f t="shared" si="3"/>
        <v>368.88</v>
      </c>
    </row>
    <row r="23" spans="1:10" s="113" customFormat="1" ht="12">
      <c r="A23" s="114"/>
      <c r="B23" s="122" t="s">
        <v>349</v>
      </c>
      <c r="C23" s="116" t="s">
        <v>350</v>
      </c>
      <c r="D23" s="117" t="s">
        <v>549</v>
      </c>
      <c r="E23" s="117" t="s">
        <v>352</v>
      </c>
      <c r="F23" s="123">
        <v>14.49</v>
      </c>
      <c r="G23" s="119">
        <v>1</v>
      </c>
      <c r="H23" s="120">
        <f>F23*G23</f>
        <v>14.49</v>
      </c>
      <c r="I23" s="121">
        <f t="shared" si="3"/>
        <v>15.359400000000001</v>
      </c>
    </row>
    <row r="24" spans="1:10" s="113" customFormat="1" ht="12">
      <c r="A24" s="114"/>
      <c r="B24" s="122" t="s">
        <v>349</v>
      </c>
      <c r="C24" s="116" t="s">
        <v>350</v>
      </c>
      <c r="D24" s="117" t="s">
        <v>128</v>
      </c>
      <c r="E24" s="117" t="s">
        <v>352</v>
      </c>
      <c r="F24" s="123">
        <v>8.798</v>
      </c>
      <c r="G24" s="119">
        <v>1</v>
      </c>
      <c r="H24" s="120">
        <f>F24*G24</f>
        <v>8.798</v>
      </c>
      <c r="I24" s="121">
        <f t="shared" si="3"/>
        <v>9.3258799999999997</v>
      </c>
    </row>
    <row r="25" spans="1:10" s="113" customFormat="1" ht="12">
      <c r="A25" s="114"/>
      <c r="B25" s="124" t="s">
        <v>550</v>
      </c>
      <c r="C25" s="124" t="s">
        <v>551</v>
      </c>
      <c r="D25" s="125" t="s">
        <v>552</v>
      </c>
      <c r="E25" s="126" t="s">
        <v>553</v>
      </c>
      <c r="F25" s="127">
        <v>110.25</v>
      </c>
      <c r="G25" s="128">
        <v>0.33333333333333331</v>
      </c>
      <c r="H25" s="120">
        <f t="shared" ref="H25:H33" si="4">F25*G25</f>
        <v>36.75</v>
      </c>
      <c r="I25" s="121">
        <f>H25*1.11</f>
        <v>40.792500000000004</v>
      </c>
    </row>
    <row r="26" spans="1:10" s="113" customFormat="1" ht="12">
      <c r="A26" s="114"/>
      <c r="B26" s="124" t="s">
        <v>550</v>
      </c>
      <c r="C26" s="124" t="s">
        <v>551</v>
      </c>
      <c r="D26" s="125" t="s">
        <v>554</v>
      </c>
      <c r="E26" s="126" t="s">
        <v>555</v>
      </c>
      <c r="F26" s="127">
        <v>110.25</v>
      </c>
      <c r="G26" s="128">
        <v>0.33333333333333331</v>
      </c>
      <c r="H26" s="120">
        <f t="shared" si="4"/>
        <v>36.75</v>
      </c>
      <c r="I26" s="121">
        <f>H26*1.11</f>
        <v>40.792500000000004</v>
      </c>
    </row>
    <row r="27" spans="1:10" s="113" customFormat="1" ht="12">
      <c r="A27" s="114"/>
      <c r="B27" s="129" t="s">
        <v>556</v>
      </c>
      <c r="C27" s="129" t="s">
        <v>557</v>
      </c>
      <c r="D27" s="130" t="s">
        <v>558</v>
      </c>
      <c r="E27" s="131" t="s">
        <v>559</v>
      </c>
      <c r="F27" s="132">
        <v>29.93</v>
      </c>
      <c r="G27" s="133">
        <v>0.27777777777777779</v>
      </c>
      <c r="H27" s="120">
        <f t="shared" si="4"/>
        <v>8.31388888888889</v>
      </c>
      <c r="I27" s="121">
        <f>H27*1.11</f>
        <v>9.2284166666666678</v>
      </c>
    </row>
    <row r="28" spans="1:10" s="113" customFormat="1" ht="12">
      <c r="A28" s="114" t="s">
        <v>567</v>
      </c>
      <c r="B28" s="129" t="s">
        <v>129</v>
      </c>
      <c r="C28" s="116" t="s">
        <v>560</v>
      </c>
      <c r="D28" s="134" t="s">
        <v>561</v>
      </c>
      <c r="E28" s="134" t="s">
        <v>562</v>
      </c>
      <c r="F28" s="135">
        <v>165.37</v>
      </c>
      <c r="G28" s="136">
        <v>0.4</v>
      </c>
      <c r="H28" s="120">
        <f t="shared" si="4"/>
        <v>66.14800000000001</v>
      </c>
      <c r="I28" s="121">
        <f t="shared" si="3"/>
        <v>70.116880000000009</v>
      </c>
      <c r="J28" s="148">
        <f>I22+(I28/2)</f>
        <v>403.93844000000001</v>
      </c>
    </row>
    <row r="29" spans="1:10" s="113" customFormat="1" ht="12">
      <c r="A29" s="114"/>
      <c r="B29" s="129" t="s">
        <v>129</v>
      </c>
      <c r="C29" s="116" t="s">
        <v>560</v>
      </c>
      <c r="D29" s="134" t="s">
        <v>561</v>
      </c>
      <c r="E29" s="134" t="s">
        <v>563</v>
      </c>
      <c r="F29" s="135">
        <v>165.37</v>
      </c>
      <c r="G29" s="136">
        <v>0.2</v>
      </c>
      <c r="H29" s="120">
        <f t="shared" si="4"/>
        <v>33.074000000000005</v>
      </c>
      <c r="I29" s="121">
        <f t="shared" si="3"/>
        <v>35.058440000000004</v>
      </c>
    </row>
    <row r="30" spans="1:10" s="113" customFormat="1" ht="12">
      <c r="A30" s="114"/>
      <c r="B30" s="116" t="s">
        <v>129</v>
      </c>
      <c r="C30" s="116" t="s">
        <v>564</v>
      </c>
      <c r="D30" s="134" t="s">
        <v>565</v>
      </c>
      <c r="E30" s="134" t="s">
        <v>566</v>
      </c>
      <c r="F30" s="137">
        <v>185.85</v>
      </c>
      <c r="G30" s="135">
        <v>0.1</v>
      </c>
      <c r="H30" s="120">
        <f t="shared" si="4"/>
        <v>18.585000000000001</v>
      </c>
      <c r="I30" s="121">
        <f t="shared" si="3"/>
        <v>19.700100000000003</v>
      </c>
    </row>
    <row r="31" spans="1:10" s="113" customFormat="1" ht="12">
      <c r="A31" s="114"/>
      <c r="B31" s="116" t="s">
        <v>129</v>
      </c>
      <c r="C31" s="116" t="s">
        <v>560</v>
      </c>
      <c r="D31" s="138" t="s">
        <v>561</v>
      </c>
      <c r="E31" s="138" t="s">
        <v>563</v>
      </c>
      <c r="F31" s="137">
        <v>165.37</v>
      </c>
      <c r="G31" s="135">
        <v>0.2</v>
      </c>
      <c r="H31" s="120">
        <f t="shared" si="4"/>
        <v>33.074000000000005</v>
      </c>
      <c r="I31" s="121">
        <f t="shared" si="3"/>
        <v>35.058440000000004</v>
      </c>
    </row>
    <row r="32" spans="1:10" s="113" customFormat="1" ht="12">
      <c r="A32" s="114"/>
      <c r="B32" s="122" t="s">
        <v>338</v>
      </c>
      <c r="C32" s="116" t="s">
        <v>341</v>
      </c>
      <c r="D32" s="117" t="s">
        <v>342</v>
      </c>
      <c r="E32" s="117" t="s">
        <v>343</v>
      </c>
      <c r="F32" s="139">
        <v>35.770000000000003</v>
      </c>
      <c r="G32" s="119">
        <v>1</v>
      </c>
      <c r="H32" s="120">
        <f t="shared" si="4"/>
        <v>35.770000000000003</v>
      </c>
      <c r="I32" s="121">
        <f t="shared" si="3"/>
        <v>37.916200000000003</v>
      </c>
    </row>
    <row r="33" spans="1:9" s="113" customFormat="1" ht="12.75" thickBot="1">
      <c r="A33" s="140"/>
      <c r="B33" s="141" t="s">
        <v>338</v>
      </c>
      <c r="C33" s="142" t="s">
        <v>344</v>
      </c>
      <c r="D33" s="143" t="s">
        <v>345</v>
      </c>
      <c r="E33" s="143" t="s">
        <v>346</v>
      </c>
      <c r="F33" s="144">
        <v>80.66</v>
      </c>
      <c r="G33" s="145">
        <v>1</v>
      </c>
      <c r="H33" s="146">
        <f t="shared" si="4"/>
        <v>80.66</v>
      </c>
      <c r="I33" s="147">
        <f t="shared" si="3"/>
        <v>85.499600000000001</v>
      </c>
    </row>
    <row r="35" spans="1:9">
      <c r="A35" s="9">
        <f>J28+J16+E11+E7+E4+E1+B36</f>
        <v>6305.0584400000007</v>
      </c>
      <c r="B35" s="149">
        <f>7000-A35+E36</f>
        <v>694.9415599999993</v>
      </c>
      <c r="C35" s="150" t="s">
        <v>572</v>
      </c>
    </row>
    <row r="36" spans="1:9">
      <c r="A36" s="13" t="s">
        <v>571</v>
      </c>
      <c r="B36" s="68">
        <v>717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workbookViewId="0"/>
  </sheetViews>
  <sheetFormatPr defaultRowHeight="15"/>
  <cols>
    <col min="1" max="16384" width="9.140625" style="13"/>
  </cols>
  <sheetData>
    <row r="1" spans="1:7">
      <c r="A1" s="2" t="s">
        <v>432</v>
      </c>
      <c r="G1" s="13" t="s">
        <v>433</v>
      </c>
    </row>
    <row r="2" spans="1:7">
      <c r="A2" s="2" t="s">
        <v>434</v>
      </c>
    </row>
    <row r="3" spans="1:7">
      <c r="A3" s="2" t="s">
        <v>435</v>
      </c>
    </row>
    <row r="4" spans="1:7">
      <c r="A4" s="2" t="s">
        <v>436</v>
      </c>
      <c r="G4" s="13" t="s">
        <v>437</v>
      </c>
    </row>
    <row r="5" spans="1:7">
      <c r="A5" s="2" t="s">
        <v>438</v>
      </c>
    </row>
    <row r="6" spans="1:7">
      <c r="A6" s="2" t="s">
        <v>439</v>
      </c>
    </row>
    <row r="7" spans="1:7">
      <c r="A7" s="2" t="s">
        <v>440</v>
      </c>
    </row>
    <row r="12" spans="1:7">
      <c r="A12" s="2" t="s">
        <v>460</v>
      </c>
    </row>
    <row r="13" spans="1:7">
      <c r="A13" s="2" t="s">
        <v>461</v>
      </c>
    </row>
    <row r="14" spans="1:7">
      <c r="A14" s="2" t="s">
        <v>462</v>
      </c>
    </row>
    <row r="15" spans="1:7">
      <c r="A15" s="2" t="s">
        <v>463</v>
      </c>
    </row>
  </sheetData>
  <hyperlinks>
    <hyperlink ref="A1" r:id="rId1"/>
    <hyperlink ref="A2" r:id="rId2"/>
    <hyperlink ref="A4" r:id="rId3"/>
    <hyperlink ref="A5" r:id="rId4"/>
    <hyperlink ref="A6" r:id="rId5"/>
    <hyperlink ref="A3" r:id="rId6"/>
    <hyperlink ref="A7" r:id="rId7"/>
    <hyperlink ref="A12" r:id="rId8"/>
    <hyperlink ref="A13" r:id="rId9"/>
    <hyperlink ref="A14" r:id="rId10" display="http://item.taobao.com/item.htm?id=12425279782&amp;ref=http%3A%2F%2Fsearch8.taobao.com%2Fsearch%3Fq%3D%25CD%25E2%25CC%25D7%26commend%3Dall%26ssid%3Ds5-e%26pid%3Dmm_14507416_2297358_8935934%26p4p_str%3Dfp_midtop%253D10%2526firstpage_pushleft%253D0%2526lo1%253D0%2526lo2%253D0%2526nt%253D1%26s%3D40&amp;ali_trackid=2:mm_14507416_2297358_8935934,0:1333386989_4k1_513815475"/>
    <hyperlink ref="A15" r:id="rId11" display="http://item.taobao.com/item.htm?id=12241439742&amp;ref=http%3A%2F%2Fsearch8.taobao.com%2Fsearch%3Fq%3D%25CD%25E2%25CC%25D7%26initiative_id%3Dstaobaoz_20120402%26unid%3D0%26mode%3D63%26pid%3Dmm_10011550_2325296_9002527%26p4p_str%3Dlo1%253D0%2526lo2%253D0%2526nt%253D1%26s%3D40&amp;ali_trackid=2:mm_10011550_2325296_9002527,0:1333396061_4z3_454697756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B9"/>
  <sheetViews>
    <sheetView workbookViewId="0">
      <selection activeCell="B9" sqref="B9"/>
    </sheetView>
  </sheetViews>
  <sheetFormatPr defaultRowHeight="15"/>
  <sheetData>
    <row r="1" spans="2:2">
      <c r="B1" s="2" t="s">
        <v>441</v>
      </c>
    </row>
    <row r="2" spans="2:2">
      <c r="B2" s="2" t="s">
        <v>442</v>
      </c>
    </row>
    <row r="3" spans="2:2">
      <c r="B3" s="2" t="s">
        <v>443</v>
      </c>
    </row>
    <row r="4" spans="2:2">
      <c r="B4" s="2" t="s">
        <v>444</v>
      </c>
    </row>
    <row r="5" spans="2:2">
      <c r="B5" s="2" t="s">
        <v>445</v>
      </c>
    </row>
    <row r="6" spans="2:2">
      <c r="B6" s="2" t="s">
        <v>446</v>
      </c>
    </row>
    <row r="7" spans="2:2">
      <c r="B7" s="2" t="s">
        <v>84</v>
      </c>
    </row>
    <row r="8" spans="2:2">
      <c r="B8" s="2" t="s">
        <v>447</v>
      </c>
    </row>
    <row r="9" spans="2:2">
      <c r="B9" s="2" t="s">
        <v>448</v>
      </c>
    </row>
  </sheetData>
  <hyperlinks>
    <hyperlink ref="B1" r:id="rId1"/>
    <hyperlink ref="B2" r:id="rId2"/>
    <hyperlink ref="B3" r:id="rId3"/>
    <hyperlink ref="B4" r:id="rId4"/>
    <hyperlink ref="B5" r:id="rId5"/>
    <hyperlink ref="B7" r:id="rId6"/>
    <hyperlink ref="B6" r:id="rId7"/>
    <hyperlink ref="B8" r:id="rId8"/>
    <hyperlink ref="B9" r:id="rId9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O4" sqref="O4"/>
    </sheetView>
  </sheetViews>
  <sheetFormatPr defaultRowHeight="15"/>
  <cols>
    <col min="1" max="16384" width="9.140625" style="13"/>
  </cols>
  <sheetData>
    <row r="1" spans="1:15">
      <c r="A1" s="83" t="s">
        <v>475</v>
      </c>
    </row>
    <row r="2" spans="1:15">
      <c r="A2" s="13" t="s">
        <v>476</v>
      </c>
    </row>
    <row r="3" spans="1:15">
      <c r="A3" s="83" t="s">
        <v>477</v>
      </c>
    </row>
    <row r="4" spans="1:15">
      <c r="A4" s="13" t="s">
        <v>478</v>
      </c>
    </row>
    <row r="6" spans="1:15" ht="75">
      <c r="A6" s="84" t="s">
        <v>117</v>
      </c>
      <c r="B6" s="84" t="s">
        <v>479</v>
      </c>
      <c r="C6" s="84" t="s">
        <v>120</v>
      </c>
      <c r="D6" s="84" t="s">
        <v>480</v>
      </c>
      <c r="E6" s="84" t="s">
        <v>481</v>
      </c>
      <c r="F6" s="85" t="s">
        <v>482</v>
      </c>
      <c r="G6" s="85" t="s">
        <v>483</v>
      </c>
      <c r="H6" s="84" t="s">
        <v>122</v>
      </c>
      <c r="I6" s="85" t="s">
        <v>484</v>
      </c>
      <c r="J6" s="85" t="s">
        <v>485</v>
      </c>
      <c r="K6" s="86">
        <v>0.12</v>
      </c>
      <c r="L6" s="86">
        <v>0.16</v>
      </c>
      <c r="M6" s="85" t="s">
        <v>486</v>
      </c>
      <c r="N6" s="85" t="s">
        <v>126</v>
      </c>
      <c r="O6" s="85" t="s">
        <v>487</v>
      </c>
    </row>
    <row r="7" spans="1:15">
      <c r="A7" s="74" t="s">
        <v>488</v>
      </c>
      <c r="B7" s="87" t="s">
        <v>489</v>
      </c>
      <c r="C7" s="79" t="s">
        <v>195</v>
      </c>
      <c r="D7" s="74" t="s">
        <v>490</v>
      </c>
      <c r="E7" s="74" t="s">
        <v>491</v>
      </c>
      <c r="F7" s="74">
        <v>538</v>
      </c>
      <c r="G7" s="74">
        <v>20</v>
      </c>
      <c r="H7" s="13">
        <v>1</v>
      </c>
      <c r="I7" s="74">
        <f>(G7+F7)*H7</f>
        <v>558</v>
      </c>
      <c r="J7" s="74">
        <f>I7*7</f>
        <v>3906</v>
      </c>
      <c r="K7" s="74">
        <f>J7*1.12</f>
        <v>4374.72</v>
      </c>
      <c r="L7" s="74">
        <f>J7*1.16</f>
        <v>4530.96</v>
      </c>
      <c r="M7" s="74"/>
      <c r="N7" s="74"/>
      <c r="O7" s="74"/>
    </row>
    <row r="8" spans="1:15">
      <c r="A8" s="74" t="s">
        <v>488</v>
      </c>
      <c r="B8" s="88" t="s">
        <v>492</v>
      </c>
      <c r="C8" s="74" t="s">
        <v>134</v>
      </c>
      <c r="D8" s="89" t="s">
        <v>490</v>
      </c>
      <c r="E8" s="74" t="s">
        <v>116</v>
      </c>
      <c r="F8" s="74">
        <v>69</v>
      </c>
      <c r="G8" s="74">
        <v>20</v>
      </c>
      <c r="H8" s="74">
        <v>1</v>
      </c>
      <c r="I8" s="74">
        <f>(G8+F8)*H8</f>
        <v>89</v>
      </c>
      <c r="J8" s="74">
        <f>I8*7</f>
        <v>623</v>
      </c>
      <c r="K8" s="74">
        <f>J8*1.12</f>
        <v>697.7600000000001</v>
      </c>
      <c r="L8" s="74">
        <f>J8*1.16</f>
        <v>722.68</v>
      </c>
      <c r="M8" s="74"/>
      <c r="N8" s="74"/>
      <c r="O8" s="74"/>
    </row>
    <row r="9" spans="1:15">
      <c r="A9" s="74" t="s">
        <v>488</v>
      </c>
      <c r="B9" s="88" t="s">
        <v>493</v>
      </c>
      <c r="C9" s="74" t="s">
        <v>134</v>
      </c>
      <c r="D9" s="89" t="s">
        <v>490</v>
      </c>
      <c r="E9" s="74" t="s">
        <v>116</v>
      </c>
      <c r="F9" s="74">
        <v>64</v>
      </c>
      <c r="G9" s="74">
        <v>22</v>
      </c>
      <c r="H9" s="74">
        <v>1</v>
      </c>
      <c r="I9" s="74">
        <f>(G9+F9)*H9</f>
        <v>86</v>
      </c>
      <c r="J9" s="74">
        <f>I9*7</f>
        <v>602</v>
      </c>
      <c r="K9" s="74">
        <f>J9*1.12</f>
        <v>674.24</v>
      </c>
      <c r="L9" s="74">
        <f>J9*1.16</f>
        <v>698.31999999999994</v>
      </c>
      <c r="M9" s="74"/>
      <c r="N9" s="74"/>
      <c r="O9" s="74"/>
    </row>
    <row r="10" spans="1:15">
      <c r="A10" s="74" t="s">
        <v>488</v>
      </c>
      <c r="B10" s="90" t="s">
        <v>494</v>
      </c>
      <c r="C10" s="74" t="s">
        <v>81</v>
      </c>
      <c r="D10" s="74" t="s">
        <v>495</v>
      </c>
      <c r="E10" s="74" t="s">
        <v>116</v>
      </c>
      <c r="F10" s="74">
        <v>138</v>
      </c>
      <c r="G10" s="74">
        <v>20</v>
      </c>
      <c r="H10" s="74">
        <v>1</v>
      </c>
      <c r="I10" s="74">
        <f>(G10+F10)*H10</f>
        <v>158</v>
      </c>
      <c r="J10" s="74">
        <f>I10*7</f>
        <v>1106</v>
      </c>
      <c r="K10" s="74">
        <f>J10*1.12</f>
        <v>1238.72</v>
      </c>
      <c r="L10" s="74">
        <f>J10*1.16</f>
        <v>1282.9599999999998</v>
      </c>
      <c r="M10" s="74"/>
      <c r="N10" s="74"/>
      <c r="O10" s="74"/>
    </row>
    <row r="11" spans="1:15">
      <c r="A11" s="74"/>
      <c r="B11" s="90" t="s">
        <v>496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>
      <c r="A12" s="74" t="s">
        <v>488</v>
      </c>
      <c r="B12" s="91" t="s">
        <v>497</v>
      </c>
      <c r="C12" s="92" t="s">
        <v>81</v>
      </c>
      <c r="D12" s="92">
        <v>4</v>
      </c>
      <c r="E12" s="93" t="s">
        <v>498</v>
      </c>
      <c r="F12" s="93">
        <v>99</v>
      </c>
      <c r="G12" s="93">
        <v>12</v>
      </c>
      <c r="H12" s="64">
        <v>1</v>
      </c>
      <c r="I12" s="93">
        <v>111</v>
      </c>
      <c r="J12" s="93">
        <v>777</v>
      </c>
      <c r="K12" s="93">
        <v>854.7</v>
      </c>
      <c r="L12" s="93">
        <v>909.08999999999992</v>
      </c>
      <c r="M12" s="93"/>
      <c r="N12" s="74"/>
      <c r="O12" s="74"/>
    </row>
    <row r="13" spans="1:15">
      <c r="A13" s="74" t="s">
        <v>488</v>
      </c>
      <c r="B13" s="94" t="s">
        <v>499</v>
      </c>
      <c r="C13" s="93" t="s">
        <v>134</v>
      </c>
      <c r="D13" s="92" t="s">
        <v>490</v>
      </c>
      <c r="E13" s="93" t="s">
        <v>500</v>
      </c>
      <c r="F13" s="93">
        <v>129</v>
      </c>
      <c r="G13" s="93">
        <v>22</v>
      </c>
      <c r="H13" s="93">
        <v>1</v>
      </c>
      <c r="I13" s="93">
        <v>151</v>
      </c>
      <c r="J13" s="93">
        <v>1057</v>
      </c>
      <c r="K13" s="93">
        <v>1162.7</v>
      </c>
      <c r="L13" s="93">
        <v>1236.6899999999998</v>
      </c>
      <c r="M13" s="93"/>
      <c r="N13" s="74"/>
      <c r="O13" s="74"/>
    </row>
    <row r="14" spans="1:15">
      <c r="A14" s="74" t="s">
        <v>488</v>
      </c>
      <c r="B14" s="95" t="s">
        <v>501</v>
      </c>
      <c r="C14" s="93" t="s">
        <v>81</v>
      </c>
      <c r="D14" s="93" t="s">
        <v>490</v>
      </c>
      <c r="E14" s="93" t="s">
        <v>502</v>
      </c>
      <c r="F14" s="93">
        <v>220</v>
      </c>
      <c r="G14" s="93">
        <v>30</v>
      </c>
      <c r="H14" s="93">
        <v>1</v>
      </c>
      <c r="I14" s="93">
        <v>250</v>
      </c>
      <c r="J14" s="93">
        <v>1750</v>
      </c>
      <c r="K14" s="93">
        <v>1925.0000000000002</v>
      </c>
      <c r="L14" s="93">
        <v>2047.4999999999998</v>
      </c>
      <c r="M14" s="64"/>
    </row>
    <row r="15" spans="1:15">
      <c r="A15" s="74" t="s">
        <v>488</v>
      </c>
      <c r="B15" s="96" t="s">
        <v>416</v>
      </c>
      <c r="C15" s="97" t="s">
        <v>134</v>
      </c>
      <c r="D15" s="97" t="s">
        <v>490</v>
      </c>
      <c r="E15" s="64"/>
      <c r="F15" s="97">
        <v>98</v>
      </c>
      <c r="G15" s="97">
        <v>20</v>
      </c>
      <c r="H15" s="97">
        <v>1</v>
      </c>
      <c r="I15" s="97">
        <v>118</v>
      </c>
      <c r="J15" s="97">
        <v>826</v>
      </c>
      <c r="K15" s="97">
        <v>908.6</v>
      </c>
      <c r="L15" s="97">
        <v>966.42</v>
      </c>
      <c r="M15" s="64"/>
    </row>
    <row r="16" spans="1:15">
      <c r="A16" s="74" t="s">
        <v>488</v>
      </c>
      <c r="B16" s="96" t="s">
        <v>503</v>
      </c>
      <c r="C16" s="97" t="s">
        <v>220</v>
      </c>
      <c r="D16" s="97" t="s">
        <v>490</v>
      </c>
      <c r="E16" s="98" t="s">
        <v>500</v>
      </c>
      <c r="F16" s="97">
        <v>68</v>
      </c>
      <c r="G16" s="97">
        <v>20</v>
      </c>
      <c r="H16" s="97">
        <v>1</v>
      </c>
      <c r="I16" s="97">
        <v>88</v>
      </c>
      <c r="J16" s="97">
        <v>616</v>
      </c>
      <c r="K16" s="97">
        <v>677.6</v>
      </c>
      <c r="L16" s="97">
        <v>720.71999999999991</v>
      </c>
      <c r="M16" s="64"/>
    </row>
    <row r="17" spans="1:13">
      <c r="A17" s="74" t="s">
        <v>488</v>
      </c>
      <c r="B17" s="96" t="s">
        <v>504</v>
      </c>
      <c r="C17" s="97" t="s">
        <v>195</v>
      </c>
      <c r="D17" s="97" t="s">
        <v>490</v>
      </c>
      <c r="E17" s="98" t="s">
        <v>505</v>
      </c>
      <c r="F17" s="97">
        <v>138</v>
      </c>
      <c r="G17" s="97">
        <v>0</v>
      </c>
      <c r="H17" s="97">
        <v>1</v>
      </c>
      <c r="I17" s="97">
        <v>138</v>
      </c>
      <c r="J17" s="97">
        <v>966</v>
      </c>
      <c r="K17" s="97">
        <v>1062.6000000000001</v>
      </c>
      <c r="L17" s="97">
        <v>1130.22</v>
      </c>
      <c r="M17" s="64"/>
    </row>
    <row r="18" spans="1:13">
      <c r="A18" s="74" t="s">
        <v>488</v>
      </c>
      <c r="B18" s="96" t="s">
        <v>506</v>
      </c>
      <c r="C18" s="97" t="s">
        <v>81</v>
      </c>
      <c r="D18" s="97" t="s">
        <v>490</v>
      </c>
      <c r="E18" s="98" t="s">
        <v>507</v>
      </c>
      <c r="F18" s="97">
        <v>288</v>
      </c>
      <c r="G18" s="97">
        <v>22</v>
      </c>
      <c r="H18" s="97">
        <v>1</v>
      </c>
      <c r="I18" s="97">
        <v>310</v>
      </c>
      <c r="J18" s="97">
        <v>2170</v>
      </c>
      <c r="K18" s="97">
        <v>2387</v>
      </c>
      <c r="L18" s="97">
        <v>2538.8999999999996</v>
      </c>
      <c r="M18" s="64"/>
    </row>
  </sheetData>
  <hyperlinks>
    <hyperlink ref="B7" display="http://item.taobao.com/item.htm?id=12596818066&amp;ref=http%3A%2F%2Fsearch8.taobao.com%2Fsearch%3Fq%3D%25D1%25F2%25C8%25DE%25B4%25F3%25D2%25C2%26unid%3D0%26mode%3D63%26pid%3Dmm_10011550_2325296_9002527%26p4p_str%3Dfirstpage_pushleft%253D0%2526lo1%253D72%2526l"/>
    <hyperlink ref="B17" r:id="rId1"/>
    <hyperlink ref="B18" r:id="rId2"/>
    <hyperlink ref="B16" r:id="rId3"/>
    <hyperlink ref="B15" r:id="rId4"/>
    <hyperlink ref="B14" r:id="rId5"/>
    <hyperlink ref="B13" r:id="rId6"/>
    <hyperlink ref="B11" r:id="rId7"/>
    <hyperlink ref="B10" display="http://item.taobao.com/item.htm?id=10275465637&amp;ref=http%3A%2F%2Fsearch8.taobao.com%2Fsearch%3Fq%3D%25C0%25F1%25B7%25FE%26sort%3Dprice-asc%26olu%3Dyes%26isprepay%3D1%26p4p_str%3Dfirstpage_pushleft%253D0%2526lo1%253D1197%2526lo2%253D1197%2526nt%253D1%26unid"/>
    <hyperlink ref="B9" r:id="rId8"/>
    <hyperlink ref="B8" r:id="rId9"/>
    <hyperlink ref="B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tabSelected="1" topLeftCell="A22" workbookViewId="0">
      <selection activeCell="A45" sqref="A45"/>
    </sheetView>
  </sheetViews>
  <sheetFormatPr defaultRowHeight="15"/>
  <cols>
    <col min="1" max="1" width="19.140625" style="13" customWidth="1"/>
    <col min="2" max="2" width="102.5703125" style="13" customWidth="1"/>
    <col min="3" max="3" width="5.7109375" style="13" customWidth="1"/>
    <col min="4" max="4" width="5.5703125" style="13" customWidth="1"/>
    <col min="5" max="16384" width="9.140625" style="13"/>
  </cols>
  <sheetData>
    <row r="1" spans="1:7">
      <c r="B1" s="39" t="s">
        <v>370</v>
      </c>
    </row>
    <row r="2" spans="1:7" ht="18.75">
      <c r="B2" s="42" t="s">
        <v>369</v>
      </c>
    </row>
    <row r="3" spans="1:7">
      <c r="A3" s="13" t="s">
        <v>70</v>
      </c>
      <c r="B3" s="13" t="s">
        <v>71</v>
      </c>
      <c r="C3" s="13" t="s">
        <v>83</v>
      </c>
      <c r="D3" s="13">
        <v>12</v>
      </c>
      <c r="E3" s="13">
        <v>180</v>
      </c>
      <c r="F3" s="13">
        <v>20</v>
      </c>
      <c r="G3" s="13">
        <f>(E3+F3)*7</f>
        <v>1400</v>
      </c>
    </row>
    <row r="4" spans="1:7">
      <c r="A4" s="13" t="s">
        <v>72</v>
      </c>
      <c r="B4" s="13" t="s">
        <v>73</v>
      </c>
      <c r="C4" s="13" t="s">
        <v>74</v>
      </c>
      <c r="E4" s="13">
        <v>90.3</v>
      </c>
      <c r="F4" s="13">
        <v>10</v>
      </c>
      <c r="G4" s="13">
        <f t="shared" ref="G4:G5" si="0">(E4+F4)*7</f>
        <v>702.1</v>
      </c>
    </row>
    <row r="5" spans="1:7">
      <c r="A5" s="13" t="s">
        <v>78</v>
      </c>
      <c r="B5" s="13" t="s">
        <v>79</v>
      </c>
      <c r="C5" s="13" t="s">
        <v>80</v>
      </c>
      <c r="D5" s="13">
        <v>12</v>
      </c>
      <c r="E5" s="13">
        <v>220</v>
      </c>
      <c r="F5" s="13">
        <v>20</v>
      </c>
      <c r="G5" s="13">
        <f t="shared" si="0"/>
        <v>1680</v>
      </c>
    </row>
    <row r="6" spans="1:7">
      <c r="A6" s="13" t="s">
        <v>140</v>
      </c>
      <c r="B6" s="37" t="s">
        <v>368</v>
      </c>
      <c r="C6" s="13" t="s">
        <v>153</v>
      </c>
    </row>
    <row r="7" spans="1:7">
      <c r="B7" s="37"/>
    </row>
    <row r="8" spans="1:7" ht="18.75">
      <c r="B8" s="42" t="s">
        <v>429</v>
      </c>
    </row>
    <row r="9" spans="1:7">
      <c r="A9" s="13" t="s">
        <v>81</v>
      </c>
      <c r="B9" s="2" t="s">
        <v>82</v>
      </c>
      <c r="C9" s="13" t="s">
        <v>89</v>
      </c>
      <c r="D9" s="13">
        <v>12</v>
      </c>
      <c r="E9" s="13">
        <v>190</v>
      </c>
      <c r="F9" s="13">
        <v>20</v>
      </c>
      <c r="G9" s="13">
        <f>(E9+F9)*7</f>
        <v>1470</v>
      </c>
    </row>
    <row r="10" spans="1:7">
      <c r="A10" s="13" t="s">
        <v>100</v>
      </c>
      <c r="B10" s="2" t="s">
        <v>99</v>
      </c>
      <c r="C10" s="13" t="s">
        <v>116</v>
      </c>
      <c r="D10" s="21" t="s">
        <v>93</v>
      </c>
      <c r="E10" s="13">
        <v>79</v>
      </c>
      <c r="F10" s="13">
        <v>21</v>
      </c>
      <c r="G10" s="13">
        <f>(E10+F10)*7</f>
        <v>700</v>
      </c>
    </row>
    <row r="11" spans="1:7">
      <c r="A11" s="13" t="s">
        <v>95</v>
      </c>
      <c r="B11" s="2" t="s">
        <v>94</v>
      </c>
      <c r="C11" s="13" t="s">
        <v>96</v>
      </c>
      <c r="E11" s="13">
        <v>258</v>
      </c>
      <c r="F11" s="13">
        <v>28</v>
      </c>
      <c r="G11" s="13">
        <f>(E11+F11)*7</f>
        <v>2002</v>
      </c>
    </row>
    <row r="12" spans="1:7">
      <c r="A12" s="13" t="s">
        <v>137</v>
      </c>
      <c r="B12" s="13" t="s">
        <v>139</v>
      </c>
      <c r="E12" s="13">
        <v>5.8</v>
      </c>
      <c r="F12" s="13">
        <v>40</v>
      </c>
      <c r="G12" s="13">
        <f>(E12+F12)*7</f>
        <v>320.59999999999997</v>
      </c>
    </row>
    <row r="13" spans="1:7">
      <c r="A13" s="13" t="s">
        <v>95</v>
      </c>
      <c r="B13" s="13" t="s">
        <v>141</v>
      </c>
      <c r="E13" s="13">
        <v>48</v>
      </c>
      <c r="F13" s="13">
        <v>12</v>
      </c>
      <c r="G13" s="13">
        <f>(E13+F13)*7</f>
        <v>420</v>
      </c>
    </row>
    <row r="14" spans="1:7">
      <c r="B14" s="36">
        <f>4700-900-1135+900+1135+1591</f>
        <v>6291</v>
      </c>
      <c r="C14" s="2" t="s">
        <v>154</v>
      </c>
    </row>
    <row r="15" spans="1:7">
      <c r="B15" s="18" t="s">
        <v>522</v>
      </c>
    </row>
    <row r="16" spans="1:7" ht="18.75">
      <c r="B16" s="42" t="s">
        <v>431</v>
      </c>
    </row>
    <row r="17" spans="1:7">
      <c r="A17" s="13" t="s">
        <v>251</v>
      </c>
      <c r="B17" s="2" t="s">
        <v>244</v>
      </c>
      <c r="E17" s="13">
        <v>6</v>
      </c>
      <c r="F17" s="13">
        <v>12</v>
      </c>
      <c r="G17" s="13">
        <f>(E17+F17)*7</f>
        <v>126</v>
      </c>
    </row>
    <row r="18" spans="1:7">
      <c r="A18" s="13" t="s">
        <v>249</v>
      </c>
      <c r="B18" s="2" t="s">
        <v>246</v>
      </c>
      <c r="E18" s="13">
        <v>21.78</v>
      </c>
      <c r="F18" s="13">
        <v>10</v>
      </c>
      <c r="G18" s="13">
        <f t="shared" ref="G18:G26" si="1">(E18+F18)*7</f>
        <v>222.46</v>
      </c>
    </row>
    <row r="19" spans="1:7" s="12" customFormat="1">
      <c r="A19" s="12" t="s">
        <v>162</v>
      </c>
      <c r="B19" s="40" t="s">
        <v>270</v>
      </c>
      <c r="E19" s="12">
        <v>59</v>
      </c>
      <c r="F19" s="12">
        <v>1</v>
      </c>
      <c r="G19" s="12">
        <f t="shared" si="1"/>
        <v>420</v>
      </c>
    </row>
    <row r="20" spans="1:7" s="12" customFormat="1">
      <c r="A20" s="12" t="s">
        <v>238</v>
      </c>
      <c r="B20" s="40" t="s">
        <v>187</v>
      </c>
      <c r="E20" s="12">
        <v>15</v>
      </c>
      <c r="F20" s="12">
        <v>22</v>
      </c>
      <c r="G20" s="12">
        <f t="shared" si="1"/>
        <v>259</v>
      </c>
    </row>
    <row r="21" spans="1:7">
      <c r="A21" s="13" t="s">
        <v>239</v>
      </c>
      <c r="B21" s="2" t="s">
        <v>179</v>
      </c>
      <c r="E21" s="13">
        <v>33</v>
      </c>
      <c r="F21" s="13">
        <v>1</v>
      </c>
      <c r="G21" s="13">
        <f t="shared" si="1"/>
        <v>238</v>
      </c>
    </row>
    <row r="22" spans="1:7">
      <c r="A22" s="13" t="s">
        <v>255</v>
      </c>
      <c r="B22" s="2" t="s">
        <v>252</v>
      </c>
      <c r="E22" s="13">
        <v>6.9</v>
      </c>
      <c r="F22" s="13">
        <v>14</v>
      </c>
      <c r="G22" s="13">
        <f t="shared" si="1"/>
        <v>146.29999999999998</v>
      </c>
    </row>
    <row r="23" spans="1:7">
      <c r="A23" s="13" t="s">
        <v>257</v>
      </c>
      <c r="B23" s="2" t="s">
        <v>235</v>
      </c>
      <c r="E23" s="13">
        <v>55</v>
      </c>
      <c r="F23" s="13">
        <v>30</v>
      </c>
      <c r="G23" s="13">
        <f t="shared" si="1"/>
        <v>595</v>
      </c>
    </row>
    <row r="24" spans="1:7">
      <c r="A24" s="13" t="s">
        <v>256</v>
      </c>
      <c r="B24" s="2" t="s">
        <v>236</v>
      </c>
      <c r="E24" s="13">
        <v>18</v>
      </c>
      <c r="F24" s="13">
        <v>25</v>
      </c>
      <c r="G24" s="13">
        <f t="shared" si="1"/>
        <v>301</v>
      </c>
    </row>
    <row r="25" spans="1:7">
      <c r="A25" s="13" t="s">
        <v>279</v>
      </c>
      <c r="B25" s="2" t="s">
        <v>278</v>
      </c>
      <c r="E25" s="13">
        <v>55</v>
      </c>
      <c r="F25" s="13">
        <v>20</v>
      </c>
      <c r="G25" s="13">
        <f t="shared" si="1"/>
        <v>525</v>
      </c>
    </row>
    <row r="26" spans="1:7">
      <c r="A26" s="13" t="s">
        <v>98</v>
      </c>
      <c r="B26" s="13" t="s">
        <v>280</v>
      </c>
      <c r="E26" s="13">
        <v>119.32</v>
      </c>
      <c r="F26" s="13">
        <v>22</v>
      </c>
      <c r="G26" s="13">
        <f t="shared" si="1"/>
        <v>989.24</v>
      </c>
    </row>
    <row r="27" spans="1:7">
      <c r="B27" s="60" t="s">
        <v>575</v>
      </c>
    </row>
    <row r="28" spans="1:7">
      <c r="B28" s="60"/>
    </row>
    <row r="29" spans="1:7">
      <c r="B29" s="41" t="s">
        <v>521</v>
      </c>
    </row>
    <row r="30" spans="1:7">
      <c r="A30" s="13" t="s">
        <v>325</v>
      </c>
      <c r="B30" s="2" t="s">
        <v>138</v>
      </c>
      <c r="E30" s="13">
        <v>3.3</v>
      </c>
      <c r="F30" s="13">
        <v>22</v>
      </c>
      <c r="G30" s="13">
        <f>(E30+F30)*7</f>
        <v>177.1</v>
      </c>
    </row>
    <row r="31" spans="1:7" s="12" customFormat="1">
      <c r="A31" s="12" t="s">
        <v>326</v>
      </c>
      <c r="B31" s="40" t="s">
        <v>310</v>
      </c>
      <c r="E31" s="12">
        <v>35</v>
      </c>
      <c r="F31" s="12">
        <v>20</v>
      </c>
      <c r="G31" s="12">
        <f>(E31+F31)*7</f>
        <v>385</v>
      </c>
    </row>
    <row r="32" spans="1:7" s="12" customFormat="1">
      <c r="A32" s="12" t="s">
        <v>321</v>
      </c>
      <c r="B32" s="40" t="s">
        <v>320</v>
      </c>
      <c r="E32" s="12">
        <v>14.7</v>
      </c>
      <c r="F32" s="12">
        <v>12</v>
      </c>
      <c r="G32" s="12">
        <f t="shared" ref="G32:G34" si="2">(E32+F32)*7</f>
        <v>186.9</v>
      </c>
    </row>
    <row r="33" spans="1:7" s="12" customFormat="1">
      <c r="A33" s="12" t="s">
        <v>317</v>
      </c>
      <c r="B33" s="40" t="s">
        <v>311</v>
      </c>
      <c r="E33" s="12">
        <v>6.9</v>
      </c>
      <c r="F33" s="12">
        <v>15</v>
      </c>
      <c r="G33" s="12">
        <f t="shared" si="2"/>
        <v>153.29999999999998</v>
      </c>
    </row>
    <row r="34" spans="1:7" s="12" customFormat="1">
      <c r="A34" s="12" t="s">
        <v>324</v>
      </c>
      <c r="B34" s="40" t="s">
        <v>316</v>
      </c>
      <c r="E34" s="12">
        <f>5.5*3</f>
        <v>16.5</v>
      </c>
      <c r="F34" s="12">
        <f>6*3</f>
        <v>18</v>
      </c>
      <c r="G34" s="12">
        <f t="shared" si="2"/>
        <v>241.5</v>
      </c>
    </row>
    <row r="35" spans="1:7" s="12" customFormat="1">
      <c r="A35" s="12" t="s">
        <v>237</v>
      </c>
      <c r="B35" s="40" t="s">
        <v>157</v>
      </c>
      <c r="E35" s="12">
        <v>99</v>
      </c>
      <c r="F35" s="12">
        <v>20</v>
      </c>
      <c r="G35" s="12">
        <f>(E35+F35)*7</f>
        <v>833</v>
      </c>
    </row>
    <row r="36" spans="1:7" s="12" customFormat="1">
      <c r="A36" s="12" t="s">
        <v>327</v>
      </c>
      <c r="B36" s="40" t="s">
        <v>309</v>
      </c>
      <c r="E36" s="12">
        <v>48</v>
      </c>
      <c r="F36" s="12">
        <v>25</v>
      </c>
      <c r="G36" s="12">
        <f>(E36+F36)*7</f>
        <v>511</v>
      </c>
    </row>
    <row r="37" spans="1:7">
      <c r="B37" s="62" t="s">
        <v>464</v>
      </c>
      <c r="G37" s="12"/>
    </row>
    <row r="38" spans="1:7" s="12" customFormat="1">
      <c r="B38" s="66"/>
    </row>
    <row r="39" spans="1:7" s="12" customFormat="1">
      <c r="B39" s="66" t="s">
        <v>449</v>
      </c>
    </row>
    <row r="40" spans="1:7" s="12" customFormat="1">
      <c r="A40" s="12" t="s">
        <v>430</v>
      </c>
      <c r="B40" s="2" t="s">
        <v>465</v>
      </c>
      <c r="E40" s="12">
        <v>38</v>
      </c>
      <c r="F40" s="12">
        <v>30</v>
      </c>
      <c r="G40" s="12">
        <f t="shared" ref="G40:G42" si="3">(E40+F40)*7</f>
        <v>476</v>
      </c>
    </row>
    <row r="41" spans="1:7" s="12" customFormat="1">
      <c r="A41" s="12" t="s">
        <v>473</v>
      </c>
      <c r="B41" s="2" t="s">
        <v>441</v>
      </c>
      <c r="E41" s="12">
        <v>288</v>
      </c>
      <c r="F41" s="12">
        <v>22</v>
      </c>
      <c r="G41" s="12">
        <f t="shared" si="3"/>
        <v>2170</v>
      </c>
    </row>
    <row r="42" spans="1:7" s="12" customFormat="1">
      <c r="B42" s="2" t="s">
        <v>524</v>
      </c>
      <c r="E42" s="12">
        <f>110*2</f>
        <v>220</v>
      </c>
      <c r="F42" s="12">
        <v>1</v>
      </c>
      <c r="G42" s="12">
        <f t="shared" si="3"/>
        <v>1547</v>
      </c>
    </row>
    <row r="43" spans="1:7" s="12" customFormat="1">
      <c r="B43" s="2"/>
    </row>
    <row r="44" spans="1:7" s="12" customFormat="1">
      <c r="A44" s="12" t="s">
        <v>569</v>
      </c>
      <c r="B44" s="2" t="s">
        <v>568</v>
      </c>
    </row>
    <row r="45" spans="1:7" s="12" customFormat="1">
      <c r="A45" s="12" t="s">
        <v>92</v>
      </c>
      <c r="B45" s="2" t="s">
        <v>576</v>
      </c>
    </row>
    <row r="46" spans="1:7" s="12" customFormat="1">
      <c r="B46" s="2"/>
    </row>
    <row r="47" spans="1:7" s="12" customFormat="1">
      <c r="A47" s="12" t="s">
        <v>95</v>
      </c>
      <c r="B47" s="2" t="s">
        <v>570</v>
      </c>
    </row>
    <row r="48" spans="1:7" s="12" customFormat="1">
      <c r="A48" s="12" t="s">
        <v>81</v>
      </c>
      <c r="B48" s="2" t="s">
        <v>523</v>
      </c>
    </row>
    <row r="49" spans="1:2" s="12" customFormat="1">
      <c r="A49" s="12" t="s">
        <v>459</v>
      </c>
      <c r="B49" s="2" t="s">
        <v>458</v>
      </c>
    </row>
    <row r="50" spans="1:2" s="12" customFormat="1">
      <c r="A50" s="12" t="s">
        <v>467</v>
      </c>
      <c r="B50" s="2" t="s">
        <v>466</v>
      </c>
    </row>
    <row r="51" spans="1:2" s="12" customFormat="1">
      <c r="A51" s="12" t="s">
        <v>520</v>
      </c>
      <c r="B51" s="12" t="s">
        <v>474</v>
      </c>
    </row>
    <row r="52" spans="1:2" s="12" customFormat="1">
      <c r="A52" s="12" t="s">
        <v>519</v>
      </c>
      <c r="B52" s="2" t="s">
        <v>518</v>
      </c>
    </row>
    <row r="53" spans="1:2" s="12" customFormat="1">
      <c r="A53" s="12" t="s">
        <v>517</v>
      </c>
      <c r="B53" s="2" t="s">
        <v>516</v>
      </c>
    </row>
    <row r="54" spans="1:2" s="12" customFormat="1">
      <c r="A54" s="12" t="s">
        <v>515</v>
      </c>
      <c r="B54" s="2" t="s">
        <v>514</v>
      </c>
    </row>
    <row r="55" spans="1:2" s="12" customFormat="1">
      <c r="A55" s="12" t="s">
        <v>513</v>
      </c>
      <c r="B55" s="2" t="s">
        <v>512</v>
      </c>
    </row>
    <row r="56" spans="1:2" s="12" customFormat="1">
      <c r="A56" s="12" t="s">
        <v>511</v>
      </c>
      <c r="B56" s="2" t="s">
        <v>510</v>
      </c>
    </row>
    <row r="57" spans="1:2" s="12" customFormat="1">
      <c r="A57" s="12" t="s">
        <v>509</v>
      </c>
      <c r="B57" s="2" t="s">
        <v>508</v>
      </c>
    </row>
    <row r="58" spans="1:2" s="12" customFormat="1">
      <c r="A58" s="12" t="s">
        <v>450</v>
      </c>
      <c r="B58" s="2" t="s">
        <v>407</v>
      </c>
    </row>
    <row r="59" spans="1:2" s="12" customFormat="1">
      <c r="A59" s="12" t="s">
        <v>457</v>
      </c>
      <c r="B59" s="2" t="s">
        <v>456</v>
      </c>
    </row>
    <row r="60" spans="1:2" s="63" customFormat="1">
      <c r="A60" s="63" t="s">
        <v>361</v>
      </c>
      <c r="B60" s="2" t="s">
        <v>408</v>
      </c>
    </row>
    <row r="61" spans="1:2" s="63" customFormat="1">
      <c r="A61" s="63" t="s">
        <v>214</v>
      </c>
      <c r="B61" s="2" t="s">
        <v>409</v>
      </c>
    </row>
    <row r="62" spans="1:2" s="63" customFormat="1">
      <c r="A62" s="63" t="s">
        <v>451</v>
      </c>
      <c r="B62" s="2" t="s">
        <v>410</v>
      </c>
    </row>
    <row r="63" spans="1:2" s="63" customFormat="1">
      <c r="A63" s="63" t="s">
        <v>452</v>
      </c>
      <c r="B63" s="2" t="s">
        <v>411</v>
      </c>
    </row>
    <row r="64" spans="1:2" s="63" customFormat="1">
      <c r="A64" s="63" t="s">
        <v>415</v>
      </c>
      <c r="B64" s="2" t="s">
        <v>414</v>
      </c>
    </row>
    <row r="65" spans="1:7" s="63" customFormat="1">
      <c r="A65" s="63" t="s">
        <v>417</v>
      </c>
      <c r="B65" s="2" t="s">
        <v>416</v>
      </c>
    </row>
    <row r="66" spans="1:7" s="63" customFormat="1">
      <c r="A66" s="63" t="s">
        <v>453</v>
      </c>
      <c r="B66" s="2" t="s">
        <v>418</v>
      </c>
    </row>
    <row r="67" spans="1:7" s="63" customFormat="1">
      <c r="A67" s="63" t="s">
        <v>420</v>
      </c>
      <c r="B67" s="2" t="s">
        <v>419</v>
      </c>
    </row>
    <row r="68" spans="1:7" s="63" customFormat="1">
      <c r="A68" s="63" t="s">
        <v>422</v>
      </c>
      <c r="B68" s="2" t="s">
        <v>421</v>
      </c>
    </row>
    <row r="69" spans="1:7" s="12" customFormat="1">
      <c r="A69" s="12" t="s">
        <v>424</v>
      </c>
      <c r="B69" s="40" t="s">
        <v>423</v>
      </c>
    </row>
    <row r="70" spans="1:7" s="12" customFormat="1">
      <c r="A70" s="63" t="s">
        <v>315</v>
      </c>
      <c r="B70" s="40" t="s">
        <v>472</v>
      </c>
    </row>
    <row r="71" spans="1:7" s="12" customFormat="1">
      <c r="B71" s="40"/>
    </row>
    <row r="72" spans="1:7" s="12" customFormat="1">
      <c r="B72" s="40"/>
    </row>
    <row r="73" spans="1:7" s="64" customFormat="1">
      <c r="A73" s="64" t="s">
        <v>413</v>
      </c>
      <c r="B73" s="65" t="s">
        <v>412</v>
      </c>
    </row>
    <row r="74" spans="1:7">
      <c r="A74" s="13" t="s">
        <v>319</v>
      </c>
      <c r="B74" s="2" t="s">
        <v>318</v>
      </c>
    </row>
    <row r="75" spans="1:7">
      <c r="A75" s="13" t="s">
        <v>371</v>
      </c>
      <c r="B75" s="2" t="s">
        <v>136</v>
      </c>
    </row>
    <row r="76" spans="1:7">
      <c r="A76" s="13" t="s">
        <v>315</v>
      </c>
      <c r="B76" s="2" t="s">
        <v>312</v>
      </c>
    </row>
    <row r="77" spans="1:7">
      <c r="B77" s="2" t="s">
        <v>313</v>
      </c>
    </row>
    <row r="78" spans="1:7">
      <c r="A78" s="13" t="s">
        <v>372</v>
      </c>
      <c r="B78" s="2" t="s">
        <v>314</v>
      </c>
    </row>
    <row r="80" spans="1:7" ht="17.25" customHeight="1">
      <c r="A80" s="13" t="s">
        <v>243</v>
      </c>
      <c r="B80" s="2" t="s">
        <v>223</v>
      </c>
      <c r="E80" s="38">
        <v>34.299999999999997</v>
      </c>
      <c r="F80" s="13">
        <v>22</v>
      </c>
      <c r="G80" s="13">
        <f>(E80+F80)*7</f>
        <v>394.09999999999997</v>
      </c>
    </row>
    <row r="81" spans="1:7">
      <c r="A81" s="13" t="s">
        <v>269</v>
      </c>
      <c r="B81" s="2" t="s">
        <v>268</v>
      </c>
    </row>
    <row r="82" spans="1:7">
      <c r="A82" s="13" t="s">
        <v>253</v>
      </c>
      <c r="B82" s="2" t="s">
        <v>254</v>
      </c>
      <c r="E82" s="13">
        <v>8.9</v>
      </c>
      <c r="F82" s="13">
        <v>14</v>
      </c>
      <c r="G82" s="13">
        <f>(E82+F82)*7</f>
        <v>160.29999999999998</v>
      </c>
    </row>
    <row r="83" spans="1:7">
      <c r="A83" s="13" t="s">
        <v>250</v>
      </c>
      <c r="B83" s="2" t="s">
        <v>247</v>
      </c>
      <c r="E83" s="13">
        <v>13.5</v>
      </c>
      <c r="F83" s="13">
        <v>10</v>
      </c>
      <c r="G83" s="13">
        <f>(E83+F83)*7</f>
        <v>164.5</v>
      </c>
    </row>
    <row r="84" spans="1:7">
      <c r="A84" s="13" t="s">
        <v>159</v>
      </c>
      <c r="B84" s="2" t="s">
        <v>158</v>
      </c>
      <c r="E84" s="13">
        <v>17.899999999999999</v>
      </c>
      <c r="F84" s="13">
        <v>10</v>
      </c>
      <c r="G84" s="13">
        <f t="shared" ref="G84" si="4">(E84+F84)*7</f>
        <v>195.29999999999998</v>
      </c>
    </row>
    <row r="85" spans="1:7">
      <c r="A85" s="13" t="s">
        <v>171</v>
      </c>
      <c r="B85" s="2" t="s">
        <v>172</v>
      </c>
    </row>
    <row r="86" spans="1:7">
      <c r="A86" s="13" t="s">
        <v>135</v>
      </c>
      <c r="B86" s="2" t="s">
        <v>104</v>
      </c>
    </row>
    <row r="87" spans="1:7">
      <c r="A87" s="13" t="s">
        <v>75</v>
      </c>
      <c r="B87" s="2" t="s">
        <v>76</v>
      </c>
      <c r="C87" s="13" t="s">
        <v>77</v>
      </c>
      <c r="E87" s="13">
        <v>23</v>
      </c>
      <c r="F87" s="13">
        <v>15</v>
      </c>
      <c r="G87" s="13">
        <f t="shared" ref="G87" si="5">(E87+F87)*7</f>
        <v>266</v>
      </c>
    </row>
    <row r="88" spans="1:7">
      <c r="A88" s="13" t="s">
        <v>115</v>
      </c>
      <c r="B88" s="2" t="s">
        <v>85</v>
      </c>
    </row>
    <row r="89" spans="1:7">
      <c r="A89" s="13" t="s">
        <v>88</v>
      </c>
      <c r="B89" s="13" t="s">
        <v>87</v>
      </c>
    </row>
    <row r="90" spans="1:7">
      <c r="A90" s="13" t="s">
        <v>98</v>
      </c>
      <c r="B90" s="2" t="s">
        <v>97</v>
      </c>
    </row>
    <row r="91" spans="1:7">
      <c r="A91" s="13" t="s">
        <v>134</v>
      </c>
      <c r="B91" s="2" t="s">
        <v>133</v>
      </c>
    </row>
    <row r="92" spans="1:7" s="5" customFormat="1">
      <c r="A92" s="13" t="s">
        <v>69</v>
      </c>
      <c r="B92" s="2" t="s">
        <v>68</v>
      </c>
    </row>
    <row r="93" spans="1:7">
      <c r="A93" s="13" t="s">
        <v>145</v>
      </c>
      <c r="B93" s="2" t="s">
        <v>144</v>
      </c>
    </row>
    <row r="94" spans="1:7">
      <c r="A94" s="13" t="s">
        <v>298</v>
      </c>
      <c r="B94" s="2" t="s">
        <v>245</v>
      </c>
      <c r="C94" s="13">
        <f>5047.58 - 4999.53</f>
        <v>48.050000000000182</v>
      </c>
    </row>
    <row r="95" spans="1:7">
      <c r="A95" s="13" t="s">
        <v>299</v>
      </c>
      <c r="B95" s="2" t="s">
        <v>248</v>
      </c>
    </row>
    <row r="96" spans="1:7">
      <c r="A96" s="13" t="s">
        <v>323</v>
      </c>
      <c r="B96" s="13" t="s">
        <v>322</v>
      </c>
    </row>
    <row r="98" spans="1:2">
      <c r="A98" s="13" t="s">
        <v>359</v>
      </c>
      <c r="B98" s="2" t="s">
        <v>358</v>
      </c>
    </row>
    <row r="99" spans="1:2">
      <c r="A99" s="13" t="s">
        <v>361</v>
      </c>
      <c r="B99" s="2" t="s">
        <v>360</v>
      </c>
    </row>
    <row r="100" spans="1:2">
      <c r="B100" s="2" t="s">
        <v>362</v>
      </c>
    </row>
    <row r="101" spans="1:2">
      <c r="B101" s="2" t="s">
        <v>363</v>
      </c>
    </row>
    <row r="102" spans="1:2">
      <c r="A102" s="13" t="s">
        <v>365</v>
      </c>
      <c r="B102" s="2" t="s">
        <v>364</v>
      </c>
    </row>
    <row r="103" spans="1:2">
      <c r="A103" s="13" t="s">
        <v>367</v>
      </c>
      <c r="B103" s="2" t="s">
        <v>366</v>
      </c>
    </row>
    <row r="104" spans="1:2">
      <c r="B104" s="2"/>
    </row>
  </sheetData>
  <hyperlinks>
    <hyperlink ref="B11" r:id="rId1"/>
    <hyperlink ref="B10" r:id="rId2"/>
    <hyperlink ref="B86" r:id="rId3"/>
    <hyperlink ref="B93" r:id="rId4"/>
    <hyperlink ref="B85" r:id="rId5"/>
    <hyperlink ref="B91" r:id="rId6"/>
    <hyperlink ref="B90" r:id="rId7" location="anchor"/>
    <hyperlink ref="B83" r:id="rId8" display="http://item.taobao.com/item.htm?id=10596855043&amp;ref=http%3A%2F%2Fsearch8.taobao.com%2Fsearch%3Fq%3D%25C2%25C3%25D0%25D0%25B4%25FC%26commend%3Dall%26ssid%3Ds5-e%26pid%3Dmm_14507416_2297358_8935934&amp;ali_trackid=2:mm_14507416_2297358_8935934,0:1331062695_3z1_189016710"/>
    <hyperlink ref="B84" r:id="rId9"/>
    <hyperlink ref="B82" r:id="rId10"/>
    <hyperlink ref="B30" r:id="rId11"/>
    <hyperlink ref="B81" r:id="rId12"/>
    <hyperlink ref="B22" r:id="rId13"/>
    <hyperlink ref="B18" r:id="rId14" display="http://item.taobao.com/item.htm?id=8636995913&amp;ref=http%3A%2F%2Fsearch8.taobao.com%2Fsearch%3Fq%3D%25C2%25C3%25D0%25D0%25B4%25FC%26commend%3Dall%26ssid%3Ds5-e%26pid%3Dmm_14507416_2297358_8935934%26p4p_str%3Dfp_midtop%253D10%2526firstpage_pushleft%253D0%2526lo1%253D0%2526lo2%253D0%2526nt%253D1%26s%3D40&amp;ali_trackid=2:mm_14507416_2297358_8935934,0:1331062745_3k1_479183743"/>
    <hyperlink ref="B17" r:id="rId15"/>
    <hyperlink ref="B24" display="http://detail.tmall.com/item.htm?id=9836179189&amp;ref=http%3A%2F%2Fsearch8.taobao.com%2Fsearch%3Fq%3D%25C4%25D0%25CA%25BF%25D0%25DD%25CF%25D0%25BF%25E3%26pid%3Dmm_14507416_2297358_8935934%26unid%3D%26mode%3D63%26refpos%3D&amp;ali_trackid=2:mm_14507416_2297358_89"/>
    <hyperlink ref="B23" r:id="rId16"/>
    <hyperlink ref="B80" display="http://item.taobao.com/item.htm?id=12965658119&amp;ref=http%3A%2F%2Fsearch8.taobao.com%2Fsearch%3Fq%3D%25C5%25AE%25D7%25B0%25BF%25E3%25D7%25D3%26unid%3D0%26mode%3D63%26pid%3Dmm_10011550_2325296_9002527%26p4p_str%3Dlo1%253D24%2526lo2%253D24%2526nt%253D1%26s%3D"/>
    <hyperlink ref="B21" r:id="rId17" display="http://item.taobao.com/item.htm?id=7896960922&amp;ref=http%3A%2F%2Fsearch8.taobao.com%2Fsearch%3Fq%3D%25C3%25B1%26commend%3Dall%26ssid%3Ds5-e%26pid%3Dmm_14507416_2297358_8935934%26p4p_str%3Dfp_midtop%253D10%2526firstpage_pushleft%253D0%2526lo1%253D75%2526lo2%253D75%2526nt%253D1%26s%3D240&amp;ali_trackid=2:mm_14507416_2297358_8935934,0:1330699609_3z3_1124428931"/>
    <hyperlink ref="B20" r:id="rId18" display="http://item.taobao.com/item.htm?id=3914181352&amp;ref=http%3A%2F%2Fsearch8.taobao.com%2Fsearch%3Fq%3D%25C3%25B1%26commend%3Dall%26ssid%3Ds5-e%26pid%3Dmm_14507416_2297358_8935934%26p4p_str%3Dfp_midtop%253D10%2526firstpage_pushleft%253D0%2526lo1%253D180%2526lo2%253D180%2526nt%253D1%26s%3D520&amp;ali_trackid=2:mm_14507416_2297358_8935934,0:1330700005_3z8_1952881830"/>
    <hyperlink ref="B19" r:id="rId19" display="http://detail.tmall.com/item.htm?id=12653930783&amp;ref=http%3A%2F%2Fsearch8.taobao.com%2Fsearch%3Fq%3D%25C6%25A4%25B4%25F8%26unid%3D0%26mode%3D63%26pid%3Dmm_10011550_2325296_9002527%26p4p_str%3Dlo1%253D0%2526lo2%253D0%2526nt%253D1%26s%3D40&amp;ali_trackid=2:mm_10011550_2325296_9002527,0:1331407446_3z1_2134380230"/>
    <hyperlink ref="B35" r:id="rId20"/>
    <hyperlink ref="B25" r:id="rId21"/>
    <hyperlink ref="B94" r:id="rId22" location="J_FilterTabBar" display="http://search8.taobao.com/search?q=%C2%C3%D0%D0%B4%FC&amp;commend=all&amp;ssid=s5-e&amp;pid=mm_14507416_2297358_8935934&amp;p4p_str=fp_midtop%3D10%26firstpage_pushleft%3D0%26lo1%3D0%26lo2%3D0%26nt%3D1&amp;s=40 - J_FilterTabBar"/>
    <hyperlink ref="B95" r:id="rId23"/>
    <hyperlink ref="B36" r:id="rId24"/>
    <hyperlink ref="B31" r:id="rId25"/>
    <hyperlink ref="B33" r:id="rId26"/>
    <hyperlink ref="B76" r:id="rId27"/>
    <hyperlink ref="B77" r:id="rId28"/>
    <hyperlink ref="B78" r:id="rId29" location="anchor" display="http://yifancoyenoe.taobao.com/search.htm?search=y&amp;viewType=grid&amp;orderType=_hotsell&amp;pageNum=6 - anchor"/>
    <hyperlink ref="B34" r:id="rId30"/>
    <hyperlink ref="B74" r:id="rId31"/>
    <hyperlink ref="B32" r:id="rId32" display="http://item.taobao.com/item.htm?id=12482288393&amp;ref=http%3A%2F%2Fsearch8.taobao.com%2Fsearch%3Fq%3D%25BD%25F4%25C9%25ED%25BF%25E3%26pid%3Dmm_14507416_2297358_8935934%26unid%3D0%26mode%3D63%26initiative_id%3Dstaobaoz_20120324&amp;ali_trackid=2:mm_14507416_2297358_8935934,0:1332535071_4z1_1938161602"/>
    <hyperlink ref="B98" r:id="rId33"/>
    <hyperlink ref="B99" r:id="rId34"/>
    <hyperlink ref="B100" r:id="rId35"/>
    <hyperlink ref="B101" r:id="rId36"/>
    <hyperlink ref="B102" r:id="rId37" location="J_FilterTabBar" display="http://search8.taobao.com/search?q=%B3%C4%C9%C0&amp;commend=all&amp;ssid=s5-e&amp;pid=mm_14507416_2297358_8935934&amp;p4p_str=fp_midtop%3D10%26firstpage_pushleft%3D0%26lo1%3D0%26lo2%3D0%26nt%3D1&amp;s=40 - J_FilterTabBar"/>
    <hyperlink ref="B103" r:id="rId38" location="J_FilterTabBar" display="http://search8.taobao.com/search?q=%B2%BC%D0%D8%D5%EB&amp;initiative_id=staobaoz_20120329&amp;unid=0&amp;mode=63&amp;pid=mm_14507416_2297358_8935934&amp;p4p_str=fp_midtop%3D10%26firstpage_pushleft%3D0%26lo1%3D75%26lo2%3D75%26nt%3D1&amp;s=240 - J_FilterTabBar"/>
    <hyperlink ref="B75" r:id="rId39" location="J_FilterTabBar" display="http://search.taobao.com/search?q=%C6%A4%B8%EF%CA%D6%C1%B4&amp;source=store&amp;ssid=s5-e&amp;bcoffset=1&amp;s=80 - J_FilterTabBar"/>
    <hyperlink ref="B9" r:id="rId40"/>
    <hyperlink ref="B60" r:id="rId41" display="http://item.taobao.com/item.htm?id=3720292841&amp;ref=http%3A%2F%2Fsearch8.taobao.com%2Fsearch%3Fq%3D%25B3%25C4%25C9%25C0%26commend%3Dall%26ssid%3Ds5-e%26pid%3Dmm_14507416_2297358_8935934%26p4p_str%3Dfp_midtop%253D10%2526firstpage_pushleft%253D0%2526lo1%253D0%2526lo2%253D0%2526nt%253D1%26s%3D40&amp;ali_trackid=2:mm_14507416_2297358_8935934,0:1333040361_4z2_88879597"/>
    <hyperlink ref="B61" r:id="rId42"/>
    <hyperlink ref="B62" r:id="rId43"/>
    <hyperlink ref="B63" r:id="rId44"/>
    <hyperlink ref="B73" r:id="rId45"/>
    <hyperlink ref="B64" r:id="rId46" display="http://item.taobao.com/item.htm?id=14472040827&amp;ref=http%3A%2F%2Fsearch8.taobao.com%2Fsearch%3Fq%3D%25B6%25FA%25BB%25B7%26initiative_id%3Dstaobaoz_20120330%26unid%3D0%26mode%3D63%26pid%3Dmm_14507416_2297358_8935934%26p4p_str%3Dfp_midtop%253D10%2526firstpage_pushleft%253D0%2526lo1%253D30%2526lo2%253D30%2526nt%253D1%26s%3D120&amp;ali_trackid=2:mm_14507416_2297358_8935934,0:1333052529_3k1_504935299"/>
    <hyperlink ref="B69" r:id="rId47" location="anchor" display="http://rjfashion.taobao.com/search.htm?search=y&amp;viewType=grid&amp;orderType=_hotsell&amp;pageNum=2 - anchor"/>
    <hyperlink ref="B58" r:id="rId48"/>
    <hyperlink ref="B59" r:id="rId49"/>
    <hyperlink ref="B49" r:id="rId50"/>
    <hyperlink ref="B40" r:id="rId51"/>
    <hyperlink ref="B50" r:id="rId52"/>
    <hyperlink ref="B41" r:id="rId53"/>
    <hyperlink ref="B53" r:id="rId54"/>
    <hyperlink ref="B52" r:id="rId55"/>
    <hyperlink ref="C14" r:id="rId56"/>
    <hyperlink ref="B42" r:id="rId57"/>
    <hyperlink ref="B88" r:id="rId58"/>
    <hyperlink ref="B87" r:id="rId59"/>
    <hyperlink ref="B47" r:id="rId60"/>
  </hyperlinks>
  <pageMargins left="0.7" right="0.7" top="0.75" bottom="0.75" header="0.3" footer="0.3"/>
  <pageSetup paperSize="9" orientation="portrait" r:id="rId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6" sqref="A16:XFD22"/>
    </sheetView>
  </sheetViews>
  <sheetFormatPr defaultRowHeight="15"/>
  <cols>
    <col min="1" max="1" width="16.7109375" bestFit="1" customWidth="1"/>
    <col min="2" max="2" width="42.5703125" bestFit="1" customWidth="1"/>
    <col min="7" max="7" width="11" bestFit="1" customWidth="1"/>
  </cols>
  <sheetData>
    <row r="1" spans="1:6" s="13" customFormat="1">
      <c r="A1" s="13" t="s">
        <v>290</v>
      </c>
      <c r="B1" s="13" t="s">
        <v>288</v>
      </c>
    </row>
    <row r="2" spans="1:6" s="13" customFormat="1">
      <c r="A2" s="13" t="s">
        <v>291</v>
      </c>
      <c r="B2" s="2" t="s">
        <v>289</v>
      </c>
    </row>
    <row r="3" spans="1:6" s="13" customFormat="1">
      <c r="A3" s="13" t="s">
        <v>293</v>
      </c>
      <c r="B3" s="2" t="s">
        <v>292</v>
      </c>
      <c r="F3" s="14"/>
    </row>
    <row r="4" spans="1:6" s="13" customFormat="1">
      <c r="A4" s="13" t="s">
        <v>295</v>
      </c>
      <c r="B4" s="2" t="s">
        <v>294</v>
      </c>
    </row>
    <row r="5" spans="1:6" s="13" customFormat="1">
      <c r="A5" s="13" t="s">
        <v>297</v>
      </c>
      <c r="B5" s="13" t="s">
        <v>296</v>
      </c>
    </row>
    <row r="6" spans="1:6" s="13" customFormat="1"/>
    <row r="7" spans="1:6" s="13" customFormat="1">
      <c r="B7" s="2"/>
    </row>
    <row r="8" spans="1:6" s="13" customFormat="1">
      <c r="B8" s="2"/>
    </row>
    <row r="9" spans="1:6" s="13" customFormat="1"/>
    <row r="10" spans="1:6" s="13" customFormat="1">
      <c r="B10" s="2"/>
    </row>
    <row r="11" spans="1:6" s="13" customFormat="1"/>
    <row r="13" spans="1:6">
      <c r="A13" s="15"/>
    </row>
  </sheetData>
  <hyperlinks>
    <hyperlink ref="B7" r:id="rId1" display="http://www.s3.ru/ru/catalogue/35396/431326"/>
    <hyperlink ref="B10" r:id="rId2" display="http://www.s3.ru/ru/catalogue/35396/31840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B15" sqref="B15"/>
    </sheetView>
  </sheetViews>
  <sheetFormatPr defaultRowHeight="15"/>
  <cols>
    <col min="1" max="16384" width="9.140625" style="13"/>
  </cols>
  <sheetData>
    <row r="1" spans="1:7">
      <c r="A1" s="2" t="s">
        <v>101</v>
      </c>
    </row>
    <row r="2" spans="1:7">
      <c r="A2" s="2" t="s">
        <v>102</v>
      </c>
      <c r="G2" s="13" t="s">
        <v>103</v>
      </c>
    </row>
    <row r="3" spans="1:7">
      <c r="A3" s="2" t="s">
        <v>104</v>
      </c>
      <c r="G3" s="13" t="s">
        <v>105</v>
      </c>
    </row>
    <row r="4" spans="1:7">
      <c r="A4" s="2" t="s">
        <v>106</v>
      </c>
      <c r="G4" s="13" t="s">
        <v>107</v>
      </c>
    </row>
    <row r="5" spans="1:7">
      <c r="A5" s="2" t="s">
        <v>108</v>
      </c>
    </row>
    <row r="6" spans="1:7">
      <c r="A6" s="2" t="s">
        <v>109</v>
      </c>
    </row>
    <row r="7" spans="1:7">
      <c r="A7" s="2" t="s">
        <v>110</v>
      </c>
    </row>
    <row r="8" spans="1:7">
      <c r="A8" s="2" t="s">
        <v>111</v>
      </c>
    </row>
    <row r="9" spans="1:7">
      <c r="A9" s="2" t="s">
        <v>112</v>
      </c>
    </row>
    <row r="10" spans="1:7">
      <c r="A10" s="2" t="s">
        <v>113</v>
      </c>
    </row>
    <row r="11" spans="1:7">
      <c r="A11" s="2" t="s">
        <v>114</v>
      </c>
    </row>
    <row r="12" spans="1:7">
      <c r="A12" s="13" t="s">
        <v>92</v>
      </c>
      <c r="B12" s="2" t="s">
        <v>90</v>
      </c>
    </row>
    <row r="13" spans="1:7">
      <c r="A13" s="13" t="s">
        <v>92</v>
      </c>
      <c r="B13" s="2" t="s">
        <v>91</v>
      </c>
    </row>
    <row r="14" spans="1:7">
      <c r="B14" s="2" t="s">
        <v>573</v>
      </c>
    </row>
    <row r="15" spans="1:7">
      <c r="B15" s="2" t="s">
        <v>574</v>
      </c>
    </row>
  </sheetData>
  <hyperlinks>
    <hyperlink ref="A1" r:id="rId1"/>
    <hyperlink ref="A2" r:id="rId2"/>
    <hyperlink ref="A3" r:id="rId3"/>
    <hyperlink ref="A4" r:id="rId4"/>
    <hyperlink ref="A5" r:id="rId5"/>
    <hyperlink ref="A6" r:id="rId6"/>
    <hyperlink ref="A7" r:id="rId7"/>
    <hyperlink ref="A8" r:id="rId8"/>
    <hyperlink ref="A9" r:id="rId9"/>
    <hyperlink ref="A10" r:id="rId10"/>
    <hyperlink ref="A11" r:id="rId11"/>
    <hyperlink ref="B12" r:id="rId12"/>
    <hyperlink ref="B13" r:id="rId13"/>
    <hyperlink ref="B14" r:id="rId14"/>
    <hyperlink ref="B15" r:id="rId1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topLeftCell="A13" workbookViewId="0">
      <selection activeCell="C33" sqref="C33"/>
    </sheetView>
  </sheetViews>
  <sheetFormatPr defaultRowHeight="15"/>
  <cols>
    <col min="1" max="1" width="10.140625" style="13" bestFit="1" customWidth="1"/>
    <col min="2" max="2" width="12" style="13" customWidth="1"/>
    <col min="3" max="3" width="23.42578125" style="13" customWidth="1"/>
    <col min="4" max="4" width="42.7109375" style="13" bestFit="1" customWidth="1"/>
    <col min="5" max="16384" width="9.140625" style="13"/>
  </cols>
  <sheetData>
    <row r="1" spans="1:12" ht="16.5" thickBot="1">
      <c r="A1" s="22" t="s">
        <v>117</v>
      </c>
      <c r="B1" s="22" t="s">
        <v>118</v>
      </c>
      <c r="C1" s="22" t="s">
        <v>119</v>
      </c>
      <c r="D1" s="22" t="s">
        <v>120</v>
      </c>
      <c r="E1" s="22" t="s">
        <v>121</v>
      </c>
      <c r="F1" s="22" t="s">
        <v>122</v>
      </c>
      <c r="G1" s="22" t="s">
        <v>123</v>
      </c>
      <c r="H1" s="22" t="s">
        <v>124</v>
      </c>
      <c r="I1" s="23" t="s">
        <v>125</v>
      </c>
      <c r="J1" s="24" t="s">
        <v>126</v>
      </c>
      <c r="K1" s="24" t="s">
        <v>127</v>
      </c>
    </row>
    <row r="2" spans="1:12">
      <c r="A2" s="26"/>
      <c r="B2" s="27" t="s">
        <v>129</v>
      </c>
      <c r="C2" s="27" t="s">
        <v>130</v>
      </c>
      <c r="D2" s="27" t="s">
        <v>131</v>
      </c>
      <c r="E2" s="29" t="s">
        <v>132</v>
      </c>
      <c r="F2" s="27">
        <v>1</v>
      </c>
      <c r="G2" s="27">
        <v>96.52</v>
      </c>
      <c r="H2" s="27">
        <f t="shared" ref="H2" si="0">G2*F2</f>
        <v>96.52</v>
      </c>
      <c r="I2" s="28">
        <f t="shared" ref="I2" si="1">H2*1.16</f>
        <v>111.96319999999999</v>
      </c>
      <c r="J2" s="25"/>
    </row>
    <row r="3" spans="1:12" ht="15.75" thickBot="1">
      <c r="A3" s="30"/>
      <c r="B3" s="31"/>
      <c r="C3" s="31"/>
      <c r="D3" s="32"/>
      <c r="E3" s="33"/>
      <c r="F3" s="31"/>
      <c r="G3" s="31"/>
      <c r="H3" s="31"/>
      <c r="I3" s="34"/>
      <c r="J3" s="35"/>
    </row>
    <row r="5" spans="1:12">
      <c r="A5" s="13" t="s">
        <v>328</v>
      </c>
      <c r="B5" s="13" t="s">
        <v>329</v>
      </c>
      <c r="G5" s="13">
        <f>18.6*4</f>
        <v>74.400000000000006</v>
      </c>
      <c r="H5" s="14">
        <v>0.11</v>
      </c>
      <c r="I5" s="11">
        <f t="shared" ref="I5:I6" si="2">(G5*H5)+G5</f>
        <v>82.584000000000003</v>
      </c>
    </row>
    <row r="6" spans="1:12">
      <c r="B6" s="13" t="s">
        <v>330</v>
      </c>
      <c r="G6" s="13">
        <f>29.93/36*10</f>
        <v>8.3138888888888882</v>
      </c>
      <c r="H6" s="14">
        <v>0.11</v>
      </c>
      <c r="I6" s="11">
        <f t="shared" si="2"/>
        <v>9.228416666666666</v>
      </c>
    </row>
    <row r="7" spans="1:12">
      <c r="B7" s="13" t="s">
        <v>406</v>
      </c>
      <c r="I7" s="11">
        <f>SUM(I5:I6)</f>
        <v>91.812416666666664</v>
      </c>
    </row>
    <row r="8" spans="1:12">
      <c r="B8" s="61" t="s">
        <v>405</v>
      </c>
    </row>
    <row r="12" spans="1:12" ht="15.75" thickBot="1"/>
    <row r="13" spans="1:12" ht="15.75">
      <c r="A13" s="56" t="s">
        <v>331</v>
      </c>
      <c r="B13" s="50" t="s">
        <v>332</v>
      </c>
      <c r="C13" s="50" t="s">
        <v>333</v>
      </c>
      <c r="D13" s="50" t="s">
        <v>334</v>
      </c>
      <c r="E13" s="50" t="s">
        <v>335</v>
      </c>
      <c r="F13" s="50" t="s">
        <v>336</v>
      </c>
      <c r="G13" s="51" t="s">
        <v>337</v>
      </c>
      <c r="J13" s="13">
        <f>399+403+180+189+100+27+27+20+24+670+230+250+280</f>
        <v>2799</v>
      </c>
      <c r="K13" s="14">
        <v>0.17</v>
      </c>
      <c r="L13" s="13">
        <f>(J13*K13)+J13</f>
        <v>3274.83</v>
      </c>
    </row>
    <row r="14" spans="1:12">
      <c r="A14" s="52" t="s">
        <v>338</v>
      </c>
      <c r="B14" s="53" t="s">
        <v>130</v>
      </c>
      <c r="C14" s="46" t="s">
        <v>339</v>
      </c>
      <c r="D14" s="43" t="s">
        <v>340</v>
      </c>
      <c r="E14" s="44"/>
      <c r="F14" s="45">
        <v>1</v>
      </c>
      <c r="G14" s="57">
        <v>115.3916</v>
      </c>
      <c r="J14" s="13">
        <f>99+180+45+109+204</f>
        <v>637</v>
      </c>
      <c r="K14" s="14">
        <v>0.12</v>
      </c>
      <c r="L14" s="13">
        <f>(J14*K14)+J14</f>
        <v>713.44</v>
      </c>
    </row>
    <row r="15" spans="1:12">
      <c r="A15" s="52" t="s">
        <v>338</v>
      </c>
      <c r="B15" s="47" t="s">
        <v>341</v>
      </c>
      <c r="C15" s="47" t="s">
        <v>342</v>
      </c>
      <c r="D15" s="47" t="s">
        <v>343</v>
      </c>
      <c r="E15" s="48"/>
      <c r="F15" s="45">
        <v>1</v>
      </c>
      <c r="G15" s="57">
        <v>37.916200000000003</v>
      </c>
    </row>
    <row r="16" spans="1:12">
      <c r="A16" s="52" t="s">
        <v>338</v>
      </c>
      <c r="B16" s="47" t="s">
        <v>344</v>
      </c>
      <c r="C16" s="47" t="s">
        <v>345</v>
      </c>
      <c r="D16" s="47" t="s">
        <v>346</v>
      </c>
      <c r="E16" s="48"/>
      <c r="F16" s="45">
        <v>1</v>
      </c>
      <c r="G16" s="57">
        <v>85.499600000000001</v>
      </c>
    </row>
    <row r="17" spans="1:7">
      <c r="A17" s="52" t="s">
        <v>338</v>
      </c>
      <c r="B17" s="47" t="s">
        <v>344</v>
      </c>
      <c r="C17" s="47" t="s">
        <v>347</v>
      </c>
      <c r="D17" s="47" t="s">
        <v>348</v>
      </c>
      <c r="E17" s="48"/>
      <c r="F17" s="45">
        <v>1</v>
      </c>
      <c r="G17" s="49">
        <v>669.12</v>
      </c>
    </row>
    <row r="18" spans="1:7">
      <c r="A18" s="52" t="s">
        <v>349</v>
      </c>
      <c r="B18" s="47" t="s">
        <v>350</v>
      </c>
      <c r="C18" s="47" t="s">
        <v>351</v>
      </c>
      <c r="D18" s="47" t="s">
        <v>352</v>
      </c>
      <c r="E18" s="48"/>
      <c r="F18" s="45">
        <v>1</v>
      </c>
      <c r="G18" s="55">
        <v>15.359400000000001</v>
      </c>
    </row>
    <row r="19" spans="1:7">
      <c r="A19" s="52" t="s">
        <v>349</v>
      </c>
      <c r="B19" s="47" t="s">
        <v>350</v>
      </c>
      <c r="C19" s="47" t="s">
        <v>128</v>
      </c>
      <c r="D19" s="47" t="s">
        <v>352</v>
      </c>
      <c r="E19" s="48"/>
      <c r="F19" s="45">
        <v>1</v>
      </c>
      <c r="G19" s="55">
        <v>8.798</v>
      </c>
    </row>
    <row r="20" spans="1:7">
      <c r="A20" s="54" t="s">
        <v>353</v>
      </c>
      <c r="B20" s="47" t="s">
        <v>354</v>
      </c>
      <c r="C20" s="47" t="s">
        <v>355</v>
      </c>
      <c r="D20" s="47" t="s">
        <v>356</v>
      </c>
      <c r="E20" s="48"/>
      <c r="F20" s="45">
        <v>1</v>
      </c>
      <c r="G20" s="49">
        <v>348</v>
      </c>
    </row>
    <row r="23" spans="1:7" ht="15.75" thickBot="1"/>
    <row r="24" spans="1:7" ht="15.75">
      <c r="A24" s="70" t="s">
        <v>331</v>
      </c>
      <c r="B24" s="71" t="s">
        <v>332</v>
      </c>
      <c r="C24" s="71" t="s">
        <v>333</v>
      </c>
      <c r="D24" s="71" t="s">
        <v>334</v>
      </c>
      <c r="E24" s="71" t="s">
        <v>335</v>
      </c>
      <c r="F24" s="71" t="s">
        <v>336</v>
      </c>
      <c r="G24" s="75" t="s">
        <v>337</v>
      </c>
    </row>
    <row r="25" spans="1:7">
      <c r="A25" s="52" t="s">
        <v>338</v>
      </c>
      <c r="B25" s="72" t="s">
        <v>130</v>
      </c>
      <c r="C25" s="73" t="s">
        <v>339</v>
      </c>
      <c r="D25" s="76" t="s">
        <v>340</v>
      </c>
      <c r="E25" s="77"/>
      <c r="F25" s="78">
        <v>1</v>
      </c>
      <c r="G25" s="57">
        <v>115.3916</v>
      </c>
    </row>
    <row r="26" spans="1:7">
      <c r="A26" s="52" t="s">
        <v>338</v>
      </c>
      <c r="B26" s="74" t="s">
        <v>341</v>
      </c>
      <c r="C26" s="74" t="s">
        <v>342</v>
      </c>
      <c r="D26" s="74" t="s">
        <v>343</v>
      </c>
      <c r="E26" s="79"/>
      <c r="F26" s="78">
        <v>1</v>
      </c>
      <c r="G26" s="57">
        <v>37.916200000000003</v>
      </c>
    </row>
    <row r="27" spans="1:7">
      <c r="A27" s="52" t="s">
        <v>338</v>
      </c>
      <c r="B27" s="74" t="s">
        <v>344</v>
      </c>
      <c r="C27" s="74" t="s">
        <v>345</v>
      </c>
      <c r="D27" s="74" t="s">
        <v>346</v>
      </c>
      <c r="E27" s="79"/>
      <c r="F27" s="78">
        <v>1</v>
      </c>
      <c r="G27" s="57">
        <v>85.499600000000001</v>
      </c>
    </row>
    <row r="28" spans="1:7">
      <c r="A28" s="52" t="s">
        <v>338</v>
      </c>
      <c r="B28" s="74" t="s">
        <v>344</v>
      </c>
      <c r="C28" s="74" t="s">
        <v>347</v>
      </c>
      <c r="D28" s="74" t="s">
        <v>348</v>
      </c>
      <c r="E28" s="79"/>
      <c r="F28" s="78">
        <v>1</v>
      </c>
      <c r="G28" s="80">
        <v>669.12</v>
      </c>
    </row>
    <row r="29" spans="1:7">
      <c r="A29" s="52" t="s">
        <v>349</v>
      </c>
      <c r="B29" s="74" t="s">
        <v>350</v>
      </c>
      <c r="C29" s="74" t="s">
        <v>351</v>
      </c>
      <c r="D29" s="74" t="s">
        <v>352</v>
      </c>
      <c r="E29" s="79"/>
      <c r="F29" s="78">
        <v>1</v>
      </c>
      <c r="G29" s="55">
        <v>15.359400000000001</v>
      </c>
    </row>
    <row r="30" spans="1:7">
      <c r="A30" s="52" t="s">
        <v>349</v>
      </c>
      <c r="B30" s="74" t="s">
        <v>350</v>
      </c>
      <c r="C30" s="74" t="s">
        <v>128</v>
      </c>
      <c r="D30" s="74" t="s">
        <v>352</v>
      </c>
      <c r="E30" s="79"/>
      <c r="F30" s="78">
        <v>1</v>
      </c>
      <c r="G30" s="55">
        <v>8.798</v>
      </c>
    </row>
    <row r="31" spans="1:7">
      <c r="A31" s="54" t="s">
        <v>353</v>
      </c>
      <c r="B31" s="74" t="s">
        <v>354</v>
      </c>
      <c r="C31" s="74" t="s">
        <v>355</v>
      </c>
      <c r="D31" s="74" t="s">
        <v>356</v>
      </c>
      <c r="E31" s="79"/>
      <c r="F31" s="78">
        <v>1</v>
      </c>
      <c r="G31" s="80">
        <v>348</v>
      </c>
    </row>
    <row r="32" spans="1:7">
      <c r="A32" s="25"/>
      <c r="B32" s="25"/>
      <c r="C32" s="25"/>
      <c r="D32" s="25"/>
      <c r="E32" s="81"/>
      <c r="F32" s="81"/>
      <c r="G32" s="8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5"/>
  <sheetViews>
    <sheetView workbookViewId="0">
      <selection activeCell="A44" sqref="A44"/>
    </sheetView>
  </sheetViews>
  <sheetFormatPr defaultRowHeight="15"/>
  <cols>
    <col min="4" max="4" width="12.85546875" bestFit="1" customWidth="1"/>
    <col min="5" max="5" width="12" bestFit="1" customWidth="1"/>
  </cols>
  <sheetData>
    <row r="1" spans="2:6">
      <c r="B1" s="8" t="s">
        <v>8</v>
      </c>
      <c r="C1" s="8" t="s">
        <v>146</v>
      </c>
      <c r="D1" s="8" t="s">
        <v>147</v>
      </c>
      <c r="E1" s="8" t="s">
        <v>148</v>
      </c>
      <c r="F1" s="8" t="s">
        <v>149</v>
      </c>
    </row>
    <row r="2" spans="2:6">
      <c r="B2">
        <v>50</v>
      </c>
      <c r="C2">
        <v>25</v>
      </c>
      <c r="D2">
        <v>2100</v>
      </c>
      <c r="E2">
        <v>1000</v>
      </c>
      <c r="F2">
        <v>1000</v>
      </c>
    </row>
    <row r="3" spans="2:6">
      <c r="B3">
        <f>722+500</f>
        <v>1222</v>
      </c>
      <c r="C3">
        <v>190</v>
      </c>
      <c r="D3">
        <v>396</v>
      </c>
      <c r="E3">
        <v>2000</v>
      </c>
      <c r="F3">
        <v>1040</v>
      </c>
    </row>
    <row r="4" spans="2:6">
      <c r="B4">
        <v>100</v>
      </c>
      <c r="C4">
        <v>250</v>
      </c>
      <c r="D4">
        <v>5000</v>
      </c>
      <c r="E4">
        <v>4130</v>
      </c>
      <c r="F4">
        <v>1000</v>
      </c>
    </row>
    <row r="5" spans="2:6">
      <c r="B5">
        <v>110</v>
      </c>
      <c r="C5">
        <v>1231</v>
      </c>
      <c r="D5">
        <v>1200</v>
      </c>
      <c r="F5">
        <v>250</v>
      </c>
    </row>
    <row r="6" spans="2:6">
      <c r="B6">
        <v>560</v>
      </c>
      <c r="C6">
        <v>120</v>
      </c>
      <c r="D6">
        <v>901</v>
      </c>
    </row>
    <row r="7" spans="2:6">
      <c r="B7">
        <v>1060</v>
      </c>
      <c r="C7">
        <v>114</v>
      </c>
      <c r="D7">
        <v>700</v>
      </c>
    </row>
    <row r="8" spans="2:6">
      <c r="B8">
        <v>1280</v>
      </c>
      <c r="C8">
        <v>1280</v>
      </c>
      <c r="D8">
        <v>6705</v>
      </c>
    </row>
    <row r="9" spans="2:6">
      <c r="B9">
        <v>230</v>
      </c>
      <c r="C9">
        <v>200</v>
      </c>
      <c r="D9">
        <v>400</v>
      </c>
    </row>
    <row r="10" spans="2:6">
      <c r="B10">
        <v>100</v>
      </c>
      <c r="C10">
        <v>738</v>
      </c>
      <c r="D10">
        <f>140+600+400</f>
        <v>1140</v>
      </c>
    </row>
    <row r="11" spans="2:6">
      <c r="B11">
        <f>36+70</f>
        <v>106</v>
      </c>
      <c r="C11">
        <v>30</v>
      </c>
      <c r="D11">
        <f>160+300</f>
        <v>460</v>
      </c>
    </row>
    <row r="12" spans="2:6">
      <c r="B12">
        <v>30</v>
      </c>
      <c r="C12">
        <f>926+346</f>
        <v>1272</v>
      </c>
      <c r="D12">
        <v>48</v>
      </c>
    </row>
    <row r="13" spans="2:6">
      <c r="B13">
        <v>35</v>
      </c>
      <c r="C13">
        <v>300</v>
      </c>
    </row>
    <row r="14" spans="2:6">
      <c r="B14">
        <v>278</v>
      </c>
      <c r="C14">
        <f>224+60</f>
        <v>284</v>
      </c>
    </row>
    <row r="15" spans="2:6">
      <c r="B15">
        <v>112</v>
      </c>
      <c r="C15">
        <v>500</v>
      </c>
    </row>
    <row r="16" spans="2:6">
      <c r="B16">
        <v>166</v>
      </c>
      <c r="C16">
        <v>100</v>
      </c>
    </row>
    <row r="17" spans="2:3">
      <c r="B17">
        <f>65+60+52</f>
        <v>177</v>
      </c>
      <c r="C17">
        <v>250</v>
      </c>
    </row>
    <row r="18" spans="2:3">
      <c r="B18">
        <v>1000</v>
      </c>
      <c r="C18">
        <v>509</v>
      </c>
    </row>
    <row r="19" spans="2:3">
      <c r="B19">
        <v>550</v>
      </c>
      <c r="C19">
        <v>60</v>
      </c>
    </row>
    <row r="20" spans="2:3">
      <c r="B20">
        <v>200</v>
      </c>
      <c r="C20">
        <v>200</v>
      </c>
    </row>
    <row r="21" spans="2:3">
      <c r="B21">
        <v>1370</v>
      </c>
      <c r="C21">
        <v>750</v>
      </c>
    </row>
    <row r="22" spans="2:3">
      <c r="B22">
        <v>40</v>
      </c>
    </row>
    <row r="23" spans="2:3">
      <c r="B23">
        <v>133</v>
      </c>
    </row>
    <row r="24" spans="2:3">
      <c r="B24">
        <v>700</v>
      </c>
    </row>
    <row r="25" spans="2:3">
      <c r="B25">
        <v>46</v>
      </c>
    </row>
    <row r="26" spans="2:3">
      <c r="B26">
        <v>110</v>
      </c>
    </row>
    <row r="27" spans="2:3">
      <c r="B27">
        <v>200</v>
      </c>
    </row>
    <row r="28" spans="2:3">
      <c r="B28">
        <f>30+12</f>
        <v>42</v>
      </c>
    </row>
    <row r="29" spans="2:3">
      <c r="B29">
        <v>118</v>
      </c>
    </row>
    <row r="30" spans="2:3">
      <c r="B30">
        <v>2545</v>
      </c>
    </row>
    <row r="31" spans="2:3">
      <c r="B31" s="13">
        <v>44</v>
      </c>
    </row>
    <row r="32" spans="2:3">
      <c r="B32">
        <v>600</v>
      </c>
    </row>
    <row r="33" spans="2:7">
      <c r="B33">
        <v>1980</v>
      </c>
    </row>
    <row r="34" spans="2:7">
      <c r="B34">
        <f>130+30</f>
        <v>160</v>
      </c>
    </row>
    <row r="35" spans="2:7">
      <c r="B35">
        <f>SUM(B2:B34)</f>
        <v>15454</v>
      </c>
      <c r="C35" s="13">
        <f t="shared" ref="C35:E35" si="0">SUM(C2:C34)</f>
        <v>8403</v>
      </c>
      <c r="D35" s="13">
        <f t="shared" si="0"/>
        <v>19050</v>
      </c>
      <c r="E35" s="13">
        <f t="shared" si="0"/>
        <v>7130</v>
      </c>
      <c r="F35" s="13">
        <f>SUM(F2:F34)</f>
        <v>3290</v>
      </c>
      <c r="G35">
        <f>SUM(B35:F35)</f>
        <v>53327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E16" sqref="E16"/>
    </sheetView>
  </sheetViews>
  <sheetFormatPr defaultRowHeight="15"/>
  <cols>
    <col min="2" max="2" width="9.140625" style="13"/>
    <col min="5" max="5" width="9.140625" style="13"/>
    <col min="6" max="6" width="15.7109375" bestFit="1" customWidth="1"/>
  </cols>
  <sheetData>
    <row r="1" spans="1:10">
      <c r="A1" s="2" t="s">
        <v>373</v>
      </c>
      <c r="C1" s="13" t="s">
        <v>8</v>
      </c>
      <c r="D1" s="13" t="s">
        <v>379</v>
      </c>
      <c r="F1" s="13" t="s">
        <v>377</v>
      </c>
      <c r="G1" s="13" t="s">
        <v>31</v>
      </c>
      <c r="I1" s="13" t="s">
        <v>146</v>
      </c>
    </row>
    <row r="2" spans="1:10">
      <c r="A2">
        <v>176</v>
      </c>
      <c r="B2" s="2" t="s">
        <v>374</v>
      </c>
      <c r="C2">
        <f>500-A2</f>
        <v>324</v>
      </c>
      <c r="D2">
        <v>1135</v>
      </c>
      <c r="E2" s="13" t="s">
        <v>380</v>
      </c>
      <c r="F2">
        <v>12</v>
      </c>
      <c r="G2">
        <v>250</v>
      </c>
      <c r="H2" s="13" t="s">
        <v>378</v>
      </c>
      <c r="I2">
        <v>170</v>
      </c>
      <c r="J2" s="13" t="s">
        <v>384</v>
      </c>
    </row>
    <row r="3" spans="1:10">
      <c r="A3">
        <v>752</v>
      </c>
      <c r="B3" s="2" t="s">
        <v>375</v>
      </c>
      <c r="C3">
        <v>39</v>
      </c>
      <c r="D3">
        <v>940</v>
      </c>
      <c r="E3" s="13" t="s">
        <v>381</v>
      </c>
      <c r="F3">
        <v>30</v>
      </c>
      <c r="G3">
        <v>130</v>
      </c>
      <c r="H3" s="13" t="s">
        <v>36</v>
      </c>
      <c r="I3">
        <v>1480</v>
      </c>
      <c r="J3" s="13" t="s">
        <v>385</v>
      </c>
    </row>
    <row r="4" spans="1:10">
      <c r="A4">
        <v>190</v>
      </c>
      <c r="B4" s="2" t="s">
        <v>376</v>
      </c>
      <c r="C4">
        <v>30</v>
      </c>
      <c r="D4">
        <v>592</v>
      </c>
      <c r="E4" s="13" t="s">
        <v>382</v>
      </c>
      <c r="F4">
        <v>1200</v>
      </c>
      <c r="G4">
        <v>120</v>
      </c>
      <c r="H4" s="13" t="s">
        <v>386</v>
      </c>
      <c r="I4">
        <v>774</v>
      </c>
      <c r="J4" s="13" t="s">
        <v>388</v>
      </c>
    </row>
    <row r="5" spans="1:10">
      <c r="A5">
        <v>330</v>
      </c>
      <c r="B5" s="2" t="s">
        <v>376</v>
      </c>
      <c r="C5">
        <v>100</v>
      </c>
      <c r="D5">
        <v>627</v>
      </c>
      <c r="E5" s="13" t="s">
        <v>393</v>
      </c>
      <c r="F5">
        <v>1000</v>
      </c>
      <c r="G5">
        <v>1000</v>
      </c>
      <c r="H5" s="13" t="s">
        <v>389</v>
      </c>
      <c r="I5">
        <v>550</v>
      </c>
      <c r="J5" s="13" t="s">
        <v>390</v>
      </c>
    </row>
    <row r="6" spans="1:10">
      <c r="A6">
        <v>320</v>
      </c>
      <c r="B6" s="2" t="s">
        <v>383</v>
      </c>
      <c r="C6">
        <v>71</v>
      </c>
      <c r="D6">
        <v>1917</v>
      </c>
      <c r="E6" s="13" t="s">
        <v>397</v>
      </c>
      <c r="F6">
        <v>250</v>
      </c>
      <c r="G6">
        <v>120</v>
      </c>
      <c r="H6" s="13" t="s">
        <v>386</v>
      </c>
      <c r="I6">
        <v>150</v>
      </c>
      <c r="J6" s="13" t="s">
        <v>391</v>
      </c>
    </row>
    <row r="7" spans="1:10">
      <c r="A7">
        <v>350</v>
      </c>
      <c r="B7" s="2" t="s">
        <v>387</v>
      </c>
      <c r="C7">
        <v>34</v>
      </c>
      <c r="D7">
        <v>1800</v>
      </c>
      <c r="E7" s="13" t="s">
        <v>399</v>
      </c>
      <c r="F7">
        <v>600</v>
      </c>
      <c r="G7">
        <v>500</v>
      </c>
      <c r="H7" s="13" t="s">
        <v>389</v>
      </c>
      <c r="I7">
        <v>85</v>
      </c>
      <c r="J7" s="13" t="s">
        <v>394</v>
      </c>
    </row>
    <row r="8" spans="1:10">
      <c r="A8">
        <v>360</v>
      </c>
      <c r="B8" s="2" t="s">
        <v>387</v>
      </c>
      <c r="C8">
        <f>348-170</f>
        <v>178</v>
      </c>
      <c r="D8">
        <v>1500</v>
      </c>
      <c r="E8" s="13" t="s">
        <v>269</v>
      </c>
      <c r="F8">
        <v>300</v>
      </c>
      <c r="G8">
        <v>100</v>
      </c>
      <c r="H8" s="13" t="s">
        <v>400</v>
      </c>
      <c r="I8">
        <v>69</v>
      </c>
      <c r="J8" s="13" t="s">
        <v>395</v>
      </c>
    </row>
    <row r="9" spans="1:10">
      <c r="A9">
        <v>1000</v>
      </c>
      <c r="B9" s="2" t="s">
        <v>392</v>
      </c>
      <c r="C9">
        <v>150</v>
      </c>
      <c r="D9">
        <v>2665</v>
      </c>
      <c r="E9" s="13" t="s">
        <v>380</v>
      </c>
      <c r="F9">
        <v>1000</v>
      </c>
      <c r="G9">
        <v>150</v>
      </c>
      <c r="H9" s="13" t="s">
        <v>386</v>
      </c>
      <c r="I9">
        <f>142+160</f>
        <v>302</v>
      </c>
      <c r="J9" s="13" t="s">
        <v>396</v>
      </c>
    </row>
    <row r="10" spans="1:10">
      <c r="A10">
        <v>660</v>
      </c>
      <c r="B10" s="2" t="s">
        <v>392</v>
      </c>
      <c r="C10">
        <v>280</v>
      </c>
      <c r="D10">
        <v>962</v>
      </c>
      <c r="E10" s="13" t="s">
        <v>403</v>
      </c>
      <c r="F10">
        <v>930</v>
      </c>
      <c r="G10">
        <f>870+990+1990+2690</f>
        <v>6540</v>
      </c>
      <c r="H10" s="13" t="s">
        <v>375</v>
      </c>
      <c r="I10">
        <f>2200+224+200+1300+600</f>
        <v>4524</v>
      </c>
      <c r="J10" s="13" t="s">
        <v>398</v>
      </c>
    </row>
    <row r="11" spans="1:10">
      <c r="A11">
        <v>28</v>
      </c>
      <c r="B11" s="2" t="s">
        <v>401</v>
      </c>
      <c r="C11">
        <v>170</v>
      </c>
      <c r="D11">
        <f>SUM(D2:D10)</f>
        <v>12138</v>
      </c>
      <c r="F11">
        <v>160</v>
      </c>
      <c r="G11">
        <f>SUM(G2:G10)</f>
        <v>8910</v>
      </c>
      <c r="I11">
        <v>450</v>
      </c>
      <c r="J11" s="13" t="s">
        <v>388</v>
      </c>
    </row>
    <row r="12" spans="1:10">
      <c r="A12">
        <v>180</v>
      </c>
      <c r="B12" s="2" t="s">
        <v>402</v>
      </c>
      <c r="C12">
        <v>300</v>
      </c>
      <c r="F12">
        <f>SUM(F2:F11)</f>
        <v>5482</v>
      </c>
      <c r="I12">
        <f>SUM(I2:I11)</f>
        <v>8554</v>
      </c>
    </row>
    <row r="13" spans="1:10">
      <c r="A13">
        <v>600</v>
      </c>
      <c r="B13" s="2" t="s">
        <v>387</v>
      </c>
      <c r="C13">
        <v>200</v>
      </c>
    </row>
    <row r="14" spans="1:10">
      <c r="A14">
        <v>300</v>
      </c>
      <c r="B14" s="2" t="s">
        <v>404</v>
      </c>
      <c r="C14">
        <v>900</v>
      </c>
    </row>
    <row r="15" spans="1:10">
      <c r="A15">
        <v>265</v>
      </c>
      <c r="B15" s="2" t="s">
        <v>404</v>
      </c>
      <c r="C15">
        <f>780-142-80-80</f>
        <v>478</v>
      </c>
    </row>
    <row r="16" spans="1:10">
      <c r="A16">
        <f>SUM(A2:A15)</f>
        <v>5511</v>
      </c>
      <c r="C16">
        <v>370</v>
      </c>
    </row>
    <row r="17" spans="3:6">
      <c r="C17">
        <v>350</v>
      </c>
    </row>
    <row r="18" spans="3:6">
      <c r="C18">
        <v>450</v>
      </c>
      <c r="F18">
        <f>A16+C27+D11+F12+G11+I12</f>
        <v>47096</v>
      </c>
    </row>
    <row r="19" spans="3:6">
      <c r="C19">
        <v>300</v>
      </c>
    </row>
    <row r="20" spans="3:6">
      <c r="C20">
        <v>37</v>
      </c>
    </row>
    <row r="21" spans="3:6">
      <c r="C21">
        <v>74</v>
      </c>
    </row>
    <row r="22" spans="3:6">
      <c r="C22">
        <v>100</v>
      </c>
    </row>
    <row r="23" spans="3:6">
      <c r="C23">
        <f>607+38</f>
        <v>645</v>
      </c>
    </row>
    <row r="24" spans="3:6">
      <c r="C24">
        <v>214</v>
      </c>
    </row>
    <row r="25" spans="3:6">
      <c r="C25">
        <f>97*2</f>
        <v>194</v>
      </c>
    </row>
    <row r="26" spans="3:6">
      <c r="C26">
        <f>262+130+121</f>
        <v>513</v>
      </c>
    </row>
    <row r="27" spans="3:6">
      <c r="C27">
        <f>SUM(C2:C26)</f>
        <v>6501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4"/>
  <sheetViews>
    <sheetView topLeftCell="A14" workbookViewId="0">
      <selection activeCell="B32" sqref="B32:B44"/>
    </sheetView>
  </sheetViews>
  <sheetFormatPr defaultRowHeight="15"/>
  <sheetData>
    <row r="1" spans="1:2">
      <c r="A1" s="13" t="s">
        <v>163</v>
      </c>
      <c r="B1" s="2" t="s">
        <v>164</v>
      </c>
    </row>
    <row r="2" spans="1:2">
      <c r="A2" s="13" t="s">
        <v>165</v>
      </c>
      <c r="B2" s="2" t="s">
        <v>166</v>
      </c>
    </row>
    <row r="3" spans="1:2">
      <c r="A3" s="13" t="s">
        <v>167</v>
      </c>
      <c r="B3" s="2" t="s">
        <v>168</v>
      </c>
    </row>
    <row r="4" spans="1:2">
      <c r="A4" s="13" t="s">
        <v>169</v>
      </c>
      <c r="B4" s="2" t="s">
        <v>170</v>
      </c>
    </row>
    <row r="5" spans="1:2" s="13" customFormat="1">
      <c r="B5" s="2" t="s">
        <v>177</v>
      </c>
    </row>
    <row r="6" spans="1:2">
      <c r="A6" s="13" t="s">
        <v>173</v>
      </c>
      <c r="B6" s="2" t="s">
        <v>174</v>
      </c>
    </row>
    <row r="7" spans="1:2">
      <c r="B7" s="2" t="s">
        <v>175</v>
      </c>
    </row>
    <row r="8" spans="1:2">
      <c r="B8" s="2" t="s">
        <v>176</v>
      </c>
    </row>
    <row r="9" spans="1:2">
      <c r="B9" s="2" t="s">
        <v>178</v>
      </c>
    </row>
    <row r="10" spans="1:2">
      <c r="B10" s="2" t="s">
        <v>180</v>
      </c>
    </row>
    <row r="11" spans="1:2">
      <c r="B11" s="2" t="s">
        <v>181</v>
      </c>
    </row>
    <row r="12" spans="1:2">
      <c r="B12" s="2" t="s">
        <v>182</v>
      </c>
    </row>
    <row r="13" spans="1:2">
      <c r="A13" s="13" t="s">
        <v>183</v>
      </c>
      <c r="B13" s="2" t="s">
        <v>184</v>
      </c>
    </row>
    <row r="14" spans="1:2">
      <c r="B14" s="2" t="s">
        <v>185</v>
      </c>
    </row>
    <row r="15" spans="1:2">
      <c r="B15" s="2" t="s">
        <v>186</v>
      </c>
    </row>
    <row r="16" spans="1:2">
      <c r="B16" s="2" t="s">
        <v>187</v>
      </c>
    </row>
    <row r="17" spans="1:2">
      <c r="B17" s="2" t="s">
        <v>188</v>
      </c>
    </row>
    <row r="18" spans="1:2">
      <c r="B18" s="2" t="s">
        <v>189</v>
      </c>
    </row>
    <row r="19" spans="1:2">
      <c r="B19" s="2" t="s">
        <v>190</v>
      </c>
    </row>
    <row r="20" spans="1:2">
      <c r="A20" s="13" t="s">
        <v>192</v>
      </c>
      <c r="B20" s="2" t="s">
        <v>191</v>
      </c>
    </row>
    <row r="21" spans="1:2">
      <c r="B21" s="2" t="s">
        <v>193</v>
      </c>
    </row>
    <row r="22" spans="1:2">
      <c r="B22" s="2" t="s">
        <v>194</v>
      </c>
    </row>
    <row r="23" spans="1:2">
      <c r="B23" s="2" t="s">
        <v>198</v>
      </c>
    </row>
    <row r="26" spans="1:2">
      <c r="A26" s="13" t="s">
        <v>195</v>
      </c>
      <c r="B26" t="s">
        <v>196</v>
      </c>
    </row>
    <row r="27" spans="1:2">
      <c r="B27" t="s">
        <v>197</v>
      </c>
    </row>
    <row r="29" spans="1:2">
      <c r="B29" s="2" t="s">
        <v>187</v>
      </c>
    </row>
    <row r="30" spans="1:2">
      <c r="B30" s="2" t="s">
        <v>199</v>
      </c>
    </row>
    <row r="31" spans="1:2">
      <c r="A31" s="13" t="s">
        <v>233</v>
      </c>
      <c r="B31" s="2" t="s">
        <v>234</v>
      </c>
    </row>
    <row r="32" spans="1:2">
      <c r="B32" s="2" t="s">
        <v>258</v>
      </c>
    </row>
    <row r="33" spans="2:2">
      <c r="B33" s="2" t="s">
        <v>259</v>
      </c>
    </row>
    <row r="34" spans="2:2">
      <c r="B34" s="2" t="s">
        <v>252</v>
      </c>
    </row>
    <row r="35" spans="2:2">
      <c r="B35" s="2" t="s">
        <v>260</v>
      </c>
    </row>
    <row r="36" spans="2:2">
      <c r="B36" s="2" t="s">
        <v>260</v>
      </c>
    </row>
    <row r="37" spans="2:2">
      <c r="B37" s="2" t="s">
        <v>261</v>
      </c>
    </row>
    <row r="38" spans="2:2">
      <c r="B38" s="2" t="s">
        <v>262</v>
      </c>
    </row>
    <row r="39" spans="2:2">
      <c r="B39" s="2" t="s">
        <v>263</v>
      </c>
    </row>
    <row r="40" spans="2:2">
      <c r="B40" s="2" t="s">
        <v>264</v>
      </c>
    </row>
    <row r="41" spans="2:2">
      <c r="B41" s="2" t="s">
        <v>254</v>
      </c>
    </row>
    <row r="42" spans="2:2">
      <c r="B42" s="2" t="s">
        <v>265</v>
      </c>
    </row>
    <row r="43" spans="2:2">
      <c r="B43" s="2" t="s">
        <v>265</v>
      </c>
    </row>
    <row r="44" spans="2:2">
      <c r="B44" s="13"/>
    </row>
  </sheetData>
  <hyperlinks>
    <hyperlink ref="B1" r:id="rId1" display="http://item.taobao.com/item.htm?id=8297202605&amp;ref=http%3A%2F%2Fsearch8.taobao.com%2Fsearch%3Fq%3D%25C3%25B1%26commend%3Dall%26ssid%3Ds5-e%26pid%3Dmm_14507416_2297358_8935934%26p4p_str%3Dfp_midtop%253D10%2526firstpage_pushleft%253D0%2526lo1%253D300%2526lo2%253D300%2526nt%253D1%26s%3D840&amp;ali_trackid=2:mm_14507416_2297358_8935934,0:1330700480_4z6_450287339"/>
    <hyperlink ref="B2" r:id="rId2" location="J_FilterTabBar" display="http://search8.taobao.com/search?q=%C3%B1&amp;commend=all&amp;ssid=s5-e&amp;pid=mm_14507416_2297358_8935934&amp;p4p_str=fp_midtop%3D10%26firstpage_pushleft%3D0%26lo1%3D420%26lo2%3D420%26nt%3D1&amp;s=1080 - J_FilterTabBar"/>
    <hyperlink ref="B3" r:id="rId3" display="http://item.taobao.com/item.htm?id=4190062218&amp;ref=http%3A%2F%2Fsearch8.taobao.com%2Fsearch%3Fq%3D%25C3%25B1%26commend%3Dall%26ssid%3Ds5-e%26pid%3Dmm_14507416_2297358_8935934%26p4p_str%3Dfp_midtop%253D10%2526firstpage_pushleft%253D0%2526lo1%253D30%2526lo2%253D30%2526nt%253D1%26s%3D120&amp;ali_trackid=2:mm_14507416_2297358_8935934,0:1330699379_3z8_176590412"/>
    <hyperlink ref="B4" r:id="rId4"/>
    <hyperlink ref="B6" r:id="rId5" display="http://item.taobao.com/item.htm?id=13760968951&amp;ref=http%3A%2F%2Fsearch8.taobao.com%2Fsearch%3Fq%3D%25C3%25B1%26commend%3Dall%26ssid%3Ds5-e%26pid%3Dmm_14507416_2297358_8935934%26p4p_str%3Dfp_midtop%253D10%2526firstpage_pushleft%253D0%2526lo1%253D345%2526lo2%253D345%2526nt%253D1%26s%3D960&amp;ali_trackid=2:mm_14507416_2297358_8935934,0:1330700663_3z3_1379356714"/>
    <hyperlink ref="B7" r:id="rId6" display="http://item.taobao.com/item.htm?id=12942409123&amp;ref=http%3A%2F%2Fsearch8.taobao.com%2Fsearch%3Fq%3D%25C3%25B1%26commend%3Dall%26ssid%3Ds5-e%26pid%3Dmm_14507416_2297358_8935934%26p4p_str%3Dfp_midtop%253D10%2526firstpage_pushleft%253D0%2526lo1%253D195%2526lo2%253D195%2526nt%253D1%26s%3D560&amp;ali_trackid=2:mm_14507416_2297358_8935934,0:1330700077_3z1_1603196824"/>
    <hyperlink ref="B8" r:id="rId7" display="http://item.taobao.com/item.htm?id=14000224338&amp;ref=http%3A%2F%2Fsearch8.taobao.com%2Fsearch%3Fq%3D%25C3%25B1%26commend%3Dall%26ssid%3Ds5-e%26pid%3Dmm_14507416_2297358_8935934%26p4p_str%3Dfp_midtop%253D10%2526firstpage_pushleft%253D0%2526lo1%253D135%2526lo2%253D135%2526nt%253D1%26s%3D400&amp;ali_trackid=2:mm_14507416_2297358_8935934,0:1330699846_4z3_610519686"/>
    <hyperlink ref="B5" r:id="rId8" display="http://item.taobao.com/item.htm?id=13270490665&amp;ref=http%3A%2F%2Fsearch8.taobao.com%2Fsearch%3Fq%3D%25C3%25B1%26commend%3Dall%26ssid%3Ds5-e%26pid%3Dmm_14507416_2297358_8935934%26p4p_str%3Dfp_midtop%253D10%2526firstpage_pushleft%253D0%2526lo1%253D120%2526lo2%253D120%2526nt%253D1%26s%3D360&amp;ali_trackid=2:mm_14507416_2297358_8935934,0:1330699766_4z3_759867037"/>
    <hyperlink ref="B9" r:id="rId9" display="http://item.taobao.com/item.htm?id=13236454425&amp;ref=http%3A%2F%2Fsearch8.taobao.com%2Fsearch%3Fq%3D%25C3%25B1%26commend%3Dall%26ssid%3Ds5-e%26pid%3Dmm_14507416_2297358_8935934%26p4p_str%3Dfp_midtop%253D10%2526firstpage_pushleft%253D0%2526lo1%253D90%2526lo2%253D90%2526nt%253D1%26s%3D280&amp;ali_trackid=2:mm_14507416_2297358_8935934,0:1330699689_3z7_1540093161"/>
    <hyperlink ref="B10" r:id="rId10" display="http://item.taobao.com/item.htm?id=13008904788&amp;ref=http%3A%2F%2Fsearch8.taobao.com%2Fsearch%3Fq%3D%25C3%25B1%26commend%3Dall%26ssid%3Ds5-e%26pid%3Dmm_14507416_2297358_8935934%26p4p_str%3Dfp_midtop%253D10%2526firstpage_pushleft%253D0%2526lo1%253D30%2526lo2%253D30%2526nt%253D1%26s%3D120&amp;ali_trackid=2:mm_14507416_2297358_8935934,0:1330699369_3k1_1031144834"/>
    <hyperlink ref="B11" r:id="rId11" display="http://item.taobao.com/item.htm?id=13959652384&amp;ref=http%3A%2F%2Fsearch8.taobao.com%2Fsearch%3Fq%3D%25C3%25B1%26commend%3Dall%26ssid%3Ds5-e%26pid%3Dmm_14507416_2297358_8935934%26p4p_str%3Dfp_midtop%253D10%2526firstpage_pushleft%253D0%2526lo1%253D30%2526lo2%253D30%2526nt%253D1%26s%3D120&amp;ali_trackid=2:mm_14507416_2297358_8935934,0:1330699337_3z2_61158659"/>
    <hyperlink ref="B12" r:id="rId12" display="http://item.taobao.com/item.htm?id=13063764463&amp;ref=http%3A%2F%2Fsearch8.taobao.com%2Fsearch%3Fq%3D%25C3%25B1%26commend%3Dall%26ssid%3Ds5-e%26pid%3Dmm_14507416_2297358_8935934%26p4p_str%3Dfp_midtop%253D10%2526firstpage_pushleft%253D0%2526lo1%253D15%2526lo2%253D15%2526nt%253D1%26s%3D80&amp;ali_trackid=2:mm_14507416_2297358_8935934,0:1330699272_3k2_1138056816"/>
    <hyperlink ref="B13" r:id="rId13" display="http://detail.tmall.com/item.htm?id=13134631237&amp;ref=http%3A%2F%2Fsearch8.taobao.com%2Fsearch%3Fq%3D%25C3%25B1%26commend%3Dall%26ssid%3Ds5-e%26pid%3Dmm_14507416_2297358_8935934%26p4p_str%3Dfp_midtop%253D10%2526firstpage_pushleft%253D0%2526lo1%253D270%2526lo2%253D270%2526nt%253D1%26s%3D760&amp;ali_trackid=2:mm_14507416_2297358_8935934,0:1330700355_3k1_979718997"/>
    <hyperlink ref="B14" r:id="rId14" display="http://item.taobao.com/item.htm?id=13273186376&amp;ref=http%3A%2F%2Fsearch8.taobao.com%2Fsearch%3Fq%3D%25C3%25B1%26commend%3Dall%26ssid%3Ds5-e%26pid%3Dmm_14507416_2297358_8935934%26p4p_str%3Dfp_midtop%253D10%2526firstpage_pushleft%253D0%2526lo1%253D240%2526lo2%253D240%2526nt%253D1%26s%3D680&amp;ali_trackid=2:mm_14507416_2297358_8935934,0:1330700263_3k2_2011625059"/>
    <hyperlink ref="B15" r:id="rId15" display="http://item.taobao.com/item.htm?id=12521160884&amp;ref=http%3A%2F%2Fsearch8.taobao.com%2Fsearch%3Fq%3D%25C3%25B1%26commend%3Dall%26ssid%3Ds5-e%26pid%3Dmm_14507416_2297358_8935934%26p4p_str%3Dfp_midtop%253D10%2526firstpage_pushleft%253D0%2526lo1%253D225%2526lo2%253D225%2526nt%253D1%26s%3D640&amp;ali_trackid=2:mm_14507416_2297358_8935934,0:1330700210_3z8_750765208"/>
    <hyperlink ref="B16" r:id="rId16" display="http://item.taobao.com/item.htm?id=3914181352&amp;ref=http%3A%2F%2Fsearch8.taobao.com%2Fsearch%3Fq%3D%25C3%25B1%26commend%3Dall%26ssid%3Ds5-e%26pid%3Dmm_14507416_2297358_8935934%26p4p_str%3Dfp_midtop%253D10%2526firstpage_pushleft%253D0%2526lo1%253D180%2526lo2%253D180%2526nt%253D1%26s%3D520&amp;ali_trackid=2:mm_14507416_2297358_8935934,0:1330700005_3z8_1952881830"/>
    <hyperlink ref="B17" r:id="rId17" display="http://detail.tmall.com/item.htm?id=12612090347&amp;ref=http%3A%2F%2Fsearch8.taobao.com%2Fsearch%3Fq%3D%25C3%25B1%26commend%3Dall%26ssid%3Ds5-e%26pid%3Dmm_14507416_2297358_8935934%26p4p_str%3Dfp_midtop%253D10%2526firstpage_pushleft%253D0%2526lo1%253D120%2526lo2%253D120%2526nt%253D1%26s%3D360&amp;ali_trackid=2:mm_14507416_2297358_8935934,0:1330699776_4k2_396098591"/>
    <hyperlink ref="B18" r:id="rId18" display="http://item.taobao.com/item.htm?id=2498439973&amp;ref=http%3A%2F%2Fsearch8.taobao.com%2Fsearch%3Fq%3D%25C3%25B1%26commend%3Dall%26ssid%3Ds5-e%26pid%3Dmm_14507416_2297358_8935934%26p4p_str%3Dfp_midtop%253D10%2526firstpage_pushleft%253D0%2526lo1%253D60%2526lo2%253D60%2526nt%253D1%26s%3D200&amp;ali_trackid=2:mm_14507416_2297358_8935934,0:1330699532_3z1_538219094"/>
    <hyperlink ref="B19" r:id="rId19" display="http://item.taobao.com/item.htm?id=8513218906&amp;ref=http%3A%2F%2Fsearch8.taobao.com%2Fsearch%3Fq%3D%25C3%25B1%26commend%3Dall%26ssid%3Ds5-e%26pid%3Dmm_14507416_2297358_8935934%26p4p_str%3Dfp_midtop%253D10%2526firstpage_pushleft%253D0%2526lo1%253D45%2526lo2%253D45%2526nt%253D1%26s%3D160&amp;ali_trackid=2:mm_14507416_2297358_8935934,0:1330699445_3z5_172186958"/>
    <hyperlink ref="B20" r:id="rId20" display="http://detail.tmall.com/item.htm?id=13049026816&amp;ref=http%3A%2F%2Fsearch8.taobao.com%2Fsearch%3Fq%3D%25C3%25B1%26commend%3Dall%26ssid%3Ds5-e%26pid%3Dmm_14507416_2297358_8935934%26p4p_str%3Dfp_midtop%253D10%2526firstpage_pushleft%253D0%2526lo1%253D45%2526lo2%253D45%2526nt%253D1%26s%3D160&amp;ali_trackid=2:mm_14507416_2297358_8935934,0:1330699423_3z8_1849779492"/>
    <hyperlink ref="B21" r:id="rId21" display="http://detail.tmall.com/item.htm?id=12923619184&amp;ref=http%3A%2F%2Fsearch8.taobao.com%2Fsearch%3Fq%3D%25C3%25B1%26commend%3Dall%26ssid%3Ds5-e%26pid%3Dmm_14507416_2297358_8935934%26p4p_str%3Dfp_midtop%253D10%2526firstpage_pushleft%253D0%2526lo1%253D15%2526lo2%253D15%2526nt%253D1%26s%3D80&amp;ali_trackid=2:mm_14507416_2297358_8935934,0:1330699285_3z8_921754836"/>
    <hyperlink ref="B22" r:id="rId22" display="http://item.taobao.com/item.htm?id=12222307135&amp;ref=http%3A%2F%2Fsearch8.taobao.com%2Fsearch%3Fq%3D%25C3%25B1%26commend%3Dall%26ssid%3Ds5-e%26pid%3Dmm_14507416_2297358_8935934%26p4p_str%3Dfp_midtop%253D10%2526firstpage_pushleft%253D0%2526lo1%253D15%2526lo2%253D15%2526nt%253D1%26s%3D80&amp;ali_trackid=2:mm_14507416_2297358_8935934,0:1330699250_3z6_874004008"/>
    <hyperlink ref="B23" r:id="rId23"/>
    <hyperlink ref="B29" r:id="rId24" display="http://item.taobao.com/item.htm?id=3914181352&amp;ref=http%3A%2F%2Fsearch8.taobao.com%2Fsearch%3Fq%3D%25C3%25B1%26commend%3Dall%26ssid%3Ds5-e%26pid%3Dmm_14507416_2297358_8935934%26p4p_str%3Dfp_midtop%253D10%2526firstpage_pushleft%253D0%2526lo1%253D180%2526lo2%253D180%2526nt%253D1%26s%3D520&amp;ali_trackid=2:mm_14507416_2297358_8935934,0:1330700005_3z8_1952881830"/>
    <hyperlink ref="B30" r:id="rId25" display="http://detail.tmall.com/item.htm?id=12983057300&amp;ref=http%3A%2F%2Fsearch8.taobao.com%2Fsearch%3Fq%3D%25C3%25B1%26commend%3Dall%26ssid%3Ds5-e%26pid%3Dmm_14507416_2297358_8935934&amp;ali_trackid=2:mm_14507416_2297358_8935934,0:1330695377_4z3_1286900080&amp;prt=1330709957166&amp;prc=2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B39" r:id="rId34"/>
    <hyperlink ref="B40" r:id="rId35"/>
    <hyperlink ref="B41" r:id="rId36"/>
    <hyperlink ref="B42" r:id="rId37"/>
    <hyperlink ref="B43" r:id="rId3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activeCell="B1" sqref="B1"/>
    </sheetView>
  </sheetViews>
  <sheetFormatPr defaultRowHeight="15"/>
  <cols>
    <col min="1" max="1" width="13.5703125" customWidth="1"/>
  </cols>
  <sheetData>
    <row r="1" spans="1:2">
      <c r="A1" s="13" t="s">
        <v>201</v>
      </c>
      <c r="B1" s="2" t="s">
        <v>200</v>
      </c>
    </row>
    <row r="2" spans="1:2">
      <c r="A2" s="13" t="s">
        <v>203</v>
      </c>
      <c r="B2" s="2" t="s">
        <v>202</v>
      </c>
    </row>
    <row r="3" spans="1:2">
      <c r="A3" s="13" t="s">
        <v>81</v>
      </c>
      <c r="B3" s="2" t="s">
        <v>204</v>
      </c>
    </row>
    <row r="5" spans="1:2">
      <c r="A5" s="13" t="s">
        <v>206</v>
      </c>
      <c r="B5" t="s">
        <v>205</v>
      </c>
    </row>
    <row r="6" spans="1:2">
      <c r="A6" s="13" t="s">
        <v>208</v>
      </c>
      <c r="B6" s="2" t="s">
        <v>207</v>
      </c>
    </row>
    <row r="7" spans="1:2">
      <c r="A7" s="13" t="s">
        <v>300</v>
      </c>
      <c r="B7" s="2" t="s">
        <v>209</v>
      </c>
    </row>
    <row r="8" spans="1:2">
      <c r="B8" s="2" t="s">
        <v>210</v>
      </c>
    </row>
    <row r="10" spans="1:2">
      <c r="A10" s="13" t="s">
        <v>211</v>
      </c>
      <c r="B10" s="2" t="s">
        <v>212</v>
      </c>
    </row>
    <row r="11" spans="1:2">
      <c r="B11" s="2" t="s">
        <v>224</v>
      </c>
    </row>
    <row r="12" spans="1:2" s="13" customFormat="1">
      <c r="B12" s="2" t="s">
        <v>225</v>
      </c>
    </row>
    <row r="13" spans="1:2" s="13" customFormat="1">
      <c r="A13" s="13" t="s">
        <v>226</v>
      </c>
      <c r="B13" s="2" t="s">
        <v>227</v>
      </c>
    </row>
    <row r="14" spans="1:2" s="13" customFormat="1">
      <c r="A14" s="13" t="s">
        <v>228</v>
      </c>
      <c r="B14" s="2" t="s">
        <v>229</v>
      </c>
    </row>
    <row r="15" spans="1:2">
      <c r="A15" s="13" t="s">
        <v>214</v>
      </c>
      <c r="B15" s="2" t="s">
        <v>213</v>
      </c>
    </row>
    <row r="16" spans="1:2" s="13" customFormat="1">
      <c r="B16" s="2" t="s">
        <v>230</v>
      </c>
    </row>
    <row r="17" spans="1:2">
      <c r="A17" s="13" t="s">
        <v>216</v>
      </c>
      <c r="B17" s="2" t="s">
        <v>215</v>
      </c>
    </row>
    <row r="18" spans="1:2" s="13" customFormat="1">
      <c r="B18" s="2"/>
    </row>
    <row r="19" spans="1:2">
      <c r="A19" s="13" t="s">
        <v>218</v>
      </c>
      <c r="B19" s="2" t="s">
        <v>217</v>
      </c>
    </row>
    <row r="20" spans="1:2">
      <c r="A20" s="13" t="s">
        <v>220</v>
      </c>
      <c r="B20" s="2" t="s">
        <v>219</v>
      </c>
    </row>
    <row r="21" spans="1:2">
      <c r="A21" s="13" t="s">
        <v>222</v>
      </c>
      <c r="B21" s="2" t="s">
        <v>221</v>
      </c>
    </row>
    <row r="22" spans="1:2">
      <c r="A22" s="13" t="s">
        <v>47</v>
      </c>
      <c r="B22" s="2" t="s">
        <v>240</v>
      </c>
    </row>
    <row r="23" spans="1:2">
      <c r="A23" s="13" t="s">
        <v>242</v>
      </c>
      <c r="B23" s="2" t="s">
        <v>241</v>
      </c>
    </row>
    <row r="24" spans="1:2">
      <c r="A24" s="13" t="s">
        <v>267</v>
      </c>
      <c r="B24" s="2" t="s">
        <v>266</v>
      </c>
    </row>
    <row r="25" spans="1:2">
      <c r="A25" s="13" t="s">
        <v>276</v>
      </c>
      <c r="B25" s="2" t="s">
        <v>277</v>
      </c>
    </row>
    <row r="26" spans="1:2">
      <c r="A26" s="13" t="s">
        <v>214</v>
      </c>
      <c r="B26" s="2" t="s">
        <v>271</v>
      </c>
    </row>
    <row r="27" spans="1:2">
      <c r="A27" s="13" t="s">
        <v>98</v>
      </c>
      <c r="B27" s="2" t="s">
        <v>272</v>
      </c>
    </row>
    <row r="28" spans="1:2">
      <c r="A28" s="13" t="s">
        <v>98</v>
      </c>
      <c r="B28" s="2" t="s">
        <v>273</v>
      </c>
    </row>
    <row r="29" spans="1:2">
      <c r="A29" s="13" t="s">
        <v>98</v>
      </c>
      <c r="B29" s="2" t="s">
        <v>274</v>
      </c>
    </row>
    <row r="30" spans="1:2">
      <c r="B30" s="2" t="s">
        <v>275</v>
      </c>
    </row>
    <row r="32" spans="1:2">
      <c r="A32" s="13" t="s">
        <v>283</v>
      </c>
      <c r="B32" t="s">
        <v>282</v>
      </c>
    </row>
  </sheetData>
  <hyperlinks>
    <hyperlink ref="B1" r:id="rId1"/>
    <hyperlink ref="B2" r:id="rId2"/>
    <hyperlink ref="B3" r:id="rId3"/>
    <hyperlink ref="B6" r:id="rId4" display="http://item.taobao.com/item.htm?id=10648642013&amp;ref=http%3A%2F%2Fsearch8.taobao.com%2Fsearch%3Fq%3D%25D0%25C2%25BF%25EE%25CC%25D2%25D0%25C4%25BB%25AF%25D7%25B1%25B0%25FC%25CA%25B1%25C9%25D0%25C4%25E1%25C1%25FA%25B0%25FC%2B%25C5%25AE%25CC%25D8%25BC%25DB%26pid%3Dmm_10011550_2325296_9002527%26unid%3D0%26mode%3D63%26initiative_id%3Dstaobaoz_20120304&amp;ali_trackid=2:mm_10011550_2325296_9002527,0:1330807407_3z3_1064397678"/>
    <hyperlink ref="B7" r:id="rId5"/>
    <hyperlink ref="B8" r:id="rId6"/>
    <hyperlink ref="B10" r:id="rId7" location="J_FilterTabBar" display="http://search8.taobao.com/search?q=%C5%AE%D7%B0%BF%E3%D7%D3&amp;unid=0&amp;mode=63&amp;pid=mm_10011550_2325296_9002527&amp;p4p_str=lo1%3D24%26lo2%3D24%26nt%3D1&amp;s=120 - J_FilterTabBar"/>
    <hyperlink ref="B15" r:id="rId8" display="http://detail.tmall.com/item.htm?id=13482431224&amp;ref=http%3A%2F%2Fsearch8.taobao.com%2Fsearch%3Fq%3D%25C5%25AE%25D7%25B0%25BF%25E3%25D7%25D3%26pid%3Dmm_10011550_2325296_9002527%26unid%3D0%26mode%3D63%26initiative_id%3Dstaobaoz_20120304&amp;ali_trackid=2:mm_10011550_2325296_9002527,0:1330808855_3z7_1433637390&amp;prt=1330808858486&amp;prc=1"/>
    <hyperlink ref="B17" display="http://detail.tmall.com/item.htm?id=14172143323&amp;ref=http%3A%2F%2Fsearch8.taobao.com%2Fsearch%3Fq%3D%25C5%25AE%25D7%25B0%25BF%25E3%25D7%25D3%26unid%3D0%26mode%3D63%26pid%3Dmm_10011550_2325296_9002527%26p4p_str%3Dlo1%253D24%2526lo2%253D24%2526nt%253D1%26s%3"/>
    <hyperlink ref="B19" r:id="rId9"/>
    <hyperlink ref="B20" r:id="rId10"/>
    <hyperlink ref="B21" r:id="rId11"/>
    <hyperlink ref="B11" r:id="rId12" display="http://detail.tmall.com/item.htm?id=13482431224&amp;ref=http%3A%2F%2Fsearch8.taobao.com%2Fsearch%3Fq%3D%25C5%25AE%25D7%25B0%25BF%25E3%25D7%25D3%26pid%3Dmm_10011550_2325296_9002527%26unid%3D0%26mode%3D63%26initiative_id%3Dstaobaoz_20120304&amp;ali_trackid=2:mm_10011550_2325296_9002527,0:1330808855_3z7_1433637390&amp;prt=1330844474643&amp;prc=3"/>
    <hyperlink ref="B12" r:id="rId13"/>
    <hyperlink ref="B13" r:id="rId14" display="http://item.taobao.com/item.htm?id=8019436971&amp;ref=http%3A%2F%2Fsearch8.taobao.com%2Fsearch%3Fq%3D%25C5%25AE%25D7%25B0%25BF%25E3%25D7%25D3%26pid%3Dmm_10011550_2325296_9002527%26unid%3D0%26mode%3D63%26initiative_id%3Dstaobaoz_20120304&amp;ali_trackid=2:mm_10011550_2325296_9002527,0:1330808869_3z7_483050163"/>
    <hyperlink ref="B14" r:id="rId15"/>
    <hyperlink ref="B16" r:id="rId16" location="J_FilterTabBar" display="http://search8.taobao.com/search?q=%C4%D0%CA%BF%D0%DD%CF%D0%BF%E3&amp;mode=63&amp;pid=mm_14507416_2297358_8935934&amp;p4p_str=fp_midtop%3D10%26firstpage_pushleft%3D0%26lo1%3D0%26lo2%3D0%26nt%3D1&amp;s=40 - J_FilterTabBar"/>
    <hyperlink ref="B22" r:id="rId17"/>
    <hyperlink ref="B23" r:id="rId18"/>
    <hyperlink ref="B24" r:id="rId19" display="http://detail.tmall.com/item.htm?id=3186077517&amp;ref=http%3A%2F%2Fsearch8.taobao.com%2Fsearch%3Fq%3D%25C6%25A4%25B4%25F8%26pid%3Dmm_10011550_2325296_9002527%26unid%3D0%26mode%3D63%26initiative_id%3Dstaobaoz_20120310&amp;ali_trackid=2:mm_10011550_2325296_9002527,0:1331407296_4z7_2059926966"/>
    <hyperlink ref="B26" r:id="rId20"/>
    <hyperlink ref="B27" r:id="rId21"/>
    <hyperlink ref="B28" r:id="rId22"/>
    <hyperlink ref="B29" r:id="rId23"/>
    <hyperlink ref="B30" r:id="rId24"/>
    <hyperlink ref="B25" r:id="rId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6пм</vt:lpstr>
      <vt:lpstr>китай</vt:lpstr>
      <vt:lpstr>СП</vt:lpstr>
      <vt:lpstr>часы</vt:lpstr>
      <vt:lpstr>gamma</vt:lpstr>
      <vt:lpstr>расходы</vt:lpstr>
      <vt:lpstr>расходы2</vt:lpstr>
      <vt:lpstr>шапки</vt:lpstr>
      <vt:lpstr>понравилось</vt:lpstr>
      <vt:lpstr>Ник</vt:lpstr>
      <vt:lpstr>Саше</vt:lpstr>
      <vt:lpstr>аня</vt:lpstr>
      <vt:lpstr>Лист1</vt:lpstr>
      <vt:lpstr>ромео</vt:lpstr>
      <vt:lpstr>helena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Tanya</cp:lastModifiedBy>
  <dcterms:created xsi:type="dcterms:W3CDTF">2011-10-14T16:03:06Z</dcterms:created>
  <dcterms:modified xsi:type="dcterms:W3CDTF">2012-05-14T18:57:39Z</dcterms:modified>
</cp:coreProperties>
</file>