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Отопление по подъездам" sheetId="13" r:id="rId1"/>
    <sheet name="Ремонт по подъездам" sheetId="11" r:id="rId2"/>
    <sheet name="Благ-во по подъездам" sheetId="14" r:id="rId3"/>
    <sheet name="Лист1" sheetId="12" r:id="rId4"/>
  </sheets>
  <calcPr calcId="125725"/>
</workbook>
</file>

<file path=xl/calcChain.xml><?xml version="1.0" encoding="utf-8"?>
<calcChain xmlns="http://schemas.openxmlformats.org/spreadsheetml/2006/main">
  <c r="I31" i="11"/>
  <c r="D35"/>
  <c r="R7" i="14"/>
  <c r="T7" s="1"/>
  <c r="D39"/>
  <c r="E39"/>
  <c r="E53" s="1"/>
  <c r="Y28"/>
  <c r="D16"/>
  <c r="K14"/>
  <c r="M14" s="1"/>
  <c r="J14"/>
  <c r="T37" i="11"/>
  <c r="S37" i="13"/>
  <c r="Y48" i="14"/>
  <c r="S48" i="11"/>
  <c r="N8" i="13"/>
  <c r="O8" s="1"/>
  <c r="D26"/>
  <c r="E26" s="1"/>
  <c r="K28" i="14"/>
  <c r="S12" i="13"/>
  <c r="T12" s="1"/>
  <c r="S12" i="11"/>
  <c r="Y12" i="14"/>
  <c r="K12"/>
  <c r="M12" s="1"/>
  <c r="K4"/>
  <c r="D10"/>
  <c r="F10" s="1"/>
  <c r="D10" i="13"/>
  <c r="E10" s="1"/>
  <c r="D9" i="14"/>
  <c r="F9" s="1"/>
  <c r="D25"/>
  <c r="F25" s="1"/>
  <c r="I21" i="13"/>
  <c r="J21" s="1"/>
  <c r="E19" i="14"/>
  <c r="S6"/>
  <c r="S45" i="13"/>
  <c r="T45" s="1"/>
  <c r="R27" i="14"/>
  <c r="S34" i="11"/>
  <c r="T34" s="1"/>
  <c r="Y49" i="14"/>
  <c r="N28" i="11"/>
  <c r="S16" i="13"/>
  <c r="T16" s="1"/>
  <c r="S16" i="11"/>
  <c r="D11"/>
  <c r="D33" i="14"/>
  <c r="S24" i="11"/>
  <c r="T24" s="1"/>
  <c r="D22"/>
  <c r="Y38" i="14"/>
  <c r="B53"/>
  <c r="G53" i="13"/>
  <c r="H55" s="1"/>
  <c r="N34" i="11"/>
  <c r="R9" i="14"/>
  <c r="T9" s="1"/>
  <c r="D21"/>
  <c r="K34"/>
  <c r="Y10"/>
  <c r="F16"/>
  <c r="D16" i="11"/>
  <c r="R17" i="14"/>
  <c r="Z20"/>
  <c r="Z53"/>
  <c r="S18"/>
  <c r="E12" i="11"/>
  <c r="M4"/>
  <c r="N4" s="1"/>
  <c r="M5"/>
  <c r="O5"/>
  <c r="M6"/>
  <c r="N6" s="1"/>
  <c r="M7"/>
  <c r="O7" s="1"/>
  <c r="M8"/>
  <c r="O8" s="1"/>
  <c r="M9"/>
  <c r="M10"/>
  <c r="O10" s="1"/>
  <c r="M11"/>
  <c r="O11"/>
  <c r="M12"/>
  <c r="N12" s="1"/>
  <c r="M13"/>
  <c r="N13" s="1"/>
  <c r="M14"/>
  <c r="N14"/>
  <c r="O14"/>
  <c r="M15"/>
  <c r="N15" s="1"/>
  <c r="M16"/>
  <c r="N16" s="1"/>
  <c r="O16" s="1"/>
  <c r="M17"/>
  <c r="O17" s="1"/>
  <c r="M18"/>
  <c r="N18"/>
  <c r="O18" s="1"/>
  <c r="M19"/>
  <c r="O19"/>
  <c r="M20"/>
  <c r="M21"/>
  <c r="O21"/>
  <c r="M22"/>
  <c r="N22" s="1"/>
  <c r="M23"/>
  <c r="N23"/>
  <c r="M24"/>
  <c r="O24" s="1"/>
  <c r="M25"/>
  <c r="O25"/>
  <c r="M26"/>
  <c r="M27"/>
  <c r="N27" s="1"/>
  <c r="M28"/>
  <c r="O28" s="1"/>
  <c r="M29"/>
  <c r="M30"/>
  <c r="M31"/>
  <c r="O31"/>
  <c r="M32"/>
  <c r="O32" s="1"/>
  <c r="M33"/>
  <c r="O33"/>
  <c r="M34"/>
  <c r="O34" s="1"/>
  <c r="M35"/>
  <c r="O35"/>
  <c r="M36"/>
  <c r="O36" s="1"/>
  <c r="M37"/>
  <c r="M38"/>
  <c r="N38" s="1"/>
  <c r="M39"/>
  <c r="N39" s="1"/>
  <c r="M40"/>
  <c r="O40" s="1"/>
  <c r="M41"/>
  <c r="N41"/>
  <c r="O41" s="1"/>
  <c r="M42"/>
  <c r="O42"/>
  <c r="M3"/>
  <c r="M53" s="1"/>
  <c r="H4"/>
  <c r="J4"/>
  <c r="H5"/>
  <c r="J5" s="1"/>
  <c r="H6"/>
  <c r="I6" s="1"/>
  <c r="H7"/>
  <c r="J7"/>
  <c r="H8"/>
  <c r="H9"/>
  <c r="J9"/>
  <c r="H10"/>
  <c r="I10" s="1"/>
  <c r="J10" s="1"/>
  <c r="H11"/>
  <c r="I11"/>
  <c r="H12"/>
  <c r="J12" s="1"/>
  <c r="H13"/>
  <c r="H14"/>
  <c r="H15"/>
  <c r="H16"/>
  <c r="J16"/>
  <c r="H17"/>
  <c r="I17" s="1"/>
  <c r="J17" s="1"/>
  <c r="H18"/>
  <c r="J18"/>
  <c r="H19"/>
  <c r="I19" s="1"/>
  <c r="H20"/>
  <c r="J20"/>
  <c r="H21"/>
  <c r="H22"/>
  <c r="H23"/>
  <c r="H24"/>
  <c r="I24"/>
  <c r="J24" s="1"/>
  <c r="H25"/>
  <c r="H26"/>
  <c r="J26"/>
  <c r="H27"/>
  <c r="H28"/>
  <c r="H29"/>
  <c r="I29" s="1"/>
  <c r="H30"/>
  <c r="I30"/>
  <c r="J30" s="1"/>
  <c r="H31"/>
  <c r="J31"/>
  <c r="H32"/>
  <c r="J32" s="1"/>
  <c r="H33"/>
  <c r="J33"/>
  <c r="H34"/>
  <c r="I34" s="1"/>
  <c r="H35"/>
  <c r="I35" s="1"/>
  <c r="J35" s="1"/>
  <c r="H36"/>
  <c r="I36" s="1"/>
  <c r="J36" s="1"/>
  <c r="H37"/>
  <c r="J37" s="1"/>
  <c r="H38"/>
  <c r="J38"/>
  <c r="H39"/>
  <c r="H40"/>
  <c r="J40" s="1"/>
  <c r="H41"/>
  <c r="J41"/>
  <c r="H42"/>
  <c r="H3"/>
  <c r="R4"/>
  <c r="T4" s="1"/>
  <c r="R5"/>
  <c r="R6"/>
  <c r="T6"/>
  <c r="R7"/>
  <c r="T7" s="1"/>
  <c r="R8"/>
  <c r="S8" s="1"/>
  <c r="R9"/>
  <c r="R10"/>
  <c r="S10"/>
  <c r="R11"/>
  <c r="T11" s="1"/>
  <c r="R12"/>
  <c r="T12"/>
  <c r="R13"/>
  <c r="R14"/>
  <c r="R15"/>
  <c r="T15" s="1"/>
  <c r="R16"/>
  <c r="R17"/>
  <c r="T17"/>
  <c r="R18"/>
  <c r="S18" s="1"/>
  <c r="T18" s="1"/>
  <c r="R19"/>
  <c r="S19"/>
  <c r="T19"/>
  <c r="R20"/>
  <c r="T20" s="1"/>
  <c r="R21"/>
  <c r="T21"/>
  <c r="R22"/>
  <c r="T22" s="1"/>
  <c r="R23"/>
  <c r="T23"/>
  <c r="S23"/>
  <c r="R24"/>
  <c r="R25"/>
  <c r="S25" s="1"/>
  <c r="R26"/>
  <c r="S26" s="1"/>
  <c r="R27"/>
  <c r="S27" s="1"/>
  <c r="R28"/>
  <c r="S28"/>
  <c r="T28"/>
  <c r="R29"/>
  <c r="S29" s="1"/>
  <c r="T29" s="1"/>
  <c r="R30"/>
  <c r="T30"/>
  <c r="R31"/>
  <c r="S31" s="1"/>
  <c r="R32"/>
  <c r="S32"/>
  <c r="T32"/>
  <c r="R33"/>
  <c r="T33" s="1"/>
  <c r="R34"/>
  <c r="R35"/>
  <c r="T35" s="1"/>
  <c r="R36"/>
  <c r="R37"/>
  <c r="R38"/>
  <c r="T38" s="1"/>
  <c r="R39"/>
  <c r="S39" s="1"/>
  <c r="T39" s="1"/>
  <c r="R40"/>
  <c r="S40" s="1"/>
  <c r="R41"/>
  <c r="T41" s="1"/>
  <c r="R42"/>
  <c r="S42" s="1"/>
  <c r="R43"/>
  <c r="S43"/>
  <c r="T43" s="1"/>
  <c r="R44"/>
  <c r="T44"/>
  <c r="R45"/>
  <c r="T45" s="1"/>
  <c r="R46"/>
  <c r="T46"/>
  <c r="R47"/>
  <c r="S47" s="1"/>
  <c r="R48"/>
  <c r="T48"/>
  <c r="R49"/>
  <c r="R50"/>
  <c r="S50" s="1"/>
  <c r="T50" s="1"/>
  <c r="R51"/>
  <c r="S51"/>
  <c r="T51"/>
  <c r="R52"/>
  <c r="S52" s="1"/>
  <c r="R3"/>
  <c r="T3" s="1"/>
  <c r="C3" i="14"/>
  <c r="F3" s="1"/>
  <c r="J3"/>
  <c r="M3"/>
  <c r="Q3"/>
  <c r="R3" s="1"/>
  <c r="X3"/>
  <c r="AA3"/>
  <c r="C4"/>
  <c r="F4" s="1"/>
  <c r="J4"/>
  <c r="M4"/>
  <c r="Q4"/>
  <c r="R4" s="1"/>
  <c r="X4"/>
  <c r="AA4"/>
  <c r="C5"/>
  <c r="F5" s="1"/>
  <c r="J5"/>
  <c r="M5"/>
  <c r="Q5"/>
  <c r="T5" s="1"/>
  <c r="X5"/>
  <c r="C6"/>
  <c r="F6"/>
  <c r="J6"/>
  <c r="M6" s="1"/>
  <c r="Q6"/>
  <c r="R6" s="1"/>
  <c r="T6" s="1"/>
  <c r="X6"/>
  <c r="AA6" s="1"/>
  <c r="C7"/>
  <c r="D7" s="1"/>
  <c r="J7"/>
  <c r="M7" s="1"/>
  <c r="Q7"/>
  <c r="X7"/>
  <c r="AA7" s="1"/>
  <c r="C8"/>
  <c r="F8"/>
  <c r="J8"/>
  <c r="M8" s="1"/>
  <c r="Q8"/>
  <c r="T8"/>
  <c r="X8"/>
  <c r="AA8" s="1"/>
  <c r="C9"/>
  <c r="J9"/>
  <c r="M9" s="1"/>
  <c r="Q9"/>
  <c r="X9"/>
  <c r="AA9" s="1"/>
  <c r="C10"/>
  <c r="J10"/>
  <c r="M10" s="1"/>
  <c r="Q10"/>
  <c r="T10"/>
  <c r="X10"/>
  <c r="AA10" s="1"/>
  <c r="C11"/>
  <c r="F11" s="1"/>
  <c r="J11"/>
  <c r="M11"/>
  <c r="Q11"/>
  <c r="T11" s="1"/>
  <c r="X11"/>
  <c r="AA11"/>
  <c r="C12"/>
  <c r="F12" s="1"/>
  <c r="J12"/>
  <c r="Q12"/>
  <c r="T12" s="1"/>
  <c r="X12"/>
  <c r="AA12"/>
  <c r="C13"/>
  <c r="J13"/>
  <c r="Q13"/>
  <c r="T13" s="1"/>
  <c r="X13"/>
  <c r="AA13"/>
  <c r="C14"/>
  <c r="D14" s="1"/>
  <c r="Q14"/>
  <c r="R14"/>
  <c r="S14" s="1"/>
  <c r="X14"/>
  <c r="AA14" s="1"/>
  <c r="C15"/>
  <c r="F15"/>
  <c r="J15"/>
  <c r="K15" s="1"/>
  <c r="Q15"/>
  <c r="T15"/>
  <c r="X15"/>
  <c r="AA15" s="1"/>
  <c r="C16"/>
  <c r="J16"/>
  <c r="M16" s="1"/>
  <c r="Q16"/>
  <c r="T16"/>
  <c r="X16"/>
  <c r="AA16" s="1"/>
  <c r="C17"/>
  <c r="F17"/>
  <c r="J17"/>
  <c r="K17" s="1"/>
  <c r="Q17"/>
  <c r="T17" s="1"/>
  <c r="X17"/>
  <c r="AA17"/>
  <c r="C18"/>
  <c r="F18" s="1"/>
  <c r="J18"/>
  <c r="M18"/>
  <c r="Q18"/>
  <c r="R18" s="1"/>
  <c r="X18"/>
  <c r="Y18" s="1"/>
  <c r="C19"/>
  <c r="J19"/>
  <c r="K19" s="1"/>
  <c r="Q19"/>
  <c r="T19"/>
  <c r="X19"/>
  <c r="AA19" s="1"/>
  <c r="C20"/>
  <c r="F20"/>
  <c r="J20"/>
  <c r="M20" s="1"/>
  <c r="Q20"/>
  <c r="T20"/>
  <c r="X20"/>
  <c r="C21"/>
  <c r="F21"/>
  <c r="J21"/>
  <c r="Q21"/>
  <c r="T21" s="1"/>
  <c r="X21"/>
  <c r="Y21" s="1"/>
  <c r="AA21" s="1"/>
  <c r="C22"/>
  <c r="F22" s="1"/>
  <c r="J22"/>
  <c r="Q22"/>
  <c r="R22" s="1"/>
  <c r="T22" s="1"/>
  <c r="X22"/>
  <c r="AA22" s="1"/>
  <c r="C23"/>
  <c r="F23"/>
  <c r="J23"/>
  <c r="M23" s="1"/>
  <c r="Q23"/>
  <c r="T23"/>
  <c r="X23"/>
  <c r="AA23" s="1"/>
  <c r="C24"/>
  <c r="F24"/>
  <c r="J24"/>
  <c r="M24" s="1"/>
  <c r="Q24"/>
  <c r="T24"/>
  <c r="X24"/>
  <c r="Y24" s="1"/>
  <c r="C25"/>
  <c r="J25"/>
  <c r="K25" s="1"/>
  <c r="Q25"/>
  <c r="T25"/>
  <c r="X25"/>
  <c r="C26"/>
  <c r="F26"/>
  <c r="J26"/>
  <c r="M26" s="1"/>
  <c r="Q26"/>
  <c r="T26"/>
  <c r="X26"/>
  <c r="AA26" s="1"/>
  <c r="C27"/>
  <c r="F27"/>
  <c r="J27"/>
  <c r="K27" s="1"/>
  <c r="Q27"/>
  <c r="T27" s="1"/>
  <c r="X27"/>
  <c r="Y27" s="1"/>
  <c r="AA27" s="1"/>
  <c r="C28"/>
  <c r="D28" s="1"/>
  <c r="J28"/>
  <c r="M28"/>
  <c r="Q28"/>
  <c r="T28" s="1"/>
  <c r="X28"/>
  <c r="AA28"/>
  <c r="C29"/>
  <c r="F29" s="1"/>
  <c r="J29"/>
  <c r="M29"/>
  <c r="Q29"/>
  <c r="T29" s="1"/>
  <c r="X29"/>
  <c r="AA29"/>
  <c r="C30"/>
  <c r="F30" s="1"/>
  <c r="J30"/>
  <c r="K30" s="1"/>
  <c r="Q30"/>
  <c r="R30" s="1"/>
  <c r="T30" s="1"/>
  <c r="X30"/>
  <c r="AA30" s="1"/>
  <c r="C31"/>
  <c r="F31"/>
  <c r="J31"/>
  <c r="M31" s="1"/>
  <c r="Q31"/>
  <c r="T31"/>
  <c r="X31"/>
  <c r="AA31" s="1"/>
  <c r="C32"/>
  <c r="F32"/>
  <c r="J32"/>
  <c r="M32" s="1"/>
  <c r="Q32"/>
  <c r="R32"/>
  <c r="T32" s="1"/>
  <c r="X32"/>
  <c r="Y32" s="1"/>
  <c r="AA32" s="1"/>
  <c r="C33"/>
  <c r="F33"/>
  <c r="J33"/>
  <c r="M33" s="1"/>
  <c r="Q33"/>
  <c r="T33"/>
  <c r="X33"/>
  <c r="AA33" s="1"/>
  <c r="C34"/>
  <c r="F34"/>
  <c r="J34"/>
  <c r="M34" s="1"/>
  <c r="Q34"/>
  <c r="T34"/>
  <c r="X34"/>
  <c r="AA34" s="1"/>
  <c r="C35"/>
  <c r="F35"/>
  <c r="J35"/>
  <c r="M35" s="1"/>
  <c r="Q35"/>
  <c r="T35"/>
  <c r="X35"/>
  <c r="AA35" s="1"/>
  <c r="C36"/>
  <c r="F36"/>
  <c r="J36"/>
  <c r="M36" s="1"/>
  <c r="Q36"/>
  <c r="T36"/>
  <c r="X36"/>
  <c r="Y36" s="1"/>
  <c r="C37"/>
  <c r="D37" s="1"/>
  <c r="J37"/>
  <c r="M37"/>
  <c r="Q37"/>
  <c r="X37"/>
  <c r="AA37"/>
  <c r="C38"/>
  <c r="F38" s="1"/>
  <c r="J38"/>
  <c r="M38"/>
  <c r="Q38"/>
  <c r="T38" s="1"/>
  <c r="X38"/>
  <c r="AA38"/>
  <c r="C39"/>
  <c r="J39"/>
  <c r="K39"/>
  <c r="M39" s="1"/>
  <c r="Q39"/>
  <c r="X39"/>
  <c r="AA39"/>
  <c r="C40"/>
  <c r="F40" s="1"/>
  <c r="J40"/>
  <c r="M40"/>
  <c r="Q40"/>
  <c r="T40" s="1"/>
  <c r="X40"/>
  <c r="Y40" s="1"/>
  <c r="AA40" s="1"/>
  <c r="C41"/>
  <c r="F41" s="1"/>
  <c r="J41"/>
  <c r="M41"/>
  <c r="Q41"/>
  <c r="R41" s="1"/>
  <c r="X41"/>
  <c r="AA41" s="1"/>
  <c r="C42"/>
  <c r="D42" s="1"/>
  <c r="F42" s="1"/>
  <c r="J42"/>
  <c r="K42" s="1"/>
  <c r="M42" s="1"/>
  <c r="Q42"/>
  <c r="R42" s="1"/>
  <c r="T42" s="1"/>
  <c r="X42"/>
  <c r="C43"/>
  <c r="D43" s="1"/>
  <c r="F43" s="1"/>
  <c r="X43"/>
  <c r="Y43" s="1"/>
  <c r="C44"/>
  <c r="F44" s="1"/>
  <c r="X44"/>
  <c r="AA44"/>
  <c r="C45"/>
  <c r="F45" s="1"/>
  <c r="X45"/>
  <c r="AA45"/>
  <c r="X46"/>
  <c r="AA46" s="1"/>
  <c r="X47"/>
  <c r="Y47" s="1"/>
  <c r="AA47" s="1"/>
  <c r="X48"/>
  <c r="AA48" s="1"/>
  <c r="X49"/>
  <c r="AA49"/>
  <c r="X50"/>
  <c r="AA50" s="1"/>
  <c r="X51"/>
  <c r="AA51"/>
  <c r="X52"/>
  <c r="AA52" s="1"/>
  <c r="N53"/>
  <c r="AB53"/>
  <c r="C32" i="11"/>
  <c r="D32"/>
  <c r="E32"/>
  <c r="C12"/>
  <c r="C45"/>
  <c r="D45"/>
  <c r="D35" i="13"/>
  <c r="R4"/>
  <c r="R53" s="1"/>
  <c r="R5"/>
  <c r="R6"/>
  <c r="R7"/>
  <c r="R8"/>
  <c r="S8" s="1"/>
  <c r="R9"/>
  <c r="R10"/>
  <c r="R11"/>
  <c r="R12"/>
  <c r="R13"/>
  <c r="S13" s="1"/>
  <c r="T13" s="1"/>
  <c r="R14"/>
  <c r="R15"/>
  <c r="T15"/>
  <c r="R16"/>
  <c r="R17"/>
  <c r="T17"/>
  <c r="R18"/>
  <c r="R19"/>
  <c r="R20"/>
  <c r="T20"/>
  <c r="R21"/>
  <c r="R22"/>
  <c r="T22"/>
  <c r="R23"/>
  <c r="R24"/>
  <c r="S24" s="1"/>
  <c r="T24" s="1"/>
  <c r="R25"/>
  <c r="R26"/>
  <c r="R27"/>
  <c r="S27"/>
  <c r="T27"/>
  <c r="R28"/>
  <c r="R29"/>
  <c r="S29"/>
  <c r="R30"/>
  <c r="T30" s="1"/>
  <c r="R31"/>
  <c r="R32"/>
  <c r="T32"/>
  <c r="R33"/>
  <c r="T33" s="1"/>
  <c r="R34"/>
  <c r="R35"/>
  <c r="T35" s="1"/>
  <c r="R36"/>
  <c r="R37"/>
  <c r="T37"/>
  <c r="R38"/>
  <c r="R39"/>
  <c r="R40"/>
  <c r="R41"/>
  <c r="T41" s="1"/>
  <c r="R42"/>
  <c r="S42"/>
  <c r="R43"/>
  <c r="R44"/>
  <c r="T44" s="1"/>
  <c r="R45"/>
  <c r="R46"/>
  <c r="T46" s="1"/>
  <c r="R47"/>
  <c r="S47"/>
  <c r="R48"/>
  <c r="S48" s="1"/>
  <c r="T48" s="1"/>
  <c r="R49"/>
  <c r="S49"/>
  <c r="R50"/>
  <c r="R51"/>
  <c r="S51"/>
  <c r="T51"/>
  <c r="R52"/>
  <c r="R3"/>
  <c r="M4"/>
  <c r="N4" s="1"/>
  <c r="M5"/>
  <c r="O5"/>
  <c r="M6"/>
  <c r="M7"/>
  <c r="M8"/>
  <c r="M9"/>
  <c r="M10"/>
  <c r="M11"/>
  <c r="M12"/>
  <c r="M13"/>
  <c r="M14"/>
  <c r="M15"/>
  <c r="M16"/>
  <c r="M17"/>
  <c r="N17" s="1"/>
  <c r="O17" s="1"/>
  <c r="M18"/>
  <c r="M19"/>
  <c r="M20"/>
  <c r="M21"/>
  <c r="O21"/>
  <c r="M22"/>
  <c r="M23"/>
  <c r="M24"/>
  <c r="O24"/>
  <c r="M25"/>
  <c r="O25" s="1"/>
  <c r="M26"/>
  <c r="M27"/>
  <c r="M28"/>
  <c r="N28" s="1"/>
  <c r="O28" s="1"/>
  <c r="M29"/>
  <c r="M30"/>
  <c r="M31"/>
  <c r="O31"/>
  <c r="M32"/>
  <c r="M33"/>
  <c r="O33" s="1"/>
  <c r="M34"/>
  <c r="M35"/>
  <c r="O35" s="1"/>
  <c r="M36"/>
  <c r="M37"/>
  <c r="M38"/>
  <c r="N38" s="1"/>
  <c r="O38" s="1"/>
  <c r="M39"/>
  <c r="M40"/>
  <c r="O40"/>
  <c r="M41"/>
  <c r="M42"/>
  <c r="M3"/>
  <c r="M53"/>
  <c r="H4"/>
  <c r="H5"/>
  <c r="J5"/>
  <c r="H6"/>
  <c r="J6" s="1"/>
  <c r="H7"/>
  <c r="J7"/>
  <c r="H8"/>
  <c r="H9"/>
  <c r="J9" s="1"/>
  <c r="H10"/>
  <c r="H11"/>
  <c r="H12"/>
  <c r="H13"/>
  <c r="H14"/>
  <c r="I14"/>
  <c r="H15"/>
  <c r="H16"/>
  <c r="J16"/>
  <c r="H17"/>
  <c r="H18"/>
  <c r="J18" s="1"/>
  <c r="H19"/>
  <c r="H20"/>
  <c r="I20" s="1"/>
  <c r="J20" s="1"/>
  <c r="H21"/>
  <c r="H22"/>
  <c r="H23"/>
  <c r="H24"/>
  <c r="J24" s="1"/>
  <c r="H25"/>
  <c r="H26"/>
  <c r="I26" s="1"/>
  <c r="J26" s="1"/>
  <c r="H27"/>
  <c r="H28"/>
  <c r="H29"/>
  <c r="H30"/>
  <c r="H31"/>
  <c r="H32"/>
  <c r="J32" s="1"/>
  <c r="H33"/>
  <c r="J33"/>
  <c r="H34"/>
  <c r="H35"/>
  <c r="H36"/>
  <c r="H37"/>
  <c r="J37"/>
  <c r="H38"/>
  <c r="J38" s="1"/>
  <c r="H39"/>
  <c r="H40"/>
  <c r="J40" s="1"/>
  <c r="H41"/>
  <c r="J41"/>
  <c r="H42"/>
  <c r="I42" s="1"/>
  <c r="J42" s="1"/>
  <c r="H3"/>
  <c r="H53"/>
  <c r="C4"/>
  <c r="C5"/>
  <c r="E5"/>
  <c r="C6"/>
  <c r="E6" s="1"/>
  <c r="C7"/>
  <c r="C8"/>
  <c r="E8"/>
  <c r="C9"/>
  <c r="C10"/>
  <c r="C11"/>
  <c r="C12"/>
  <c r="E12" s="1"/>
  <c r="C13"/>
  <c r="D13"/>
  <c r="E13" s="1"/>
  <c r="C14"/>
  <c r="C15"/>
  <c r="E15"/>
  <c r="C16"/>
  <c r="C17"/>
  <c r="C18"/>
  <c r="E18"/>
  <c r="C19"/>
  <c r="D19" s="1"/>
  <c r="C20"/>
  <c r="E20"/>
  <c r="C21"/>
  <c r="E21" s="1"/>
  <c r="C22"/>
  <c r="C23"/>
  <c r="C24"/>
  <c r="C25"/>
  <c r="C26"/>
  <c r="C27"/>
  <c r="C28"/>
  <c r="C29"/>
  <c r="E29"/>
  <c r="C30"/>
  <c r="E30" s="1"/>
  <c r="C31"/>
  <c r="E31"/>
  <c r="C32"/>
  <c r="C33"/>
  <c r="C34"/>
  <c r="E34"/>
  <c r="C35"/>
  <c r="C36"/>
  <c r="C37"/>
  <c r="C38"/>
  <c r="E38"/>
  <c r="C39"/>
  <c r="C40"/>
  <c r="E40"/>
  <c r="C41"/>
  <c r="E41" s="1"/>
  <c r="C42"/>
  <c r="C43"/>
  <c r="D43"/>
  <c r="E43" s="1"/>
  <c r="C44"/>
  <c r="E44"/>
  <c r="C45"/>
  <c r="C3"/>
  <c r="C53" s="1"/>
  <c r="C4" i="11"/>
  <c r="E4"/>
  <c r="C5"/>
  <c r="E5" s="1"/>
  <c r="C6"/>
  <c r="C3"/>
  <c r="C53" s="1"/>
  <c r="C7"/>
  <c r="C8"/>
  <c r="E8"/>
  <c r="C9"/>
  <c r="C10"/>
  <c r="D10" s="1"/>
  <c r="E10" s="1"/>
  <c r="C11"/>
  <c r="E11" s="1"/>
  <c r="C13"/>
  <c r="C14"/>
  <c r="C15"/>
  <c r="E15" s="1"/>
  <c r="C16"/>
  <c r="E16"/>
  <c r="C17"/>
  <c r="D17" s="1"/>
  <c r="E17" s="1"/>
  <c r="C18"/>
  <c r="E18"/>
  <c r="C19"/>
  <c r="D19" s="1"/>
  <c r="C20"/>
  <c r="E20"/>
  <c r="C21"/>
  <c r="C22"/>
  <c r="E22" s="1"/>
  <c r="C23"/>
  <c r="E23"/>
  <c r="C24"/>
  <c r="E24" s="1"/>
  <c r="C25"/>
  <c r="D25" s="1"/>
  <c r="E25" s="1"/>
  <c r="C26"/>
  <c r="E26" s="1"/>
  <c r="C27"/>
  <c r="E27"/>
  <c r="C28"/>
  <c r="E28" s="1"/>
  <c r="C29"/>
  <c r="E29"/>
  <c r="C30"/>
  <c r="E30" s="1"/>
  <c r="C31"/>
  <c r="E31"/>
  <c r="C33"/>
  <c r="E33" s="1"/>
  <c r="C34"/>
  <c r="E34"/>
  <c r="C35"/>
  <c r="E35" s="1"/>
  <c r="C36"/>
  <c r="C37"/>
  <c r="E37"/>
  <c r="C38"/>
  <c r="E38" s="1"/>
  <c r="C39"/>
  <c r="D39"/>
  <c r="E39" s="1"/>
  <c r="C40"/>
  <c r="E40"/>
  <c r="C41"/>
  <c r="E41" s="1"/>
  <c r="C42"/>
  <c r="E42"/>
  <c r="C43"/>
  <c r="D43" s="1"/>
  <c r="C44"/>
  <c r="E44"/>
  <c r="D14"/>
  <c r="E14" s="1"/>
  <c r="D28"/>
  <c r="S5"/>
  <c r="T5"/>
  <c r="K13" i="14"/>
  <c r="M13" s="1"/>
  <c r="S36" i="11"/>
  <c r="T36" s="1"/>
  <c r="I22"/>
  <c r="J22" s="1"/>
  <c r="M22" i="14"/>
  <c r="N37" i="11"/>
  <c r="O37" s="1"/>
  <c r="D7"/>
  <c r="E7"/>
  <c r="E6"/>
  <c r="I28"/>
  <c r="J28" s="1"/>
  <c r="I13"/>
  <c r="J13" s="1"/>
  <c r="N26"/>
  <c r="O26" s="1"/>
  <c r="N17"/>
  <c r="D13"/>
  <c r="E13"/>
  <c r="J11"/>
  <c r="E45"/>
  <c r="T10"/>
  <c r="I15"/>
  <c r="J15" s="1"/>
  <c r="N7"/>
  <c r="K22" i="14"/>
  <c r="T16" i="11"/>
  <c r="L39" i="14"/>
  <c r="T14"/>
  <c r="O23" i="11"/>
  <c r="X53" i="14"/>
  <c r="I25" i="11"/>
  <c r="J25" s="1"/>
  <c r="D36"/>
  <c r="E36" s="1"/>
  <c r="Y5" i="14"/>
  <c r="I3" i="11"/>
  <c r="N9"/>
  <c r="O9" s="1"/>
  <c r="T3" i="13"/>
  <c r="AA5" i="14"/>
  <c r="J3" i="11"/>
  <c r="F39" i="14" l="1"/>
  <c r="J53"/>
  <c r="E53" i="13"/>
  <c r="M30" i="14"/>
  <c r="L30"/>
  <c r="L53" s="1"/>
  <c r="T8" i="13"/>
  <c r="T53" s="1"/>
  <c r="S53"/>
  <c r="J39" i="11"/>
  <c r="O4" i="13"/>
  <c r="O53" s="1"/>
  <c r="N53"/>
  <c r="F7" i="14"/>
  <c r="J6" i="11"/>
  <c r="E21"/>
  <c r="M21" i="14"/>
  <c r="J42" i="11"/>
  <c r="J27"/>
  <c r="I53" i="13"/>
  <c r="T13" i="11"/>
  <c r="J23"/>
  <c r="S53" i="14"/>
  <c r="F19"/>
  <c r="S53" i="11"/>
  <c r="S9"/>
  <c r="T9" s="1"/>
  <c r="Y42" i="14"/>
  <c r="AA42" s="1"/>
  <c r="H53" i="11"/>
  <c r="I14"/>
  <c r="J14" s="1"/>
  <c r="D53" i="13"/>
  <c r="S13" i="11"/>
  <c r="E43"/>
  <c r="E19"/>
  <c r="S32" i="14"/>
  <c r="M27"/>
  <c r="M25"/>
  <c r="T47" i="11"/>
  <c r="T31"/>
  <c r="T27"/>
  <c r="I42"/>
  <c r="J34"/>
  <c r="I23"/>
  <c r="D9"/>
  <c r="E9" s="1"/>
  <c r="O39"/>
  <c r="T4" i="14"/>
  <c r="T25" i="11"/>
  <c r="J14" i="13"/>
  <c r="J53" s="1"/>
  <c r="AA24" i="14"/>
  <c r="AA43"/>
  <c r="O13" i="11"/>
  <c r="K53" i="14"/>
  <c r="M19"/>
  <c r="O12" i="11"/>
  <c r="M15" i="14"/>
  <c r="M53" s="1"/>
  <c r="O22" i="11"/>
  <c r="C53" i="14"/>
  <c r="T41"/>
  <c r="T52" i="11"/>
  <c r="T40"/>
  <c r="T26"/>
  <c r="S14"/>
  <c r="T14" s="1"/>
  <c r="I39"/>
  <c r="N29"/>
  <c r="O29" s="1"/>
  <c r="O27"/>
  <c r="O15"/>
  <c r="O6"/>
  <c r="T42"/>
  <c r="F37" i="14"/>
  <c r="O38" i="11"/>
  <c r="R53"/>
  <c r="D13" i="14"/>
  <c r="F13" s="1"/>
  <c r="T8" i="11"/>
  <c r="S49"/>
  <c r="T49" s="1"/>
  <c r="M17" i="14"/>
  <c r="I21" i="11"/>
  <c r="J21" s="1"/>
  <c r="AA18" i="14"/>
  <c r="Y25"/>
  <c r="AA25" s="1"/>
  <c r="R39"/>
  <c r="T39" s="1"/>
  <c r="D3" i="11"/>
  <c r="D53" s="1"/>
  <c r="D19" i="14"/>
  <c r="AA36"/>
  <c r="F28"/>
  <c r="J29" i="11"/>
  <c r="J19"/>
  <c r="N3"/>
  <c r="O3" s="1"/>
  <c r="N30"/>
  <c r="O30" s="1"/>
  <c r="N20"/>
  <c r="O20" s="1"/>
  <c r="Y20" i="14"/>
  <c r="AA20" s="1"/>
  <c r="D21" i="11"/>
  <c r="I27"/>
  <c r="R37" i="14"/>
  <c r="R53" s="1"/>
  <c r="I8" i="11"/>
  <c r="I53" s="1"/>
  <c r="K21" i="14"/>
  <c r="T18"/>
  <c r="O4" i="11"/>
  <c r="Q53" i="14"/>
  <c r="T3"/>
  <c r="R54" l="1"/>
  <c r="C55" i="13"/>
  <c r="K54" i="14"/>
  <c r="AA53"/>
  <c r="O53" i="11"/>
  <c r="T53"/>
  <c r="F53" i="14"/>
  <c r="Y53"/>
  <c r="Y54" s="1"/>
  <c r="J8" i="11"/>
  <c r="J53" s="1"/>
  <c r="T37" i="14"/>
  <c r="D53"/>
  <c r="D54" s="1"/>
  <c r="T53"/>
  <c r="N53" i="11"/>
  <c r="C55" s="1"/>
  <c r="E3"/>
  <c r="E53" s="1"/>
  <c r="C56" i="14" l="1"/>
</calcChain>
</file>

<file path=xl/sharedStrings.xml><?xml version="1.0" encoding="utf-8"?>
<sst xmlns="http://schemas.openxmlformats.org/spreadsheetml/2006/main" count="94" uniqueCount="19">
  <si>
    <t>I подъезд</t>
  </si>
  <si>
    <t>II подъезд</t>
  </si>
  <si>
    <t>III подъезд</t>
  </si>
  <si>
    <t>IV подъезд</t>
  </si>
  <si>
    <t>кв.</t>
  </si>
  <si>
    <t>5а</t>
  </si>
  <si>
    <t>9а</t>
  </si>
  <si>
    <t>13а</t>
  </si>
  <si>
    <t>ремонт подъездов, 475 руб./ 1 кв.м</t>
  </si>
  <si>
    <t>площадь, кв.м</t>
  </si>
  <si>
    <t>сдано, руб.</t>
  </si>
  <si>
    <t>Переплата, руб.</t>
  </si>
  <si>
    <t>Долг, руб.</t>
  </si>
  <si>
    <t>электроэнергия</t>
  </si>
  <si>
    <t>февраль</t>
  </si>
  <si>
    <t>отопление 123 руб./ 1 кв.м</t>
  </si>
  <si>
    <t>благ-во, 260 руб./ 1 кв.м</t>
  </si>
  <si>
    <t>Примечание</t>
  </si>
  <si>
    <t>сдано всего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</si>
</sst>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3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2" borderId="1" xfId="0" applyNumberForma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 applyAlignment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opLeftCell="A34" workbookViewId="0">
      <selection activeCell="S38" sqref="S38"/>
    </sheetView>
  </sheetViews>
  <sheetFormatPr defaultRowHeight="15"/>
  <cols>
    <col min="1" max="1" width="6.85546875" customWidth="1"/>
    <col min="2" max="2" width="10" customWidth="1"/>
    <col min="3" max="3" width="13.140625" customWidth="1"/>
    <col min="4" max="4" width="12.28515625" customWidth="1"/>
    <col min="5" max="5" width="10.42578125" customWidth="1"/>
    <col min="8" max="8" width="10" bestFit="1" customWidth="1"/>
    <col min="9" max="9" width="10" customWidth="1"/>
    <col min="10" max="10" width="10.42578125" customWidth="1"/>
    <col min="13" max="13" width="10" bestFit="1" customWidth="1"/>
    <col min="14" max="14" width="10.5703125" customWidth="1"/>
    <col min="15" max="15" width="11.28515625" customWidth="1"/>
    <col min="18" max="18" width="11.42578125" bestFit="1" customWidth="1"/>
    <col min="19" max="19" width="10" customWidth="1"/>
    <col min="20" max="20" width="11.85546875" customWidth="1"/>
  </cols>
  <sheetData>
    <row r="1" spans="1:20" ht="15.75">
      <c r="A1" s="24" t="s">
        <v>0</v>
      </c>
      <c r="B1" s="24"/>
      <c r="C1" s="24"/>
      <c r="D1" s="24"/>
      <c r="E1" s="24"/>
      <c r="F1" s="24" t="s">
        <v>1</v>
      </c>
      <c r="G1" s="24"/>
      <c r="H1" s="24"/>
      <c r="I1" s="24"/>
      <c r="J1" s="24"/>
      <c r="K1" s="24" t="s">
        <v>2</v>
      </c>
      <c r="L1" s="24"/>
      <c r="M1" s="24"/>
      <c r="N1" s="24"/>
      <c r="O1" s="24"/>
      <c r="P1" s="24" t="s">
        <v>3</v>
      </c>
      <c r="Q1" s="24"/>
      <c r="R1" s="24"/>
      <c r="S1" s="24"/>
      <c r="T1" s="24"/>
    </row>
    <row r="2" spans="1:20" s="3" customFormat="1" ht="63">
      <c r="A2" s="12" t="s">
        <v>4</v>
      </c>
      <c r="B2" s="12" t="s">
        <v>9</v>
      </c>
      <c r="C2" s="12" t="s">
        <v>15</v>
      </c>
      <c r="D2" s="12" t="s">
        <v>10</v>
      </c>
      <c r="E2" s="12" t="s">
        <v>12</v>
      </c>
      <c r="F2" s="12" t="s">
        <v>4</v>
      </c>
      <c r="G2" s="12" t="s">
        <v>9</v>
      </c>
      <c r="H2" s="12" t="s">
        <v>15</v>
      </c>
      <c r="I2" s="12" t="s">
        <v>10</v>
      </c>
      <c r="J2" s="12" t="s">
        <v>12</v>
      </c>
      <c r="K2" s="12" t="s">
        <v>4</v>
      </c>
      <c r="L2" s="12" t="s">
        <v>9</v>
      </c>
      <c r="M2" s="12" t="s">
        <v>15</v>
      </c>
      <c r="N2" s="12" t="s">
        <v>10</v>
      </c>
      <c r="O2" s="12" t="s">
        <v>12</v>
      </c>
      <c r="P2" s="12" t="s">
        <v>4</v>
      </c>
      <c r="Q2" s="12" t="s">
        <v>9</v>
      </c>
      <c r="R2" s="12" t="s">
        <v>15</v>
      </c>
      <c r="S2" s="12" t="s">
        <v>10</v>
      </c>
      <c r="T2" s="12" t="s">
        <v>12</v>
      </c>
    </row>
    <row r="3" spans="1:20">
      <c r="A3" s="13">
        <v>1</v>
      </c>
      <c r="B3" s="4">
        <v>40.17</v>
      </c>
      <c r="C3" s="5">
        <f>B3*123</f>
        <v>4940.91</v>
      </c>
      <c r="D3" s="8">
        <v>5000</v>
      </c>
      <c r="E3" s="5"/>
      <c r="F3" s="13">
        <v>41</v>
      </c>
      <c r="G3" s="4">
        <v>56.29</v>
      </c>
      <c r="H3" s="5">
        <f>G3*123</f>
        <v>6923.67</v>
      </c>
      <c r="I3" s="5">
        <v>7000</v>
      </c>
      <c r="J3" s="5"/>
      <c r="K3" s="13">
        <v>81</v>
      </c>
      <c r="L3" s="4">
        <v>55.5</v>
      </c>
      <c r="M3" s="5">
        <f>L3*123</f>
        <v>6826.5</v>
      </c>
      <c r="N3" s="5">
        <v>7000</v>
      </c>
      <c r="O3" s="5"/>
      <c r="P3" s="13">
        <v>121</v>
      </c>
      <c r="Q3" s="4">
        <v>56.46</v>
      </c>
      <c r="R3" s="5">
        <f>Q3*123</f>
        <v>6944.58</v>
      </c>
      <c r="S3" s="8">
        <v>6750</v>
      </c>
      <c r="T3" s="5">
        <f>S3-R3</f>
        <v>-194.57999999999993</v>
      </c>
    </row>
    <row r="4" spans="1:20">
      <c r="A4" s="13">
        <v>2</v>
      </c>
      <c r="B4" s="4">
        <v>38.799999999999997</v>
      </c>
      <c r="C4" s="5">
        <f t="shared" ref="C4:C45" si="0">B4*123</f>
        <v>4772.3999999999996</v>
      </c>
      <c r="D4" s="8">
        <v>5000</v>
      </c>
      <c r="E4" s="5"/>
      <c r="F4" s="13">
        <v>42</v>
      </c>
      <c r="G4" s="4">
        <v>39.47</v>
      </c>
      <c r="H4" s="5">
        <f t="shared" ref="H4:H42" si="1">G4*123</f>
        <v>4854.8099999999995</v>
      </c>
      <c r="I4" s="5">
        <v>4854.8100000000004</v>
      </c>
      <c r="J4" s="5"/>
      <c r="K4" s="13">
        <v>82</v>
      </c>
      <c r="L4" s="4">
        <v>39.47</v>
      </c>
      <c r="M4" s="5">
        <f t="shared" ref="M4:M42" si="2">L4*123</f>
        <v>4854.8099999999995</v>
      </c>
      <c r="N4" s="5">
        <f>M4</f>
        <v>4854.8099999999995</v>
      </c>
      <c r="O4" s="5">
        <f>N4-M4</f>
        <v>0</v>
      </c>
      <c r="P4" s="13">
        <v>122</v>
      </c>
      <c r="Q4" s="4">
        <v>38.799999999999997</v>
      </c>
      <c r="R4" s="5">
        <f t="shared" ref="R4:R52" si="3">Q4*123</f>
        <v>4772.3999999999996</v>
      </c>
      <c r="S4" s="8">
        <v>5000</v>
      </c>
      <c r="T4" s="5"/>
    </row>
    <row r="5" spans="1:20">
      <c r="A5" s="13">
        <v>3</v>
      </c>
      <c r="B5" s="4">
        <v>38.799999999999997</v>
      </c>
      <c r="C5" s="5">
        <f t="shared" si="0"/>
        <v>4772.3999999999996</v>
      </c>
      <c r="D5" s="4"/>
      <c r="E5" s="5">
        <f t="shared" ref="E5:E44" si="4">D5-C5</f>
        <v>-4772.3999999999996</v>
      </c>
      <c r="F5" s="13">
        <v>43</v>
      </c>
      <c r="G5" s="4">
        <v>39.47</v>
      </c>
      <c r="H5" s="5">
        <f t="shared" si="1"/>
        <v>4854.8099999999995</v>
      </c>
      <c r="I5" s="5"/>
      <c r="J5" s="5">
        <f>I5-H5</f>
        <v>-4854.8099999999995</v>
      </c>
      <c r="K5" s="13">
        <v>83</v>
      </c>
      <c r="L5" s="4">
        <v>39.47</v>
      </c>
      <c r="M5" s="5">
        <f t="shared" si="2"/>
        <v>4854.8099999999995</v>
      </c>
      <c r="N5" s="8"/>
      <c r="O5" s="5">
        <f>N5-M5</f>
        <v>-4854.8099999999995</v>
      </c>
      <c r="P5" s="13">
        <v>123</v>
      </c>
      <c r="Q5" s="4">
        <v>38.799999999999997</v>
      </c>
      <c r="R5" s="5">
        <f t="shared" si="3"/>
        <v>4772.3999999999996</v>
      </c>
      <c r="S5" s="7">
        <v>5000</v>
      </c>
      <c r="T5" s="5"/>
    </row>
    <row r="6" spans="1:20">
      <c r="A6" s="13">
        <v>4</v>
      </c>
      <c r="B6" s="4">
        <v>56.46</v>
      </c>
      <c r="C6" s="5">
        <f t="shared" si="0"/>
        <v>6944.58</v>
      </c>
      <c r="D6" s="4"/>
      <c r="E6" s="5">
        <f t="shared" si="4"/>
        <v>-6944.58</v>
      </c>
      <c r="F6" s="13">
        <v>44</v>
      </c>
      <c r="G6" s="4">
        <v>55.5</v>
      </c>
      <c r="H6" s="5">
        <f t="shared" si="1"/>
        <v>6826.5</v>
      </c>
      <c r="I6" s="5">
        <v>6500</v>
      </c>
      <c r="J6" s="5">
        <f>I6-H6</f>
        <v>-326.5</v>
      </c>
      <c r="K6" s="13">
        <v>84</v>
      </c>
      <c r="L6" s="4">
        <v>56.29</v>
      </c>
      <c r="M6" s="5">
        <f t="shared" si="2"/>
        <v>6923.67</v>
      </c>
      <c r="N6" s="5">
        <v>7000</v>
      </c>
      <c r="O6" s="5"/>
      <c r="P6" s="13">
        <v>124</v>
      </c>
      <c r="Q6" s="4">
        <v>39.18</v>
      </c>
      <c r="R6" s="5">
        <f t="shared" si="3"/>
        <v>4819.1400000000003</v>
      </c>
      <c r="S6" s="11">
        <v>4850</v>
      </c>
      <c r="T6" s="5"/>
    </row>
    <row r="7" spans="1:20">
      <c r="A7" s="13">
        <v>5</v>
      </c>
      <c r="B7" s="4">
        <v>41.78</v>
      </c>
      <c r="C7" s="5">
        <f t="shared" si="0"/>
        <v>5138.9400000000005</v>
      </c>
      <c r="D7" s="5">
        <v>5150</v>
      </c>
      <c r="E7" s="5"/>
      <c r="F7" s="13">
        <v>45</v>
      </c>
      <c r="G7" s="4">
        <v>56.29</v>
      </c>
      <c r="H7" s="5">
        <f t="shared" si="1"/>
        <v>6923.67</v>
      </c>
      <c r="I7" s="5"/>
      <c r="J7" s="5">
        <f>I7-H7</f>
        <v>-6923.67</v>
      </c>
      <c r="K7" s="13">
        <v>85</v>
      </c>
      <c r="L7" s="4">
        <v>55.5</v>
      </c>
      <c r="M7" s="5">
        <f t="shared" si="2"/>
        <v>6826.5</v>
      </c>
      <c r="N7" s="5">
        <v>6850</v>
      </c>
      <c r="O7" s="5"/>
      <c r="P7" s="13">
        <v>125</v>
      </c>
      <c r="Q7" s="4">
        <v>41.79</v>
      </c>
      <c r="R7" s="5">
        <f t="shared" si="3"/>
        <v>5140.17</v>
      </c>
      <c r="S7" s="11">
        <v>5150</v>
      </c>
      <c r="T7" s="5"/>
    </row>
    <row r="8" spans="1:20">
      <c r="A8" s="13">
        <v>6</v>
      </c>
      <c r="B8" s="4">
        <v>38.799999999999997</v>
      </c>
      <c r="C8" s="5">
        <f t="shared" si="0"/>
        <v>4772.3999999999996</v>
      </c>
      <c r="D8" s="4"/>
      <c r="E8" s="5">
        <f t="shared" si="4"/>
        <v>-4772.3999999999996</v>
      </c>
      <c r="F8" s="13">
        <v>46</v>
      </c>
      <c r="G8" s="4">
        <v>39.47</v>
      </c>
      <c r="H8" s="5">
        <f t="shared" si="1"/>
        <v>4854.8099999999995</v>
      </c>
      <c r="I8" s="5">
        <v>5000</v>
      </c>
      <c r="J8" s="5"/>
      <c r="K8" s="13">
        <v>86</v>
      </c>
      <c r="L8" s="4">
        <v>39.47</v>
      </c>
      <c r="M8" s="5">
        <f t="shared" si="2"/>
        <v>4854.8099999999995</v>
      </c>
      <c r="N8" s="5">
        <f>M8</f>
        <v>4854.8099999999995</v>
      </c>
      <c r="O8" s="5">
        <f>N8-M8</f>
        <v>0</v>
      </c>
      <c r="P8" s="13">
        <v>126</v>
      </c>
      <c r="Q8" s="4">
        <v>56.46</v>
      </c>
      <c r="R8" s="5">
        <f t="shared" si="3"/>
        <v>6944.58</v>
      </c>
      <c r="S8" s="7">
        <f>R8</f>
        <v>6944.58</v>
      </c>
      <c r="T8" s="5">
        <f>S8-R8</f>
        <v>0</v>
      </c>
    </row>
    <row r="9" spans="1:20">
      <c r="A9" s="13">
        <v>7</v>
      </c>
      <c r="B9" s="4">
        <v>38.799999999999997</v>
      </c>
      <c r="C9" s="5">
        <f t="shared" si="0"/>
        <v>4772.3999999999996</v>
      </c>
      <c r="D9" s="8">
        <v>4800</v>
      </c>
      <c r="E9" s="5"/>
      <c r="F9" s="13">
        <v>47</v>
      </c>
      <c r="G9" s="4">
        <v>39.47</v>
      </c>
      <c r="H9" s="5">
        <f t="shared" si="1"/>
        <v>4854.8099999999995</v>
      </c>
      <c r="I9" s="5"/>
      <c r="J9" s="5">
        <f>I9-H9</f>
        <v>-4854.8099999999995</v>
      </c>
      <c r="K9" s="13">
        <v>87</v>
      </c>
      <c r="L9" s="4">
        <v>39.47</v>
      </c>
      <c r="M9" s="5">
        <f t="shared" si="2"/>
        <v>4854.8099999999995</v>
      </c>
      <c r="N9" s="5">
        <v>5000</v>
      </c>
      <c r="O9" s="5"/>
      <c r="P9" s="13">
        <v>127</v>
      </c>
      <c r="Q9" s="4">
        <v>38.799999999999997</v>
      </c>
      <c r="R9" s="5">
        <f t="shared" si="3"/>
        <v>4772.3999999999996</v>
      </c>
      <c r="S9" s="11">
        <v>5000</v>
      </c>
      <c r="T9" s="5"/>
    </row>
    <row r="10" spans="1:20">
      <c r="A10" s="13">
        <v>8</v>
      </c>
      <c r="B10" s="4">
        <v>56.46</v>
      </c>
      <c r="C10" s="5">
        <f t="shared" si="0"/>
        <v>6944.58</v>
      </c>
      <c r="D10" s="5">
        <f>C10</f>
        <v>6944.58</v>
      </c>
      <c r="E10" s="5">
        <f t="shared" si="4"/>
        <v>0</v>
      </c>
      <c r="F10" s="13">
        <v>48</v>
      </c>
      <c r="G10" s="4">
        <v>55.5</v>
      </c>
      <c r="H10" s="5">
        <f t="shared" si="1"/>
        <v>6826.5</v>
      </c>
      <c r="I10" s="5">
        <v>7100</v>
      </c>
      <c r="J10" s="5"/>
      <c r="K10" s="13">
        <v>88</v>
      </c>
      <c r="L10" s="4">
        <v>56.29</v>
      </c>
      <c r="M10" s="5">
        <f t="shared" si="2"/>
        <v>6923.67</v>
      </c>
      <c r="N10" s="8">
        <v>7000</v>
      </c>
      <c r="O10" s="5"/>
      <c r="P10" s="13">
        <v>128</v>
      </c>
      <c r="Q10" s="4">
        <v>38.799999999999997</v>
      </c>
      <c r="R10" s="5">
        <f t="shared" si="3"/>
        <v>4772.3999999999996</v>
      </c>
      <c r="S10" s="7">
        <v>5000</v>
      </c>
      <c r="T10" s="5"/>
    </row>
    <row r="11" spans="1:20">
      <c r="A11" s="13">
        <v>9</v>
      </c>
      <c r="B11" s="4">
        <v>41.78</v>
      </c>
      <c r="C11" s="5">
        <f t="shared" si="0"/>
        <v>5138.9400000000005</v>
      </c>
      <c r="D11" s="8">
        <v>5150</v>
      </c>
      <c r="E11" s="5"/>
      <c r="F11" s="13">
        <v>49</v>
      </c>
      <c r="G11" s="4">
        <v>56.29</v>
      </c>
      <c r="H11" s="5">
        <f t="shared" si="1"/>
        <v>6923.67</v>
      </c>
      <c r="I11" s="5">
        <v>6923.67</v>
      </c>
      <c r="J11" s="5"/>
      <c r="K11" s="13">
        <v>89</v>
      </c>
      <c r="L11" s="4">
        <v>55.5</v>
      </c>
      <c r="M11" s="5">
        <f t="shared" si="2"/>
        <v>6826.5</v>
      </c>
      <c r="N11" s="5">
        <v>6826.5</v>
      </c>
      <c r="O11" s="5"/>
      <c r="P11" s="13">
        <v>129</v>
      </c>
      <c r="Q11" s="4">
        <v>39.18</v>
      </c>
      <c r="R11" s="5">
        <f t="shared" si="3"/>
        <v>4819.1400000000003</v>
      </c>
      <c r="S11" s="11">
        <v>5000</v>
      </c>
      <c r="T11" s="5"/>
    </row>
    <row r="12" spans="1:20">
      <c r="A12" s="13">
        <v>10</v>
      </c>
      <c r="B12" s="4">
        <v>38.799999999999997</v>
      </c>
      <c r="C12" s="5">
        <f t="shared" si="0"/>
        <v>4772.3999999999996</v>
      </c>
      <c r="D12" s="8">
        <v>4674</v>
      </c>
      <c r="E12" s="5">
        <f t="shared" si="4"/>
        <v>-98.399999999999636</v>
      </c>
      <c r="F12" s="13">
        <v>50</v>
      </c>
      <c r="G12" s="4">
        <v>39.47</v>
      </c>
      <c r="H12" s="5">
        <f t="shared" si="1"/>
        <v>4854.8099999999995</v>
      </c>
      <c r="I12" s="5">
        <v>4854.8100000000004</v>
      </c>
      <c r="J12" s="5"/>
      <c r="K12" s="13">
        <v>90</v>
      </c>
      <c r="L12" s="4">
        <v>39.47</v>
      </c>
      <c r="M12" s="5">
        <f t="shared" si="2"/>
        <v>4854.8099999999995</v>
      </c>
      <c r="N12" s="5">
        <v>5000</v>
      </c>
      <c r="O12" s="5"/>
      <c r="P12" s="13">
        <v>130</v>
      </c>
      <c r="Q12" s="4">
        <v>41.79</v>
      </c>
      <c r="R12" s="5">
        <f t="shared" si="3"/>
        <v>5140.17</v>
      </c>
      <c r="S12" s="7">
        <f>R12</f>
        <v>5140.17</v>
      </c>
      <c r="T12" s="5">
        <f>S12-R12</f>
        <v>0</v>
      </c>
    </row>
    <row r="13" spans="1:20">
      <c r="A13" s="13">
        <v>11</v>
      </c>
      <c r="B13" s="4">
        <v>38.799999999999997</v>
      </c>
      <c r="C13" s="5">
        <f t="shared" si="0"/>
        <v>4772.3999999999996</v>
      </c>
      <c r="D13" s="5">
        <f>C13</f>
        <v>4772.3999999999996</v>
      </c>
      <c r="E13" s="5">
        <f t="shared" si="4"/>
        <v>0</v>
      </c>
      <c r="F13" s="13">
        <v>51</v>
      </c>
      <c r="G13" s="4">
        <v>39.47</v>
      </c>
      <c r="H13" s="5">
        <f t="shared" si="1"/>
        <v>4854.8099999999995</v>
      </c>
      <c r="I13" s="5">
        <v>5000</v>
      </c>
      <c r="J13" s="5"/>
      <c r="K13" s="13">
        <v>91</v>
      </c>
      <c r="L13" s="4">
        <v>39.47</v>
      </c>
      <c r="M13" s="5">
        <f t="shared" si="2"/>
        <v>4854.8099999999995</v>
      </c>
      <c r="N13" s="8">
        <v>5000</v>
      </c>
      <c r="O13" s="5"/>
      <c r="P13" s="13">
        <v>131</v>
      </c>
      <c r="Q13" s="4">
        <v>56.46</v>
      </c>
      <c r="R13" s="5">
        <f t="shared" si="3"/>
        <v>6944.58</v>
      </c>
      <c r="S13" s="7">
        <f>R13</f>
        <v>6944.58</v>
      </c>
      <c r="T13" s="5">
        <f>S13-R13</f>
        <v>0</v>
      </c>
    </row>
    <row r="14" spans="1:20">
      <c r="A14" s="13">
        <v>12</v>
      </c>
      <c r="B14" s="4">
        <v>56.46</v>
      </c>
      <c r="C14" s="5">
        <f t="shared" si="0"/>
        <v>6944.58</v>
      </c>
      <c r="D14" s="5">
        <v>7000</v>
      </c>
      <c r="E14" s="5"/>
      <c r="F14" s="13">
        <v>52</v>
      </c>
      <c r="G14" s="4">
        <v>55.5</v>
      </c>
      <c r="H14" s="5">
        <f t="shared" si="1"/>
        <v>6826.5</v>
      </c>
      <c r="I14" s="5">
        <f>H14</f>
        <v>6826.5</v>
      </c>
      <c r="J14" s="5">
        <f>I14-H14</f>
        <v>0</v>
      </c>
      <c r="K14" s="13">
        <v>92</v>
      </c>
      <c r="L14" s="4">
        <v>56.29</v>
      </c>
      <c r="M14" s="5">
        <f t="shared" si="2"/>
        <v>6923.67</v>
      </c>
      <c r="N14" s="5">
        <v>10000</v>
      </c>
      <c r="O14" s="5"/>
      <c r="P14" s="13">
        <v>132</v>
      </c>
      <c r="Q14" s="4">
        <v>38.799999999999997</v>
      </c>
      <c r="R14" s="5">
        <f t="shared" si="3"/>
        <v>4772.3999999999996</v>
      </c>
      <c r="S14" s="11">
        <v>5000</v>
      </c>
      <c r="T14" s="5"/>
    </row>
    <row r="15" spans="1:20">
      <c r="A15" s="13">
        <v>13</v>
      </c>
      <c r="B15" s="4">
        <v>41.8</v>
      </c>
      <c r="C15" s="5">
        <f t="shared" si="0"/>
        <v>5141.3999999999996</v>
      </c>
      <c r="D15" s="4"/>
      <c r="E15" s="5">
        <f t="shared" si="4"/>
        <v>-5141.3999999999996</v>
      </c>
      <c r="F15" s="13">
        <v>53</v>
      </c>
      <c r="G15" s="4">
        <v>56.29</v>
      </c>
      <c r="H15" s="5">
        <f t="shared" si="1"/>
        <v>6923.67</v>
      </c>
      <c r="I15" s="5">
        <v>7000</v>
      </c>
      <c r="J15" s="5"/>
      <c r="K15" s="13">
        <v>93</v>
      </c>
      <c r="L15" s="4">
        <v>55.5</v>
      </c>
      <c r="M15" s="5">
        <f t="shared" si="2"/>
        <v>6826.5</v>
      </c>
      <c r="N15" s="5">
        <v>6826.5</v>
      </c>
      <c r="O15" s="5"/>
      <c r="P15" s="13">
        <v>133</v>
      </c>
      <c r="Q15" s="4">
        <v>38.799999999999997</v>
      </c>
      <c r="R15" s="5">
        <f t="shared" si="3"/>
        <v>4772.3999999999996</v>
      </c>
      <c r="S15" s="6"/>
      <c r="T15" s="5">
        <f>S15-R15</f>
        <v>-4772.3999999999996</v>
      </c>
    </row>
    <row r="16" spans="1:20">
      <c r="A16" s="13">
        <v>14</v>
      </c>
      <c r="B16" s="4">
        <v>38.799999999999997</v>
      </c>
      <c r="C16" s="5">
        <f t="shared" si="0"/>
        <v>4772.3999999999996</v>
      </c>
      <c r="D16" s="5">
        <v>4772.3999999999996</v>
      </c>
      <c r="E16" s="5"/>
      <c r="F16" s="13">
        <v>54</v>
      </c>
      <c r="G16" s="4">
        <v>39.47</v>
      </c>
      <c r="H16" s="5">
        <f t="shared" si="1"/>
        <v>4854.8099999999995</v>
      </c>
      <c r="I16" s="5"/>
      <c r="J16" s="5">
        <f>I16-H16</f>
        <v>-4854.8099999999995</v>
      </c>
      <c r="K16" s="13">
        <v>94</v>
      </c>
      <c r="L16" s="4">
        <v>39.47</v>
      </c>
      <c r="M16" s="5">
        <f t="shared" si="2"/>
        <v>4854.8099999999995</v>
      </c>
      <c r="N16" s="8">
        <v>4855</v>
      </c>
      <c r="O16" s="5"/>
      <c r="P16" s="13">
        <v>134</v>
      </c>
      <c r="Q16" s="4">
        <v>39.18</v>
      </c>
      <c r="R16" s="5">
        <f t="shared" si="3"/>
        <v>4819.1400000000003</v>
      </c>
      <c r="S16" s="7">
        <f>R16</f>
        <v>4819.1400000000003</v>
      </c>
      <c r="T16" s="5">
        <f>S16-R16</f>
        <v>0</v>
      </c>
    </row>
    <row r="17" spans="1:20">
      <c r="A17" s="13">
        <v>15</v>
      </c>
      <c r="B17" s="4">
        <v>38.799999999999997</v>
      </c>
      <c r="C17" s="5">
        <f t="shared" si="0"/>
        <v>4772.3999999999996</v>
      </c>
      <c r="D17" s="8">
        <v>4800</v>
      </c>
      <c r="E17" s="5"/>
      <c r="F17" s="13">
        <v>55</v>
      </c>
      <c r="G17" s="4">
        <v>39.47</v>
      </c>
      <c r="H17" s="5">
        <f t="shared" si="1"/>
        <v>4854.8099999999995</v>
      </c>
      <c r="I17" s="5">
        <v>4900</v>
      </c>
      <c r="J17" s="5"/>
      <c r="K17" s="13">
        <v>95</v>
      </c>
      <c r="L17" s="4">
        <v>39.47</v>
      </c>
      <c r="M17" s="5">
        <f t="shared" si="2"/>
        <v>4854.8099999999995</v>
      </c>
      <c r="N17" s="5">
        <f>M17</f>
        <v>4854.8099999999995</v>
      </c>
      <c r="O17" s="5">
        <f>N17-M17</f>
        <v>0</v>
      </c>
      <c r="P17" s="13">
        <v>135</v>
      </c>
      <c r="Q17" s="4">
        <v>41.79</v>
      </c>
      <c r="R17" s="5">
        <f t="shared" si="3"/>
        <v>5140.17</v>
      </c>
      <c r="S17" s="6"/>
      <c r="T17" s="5">
        <f>S17-R17</f>
        <v>-5140.17</v>
      </c>
    </row>
    <row r="18" spans="1:20">
      <c r="A18" s="13">
        <v>16</v>
      </c>
      <c r="B18" s="4">
        <v>56.46</v>
      </c>
      <c r="C18" s="5">
        <f t="shared" si="0"/>
        <v>6944.58</v>
      </c>
      <c r="D18" s="4"/>
      <c r="E18" s="5">
        <f t="shared" si="4"/>
        <v>-6944.58</v>
      </c>
      <c r="F18" s="13">
        <v>56</v>
      </c>
      <c r="G18" s="4">
        <v>55.5</v>
      </c>
      <c r="H18" s="5">
        <f t="shared" si="1"/>
        <v>6826.5</v>
      </c>
      <c r="I18" s="5"/>
      <c r="J18" s="5">
        <f>I18-H18</f>
        <v>-6826.5</v>
      </c>
      <c r="K18" s="13">
        <v>96</v>
      </c>
      <c r="L18" s="4">
        <v>56.29</v>
      </c>
      <c r="M18" s="5">
        <f t="shared" si="2"/>
        <v>6923.67</v>
      </c>
      <c r="N18" s="8">
        <v>7000</v>
      </c>
      <c r="O18" s="5"/>
      <c r="P18" s="13">
        <v>136</v>
      </c>
      <c r="Q18" s="4">
        <v>56.46</v>
      </c>
      <c r="R18" s="5">
        <f t="shared" si="3"/>
        <v>6944.58</v>
      </c>
      <c r="S18" s="11">
        <v>7000</v>
      </c>
      <c r="T18" s="5"/>
    </row>
    <row r="19" spans="1:20">
      <c r="A19" s="13">
        <v>17</v>
      </c>
      <c r="B19" s="4">
        <v>87.42</v>
      </c>
      <c r="C19" s="5">
        <f t="shared" si="0"/>
        <v>10752.66</v>
      </c>
      <c r="D19" s="5">
        <f>C19</f>
        <v>10752.66</v>
      </c>
      <c r="E19" s="5"/>
      <c r="F19" s="13">
        <v>57</v>
      </c>
      <c r="G19" s="4">
        <v>56.29</v>
      </c>
      <c r="H19" s="5">
        <f t="shared" si="1"/>
        <v>6923.67</v>
      </c>
      <c r="I19" s="5">
        <v>7000</v>
      </c>
      <c r="J19" s="5"/>
      <c r="K19" s="13">
        <v>97</v>
      </c>
      <c r="L19" s="4">
        <v>55.5</v>
      </c>
      <c r="M19" s="5">
        <f t="shared" si="2"/>
        <v>6826.5</v>
      </c>
      <c r="N19" s="8">
        <v>7000</v>
      </c>
      <c r="O19" s="5"/>
      <c r="P19" s="13">
        <v>137</v>
      </c>
      <c r="Q19" s="4">
        <v>38.799999999999997</v>
      </c>
      <c r="R19" s="5">
        <f t="shared" si="3"/>
        <v>4772.3999999999996</v>
      </c>
      <c r="S19" s="11">
        <v>5000</v>
      </c>
      <c r="T19" s="5"/>
    </row>
    <row r="20" spans="1:20">
      <c r="A20" s="13">
        <v>18</v>
      </c>
      <c r="B20" s="4">
        <v>38.799999999999997</v>
      </c>
      <c r="C20" s="5">
        <f t="shared" si="0"/>
        <v>4772.3999999999996</v>
      </c>
      <c r="D20" s="4"/>
      <c r="E20" s="5">
        <f t="shared" si="4"/>
        <v>-4772.3999999999996</v>
      </c>
      <c r="F20" s="13">
        <v>58</v>
      </c>
      <c r="G20" s="4">
        <v>39.47</v>
      </c>
      <c r="H20" s="5">
        <f t="shared" si="1"/>
        <v>4854.8099999999995</v>
      </c>
      <c r="I20" s="5">
        <f>H20</f>
        <v>4854.8099999999995</v>
      </c>
      <c r="J20" s="5">
        <f>I20-H20</f>
        <v>0</v>
      </c>
      <c r="K20" s="13">
        <v>98</v>
      </c>
      <c r="L20" s="4">
        <v>39.47</v>
      </c>
      <c r="M20" s="5">
        <f t="shared" si="2"/>
        <v>4854.8099999999995</v>
      </c>
      <c r="N20" s="5">
        <v>4854.8100000000004</v>
      </c>
      <c r="O20" s="5"/>
      <c r="P20" s="13">
        <v>138</v>
      </c>
      <c r="Q20" s="4">
        <v>38.799999999999997</v>
      </c>
      <c r="R20" s="5">
        <f t="shared" si="3"/>
        <v>4772.3999999999996</v>
      </c>
      <c r="S20" s="7">
        <v>4772.3999999999996</v>
      </c>
      <c r="T20" s="5">
        <f>S20-R20</f>
        <v>0</v>
      </c>
    </row>
    <row r="21" spans="1:20">
      <c r="A21" s="13">
        <v>19</v>
      </c>
      <c r="B21" s="4">
        <v>38.799999999999997</v>
      </c>
      <c r="C21" s="5">
        <f t="shared" si="0"/>
        <v>4772.3999999999996</v>
      </c>
      <c r="D21" s="8">
        <v>4500</v>
      </c>
      <c r="E21" s="5">
        <f t="shared" si="4"/>
        <v>-272.39999999999964</v>
      </c>
      <c r="F21" s="13">
        <v>59</v>
      </c>
      <c r="G21" s="4">
        <v>39.47</v>
      </c>
      <c r="H21" s="5">
        <f t="shared" si="1"/>
        <v>4854.8099999999995</v>
      </c>
      <c r="I21" s="5">
        <f>H21</f>
        <v>4854.8099999999995</v>
      </c>
      <c r="J21" s="5">
        <f>I21-H21</f>
        <v>0</v>
      </c>
      <c r="K21" s="13">
        <v>99</v>
      </c>
      <c r="L21" s="4">
        <v>39.47</v>
      </c>
      <c r="M21" s="5">
        <f t="shared" si="2"/>
        <v>4854.8099999999995</v>
      </c>
      <c r="N21" s="4"/>
      <c r="O21" s="5">
        <f>N21-M21</f>
        <v>-4854.8099999999995</v>
      </c>
      <c r="P21" s="13">
        <v>139</v>
      </c>
      <c r="Q21" s="4">
        <v>39.18</v>
      </c>
      <c r="R21" s="5">
        <f t="shared" si="3"/>
        <v>4819.1400000000003</v>
      </c>
      <c r="S21" s="7">
        <v>5000</v>
      </c>
      <c r="T21" s="5"/>
    </row>
    <row r="22" spans="1:20">
      <c r="A22" s="13">
        <v>20</v>
      </c>
      <c r="B22" s="4">
        <v>56.46</v>
      </c>
      <c r="C22" s="5">
        <f t="shared" si="0"/>
        <v>6944.58</v>
      </c>
      <c r="D22" s="8">
        <v>6950</v>
      </c>
      <c r="E22" s="5"/>
      <c r="F22" s="13">
        <v>60</v>
      </c>
      <c r="G22" s="4">
        <v>55.5</v>
      </c>
      <c r="H22" s="5">
        <f t="shared" si="1"/>
        <v>6826.5</v>
      </c>
      <c r="I22" s="5">
        <v>7000</v>
      </c>
      <c r="J22" s="5"/>
      <c r="K22" s="13">
        <v>100</v>
      </c>
      <c r="L22" s="4">
        <v>56.29</v>
      </c>
      <c r="M22" s="5">
        <f t="shared" si="2"/>
        <v>6923.67</v>
      </c>
      <c r="N22" s="5">
        <v>7000</v>
      </c>
      <c r="O22" s="5"/>
      <c r="P22" s="13">
        <v>140</v>
      </c>
      <c r="Q22" s="4">
        <v>41.79</v>
      </c>
      <c r="R22" s="5">
        <f t="shared" si="3"/>
        <v>5140.17</v>
      </c>
      <c r="S22" s="6"/>
      <c r="T22" s="5">
        <f>S22-R22</f>
        <v>-5140.17</v>
      </c>
    </row>
    <row r="23" spans="1:20">
      <c r="A23" s="13">
        <v>21</v>
      </c>
      <c r="B23" s="4">
        <v>86.52</v>
      </c>
      <c r="C23" s="5">
        <f t="shared" si="0"/>
        <v>10641.96</v>
      </c>
      <c r="D23" s="8">
        <v>10700</v>
      </c>
      <c r="E23" s="5"/>
      <c r="F23" s="13">
        <v>61</v>
      </c>
      <c r="G23" s="4">
        <v>56.29</v>
      </c>
      <c r="H23" s="5">
        <f t="shared" si="1"/>
        <v>6923.67</v>
      </c>
      <c r="I23" s="5">
        <v>6950</v>
      </c>
      <c r="J23" s="5"/>
      <c r="K23" s="13">
        <v>101</v>
      </c>
      <c r="L23" s="4">
        <v>55.5</v>
      </c>
      <c r="M23" s="5">
        <f t="shared" si="2"/>
        <v>6826.5</v>
      </c>
      <c r="N23" s="8">
        <v>6830</v>
      </c>
      <c r="O23" s="5"/>
      <c r="P23" s="13">
        <v>141</v>
      </c>
      <c r="Q23" s="4">
        <v>56.46</v>
      </c>
      <c r="R23" s="5">
        <f t="shared" si="3"/>
        <v>6944.58</v>
      </c>
      <c r="S23" s="11">
        <v>7000</v>
      </c>
      <c r="T23" s="5"/>
    </row>
    <row r="24" spans="1:20">
      <c r="A24" s="13">
        <v>22</v>
      </c>
      <c r="B24" s="4">
        <v>38.799999999999997</v>
      </c>
      <c r="C24" s="5">
        <f t="shared" si="0"/>
        <v>4772.3999999999996</v>
      </c>
      <c r="D24" s="8">
        <v>5000</v>
      </c>
      <c r="E24" s="5"/>
      <c r="F24" s="13">
        <v>62</v>
      </c>
      <c r="G24" s="4">
        <v>39.47</v>
      </c>
      <c r="H24" s="5">
        <f t="shared" si="1"/>
        <v>4854.8099999999995</v>
      </c>
      <c r="I24" s="5">
        <v>4650</v>
      </c>
      <c r="J24" s="5">
        <f>I24-H24</f>
        <v>-204.80999999999949</v>
      </c>
      <c r="K24" s="13">
        <v>102</v>
      </c>
      <c r="L24" s="4">
        <v>39.47</v>
      </c>
      <c r="M24" s="5">
        <f t="shared" si="2"/>
        <v>4854.8099999999995</v>
      </c>
      <c r="N24" s="4"/>
      <c r="O24" s="5">
        <f>N24-M24</f>
        <v>-4854.8099999999995</v>
      </c>
      <c r="P24" s="13">
        <v>142</v>
      </c>
      <c r="Q24" s="4">
        <v>38.799999999999997</v>
      </c>
      <c r="R24" s="5">
        <f t="shared" si="3"/>
        <v>4772.3999999999996</v>
      </c>
      <c r="S24" s="7">
        <f>R24</f>
        <v>4772.3999999999996</v>
      </c>
      <c r="T24" s="5">
        <f>S24-R24</f>
        <v>0</v>
      </c>
    </row>
    <row r="25" spans="1:20">
      <c r="A25" s="13">
        <v>23</v>
      </c>
      <c r="B25" s="4">
        <v>38.799999999999997</v>
      </c>
      <c r="C25" s="5">
        <f t="shared" si="0"/>
        <v>4772.3999999999996</v>
      </c>
      <c r="D25" s="8">
        <v>5000</v>
      </c>
      <c r="E25" s="5"/>
      <c r="F25" s="13">
        <v>63</v>
      </c>
      <c r="G25" s="4">
        <v>39.47</v>
      </c>
      <c r="H25" s="5">
        <f t="shared" si="1"/>
        <v>4854.8099999999995</v>
      </c>
      <c r="I25" s="5">
        <v>5000</v>
      </c>
      <c r="J25" s="5"/>
      <c r="K25" s="13">
        <v>103</v>
      </c>
      <c r="L25" s="4">
        <v>39.47</v>
      </c>
      <c r="M25" s="5">
        <f t="shared" si="2"/>
        <v>4854.8099999999995</v>
      </c>
      <c r="N25" s="4"/>
      <c r="O25" s="5">
        <f>N25-M25</f>
        <v>-4854.8099999999995</v>
      </c>
      <c r="P25" s="13">
        <v>143</v>
      </c>
      <c r="Q25" s="4">
        <v>38.799999999999997</v>
      </c>
      <c r="R25" s="5">
        <f t="shared" si="3"/>
        <v>4772.3999999999996</v>
      </c>
      <c r="S25" s="7">
        <v>4772.3999999999996</v>
      </c>
      <c r="T25" s="5"/>
    </row>
    <row r="26" spans="1:20">
      <c r="A26" s="13">
        <v>24</v>
      </c>
      <c r="B26" s="4">
        <v>56.46</v>
      </c>
      <c r="C26" s="5">
        <f t="shared" si="0"/>
        <v>6944.58</v>
      </c>
      <c r="D26" s="5">
        <f>C26</f>
        <v>6944.58</v>
      </c>
      <c r="E26" s="5">
        <f t="shared" si="4"/>
        <v>0</v>
      </c>
      <c r="F26" s="13">
        <v>64</v>
      </c>
      <c r="G26" s="4">
        <v>55.5</v>
      </c>
      <c r="H26" s="5">
        <f t="shared" si="1"/>
        <v>6826.5</v>
      </c>
      <c r="I26" s="5">
        <f>H26</f>
        <v>6826.5</v>
      </c>
      <c r="J26" s="5">
        <f>I26-H26</f>
        <v>0</v>
      </c>
      <c r="K26" s="13">
        <v>104</v>
      </c>
      <c r="L26" s="4">
        <v>56.29</v>
      </c>
      <c r="M26" s="5">
        <f t="shared" si="2"/>
        <v>6923.67</v>
      </c>
      <c r="N26" s="5">
        <v>7000</v>
      </c>
      <c r="O26" s="5"/>
      <c r="P26" s="13">
        <v>144</v>
      </c>
      <c r="Q26" s="4">
        <v>39.18</v>
      </c>
      <c r="R26" s="5">
        <f t="shared" si="3"/>
        <v>4819.1400000000003</v>
      </c>
      <c r="S26" s="7">
        <v>5000</v>
      </c>
      <c r="T26" s="5"/>
    </row>
    <row r="27" spans="1:20">
      <c r="A27" s="13">
        <v>25</v>
      </c>
      <c r="B27" s="4">
        <v>87.42</v>
      </c>
      <c r="C27" s="5">
        <f t="shared" si="0"/>
        <v>10752.66</v>
      </c>
      <c r="D27" s="8">
        <v>11000</v>
      </c>
      <c r="E27" s="5"/>
      <c r="F27" s="13">
        <v>65</v>
      </c>
      <c r="G27" s="4">
        <v>56.29</v>
      </c>
      <c r="H27" s="5">
        <f t="shared" si="1"/>
        <v>6923.67</v>
      </c>
      <c r="I27" s="5">
        <v>7000</v>
      </c>
      <c r="J27" s="5"/>
      <c r="K27" s="13">
        <v>105</v>
      </c>
      <c r="L27" s="4">
        <v>55.5</v>
      </c>
      <c r="M27" s="5">
        <f t="shared" si="2"/>
        <v>6826.5</v>
      </c>
      <c r="N27" s="8">
        <v>7000</v>
      </c>
      <c r="O27" s="5"/>
      <c r="P27" s="13">
        <v>145</v>
      </c>
      <c r="Q27" s="4">
        <v>41.79</v>
      </c>
      <c r="R27" s="5">
        <f t="shared" si="3"/>
        <v>5140.17</v>
      </c>
      <c r="S27" s="7">
        <f>R27</f>
        <v>5140.17</v>
      </c>
      <c r="T27" s="5">
        <f>S27-R27</f>
        <v>0</v>
      </c>
    </row>
    <row r="28" spans="1:20">
      <c r="A28" s="13">
        <v>26</v>
      </c>
      <c r="B28" s="4">
        <v>38.799999999999997</v>
      </c>
      <c r="C28" s="5">
        <f t="shared" si="0"/>
        <v>4772.3999999999996</v>
      </c>
      <c r="D28" s="8">
        <v>4800</v>
      </c>
      <c r="E28" s="5"/>
      <c r="F28" s="13">
        <v>66</v>
      </c>
      <c r="G28" s="4">
        <v>39.47</v>
      </c>
      <c r="H28" s="5">
        <f t="shared" si="1"/>
        <v>4854.8099999999995</v>
      </c>
      <c r="I28" s="5">
        <v>5000</v>
      </c>
      <c r="J28" s="5"/>
      <c r="K28" s="13">
        <v>106</v>
      </c>
      <c r="L28" s="4">
        <v>39.47</v>
      </c>
      <c r="M28" s="5">
        <f t="shared" si="2"/>
        <v>4854.8099999999995</v>
      </c>
      <c r="N28" s="5">
        <f>M28</f>
        <v>4854.8099999999995</v>
      </c>
      <c r="O28" s="5">
        <f>N28-M28</f>
        <v>0</v>
      </c>
      <c r="P28" s="13">
        <v>146</v>
      </c>
      <c r="Q28" s="4">
        <v>56.46</v>
      </c>
      <c r="R28" s="5">
        <f t="shared" si="3"/>
        <v>6944.58</v>
      </c>
      <c r="S28" s="11">
        <v>7000</v>
      </c>
      <c r="T28" s="5"/>
    </row>
    <row r="29" spans="1:20">
      <c r="A29" s="13">
        <v>27</v>
      </c>
      <c r="B29" s="4">
        <v>38.799999999999997</v>
      </c>
      <c r="C29" s="5">
        <f t="shared" si="0"/>
        <v>4772.3999999999996</v>
      </c>
      <c r="D29" s="4"/>
      <c r="E29" s="5">
        <f t="shared" si="4"/>
        <v>-4772.3999999999996</v>
      </c>
      <c r="F29" s="13">
        <v>67</v>
      </c>
      <c r="G29" s="4">
        <v>39.47</v>
      </c>
      <c r="H29" s="5">
        <f t="shared" si="1"/>
        <v>4854.8099999999995</v>
      </c>
      <c r="I29" s="5">
        <v>5000</v>
      </c>
      <c r="J29" s="5"/>
      <c r="K29" s="13">
        <v>107</v>
      </c>
      <c r="L29" s="4">
        <v>39.47</v>
      </c>
      <c r="M29" s="5">
        <f t="shared" si="2"/>
        <v>4854.8099999999995</v>
      </c>
      <c r="N29" s="5">
        <v>4900</v>
      </c>
      <c r="O29" s="5"/>
      <c r="P29" s="13">
        <v>147</v>
      </c>
      <c r="Q29" s="4">
        <v>38.799999999999997</v>
      </c>
      <c r="R29" s="5">
        <f t="shared" si="3"/>
        <v>4772.3999999999996</v>
      </c>
      <c r="S29" s="7">
        <f>R29</f>
        <v>4772.3999999999996</v>
      </c>
      <c r="T29" s="5"/>
    </row>
    <row r="30" spans="1:20">
      <c r="A30" s="13">
        <v>28</v>
      </c>
      <c r="B30" s="4">
        <v>56.46</v>
      </c>
      <c r="C30" s="5">
        <f t="shared" si="0"/>
        <v>6944.58</v>
      </c>
      <c r="D30" s="4"/>
      <c r="E30" s="5">
        <f t="shared" si="4"/>
        <v>-6944.58</v>
      </c>
      <c r="F30" s="13">
        <v>68</v>
      </c>
      <c r="G30" s="4">
        <v>55.5</v>
      </c>
      <c r="H30" s="5">
        <f t="shared" si="1"/>
        <v>6826.5</v>
      </c>
      <c r="I30" s="5">
        <v>7000</v>
      </c>
      <c r="J30" s="5"/>
      <c r="K30" s="13">
        <v>108</v>
      </c>
      <c r="L30" s="4">
        <v>56.29</v>
      </c>
      <c r="M30" s="5">
        <f t="shared" si="2"/>
        <v>6923.67</v>
      </c>
      <c r="N30" s="5">
        <v>7000</v>
      </c>
      <c r="O30" s="5"/>
      <c r="P30" s="13">
        <v>148</v>
      </c>
      <c r="Q30" s="4">
        <v>38.799999999999997</v>
      </c>
      <c r="R30" s="5">
        <f t="shared" si="3"/>
        <v>4772.3999999999996</v>
      </c>
      <c r="S30" s="6"/>
      <c r="T30" s="5">
        <f>S30-R30</f>
        <v>-4772.3999999999996</v>
      </c>
    </row>
    <row r="31" spans="1:20">
      <c r="A31" s="13">
        <v>29</v>
      </c>
      <c r="B31" s="4">
        <v>87.42</v>
      </c>
      <c r="C31" s="5">
        <f t="shared" si="0"/>
        <v>10752.66</v>
      </c>
      <c r="D31" s="4"/>
      <c r="E31" s="5">
        <f t="shared" si="4"/>
        <v>-10752.66</v>
      </c>
      <c r="F31" s="13">
        <v>69</v>
      </c>
      <c r="G31" s="4">
        <v>56.29</v>
      </c>
      <c r="H31" s="5">
        <f t="shared" si="1"/>
        <v>6923.67</v>
      </c>
      <c r="I31" s="5">
        <v>6923.67</v>
      </c>
      <c r="J31" s="5"/>
      <c r="K31" s="13">
        <v>109</v>
      </c>
      <c r="L31" s="4">
        <v>55.5</v>
      </c>
      <c r="M31" s="5">
        <f t="shared" si="2"/>
        <v>6826.5</v>
      </c>
      <c r="N31" s="4"/>
      <c r="O31" s="5">
        <f>N31-M31</f>
        <v>-6826.5</v>
      </c>
      <c r="P31" s="13">
        <v>149</v>
      </c>
      <c r="Q31" s="4">
        <v>39.18</v>
      </c>
      <c r="R31" s="5">
        <f t="shared" si="3"/>
        <v>4819.1400000000003</v>
      </c>
      <c r="S31" s="11">
        <v>5000</v>
      </c>
      <c r="T31" s="5"/>
    </row>
    <row r="32" spans="1:20">
      <c r="A32" s="13">
        <v>30</v>
      </c>
      <c r="B32" s="4">
        <v>38.799999999999997</v>
      </c>
      <c r="C32" s="5">
        <f t="shared" si="0"/>
        <v>4772.3999999999996</v>
      </c>
      <c r="D32" s="5">
        <v>4772.3999999999996</v>
      </c>
      <c r="E32" s="5"/>
      <c r="F32" s="13">
        <v>70</v>
      </c>
      <c r="G32" s="4">
        <v>39.47</v>
      </c>
      <c r="H32" s="5">
        <f t="shared" si="1"/>
        <v>4854.8099999999995</v>
      </c>
      <c r="I32" s="5"/>
      <c r="J32" s="5">
        <f>I32-H32</f>
        <v>-4854.8099999999995</v>
      </c>
      <c r="K32" s="13">
        <v>110</v>
      </c>
      <c r="L32" s="4">
        <v>39.47</v>
      </c>
      <c r="M32" s="5">
        <f t="shared" si="2"/>
        <v>4854.8099999999995</v>
      </c>
      <c r="N32" s="5">
        <v>5200</v>
      </c>
      <c r="O32" s="5"/>
      <c r="P32" s="13">
        <v>150</v>
      </c>
      <c r="Q32" s="4">
        <v>41.79</v>
      </c>
      <c r="R32" s="5">
        <f t="shared" si="3"/>
        <v>5140.17</v>
      </c>
      <c r="S32" s="7">
        <v>5000</v>
      </c>
      <c r="T32" s="5">
        <f>S32-R32</f>
        <v>-140.17000000000007</v>
      </c>
    </row>
    <row r="33" spans="1:20">
      <c r="A33" s="13">
        <v>31</v>
      </c>
      <c r="B33" s="4">
        <v>38.799999999999997</v>
      </c>
      <c r="C33" s="5">
        <f t="shared" si="0"/>
        <v>4772.3999999999996</v>
      </c>
      <c r="D33" s="8">
        <v>5000</v>
      </c>
      <c r="E33" s="5"/>
      <c r="F33" s="13">
        <v>71</v>
      </c>
      <c r="G33" s="4">
        <v>39.47</v>
      </c>
      <c r="H33" s="5">
        <f t="shared" si="1"/>
        <v>4854.8099999999995</v>
      </c>
      <c r="I33" s="5"/>
      <c r="J33" s="5">
        <f>I33-H33</f>
        <v>-4854.8099999999995</v>
      </c>
      <c r="K33" s="13">
        <v>111</v>
      </c>
      <c r="L33" s="4">
        <v>39.47</v>
      </c>
      <c r="M33" s="5">
        <f t="shared" si="2"/>
        <v>4854.8099999999995</v>
      </c>
      <c r="N33" s="4"/>
      <c r="O33" s="5">
        <f>N33-M33</f>
        <v>-4854.8099999999995</v>
      </c>
      <c r="P33" s="13">
        <v>151</v>
      </c>
      <c r="Q33" s="4">
        <v>56.46</v>
      </c>
      <c r="R33" s="5">
        <f t="shared" si="3"/>
        <v>6944.58</v>
      </c>
      <c r="S33" s="6"/>
      <c r="T33" s="5">
        <f>S33-R33</f>
        <v>-6944.58</v>
      </c>
    </row>
    <row r="34" spans="1:20">
      <c r="A34" s="13">
        <v>32</v>
      </c>
      <c r="B34" s="4">
        <v>56.46</v>
      </c>
      <c r="C34" s="5">
        <f t="shared" si="0"/>
        <v>6944.58</v>
      </c>
      <c r="D34" s="4"/>
      <c r="E34" s="5">
        <f t="shared" si="4"/>
        <v>-6944.58</v>
      </c>
      <c r="F34" s="13">
        <v>72</v>
      </c>
      <c r="G34" s="4">
        <v>55.5</v>
      </c>
      <c r="H34" s="5">
        <f t="shared" si="1"/>
        <v>6826.5</v>
      </c>
      <c r="I34" s="5">
        <v>6850</v>
      </c>
      <c r="J34" s="5"/>
      <c r="K34" s="13">
        <v>112</v>
      </c>
      <c r="L34" s="4">
        <v>56.29</v>
      </c>
      <c r="M34" s="5">
        <f t="shared" si="2"/>
        <v>6923.67</v>
      </c>
      <c r="N34" s="8">
        <v>7000</v>
      </c>
      <c r="O34" s="5"/>
      <c r="P34" s="13">
        <v>152</v>
      </c>
      <c r="Q34" s="4">
        <v>38.799999999999997</v>
      </c>
      <c r="R34" s="5">
        <f t="shared" si="3"/>
        <v>4772.3999999999996</v>
      </c>
      <c r="S34" s="11">
        <v>4800</v>
      </c>
      <c r="T34" s="5"/>
    </row>
    <row r="35" spans="1:20">
      <c r="A35" s="13">
        <v>33</v>
      </c>
      <c r="B35" s="4">
        <v>87.42</v>
      </c>
      <c r="C35" s="5">
        <f t="shared" si="0"/>
        <v>10752.66</v>
      </c>
      <c r="D35" s="5">
        <f>17680-I31</f>
        <v>10756.33</v>
      </c>
      <c r="E35" s="5"/>
      <c r="F35" s="13">
        <v>73</v>
      </c>
      <c r="G35" s="4">
        <v>56.29</v>
      </c>
      <c r="H35" s="5">
        <f t="shared" si="1"/>
        <v>6923.67</v>
      </c>
      <c r="I35" s="5">
        <v>7000</v>
      </c>
      <c r="J35" s="5"/>
      <c r="K35" s="13">
        <v>113</v>
      </c>
      <c r="L35" s="4">
        <v>55.5</v>
      </c>
      <c r="M35" s="5">
        <f t="shared" si="2"/>
        <v>6826.5</v>
      </c>
      <c r="N35" s="4"/>
      <c r="O35" s="5">
        <f>N35-M35</f>
        <v>-6826.5</v>
      </c>
      <c r="P35" s="13">
        <v>153</v>
      </c>
      <c r="Q35" s="4">
        <v>38.799999999999997</v>
      </c>
      <c r="R35" s="5">
        <f t="shared" si="3"/>
        <v>4772.3999999999996</v>
      </c>
      <c r="S35" s="6"/>
      <c r="T35" s="5">
        <f>S35-R35</f>
        <v>-4772.3999999999996</v>
      </c>
    </row>
    <row r="36" spans="1:20">
      <c r="A36" s="13">
        <v>34</v>
      </c>
      <c r="B36" s="4">
        <v>38.799999999999997</v>
      </c>
      <c r="C36" s="5">
        <f t="shared" si="0"/>
        <v>4772.3999999999996</v>
      </c>
      <c r="D36" s="5">
        <v>4772.3999999999996</v>
      </c>
      <c r="E36" s="5"/>
      <c r="F36" s="13">
        <v>74</v>
      </c>
      <c r="G36" s="4">
        <v>39.47</v>
      </c>
      <c r="H36" s="5">
        <f t="shared" si="1"/>
        <v>4854.8099999999995</v>
      </c>
      <c r="I36" s="5">
        <v>4855</v>
      </c>
      <c r="J36" s="5"/>
      <c r="K36" s="13">
        <v>114</v>
      </c>
      <c r="L36" s="4">
        <v>39.47</v>
      </c>
      <c r="M36" s="5">
        <f t="shared" si="2"/>
        <v>4854.8099999999995</v>
      </c>
      <c r="N36" s="8">
        <v>5000</v>
      </c>
      <c r="O36" s="5"/>
      <c r="P36" s="13">
        <v>154</v>
      </c>
      <c r="Q36" s="4">
        <v>39.18</v>
      </c>
      <c r="R36" s="5">
        <f t="shared" si="3"/>
        <v>4819.1400000000003</v>
      </c>
      <c r="S36" s="7">
        <v>5000</v>
      </c>
      <c r="T36" s="5"/>
    </row>
    <row r="37" spans="1:20">
      <c r="A37" s="13">
        <v>35</v>
      </c>
      <c r="B37" s="4">
        <v>38.799999999999997</v>
      </c>
      <c r="C37" s="5">
        <f t="shared" si="0"/>
        <v>4772.3999999999996</v>
      </c>
      <c r="D37" s="5">
        <v>4772.3999999999996</v>
      </c>
      <c r="E37" s="5"/>
      <c r="F37" s="13">
        <v>75</v>
      </c>
      <c r="G37" s="4">
        <v>39.47</v>
      </c>
      <c r="H37" s="5">
        <f t="shared" si="1"/>
        <v>4854.8099999999995</v>
      </c>
      <c r="I37" s="5"/>
      <c r="J37" s="5">
        <f>I37-H37</f>
        <v>-4854.8099999999995</v>
      </c>
      <c r="K37" s="13">
        <v>115</v>
      </c>
      <c r="L37" s="4">
        <v>39.47</v>
      </c>
      <c r="M37" s="5">
        <f t="shared" si="2"/>
        <v>4854.8099999999995</v>
      </c>
      <c r="N37" s="5">
        <v>5000</v>
      </c>
      <c r="O37" s="5"/>
      <c r="P37" s="13">
        <v>155</v>
      </c>
      <c r="Q37" s="4">
        <v>43.03</v>
      </c>
      <c r="R37" s="5">
        <f t="shared" si="3"/>
        <v>5292.6900000000005</v>
      </c>
      <c r="S37" s="7">
        <f>R37</f>
        <v>5292.6900000000005</v>
      </c>
      <c r="T37" s="5">
        <f>S37-R37</f>
        <v>0</v>
      </c>
    </row>
    <row r="38" spans="1:20">
      <c r="A38" s="13">
        <v>36</v>
      </c>
      <c r="B38" s="4">
        <v>56.46</v>
      </c>
      <c r="C38" s="5">
        <f t="shared" si="0"/>
        <v>6944.58</v>
      </c>
      <c r="D38" s="4"/>
      <c r="E38" s="5">
        <f t="shared" si="4"/>
        <v>-6944.58</v>
      </c>
      <c r="F38" s="13">
        <v>76</v>
      </c>
      <c r="G38" s="4">
        <v>55.5</v>
      </c>
      <c r="H38" s="5">
        <f t="shared" si="1"/>
        <v>6826.5</v>
      </c>
      <c r="I38" s="5"/>
      <c r="J38" s="5">
        <f>I38-H38</f>
        <v>-6826.5</v>
      </c>
      <c r="K38" s="13">
        <v>116</v>
      </c>
      <c r="L38" s="4">
        <v>56.29</v>
      </c>
      <c r="M38" s="5">
        <f t="shared" si="2"/>
        <v>6923.67</v>
      </c>
      <c r="N38" s="5">
        <f>M38</f>
        <v>6923.67</v>
      </c>
      <c r="O38" s="5">
        <f>N38-M38</f>
        <v>0</v>
      </c>
      <c r="P38" s="13">
        <v>156</v>
      </c>
      <c r="Q38" s="4">
        <v>56.46</v>
      </c>
      <c r="R38" s="5">
        <f t="shared" si="3"/>
        <v>6944.58</v>
      </c>
      <c r="S38" s="7">
        <v>7000</v>
      </c>
      <c r="T38" s="5"/>
    </row>
    <row r="39" spans="1:20">
      <c r="A39" s="13">
        <v>37</v>
      </c>
      <c r="B39" s="4">
        <v>87.42</v>
      </c>
      <c r="C39" s="5">
        <f t="shared" si="0"/>
        <v>10752.66</v>
      </c>
      <c r="D39" s="8">
        <v>10800</v>
      </c>
      <c r="E39" s="5"/>
      <c r="F39" s="13">
        <v>77</v>
      </c>
      <c r="G39" s="4">
        <v>56.29</v>
      </c>
      <c r="H39" s="5">
        <f t="shared" si="1"/>
        <v>6923.67</v>
      </c>
      <c r="I39" s="5">
        <v>7000</v>
      </c>
      <c r="J39" s="5"/>
      <c r="K39" s="13">
        <v>117</v>
      </c>
      <c r="L39" s="4">
        <v>55.5</v>
      </c>
      <c r="M39" s="5">
        <f t="shared" si="2"/>
        <v>6826.5</v>
      </c>
      <c r="N39" s="5">
        <v>6900</v>
      </c>
      <c r="O39" s="5"/>
      <c r="P39" s="13">
        <v>157</v>
      </c>
      <c r="Q39" s="4">
        <v>38.799999999999997</v>
      </c>
      <c r="R39" s="5">
        <f t="shared" si="3"/>
        <v>4772.3999999999996</v>
      </c>
      <c r="S39" s="11">
        <v>5000</v>
      </c>
      <c r="T39" s="5"/>
    </row>
    <row r="40" spans="1:20">
      <c r="A40" s="13">
        <v>38</v>
      </c>
      <c r="B40" s="4">
        <v>38.799999999999997</v>
      </c>
      <c r="C40" s="5">
        <f t="shared" si="0"/>
        <v>4772.3999999999996</v>
      </c>
      <c r="D40" s="4"/>
      <c r="E40" s="5">
        <f t="shared" si="4"/>
        <v>-4772.3999999999996</v>
      </c>
      <c r="F40" s="13">
        <v>78</v>
      </c>
      <c r="G40" s="4">
        <v>39.47</v>
      </c>
      <c r="H40" s="5">
        <f t="shared" si="1"/>
        <v>4854.8099999999995</v>
      </c>
      <c r="I40" s="5"/>
      <c r="J40" s="5">
        <f>I40-H40</f>
        <v>-4854.8099999999995</v>
      </c>
      <c r="K40" s="13">
        <v>118</v>
      </c>
      <c r="L40" s="4">
        <v>39.47</v>
      </c>
      <c r="M40" s="5">
        <f t="shared" si="2"/>
        <v>4854.8099999999995</v>
      </c>
      <c r="N40" s="4"/>
      <c r="O40" s="5">
        <f>N40-M40</f>
        <v>-4854.8099999999995</v>
      </c>
      <c r="P40" s="13">
        <v>158</v>
      </c>
      <c r="Q40" s="4">
        <v>38.799999999999997</v>
      </c>
      <c r="R40" s="5">
        <f t="shared" si="3"/>
        <v>4772.3999999999996</v>
      </c>
      <c r="S40" s="7">
        <v>5000</v>
      </c>
      <c r="T40" s="5"/>
    </row>
    <row r="41" spans="1:20">
      <c r="A41" s="13">
        <v>39</v>
      </c>
      <c r="B41" s="4">
        <v>38.799999999999997</v>
      </c>
      <c r="C41" s="5">
        <f t="shared" si="0"/>
        <v>4772.3999999999996</v>
      </c>
      <c r="D41" s="4"/>
      <c r="E41" s="5">
        <f t="shared" si="4"/>
        <v>-4772.3999999999996</v>
      </c>
      <c r="F41" s="13">
        <v>79</v>
      </c>
      <c r="G41" s="4">
        <v>39.47</v>
      </c>
      <c r="H41" s="5">
        <f t="shared" si="1"/>
        <v>4854.8099999999995</v>
      </c>
      <c r="I41" s="5">
        <v>4650</v>
      </c>
      <c r="J41" s="5">
        <f>I41-H41</f>
        <v>-204.80999999999949</v>
      </c>
      <c r="K41" s="13">
        <v>119</v>
      </c>
      <c r="L41" s="4">
        <v>39.47</v>
      </c>
      <c r="M41" s="5">
        <f t="shared" si="2"/>
        <v>4854.8099999999995</v>
      </c>
      <c r="N41" s="5">
        <v>4854.8100000000004</v>
      </c>
      <c r="O41" s="5"/>
      <c r="P41" s="13">
        <v>159</v>
      </c>
      <c r="Q41" s="4">
        <v>39.18</v>
      </c>
      <c r="R41" s="5">
        <f t="shared" si="3"/>
        <v>4819.1400000000003</v>
      </c>
      <c r="S41" s="6"/>
      <c r="T41" s="5">
        <f>S41-R41</f>
        <v>-4819.1400000000003</v>
      </c>
    </row>
    <row r="42" spans="1:20">
      <c r="A42" s="13">
        <v>40</v>
      </c>
      <c r="B42" s="4">
        <v>56.46</v>
      </c>
      <c r="C42" s="5">
        <f t="shared" si="0"/>
        <v>6944.58</v>
      </c>
      <c r="D42" s="5">
        <v>7000</v>
      </c>
      <c r="E42" s="5"/>
      <c r="F42" s="13">
        <v>80</v>
      </c>
      <c r="G42" s="4">
        <v>55.5</v>
      </c>
      <c r="H42" s="5">
        <f t="shared" si="1"/>
        <v>6826.5</v>
      </c>
      <c r="I42" s="5">
        <f>H42</f>
        <v>6826.5</v>
      </c>
      <c r="J42" s="5">
        <f>I42-H42</f>
        <v>0</v>
      </c>
      <c r="K42" s="13">
        <v>120</v>
      </c>
      <c r="L42" s="4">
        <v>56.29</v>
      </c>
      <c r="M42" s="5">
        <f t="shared" si="2"/>
        <v>6923.67</v>
      </c>
      <c r="N42" s="5">
        <v>7000</v>
      </c>
      <c r="O42" s="5"/>
      <c r="P42" s="13">
        <v>160</v>
      </c>
      <c r="Q42" s="4">
        <v>43.03</v>
      </c>
      <c r="R42" s="5">
        <f t="shared" si="3"/>
        <v>5292.6900000000005</v>
      </c>
      <c r="S42" s="7">
        <f>R42</f>
        <v>5292.6900000000005</v>
      </c>
      <c r="T42" s="5"/>
    </row>
    <row r="43" spans="1:20">
      <c r="A43" s="13" t="s">
        <v>5</v>
      </c>
      <c r="B43" s="4">
        <v>40.17</v>
      </c>
      <c r="C43" s="5">
        <f t="shared" si="0"/>
        <v>4940.91</v>
      </c>
      <c r="D43" s="5">
        <f>C43</f>
        <v>4940.91</v>
      </c>
      <c r="E43" s="5">
        <f t="shared" si="4"/>
        <v>0</v>
      </c>
      <c r="F43" s="4"/>
      <c r="G43" s="4"/>
      <c r="H43" s="4"/>
      <c r="I43" s="5"/>
      <c r="J43" s="4"/>
      <c r="K43" s="4"/>
      <c r="L43" s="4"/>
      <c r="M43" s="4"/>
      <c r="N43" s="4"/>
      <c r="O43" s="4"/>
      <c r="P43" s="13">
        <v>161</v>
      </c>
      <c r="Q43" s="4">
        <v>56.46</v>
      </c>
      <c r="R43" s="5">
        <f t="shared" si="3"/>
        <v>6944.58</v>
      </c>
      <c r="S43" s="7">
        <v>7000</v>
      </c>
      <c r="T43" s="5"/>
    </row>
    <row r="44" spans="1:20">
      <c r="A44" s="13" t="s">
        <v>6</v>
      </c>
      <c r="B44" s="4">
        <v>40.17</v>
      </c>
      <c r="C44" s="5">
        <f t="shared" si="0"/>
        <v>4940.91</v>
      </c>
      <c r="D44" s="4"/>
      <c r="E44" s="5">
        <f t="shared" si="4"/>
        <v>-4940.91</v>
      </c>
      <c r="F44" s="4"/>
      <c r="G44" s="4"/>
      <c r="H44" s="4"/>
      <c r="I44" s="5"/>
      <c r="J44" s="4"/>
      <c r="K44" s="4"/>
      <c r="L44" s="4"/>
      <c r="M44" s="4"/>
      <c r="N44" s="4"/>
      <c r="O44" s="4"/>
      <c r="P44" s="13">
        <v>162</v>
      </c>
      <c r="Q44" s="4">
        <v>38.799999999999997</v>
      </c>
      <c r="R44" s="5">
        <f t="shared" si="3"/>
        <v>4772.3999999999996</v>
      </c>
      <c r="S44" s="6"/>
      <c r="T44" s="5">
        <f>S44-R44</f>
        <v>-4772.3999999999996</v>
      </c>
    </row>
    <row r="45" spans="1:20">
      <c r="A45" s="13" t="s">
        <v>7</v>
      </c>
      <c r="B45" s="4">
        <v>40.17</v>
      </c>
      <c r="C45" s="5">
        <f t="shared" si="0"/>
        <v>4940.91</v>
      </c>
      <c r="D45" s="5">
        <v>4941</v>
      </c>
      <c r="E45" s="5"/>
      <c r="F45" s="4"/>
      <c r="G45" s="4"/>
      <c r="H45" s="4"/>
      <c r="I45" s="5"/>
      <c r="J45" s="4"/>
      <c r="K45" s="4"/>
      <c r="L45" s="4"/>
      <c r="M45" s="4"/>
      <c r="N45" s="4"/>
      <c r="O45" s="4"/>
      <c r="P45" s="13">
        <v>163</v>
      </c>
      <c r="Q45" s="4">
        <v>38.799999999999997</v>
      </c>
      <c r="R45" s="5">
        <f t="shared" si="3"/>
        <v>4772.3999999999996</v>
      </c>
      <c r="S45" s="7">
        <f>R45</f>
        <v>4772.3999999999996</v>
      </c>
      <c r="T45" s="5">
        <f>S45-R45</f>
        <v>0</v>
      </c>
    </row>
    <row r="46" spans="1:20">
      <c r="A46" s="4"/>
      <c r="B46" s="4"/>
      <c r="C46" s="4"/>
      <c r="D46" s="4"/>
      <c r="E46" s="4"/>
      <c r="F46" s="4"/>
      <c r="G46" s="4"/>
      <c r="H46" s="4"/>
      <c r="I46" s="5"/>
      <c r="J46" s="4"/>
      <c r="K46" s="4"/>
      <c r="L46" s="4"/>
      <c r="M46" s="4"/>
      <c r="N46" s="4"/>
      <c r="O46" s="4"/>
      <c r="P46" s="13">
        <v>164</v>
      </c>
      <c r="Q46" s="4">
        <v>39.18</v>
      </c>
      <c r="R46" s="5">
        <f t="shared" si="3"/>
        <v>4819.1400000000003</v>
      </c>
      <c r="S46" s="6"/>
      <c r="T46" s="5">
        <f>S46-R46</f>
        <v>-4819.1400000000003</v>
      </c>
    </row>
    <row r="47" spans="1:20">
      <c r="A47" s="4"/>
      <c r="B47" s="4"/>
      <c r="C47" s="4"/>
      <c r="D47" s="4"/>
      <c r="E47" s="4"/>
      <c r="F47" s="4"/>
      <c r="G47" s="4"/>
      <c r="H47" s="4"/>
      <c r="I47" s="5"/>
      <c r="J47" s="4"/>
      <c r="K47" s="4"/>
      <c r="L47" s="4"/>
      <c r="M47" s="4"/>
      <c r="N47" s="4"/>
      <c r="O47" s="4"/>
      <c r="P47" s="13">
        <v>165</v>
      </c>
      <c r="Q47" s="4">
        <v>43.03</v>
      </c>
      <c r="R47" s="5">
        <f t="shared" si="3"/>
        <v>5292.6900000000005</v>
      </c>
      <c r="S47" s="7">
        <f>R47</f>
        <v>5292.6900000000005</v>
      </c>
      <c r="T47" s="5"/>
    </row>
    <row r="48" spans="1:20">
      <c r="A48" s="4"/>
      <c r="B48" s="4"/>
      <c r="C48" s="4"/>
      <c r="D48" s="4"/>
      <c r="E48" s="4"/>
      <c r="F48" s="4"/>
      <c r="G48" s="4"/>
      <c r="H48" s="4"/>
      <c r="I48" s="5"/>
      <c r="J48" s="4"/>
      <c r="K48" s="4"/>
      <c r="L48" s="4"/>
      <c r="M48" s="4"/>
      <c r="N48" s="4"/>
      <c r="O48" s="4"/>
      <c r="P48" s="13">
        <v>166</v>
      </c>
      <c r="Q48" s="4">
        <v>56.46</v>
      </c>
      <c r="R48" s="5">
        <f t="shared" si="3"/>
        <v>6944.58</v>
      </c>
      <c r="S48" s="7">
        <f>R48</f>
        <v>6944.58</v>
      </c>
      <c r="T48" s="5">
        <f>S48-R48</f>
        <v>0</v>
      </c>
    </row>
    <row r="49" spans="1:20">
      <c r="A49" s="4"/>
      <c r="B49" s="4"/>
      <c r="C49" s="4"/>
      <c r="D49" s="4"/>
      <c r="E49" s="4"/>
      <c r="F49" s="4"/>
      <c r="G49" s="4"/>
      <c r="H49" s="4"/>
      <c r="I49" s="5"/>
      <c r="J49" s="4"/>
      <c r="K49" s="4"/>
      <c r="L49" s="4"/>
      <c r="M49" s="4"/>
      <c r="N49" s="4"/>
      <c r="O49" s="4"/>
      <c r="P49" s="13">
        <v>167</v>
      </c>
      <c r="Q49" s="4">
        <v>38.799999999999997</v>
      </c>
      <c r="R49" s="5">
        <f t="shared" si="3"/>
        <v>4772.3999999999996</v>
      </c>
      <c r="S49" s="7">
        <f>R49</f>
        <v>4772.3999999999996</v>
      </c>
      <c r="T49" s="5"/>
    </row>
    <row r="50" spans="1:20">
      <c r="A50" s="4"/>
      <c r="B50" s="4"/>
      <c r="C50" s="4"/>
      <c r="D50" s="4"/>
      <c r="E50" s="4"/>
      <c r="F50" s="4"/>
      <c r="G50" s="4"/>
      <c r="H50" s="4"/>
      <c r="I50" s="5"/>
      <c r="J50" s="4"/>
      <c r="K50" s="4"/>
      <c r="L50" s="4"/>
      <c r="M50" s="4"/>
      <c r="N50" s="4"/>
      <c r="O50" s="4"/>
      <c r="P50" s="13">
        <v>168</v>
      </c>
      <c r="Q50" s="4">
        <v>38.799999999999997</v>
      </c>
      <c r="R50" s="5">
        <f t="shared" si="3"/>
        <v>4772.3999999999996</v>
      </c>
      <c r="S50" s="7">
        <v>5000</v>
      </c>
      <c r="T50" s="5"/>
    </row>
    <row r="51" spans="1:20">
      <c r="A51" s="4"/>
      <c r="B51" s="4"/>
      <c r="C51" s="4"/>
      <c r="D51" s="4"/>
      <c r="E51" s="4"/>
      <c r="F51" s="4"/>
      <c r="G51" s="4"/>
      <c r="H51" s="4"/>
      <c r="I51" s="5"/>
      <c r="J51" s="4"/>
      <c r="K51" s="4"/>
      <c r="L51" s="4"/>
      <c r="M51" s="4"/>
      <c r="N51" s="4"/>
      <c r="O51" s="4"/>
      <c r="P51" s="13">
        <v>169</v>
      </c>
      <c r="Q51" s="4">
        <v>39.18</v>
      </c>
      <c r="R51" s="5">
        <f t="shared" si="3"/>
        <v>4819.1400000000003</v>
      </c>
      <c r="S51" s="7">
        <f>R51</f>
        <v>4819.1400000000003</v>
      </c>
      <c r="T51" s="5">
        <f>S51-R51</f>
        <v>0</v>
      </c>
    </row>
    <row r="52" spans="1:20">
      <c r="A52" s="4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  <c r="N52" s="4"/>
      <c r="O52" s="4"/>
      <c r="P52" s="13">
        <v>170</v>
      </c>
      <c r="Q52" s="4">
        <v>43.03</v>
      </c>
      <c r="R52" s="5">
        <f t="shared" si="3"/>
        <v>5292.6900000000005</v>
      </c>
      <c r="S52" s="7">
        <v>5292.69</v>
      </c>
      <c r="T52" s="5"/>
    </row>
    <row r="53" spans="1:20">
      <c r="C53" s="2">
        <f>SUM(C3:C45)</f>
        <v>264481.97999999986</v>
      </c>
      <c r="D53" s="2">
        <f>SUM(D3:D45)</f>
        <v>181466.06</v>
      </c>
      <c r="E53" s="2">
        <f>SUM(E3:E45)</f>
        <v>-84563.07</v>
      </c>
      <c r="G53">
        <f>SUM(G3:G42)</f>
        <v>1907.3000000000002</v>
      </c>
      <c r="H53" s="2">
        <f>SUM(H3:H42)</f>
        <v>234597.90000000002</v>
      </c>
      <c r="I53" s="2">
        <f>SUM(I3:I42)</f>
        <v>181201.08000000002</v>
      </c>
      <c r="J53" s="2">
        <f>SUM(J3:J42)</f>
        <v>-55296.459999999985</v>
      </c>
      <c r="M53" s="2">
        <f>SUM(M3:M42)</f>
        <v>234597.90000000002</v>
      </c>
      <c r="N53" s="2">
        <f>SUM(N3:N42)</f>
        <v>197240.53</v>
      </c>
      <c r="O53" s="2">
        <f>SUM(O3:O42)</f>
        <v>-42781.859999999993</v>
      </c>
      <c r="R53" s="2">
        <f>SUM(R3:R52)</f>
        <v>265096.97999999992</v>
      </c>
      <c r="S53" s="2">
        <f>SUM(S3:S52)</f>
        <v>222107.51999999999</v>
      </c>
      <c r="T53" s="2">
        <f>SUM(T3:T52)</f>
        <v>-46287.55</v>
      </c>
    </row>
    <row r="54" spans="1:20">
      <c r="D54" s="2"/>
      <c r="I54" s="2"/>
      <c r="N54" s="2"/>
      <c r="S54" s="2"/>
    </row>
    <row r="55" spans="1:20" ht="30">
      <c r="B55" s="3" t="s">
        <v>18</v>
      </c>
      <c r="C55" s="2">
        <f>D53+I53+N53+S53</f>
        <v>782015.19000000006</v>
      </c>
      <c r="H55">
        <f>G53*123</f>
        <v>234597.90000000002</v>
      </c>
    </row>
    <row r="56" spans="1:20">
      <c r="I56" s="2"/>
    </row>
    <row r="57" spans="1:20">
      <c r="C57" s="2"/>
      <c r="N57" s="2"/>
    </row>
    <row r="58" spans="1:20">
      <c r="N58" s="2"/>
    </row>
  </sheetData>
  <mergeCells count="4">
    <mergeCell ref="A1:E1"/>
    <mergeCell ref="F1:J1"/>
    <mergeCell ref="K1:O1"/>
    <mergeCell ref="P1:T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opLeftCell="A34" workbookViewId="0">
      <selection activeCell="D25" sqref="D25"/>
    </sheetView>
  </sheetViews>
  <sheetFormatPr defaultRowHeight="15"/>
  <cols>
    <col min="1" max="1" width="6.85546875" customWidth="1"/>
    <col min="2" max="2" width="10" customWidth="1"/>
    <col min="3" max="3" width="13.140625" customWidth="1"/>
    <col min="4" max="4" width="12.28515625" customWidth="1"/>
    <col min="5" max="5" width="10.5703125" customWidth="1"/>
    <col min="8" max="8" width="10" bestFit="1" customWidth="1"/>
    <col min="9" max="9" width="10" customWidth="1"/>
    <col min="10" max="10" width="11.140625" customWidth="1"/>
    <col min="13" max="13" width="10" bestFit="1" customWidth="1"/>
    <col min="14" max="14" width="10.5703125" customWidth="1"/>
    <col min="15" max="15" width="9.7109375" bestFit="1" customWidth="1"/>
    <col min="18" max="18" width="11.42578125" bestFit="1" customWidth="1"/>
    <col min="19" max="19" width="10" customWidth="1"/>
    <col min="20" max="20" width="11" customWidth="1"/>
  </cols>
  <sheetData>
    <row r="1" spans="1:20" ht="15.75">
      <c r="A1" s="25" t="s">
        <v>0</v>
      </c>
      <c r="B1" s="25"/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  <c r="L1" s="25"/>
      <c r="M1" s="25"/>
      <c r="N1" s="25"/>
      <c r="O1" s="25"/>
      <c r="P1" s="25" t="s">
        <v>3</v>
      </c>
      <c r="Q1" s="25"/>
      <c r="R1" s="25"/>
      <c r="S1" s="25"/>
      <c r="T1" s="25"/>
    </row>
    <row r="2" spans="1:20" s="3" customFormat="1" ht="78.75">
      <c r="A2" s="9" t="s">
        <v>4</v>
      </c>
      <c r="B2" s="9" t="s">
        <v>9</v>
      </c>
      <c r="C2" s="9" t="s">
        <v>8</v>
      </c>
      <c r="D2" s="9" t="s">
        <v>10</v>
      </c>
      <c r="E2" s="9" t="s">
        <v>12</v>
      </c>
      <c r="F2" s="9" t="s">
        <v>4</v>
      </c>
      <c r="G2" s="9" t="s">
        <v>9</v>
      </c>
      <c r="H2" s="9" t="s">
        <v>8</v>
      </c>
      <c r="I2" s="9" t="s">
        <v>10</v>
      </c>
      <c r="J2" s="9" t="s">
        <v>12</v>
      </c>
      <c r="K2" s="9" t="s">
        <v>4</v>
      </c>
      <c r="L2" s="9" t="s">
        <v>9</v>
      </c>
      <c r="M2" s="9" t="s">
        <v>8</v>
      </c>
      <c r="N2" s="9" t="s">
        <v>10</v>
      </c>
      <c r="O2" s="9" t="s">
        <v>12</v>
      </c>
      <c r="P2" s="9" t="s">
        <v>4</v>
      </c>
      <c r="Q2" s="9" t="s">
        <v>9</v>
      </c>
      <c r="R2" s="9" t="s">
        <v>8</v>
      </c>
      <c r="S2" s="9" t="s">
        <v>10</v>
      </c>
      <c r="T2" s="9" t="s">
        <v>12</v>
      </c>
    </row>
    <row r="3" spans="1:20">
      <c r="A3" s="10">
        <v>1</v>
      </c>
      <c r="B3" s="4">
        <v>40.17</v>
      </c>
      <c r="C3" s="5">
        <f>B3*475</f>
        <v>19080.75</v>
      </c>
      <c r="D3" s="5">
        <f>C3</f>
        <v>19080.75</v>
      </c>
      <c r="E3" s="5">
        <f>C3-D3</f>
        <v>0</v>
      </c>
      <c r="F3" s="10">
        <v>41</v>
      </c>
      <c r="G3" s="4">
        <v>56.29</v>
      </c>
      <c r="H3" s="5">
        <f>G3*475</f>
        <v>26737.75</v>
      </c>
      <c r="I3" s="5">
        <f>H3</f>
        <v>26737.75</v>
      </c>
      <c r="J3" s="5">
        <f>H3-I3</f>
        <v>0</v>
      </c>
      <c r="K3" s="10">
        <v>81</v>
      </c>
      <c r="L3" s="4">
        <v>55.5</v>
      </c>
      <c r="M3" s="5">
        <f>L3*475</f>
        <v>26362.5</v>
      </c>
      <c r="N3" s="5">
        <f>M3</f>
        <v>26362.5</v>
      </c>
      <c r="O3" s="5">
        <f>M3-N3</f>
        <v>0</v>
      </c>
      <c r="P3" s="10">
        <v>121</v>
      </c>
      <c r="Q3" s="4">
        <v>56.46</v>
      </c>
      <c r="R3" s="5">
        <f>Q3*475</f>
        <v>26818.5</v>
      </c>
      <c r="S3" s="4"/>
      <c r="T3" s="5">
        <f>R3-S3</f>
        <v>26818.5</v>
      </c>
    </row>
    <row r="4" spans="1:20" ht="15" customHeight="1">
      <c r="A4" s="10">
        <v>2</v>
      </c>
      <c r="B4" s="4">
        <v>38.799999999999997</v>
      </c>
      <c r="C4" s="5">
        <f t="shared" ref="C4:C45" si="0">B4*475</f>
        <v>18430</v>
      </c>
      <c r="D4" s="5">
        <v>17919.25</v>
      </c>
      <c r="E4" s="5">
        <f t="shared" ref="E4:E45" si="1">C4-D4</f>
        <v>510.75</v>
      </c>
      <c r="F4" s="10">
        <v>42</v>
      </c>
      <c r="G4" s="4">
        <v>39.47</v>
      </c>
      <c r="H4" s="5">
        <f t="shared" ref="H4:H42" si="2">G4*475</f>
        <v>18748.25</v>
      </c>
      <c r="I4" s="5">
        <v>18748.25</v>
      </c>
      <c r="J4" s="5">
        <f t="shared" ref="J4:J42" si="3">H4-I4</f>
        <v>0</v>
      </c>
      <c r="K4" s="10">
        <v>82</v>
      </c>
      <c r="L4" s="4">
        <v>39.47</v>
      </c>
      <c r="M4" s="5">
        <f t="shared" ref="M4:M42" si="4">L4*475</f>
        <v>18748.25</v>
      </c>
      <c r="N4" s="5">
        <f>M4</f>
        <v>18748.25</v>
      </c>
      <c r="O4" s="5">
        <f t="shared" ref="O4:O42" si="5">M4-N4</f>
        <v>0</v>
      </c>
      <c r="P4" s="10">
        <v>122</v>
      </c>
      <c r="Q4" s="4">
        <v>38.799999999999997</v>
      </c>
      <c r="R4" s="5">
        <f t="shared" ref="R4:R52" si="6">Q4*475</f>
        <v>18430</v>
      </c>
      <c r="S4" s="8">
        <v>10000</v>
      </c>
      <c r="T4" s="5">
        <f t="shared" ref="T4:T52" si="7">R4-S4</f>
        <v>8430</v>
      </c>
    </row>
    <row r="5" spans="1:20" ht="15.75" customHeight="1">
      <c r="A5" s="10">
        <v>3</v>
      </c>
      <c r="B5" s="4">
        <v>38.799999999999997</v>
      </c>
      <c r="C5" s="5">
        <f t="shared" si="0"/>
        <v>18430</v>
      </c>
      <c r="D5" s="4"/>
      <c r="E5" s="5">
        <f t="shared" si="1"/>
        <v>18430</v>
      </c>
      <c r="F5" s="10">
        <v>43</v>
      </c>
      <c r="G5" s="4">
        <v>39.47</v>
      </c>
      <c r="H5" s="5">
        <f t="shared" si="2"/>
        <v>18748.25</v>
      </c>
      <c r="I5" s="4"/>
      <c r="J5" s="5">
        <f t="shared" si="3"/>
        <v>18748.25</v>
      </c>
      <c r="K5" s="10">
        <v>83</v>
      </c>
      <c r="L5" s="4">
        <v>39.47</v>
      </c>
      <c r="M5" s="5">
        <f t="shared" si="4"/>
        <v>18748.25</v>
      </c>
      <c r="N5" s="4">
        <v>0</v>
      </c>
      <c r="O5" s="5">
        <f t="shared" si="5"/>
        <v>18748.25</v>
      </c>
      <c r="P5" s="10">
        <v>123</v>
      </c>
      <c r="Q5" s="4">
        <v>38.799999999999997</v>
      </c>
      <c r="R5" s="5">
        <f t="shared" si="6"/>
        <v>18430</v>
      </c>
      <c r="S5" s="7">
        <f>R5</f>
        <v>18430</v>
      </c>
      <c r="T5" s="5">
        <f t="shared" si="7"/>
        <v>0</v>
      </c>
    </row>
    <row r="6" spans="1:20">
      <c r="A6" s="10">
        <v>4</v>
      </c>
      <c r="B6" s="4">
        <v>56.46</v>
      </c>
      <c r="C6" s="5">
        <f t="shared" si="0"/>
        <v>26818.5</v>
      </c>
      <c r="D6" s="4"/>
      <c r="E6" s="5">
        <f t="shared" si="1"/>
        <v>26818.5</v>
      </c>
      <c r="F6" s="10">
        <v>44</v>
      </c>
      <c r="G6" s="4">
        <v>55.5</v>
      </c>
      <c r="H6" s="5">
        <f t="shared" si="2"/>
        <v>26362.5</v>
      </c>
      <c r="I6" s="5">
        <f>H6</f>
        <v>26362.5</v>
      </c>
      <c r="J6" s="5">
        <f t="shared" si="3"/>
        <v>0</v>
      </c>
      <c r="K6" s="10">
        <v>84</v>
      </c>
      <c r="L6" s="4">
        <v>56.29</v>
      </c>
      <c r="M6" s="5">
        <f t="shared" si="4"/>
        <v>26737.75</v>
      </c>
      <c r="N6" s="5">
        <f>M6</f>
        <v>26737.75</v>
      </c>
      <c r="O6" s="5">
        <f t="shared" si="5"/>
        <v>0</v>
      </c>
      <c r="P6" s="10">
        <v>124</v>
      </c>
      <c r="Q6" s="4">
        <v>39.18</v>
      </c>
      <c r="R6" s="5">
        <f t="shared" si="6"/>
        <v>18610.5</v>
      </c>
      <c r="S6" s="11">
        <v>5000</v>
      </c>
      <c r="T6" s="5">
        <f t="shared" si="7"/>
        <v>13610.5</v>
      </c>
    </row>
    <row r="7" spans="1:20" ht="15" customHeight="1">
      <c r="A7" s="10">
        <v>5</v>
      </c>
      <c r="B7" s="4">
        <v>41.78</v>
      </c>
      <c r="C7" s="5">
        <f t="shared" si="0"/>
        <v>19845.5</v>
      </c>
      <c r="D7" s="5">
        <f>C7</f>
        <v>19845.5</v>
      </c>
      <c r="E7" s="5">
        <f t="shared" si="1"/>
        <v>0</v>
      </c>
      <c r="F7" s="10">
        <v>45</v>
      </c>
      <c r="G7" s="4">
        <v>56.29</v>
      </c>
      <c r="H7" s="5">
        <f t="shared" si="2"/>
        <v>26737.75</v>
      </c>
      <c r="I7" s="4"/>
      <c r="J7" s="5">
        <f t="shared" si="3"/>
        <v>26737.75</v>
      </c>
      <c r="K7" s="10">
        <v>85</v>
      </c>
      <c r="L7" s="4">
        <v>55.5</v>
      </c>
      <c r="M7" s="5">
        <f t="shared" si="4"/>
        <v>26362.5</v>
      </c>
      <c r="N7" s="5">
        <f>M7</f>
        <v>26362.5</v>
      </c>
      <c r="O7" s="5">
        <f t="shared" si="5"/>
        <v>0</v>
      </c>
      <c r="P7" s="10">
        <v>125</v>
      </c>
      <c r="Q7" s="4">
        <v>41.79</v>
      </c>
      <c r="R7" s="5">
        <f t="shared" si="6"/>
        <v>19850.25</v>
      </c>
      <c r="S7" s="11">
        <v>5000</v>
      </c>
      <c r="T7" s="5">
        <f t="shared" si="7"/>
        <v>14850.25</v>
      </c>
    </row>
    <row r="8" spans="1:20">
      <c r="A8" s="10">
        <v>6</v>
      </c>
      <c r="B8" s="4">
        <v>38.799999999999997</v>
      </c>
      <c r="C8" s="5">
        <f t="shared" si="0"/>
        <v>18430</v>
      </c>
      <c r="D8" s="4"/>
      <c r="E8" s="5">
        <f t="shared" si="1"/>
        <v>18430</v>
      </c>
      <c r="F8" s="10">
        <v>46</v>
      </c>
      <c r="G8" s="4">
        <v>39.47</v>
      </c>
      <c r="H8" s="5">
        <f t="shared" si="2"/>
        <v>18748.25</v>
      </c>
      <c r="I8" s="5">
        <f>H8</f>
        <v>18748.25</v>
      </c>
      <c r="J8" s="5">
        <f t="shared" si="3"/>
        <v>0</v>
      </c>
      <c r="K8" s="10">
        <v>86</v>
      </c>
      <c r="L8" s="4">
        <v>39.47</v>
      </c>
      <c r="M8" s="5">
        <f t="shared" si="4"/>
        <v>18748.25</v>
      </c>
      <c r="N8" s="5">
        <v>10145.19</v>
      </c>
      <c r="O8" s="5">
        <f t="shared" si="5"/>
        <v>8603.06</v>
      </c>
      <c r="P8" s="10">
        <v>126</v>
      </c>
      <c r="Q8" s="4">
        <v>56.46</v>
      </c>
      <c r="R8" s="5">
        <f t="shared" si="6"/>
        <v>26818.5</v>
      </c>
      <c r="S8" s="7">
        <f>R8</f>
        <v>26818.5</v>
      </c>
      <c r="T8" s="5">
        <f t="shared" si="7"/>
        <v>0</v>
      </c>
    </row>
    <row r="9" spans="1:20" ht="15" customHeight="1">
      <c r="A9" s="10">
        <v>7</v>
      </c>
      <c r="B9" s="4">
        <v>38.799999999999997</v>
      </c>
      <c r="C9" s="5">
        <f t="shared" si="0"/>
        <v>18430</v>
      </c>
      <c r="D9" s="5">
        <f>C9</f>
        <v>18430</v>
      </c>
      <c r="E9" s="5">
        <f t="shared" si="1"/>
        <v>0</v>
      </c>
      <c r="F9" s="10">
        <v>47</v>
      </c>
      <c r="G9" s="4">
        <v>39.47</v>
      </c>
      <c r="H9" s="5">
        <f t="shared" si="2"/>
        <v>18748.25</v>
      </c>
      <c r="I9" s="4"/>
      <c r="J9" s="5">
        <f t="shared" si="3"/>
        <v>18748.25</v>
      </c>
      <c r="K9" s="10">
        <v>87</v>
      </c>
      <c r="L9" s="4">
        <v>39.47</v>
      </c>
      <c r="M9" s="5">
        <f t="shared" si="4"/>
        <v>18748.25</v>
      </c>
      <c r="N9" s="5">
        <f>M9</f>
        <v>18748.25</v>
      </c>
      <c r="O9" s="5">
        <f t="shared" si="5"/>
        <v>0</v>
      </c>
      <c r="P9" s="10">
        <v>127</v>
      </c>
      <c r="Q9" s="4">
        <v>38.799999999999997</v>
      </c>
      <c r="R9" s="5">
        <f t="shared" si="6"/>
        <v>18430</v>
      </c>
      <c r="S9" s="11">
        <f>R9</f>
        <v>18430</v>
      </c>
      <c r="T9" s="5">
        <f t="shared" si="7"/>
        <v>0</v>
      </c>
    </row>
    <row r="10" spans="1:20">
      <c r="A10" s="10">
        <v>8</v>
      </c>
      <c r="B10" s="4">
        <v>56.46</v>
      </c>
      <c r="C10" s="5">
        <f t="shared" si="0"/>
        <v>26818.5</v>
      </c>
      <c r="D10" s="5">
        <f>C10</f>
        <v>26818.5</v>
      </c>
      <c r="E10" s="5">
        <f t="shared" si="1"/>
        <v>0</v>
      </c>
      <c r="F10" s="10">
        <v>48</v>
      </c>
      <c r="G10" s="4">
        <v>55.5</v>
      </c>
      <c r="H10" s="5">
        <f t="shared" si="2"/>
        <v>26362.5</v>
      </c>
      <c r="I10" s="5">
        <f>H10</f>
        <v>26362.5</v>
      </c>
      <c r="J10" s="5">
        <f t="shared" si="3"/>
        <v>0</v>
      </c>
      <c r="K10" s="10">
        <v>88</v>
      </c>
      <c r="L10" s="4">
        <v>56.29</v>
      </c>
      <c r="M10" s="5">
        <f t="shared" si="4"/>
        <v>26737.75</v>
      </c>
      <c r="N10" s="4">
        <v>0</v>
      </c>
      <c r="O10" s="5">
        <f t="shared" si="5"/>
        <v>26737.75</v>
      </c>
      <c r="P10" s="10">
        <v>128</v>
      </c>
      <c r="Q10" s="4">
        <v>38.799999999999997</v>
      </c>
      <c r="R10" s="5">
        <f t="shared" si="6"/>
        <v>18430</v>
      </c>
      <c r="S10" s="7">
        <f>R10</f>
        <v>18430</v>
      </c>
      <c r="T10" s="5">
        <f t="shared" si="7"/>
        <v>0</v>
      </c>
    </row>
    <row r="11" spans="1:20">
      <c r="A11" s="10">
        <v>9</v>
      </c>
      <c r="B11" s="4">
        <v>41.78</v>
      </c>
      <c r="C11" s="5">
        <f t="shared" si="0"/>
        <v>19845.5</v>
      </c>
      <c r="D11" s="5">
        <f>C11</f>
        <v>19845.5</v>
      </c>
      <c r="E11" s="5">
        <f t="shared" si="1"/>
        <v>0</v>
      </c>
      <c r="F11" s="10">
        <v>49</v>
      </c>
      <c r="G11" s="4">
        <v>56.29</v>
      </c>
      <c r="H11" s="5">
        <f t="shared" si="2"/>
        <v>26737.75</v>
      </c>
      <c r="I11" s="5">
        <f>H11</f>
        <v>26737.75</v>
      </c>
      <c r="J11" s="5">
        <f t="shared" si="3"/>
        <v>0</v>
      </c>
      <c r="K11" s="10">
        <v>89</v>
      </c>
      <c r="L11" s="4">
        <v>55.5</v>
      </c>
      <c r="M11" s="5">
        <f t="shared" si="4"/>
        <v>26362.5</v>
      </c>
      <c r="N11" s="5">
        <v>26362.5</v>
      </c>
      <c r="O11" s="5">
        <f t="shared" si="5"/>
        <v>0</v>
      </c>
      <c r="P11" s="10">
        <v>129</v>
      </c>
      <c r="Q11" s="4">
        <v>39.18</v>
      </c>
      <c r="R11" s="5">
        <f t="shared" si="6"/>
        <v>18610.5</v>
      </c>
      <c r="S11" s="11">
        <v>5000</v>
      </c>
      <c r="T11" s="5">
        <f t="shared" si="7"/>
        <v>13610.5</v>
      </c>
    </row>
    <row r="12" spans="1:20">
      <c r="A12" s="10">
        <v>10</v>
      </c>
      <c r="B12" s="4">
        <v>38.799999999999997</v>
      </c>
      <c r="C12" s="5">
        <f t="shared" si="0"/>
        <v>18430</v>
      </c>
      <c r="D12" s="5">
        <v>18326</v>
      </c>
      <c r="E12" s="5">
        <f t="shared" si="1"/>
        <v>104</v>
      </c>
      <c r="F12" s="10">
        <v>50</v>
      </c>
      <c r="G12" s="4">
        <v>39.47</v>
      </c>
      <c r="H12" s="5">
        <f t="shared" si="2"/>
        <v>18748.25</v>
      </c>
      <c r="I12" s="5">
        <v>18748.25</v>
      </c>
      <c r="J12" s="5">
        <f t="shared" si="3"/>
        <v>0</v>
      </c>
      <c r="K12" s="10">
        <v>90</v>
      </c>
      <c r="L12" s="4">
        <v>39.47</v>
      </c>
      <c r="M12" s="5">
        <f t="shared" si="4"/>
        <v>18748.25</v>
      </c>
      <c r="N12" s="5">
        <f t="shared" ref="N12:N18" si="8">M12</f>
        <v>18748.25</v>
      </c>
      <c r="O12" s="5">
        <f t="shared" si="5"/>
        <v>0</v>
      </c>
      <c r="P12" s="10">
        <v>130</v>
      </c>
      <c r="Q12" s="4">
        <v>41.79</v>
      </c>
      <c r="R12" s="5">
        <f t="shared" si="6"/>
        <v>19850.25</v>
      </c>
      <c r="S12" s="22">
        <f>R12</f>
        <v>19850.25</v>
      </c>
      <c r="T12" s="5">
        <f t="shared" si="7"/>
        <v>0</v>
      </c>
    </row>
    <row r="13" spans="1:20">
      <c r="A13" s="10">
        <v>11</v>
      </c>
      <c r="B13" s="4">
        <v>38.799999999999997</v>
      </c>
      <c r="C13" s="5">
        <f t="shared" si="0"/>
        <v>18430</v>
      </c>
      <c r="D13" s="5">
        <f>C13</f>
        <v>18430</v>
      </c>
      <c r="E13" s="5">
        <f t="shared" si="1"/>
        <v>0</v>
      </c>
      <c r="F13" s="10">
        <v>51</v>
      </c>
      <c r="G13" s="4">
        <v>39.47</v>
      </c>
      <c r="H13" s="5">
        <f t="shared" si="2"/>
        <v>18748.25</v>
      </c>
      <c r="I13" s="5">
        <f>H13</f>
        <v>18748.25</v>
      </c>
      <c r="J13" s="5">
        <f t="shared" si="3"/>
        <v>0</v>
      </c>
      <c r="K13" s="10">
        <v>91</v>
      </c>
      <c r="L13" s="4">
        <v>39.47</v>
      </c>
      <c r="M13" s="5">
        <f t="shared" si="4"/>
        <v>18748.25</v>
      </c>
      <c r="N13" s="5">
        <f t="shared" si="8"/>
        <v>18748.25</v>
      </c>
      <c r="O13" s="5">
        <f t="shared" si="5"/>
        <v>0</v>
      </c>
      <c r="P13" s="10">
        <v>131</v>
      </c>
      <c r="Q13" s="4">
        <v>56.46</v>
      </c>
      <c r="R13" s="5">
        <f t="shared" si="6"/>
        <v>26818.5</v>
      </c>
      <c r="S13" s="7">
        <f>R13</f>
        <v>26818.5</v>
      </c>
      <c r="T13" s="5">
        <f t="shared" si="7"/>
        <v>0</v>
      </c>
    </row>
    <row r="14" spans="1:20" ht="15" customHeight="1">
      <c r="A14" s="10">
        <v>12</v>
      </c>
      <c r="B14" s="4">
        <v>56.46</v>
      </c>
      <c r="C14" s="5">
        <f t="shared" si="0"/>
        <v>26818.5</v>
      </c>
      <c r="D14" s="5">
        <f>C14</f>
        <v>26818.5</v>
      </c>
      <c r="E14" s="5">
        <f t="shared" si="1"/>
        <v>0</v>
      </c>
      <c r="F14" s="10">
        <v>52</v>
      </c>
      <c r="G14" s="4">
        <v>55.5</v>
      </c>
      <c r="H14" s="5">
        <f t="shared" si="2"/>
        <v>26362.5</v>
      </c>
      <c r="I14" s="5">
        <f>H14</f>
        <v>26362.5</v>
      </c>
      <c r="J14" s="5">
        <f t="shared" si="3"/>
        <v>0</v>
      </c>
      <c r="K14" s="10">
        <v>92</v>
      </c>
      <c r="L14" s="4">
        <v>56.29</v>
      </c>
      <c r="M14" s="5">
        <f t="shared" si="4"/>
        <v>26737.75</v>
      </c>
      <c r="N14" s="5">
        <f t="shared" si="8"/>
        <v>26737.75</v>
      </c>
      <c r="O14" s="5">
        <f t="shared" si="5"/>
        <v>0</v>
      </c>
      <c r="P14" s="10">
        <v>132</v>
      </c>
      <c r="Q14" s="4">
        <v>38.799999999999997</v>
      </c>
      <c r="R14" s="5">
        <f t="shared" si="6"/>
        <v>18430</v>
      </c>
      <c r="S14" s="11">
        <f>R14</f>
        <v>18430</v>
      </c>
      <c r="T14" s="5">
        <f t="shared" si="7"/>
        <v>0</v>
      </c>
    </row>
    <row r="15" spans="1:20" ht="15" customHeight="1">
      <c r="A15" s="10">
        <v>13</v>
      </c>
      <c r="B15" s="4">
        <v>41.8</v>
      </c>
      <c r="C15" s="5">
        <f t="shared" si="0"/>
        <v>19855</v>
      </c>
      <c r="D15" s="4"/>
      <c r="E15" s="5">
        <f t="shared" si="1"/>
        <v>19855</v>
      </c>
      <c r="F15" s="10">
        <v>53</v>
      </c>
      <c r="G15" s="4">
        <v>56.29</v>
      </c>
      <c r="H15" s="5">
        <f t="shared" si="2"/>
        <v>26737.75</v>
      </c>
      <c r="I15" s="5">
        <f>H15</f>
        <v>26737.75</v>
      </c>
      <c r="J15" s="5">
        <f t="shared" si="3"/>
        <v>0</v>
      </c>
      <c r="K15" s="10">
        <v>93</v>
      </c>
      <c r="L15" s="4">
        <v>55.5</v>
      </c>
      <c r="M15" s="5">
        <f t="shared" si="4"/>
        <v>26362.5</v>
      </c>
      <c r="N15" s="5">
        <f t="shared" si="8"/>
        <v>26362.5</v>
      </c>
      <c r="O15" s="5">
        <f t="shared" si="5"/>
        <v>0</v>
      </c>
      <c r="P15" s="10">
        <v>133</v>
      </c>
      <c r="Q15" s="4">
        <v>38.799999999999997</v>
      </c>
      <c r="R15" s="5">
        <f t="shared" si="6"/>
        <v>18430</v>
      </c>
      <c r="S15" s="6"/>
      <c r="T15" s="5">
        <f t="shared" si="7"/>
        <v>18430</v>
      </c>
    </row>
    <row r="16" spans="1:20" ht="15" customHeight="1">
      <c r="A16" s="10">
        <v>14</v>
      </c>
      <c r="B16" s="4">
        <v>38.799999999999997</v>
      </c>
      <c r="C16" s="5">
        <f t="shared" si="0"/>
        <v>18430</v>
      </c>
      <c r="D16" s="5">
        <f>C16</f>
        <v>18430</v>
      </c>
      <c r="E16" s="5">
        <f t="shared" si="1"/>
        <v>0</v>
      </c>
      <c r="F16" s="10">
        <v>54</v>
      </c>
      <c r="G16" s="4">
        <v>39.47</v>
      </c>
      <c r="H16" s="5">
        <f t="shared" si="2"/>
        <v>18748.25</v>
      </c>
      <c r="I16" s="4"/>
      <c r="J16" s="5">
        <f t="shared" si="3"/>
        <v>18748.25</v>
      </c>
      <c r="K16" s="10">
        <v>94</v>
      </c>
      <c r="L16" s="4">
        <v>39.47</v>
      </c>
      <c r="M16" s="5">
        <f t="shared" si="4"/>
        <v>18748.25</v>
      </c>
      <c r="N16" s="5">
        <f t="shared" si="8"/>
        <v>18748.25</v>
      </c>
      <c r="O16" s="5">
        <f t="shared" si="5"/>
        <v>0</v>
      </c>
      <c r="P16" s="10">
        <v>134</v>
      </c>
      <c r="Q16" s="4">
        <v>39.18</v>
      </c>
      <c r="R16" s="5">
        <f t="shared" si="6"/>
        <v>18610.5</v>
      </c>
      <c r="S16" s="7">
        <f>R16</f>
        <v>18610.5</v>
      </c>
      <c r="T16" s="5">
        <f t="shared" si="7"/>
        <v>0</v>
      </c>
    </row>
    <row r="17" spans="1:20">
      <c r="A17" s="10">
        <v>15</v>
      </c>
      <c r="B17" s="4">
        <v>38.799999999999997</v>
      </c>
      <c r="C17" s="5">
        <f t="shared" si="0"/>
        <v>18430</v>
      </c>
      <c r="D17" s="5">
        <f>C17</f>
        <v>18430</v>
      </c>
      <c r="E17" s="5">
        <f t="shared" si="1"/>
        <v>0</v>
      </c>
      <c r="F17" s="10">
        <v>55</v>
      </c>
      <c r="G17" s="4">
        <v>39.47</v>
      </c>
      <c r="H17" s="5">
        <f t="shared" si="2"/>
        <v>18748.25</v>
      </c>
      <c r="I17" s="5">
        <f>H17</f>
        <v>18748.25</v>
      </c>
      <c r="J17" s="5">
        <f t="shared" si="3"/>
        <v>0</v>
      </c>
      <c r="K17" s="10">
        <v>95</v>
      </c>
      <c r="L17" s="4">
        <v>39.47</v>
      </c>
      <c r="M17" s="5">
        <f t="shared" si="4"/>
        <v>18748.25</v>
      </c>
      <c r="N17" s="5">
        <f t="shared" si="8"/>
        <v>18748.25</v>
      </c>
      <c r="O17" s="5">
        <f t="shared" si="5"/>
        <v>0</v>
      </c>
      <c r="P17" s="10">
        <v>135</v>
      </c>
      <c r="Q17" s="4">
        <v>41.79</v>
      </c>
      <c r="R17" s="5">
        <f t="shared" si="6"/>
        <v>19850.25</v>
      </c>
      <c r="S17" s="6"/>
      <c r="T17" s="5">
        <f t="shared" si="7"/>
        <v>19850.25</v>
      </c>
    </row>
    <row r="18" spans="1:20">
      <c r="A18" s="10">
        <v>16</v>
      </c>
      <c r="B18" s="4">
        <v>56.46</v>
      </c>
      <c r="C18" s="5">
        <f t="shared" si="0"/>
        <v>26818.5</v>
      </c>
      <c r="D18" s="4"/>
      <c r="E18" s="5">
        <f t="shared" si="1"/>
        <v>26818.5</v>
      </c>
      <c r="F18" s="10">
        <v>56</v>
      </c>
      <c r="G18" s="4">
        <v>55.5</v>
      </c>
      <c r="H18" s="5">
        <f t="shared" si="2"/>
        <v>26362.5</v>
      </c>
      <c r="I18" s="4"/>
      <c r="J18" s="5">
        <f t="shared" si="3"/>
        <v>26362.5</v>
      </c>
      <c r="K18" s="10">
        <v>96</v>
      </c>
      <c r="L18" s="4">
        <v>56.29</v>
      </c>
      <c r="M18" s="5">
        <f t="shared" si="4"/>
        <v>26737.75</v>
      </c>
      <c r="N18" s="5">
        <f t="shared" si="8"/>
        <v>26737.75</v>
      </c>
      <c r="O18" s="5">
        <f t="shared" si="5"/>
        <v>0</v>
      </c>
      <c r="P18" s="10">
        <v>136</v>
      </c>
      <c r="Q18" s="4">
        <v>56.46</v>
      </c>
      <c r="R18" s="5">
        <f t="shared" si="6"/>
        <v>26818.5</v>
      </c>
      <c r="S18" s="7">
        <f>R18</f>
        <v>26818.5</v>
      </c>
      <c r="T18" s="5">
        <f t="shared" si="7"/>
        <v>0</v>
      </c>
    </row>
    <row r="19" spans="1:20">
      <c r="A19" s="10">
        <v>17</v>
      </c>
      <c r="B19" s="4">
        <v>87.42</v>
      </c>
      <c r="C19" s="5">
        <f t="shared" si="0"/>
        <v>41524.5</v>
      </c>
      <c r="D19" s="5">
        <f>C19</f>
        <v>41524.5</v>
      </c>
      <c r="E19" s="5">
        <f t="shared" si="1"/>
        <v>0</v>
      </c>
      <c r="F19" s="10">
        <v>57</v>
      </c>
      <c r="G19" s="4">
        <v>56.29</v>
      </c>
      <c r="H19" s="5">
        <f t="shared" si="2"/>
        <v>26737.75</v>
      </c>
      <c r="I19" s="5">
        <f>H19</f>
        <v>26737.75</v>
      </c>
      <c r="J19" s="5">
        <f t="shared" si="3"/>
        <v>0</v>
      </c>
      <c r="K19" s="10">
        <v>97</v>
      </c>
      <c r="L19" s="4">
        <v>55.5</v>
      </c>
      <c r="M19" s="5">
        <f t="shared" si="4"/>
        <v>26362.5</v>
      </c>
      <c r="N19" s="4">
        <v>0</v>
      </c>
      <c r="O19" s="5">
        <f t="shared" si="5"/>
        <v>26362.5</v>
      </c>
      <c r="P19" s="10">
        <v>137</v>
      </c>
      <c r="Q19" s="4">
        <v>38.799999999999997</v>
      </c>
      <c r="R19" s="5">
        <f t="shared" si="6"/>
        <v>18430</v>
      </c>
      <c r="S19" s="11">
        <f>R19</f>
        <v>18430</v>
      </c>
      <c r="T19" s="5">
        <f t="shared" si="7"/>
        <v>0</v>
      </c>
    </row>
    <row r="20" spans="1:20" ht="15" customHeight="1">
      <c r="A20" s="10">
        <v>18</v>
      </c>
      <c r="B20" s="4">
        <v>38.799999999999997</v>
      </c>
      <c r="C20" s="5">
        <f t="shared" si="0"/>
        <v>18430</v>
      </c>
      <c r="D20" s="4"/>
      <c r="E20" s="5">
        <f t="shared" si="1"/>
        <v>18430</v>
      </c>
      <c r="F20" s="10">
        <v>58</v>
      </c>
      <c r="G20" s="4">
        <v>39.47</v>
      </c>
      <c r="H20" s="5">
        <f t="shared" si="2"/>
        <v>18748.25</v>
      </c>
      <c r="I20" s="4">
        <v>145.19</v>
      </c>
      <c r="J20" s="5">
        <f t="shared" si="3"/>
        <v>18603.060000000001</v>
      </c>
      <c r="K20" s="10">
        <v>98</v>
      </c>
      <c r="L20" s="4">
        <v>39.47</v>
      </c>
      <c r="M20" s="5">
        <f t="shared" si="4"/>
        <v>18748.25</v>
      </c>
      <c r="N20" s="5">
        <f>M20</f>
        <v>18748.25</v>
      </c>
      <c r="O20" s="5">
        <f t="shared" si="5"/>
        <v>0</v>
      </c>
      <c r="P20" s="10">
        <v>138</v>
      </c>
      <c r="Q20" s="4">
        <v>38.799999999999997</v>
      </c>
      <c r="R20" s="5">
        <f t="shared" si="6"/>
        <v>18430</v>
      </c>
      <c r="S20" s="7">
        <v>18430</v>
      </c>
      <c r="T20" s="5">
        <f t="shared" si="7"/>
        <v>0</v>
      </c>
    </row>
    <row r="21" spans="1:20" ht="15" customHeight="1">
      <c r="A21" s="10">
        <v>19</v>
      </c>
      <c r="B21" s="4">
        <v>38.799999999999997</v>
      </c>
      <c r="C21" s="5">
        <f t="shared" si="0"/>
        <v>18430</v>
      </c>
      <c r="D21" s="5">
        <f>C21</f>
        <v>18430</v>
      </c>
      <c r="E21" s="5">
        <f t="shared" si="1"/>
        <v>0</v>
      </c>
      <c r="F21" s="10">
        <v>59</v>
      </c>
      <c r="G21" s="4">
        <v>39.47</v>
      </c>
      <c r="H21" s="5">
        <f t="shared" si="2"/>
        <v>18748.25</v>
      </c>
      <c r="I21" s="5">
        <f>H21</f>
        <v>18748.25</v>
      </c>
      <c r="J21" s="5">
        <f t="shared" si="3"/>
        <v>0</v>
      </c>
      <c r="K21" s="10">
        <v>99</v>
      </c>
      <c r="L21" s="4">
        <v>39.47</v>
      </c>
      <c r="M21" s="5">
        <f t="shared" si="4"/>
        <v>18748.25</v>
      </c>
      <c r="N21" s="4">
        <v>0</v>
      </c>
      <c r="O21" s="5">
        <f t="shared" si="5"/>
        <v>18748.25</v>
      </c>
      <c r="P21" s="10">
        <v>139</v>
      </c>
      <c r="Q21" s="4">
        <v>39.18</v>
      </c>
      <c r="R21" s="5">
        <f t="shared" si="6"/>
        <v>18610.5</v>
      </c>
      <c r="S21" s="7">
        <v>18610.5</v>
      </c>
      <c r="T21" s="5">
        <f t="shared" si="7"/>
        <v>0</v>
      </c>
    </row>
    <row r="22" spans="1:20">
      <c r="A22" s="10">
        <v>20</v>
      </c>
      <c r="B22" s="4">
        <v>56.46</v>
      </c>
      <c r="C22" s="5">
        <f t="shared" si="0"/>
        <v>26818.5</v>
      </c>
      <c r="D22" s="5">
        <f>C22</f>
        <v>26818.5</v>
      </c>
      <c r="E22" s="5">
        <f t="shared" si="1"/>
        <v>0</v>
      </c>
      <c r="F22" s="10">
        <v>60</v>
      </c>
      <c r="G22" s="4">
        <v>55.5</v>
      </c>
      <c r="H22" s="5">
        <f t="shared" si="2"/>
        <v>26362.5</v>
      </c>
      <c r="I22" s="5">
        <f>H22</f>
        <v>26362.5</v>
      </c>
      <c r="J22" s="5">
        <f t="shared" si="3"/>
        <v>0</v>
      </c>
      <c r="K22" s="10">
        <v>100</v>
      </c>
      <c r="L22" s="4">
        <v>56.29</v>
      </c>
      <c r="M22" s="5">
        <f t="shared" si="4"/>
        <v>26737.75</v>
      </c>
      <c r="N22" s="5">
        <f>M22</f>
        <v>26737.75</v>
      </c>
      <c r="O22" s="5">
        <f t="shared" si="5"/>
        <v>0</v>
      </c>
      <c r="P22" s="10">
        <v>140</v>
      </c>
      <c r="Q22" s="4">
        <v>41.79</v>
      </c>
      <c r="R22" s="5">
        <f t="shared" si="6"/>
        <v>19850.25</v>
      </c>
      <c r="S22" s="6"/>
      <c r="T22" s="5">
        <f t="shared" si="7"/>
        <v>19850.25</v>
      </c>
    </row>
    <row r="23" spans="1:20">
      <c r="A23" s="10">
        <v>21</v>
      </c>
      <c r="B23" s="4">
        <v>86.52</v>
      </c>
      <c r="C23" s="5">
        <f t="shared" si="0"/>
        <v>41097</v>
      </c>
      <c r="D23" s="5">
        <v>28300</v>
      </c>
      <c r="E23" s="5">
        <f t="shared" si="1"/>
        <v>12797</v>
      </c>
      <c r="F23" s="10">
        <v>61</v>
      </c>
      <c r="G23" s="4">
        <v>56.29</v>
      </c>
      <c r="H23" s="5">
        <f t="shared" si="2"/>
        <v>26737.75</v>
      </c>
      <c r="I23" s="5">
        <f>H23</f>
        <v>26737.75</v>
      </c>
      <c r="J23" s="5">
        <f t="shared" si="3"/>
        <v>0</v>
      </c>
      <c r="K23" s="10">
        <v>101</v>
      </c>
      <c r="L23" s="4">
        <v>55.5</v>
      </c>
      <c r="M23" s="5">
        <f t="shared" si="4"/>
        <v>26362.5</v>
      </c>
      <c r="N23" s="5">
        <f>M23</f>
        <v>26362.5</v>
      </c>
      <c r="O23" s="5">
        <f t="shared" si="5"/>
        <v>0</v>
      </c>
      <c r="P23" s="10">
        <v>141</v>
      </c>
      <c r="Q23" s="4">
        <v>56.46</v>
      </c>
      <c r="R23" s="5">
        <f t="shared" si="6"/>
        <v>26818.5</v>
      </c>
      <c r="S23" s="7">
        <f t="shared" ref="S23:S29" si="9">R23</f>
        <v>26818.5</v>
      </c>
      <c r="T23" s="5">
        <f t="shared" si="7"/>
        <v>0</v>
      </c>
    </row>
    <row r="24" spans="1:20">
      <c r="A24" s="10">
        <v>22</v>
      </c>
      <c r="B24" s="4">
        <v>38.799999999999997</v>
      </c>
      <c r="C24" s="5">
        <f t="shared" si="0"/>
        <v>18430</v>
      </c>
      <c r="D24" s="5">
        <v>15000</v>
      </c>
      <c r="E24" s="5">
        <f t="shared" si="1"/>
        <v>3430</v>
      </c>
      <c r="F24" s="10">
        <v>62</v>
      </c>
      <c r="G24" s="4">
        <v>39.47</v>
      </c>
      <c r="H24" s="5">
        <f t="shared" si="2"/>
        <v>18748.25</v>
      </c>
      <c r="I24" s="5">
        <f>H24</f>
        <v>18748.25</v>
      </c>
      <c r="J24" s="5">
        <f t="shared" si="3"/>
        <v>0</v>
      </c>
      <c r="K24" s="10">
        <v>102</v>
      </c>
      <c r="L24" s="4">
        <v>39.47</v>
      </c>
      <c r="M24" s="5">
        <f t="shared" si="4"/>
        <v>18748.25</v>
      </c>
      <c r="N24" s="4">
        <v>0</v>
      </c>
      <c r="O24" s="5">
        <f t="shared" si="5"/>
        <v>18748.25</v>
      </c>
      <c r="P24" s="10">
        <v>142</v>
      </c>
      <c r="Q24" s="4">
        <v>38.799999999999997</v>
      </c>
      <c r="R24" s="5">
        <f t="shared" si="6"/>
        <v>18430</v>
      </c>
      <c r="S24" s="7">
        <f t="shared" si="9"/>
        <v>18430</v>
      </c>
      <c r="T24" s="5">
        <f t="shared" si="7"/>
        <v>0</v>
      </c>
    </row>
    <row r="25" spans="1:20" ht="30" customHeight="1">
      <c r="A25" s="10">
        <v>23</v>
      </c>
      <c r="B25" s="4">
        <v>38.799999999999997</v>
      </c>
      <c r="C25" s="5">
        <f t="shared" si="0"/>
        <v>18430</v>
      </c>
      <c r="D25" s="5">
        <f>C25</f>
        <v>18430</v>
      </c>
      <c r="E25" s="5">
        <f t="shared" si="1"/>
        <v>0</v>
      </c>
      <c r="F25" s="10">
        <v>63</v>
      </c>
      <c r="G25" s="4">
        <v>39.47</v>
      </c>
      <c r="H25" s="5">
        <f t="shared" si="2"/>
        <v>18748.25</v>
      </c>
      <c r="I25" s="5">
        <f>H25</f>
        <v>18748.25</v>
      </c>
      <c r="J25" s="5">
        <f t="shared" si="3"/>
        <v>0</v>
      </c>
      <c r="K25" s="10">
        <v>103</v>
      </c>
      <c r="L25" s="4">
        <v>39.47</v>
      </c>
      <c r="M25" s="5">
        <f t="shared" si="4"/>
        <v>18748.25</v>
      </c>
      <c r="N25" s="4">
        <v>0</v>
      </c>
      <c r="O25" s="5">
        <f t="shared" si="5"/>
        <v>18748.25</v>
      </c>
      <c r="P25" s="10">
        <v>143</v>
      </c>
      <c r="Q25" s="4">
        <v>38.799999999999997</v>
      </c>
      <c r="R25" s="5">
        <f t="shared" si="6"/>
        <v>18430</v>
      </c>
      <c r="S25" s="7">
        <f t="shared" si="9"/>
        <v>18430</v>
      </c>
      <c r="T25" s="5">
        <f t="shared" si="7"/>
        <v>0</v>
      </c>
    </row>
    <row r="26" spans="1:20" ht="15" customHeight="1">
      <c r="A26" s="10">
        <v>24</v>
      </c>
      <c r="B26" s="4">
        <v>56.46</v>
      </c>
      <c r="C26" s="5">
        <f t="shared" si="0"/>
        <v>26818.5</v>
      </c>
      <c r="D26" s="5">
        <v>3055.42</v>
      </c>
      <c r="E26" s="5">
        <f t="shared" si="1"/>
        <v>23763.08</v>
      </c>
      <c r="F26" s="10">
        <v>64</v>
      </c>
      <c r="G26" s="4">
        <v>55.5</v>
      </c>
      <c r="H26" s="5">
        <f t="shared" si="2"/>
        <v>26362.5</v>
      </c>
      <c r="I26" s="5">
        <v>13173.5</v>
      </c>
      <c r="J26" s="5">
        <f t="shared" si="3"/>
        <v>13189</v>
      </c>
      <c r="K26" s="10">
        <v>104</v>
      </c>
      <c r="L26" s="4">
        <v>56.29</v>
      </c>
      <c r="M26" s="5">
        <f t="shared" si="4"/>
        <v>26737.75</v>
      </c>
      <c r="N26" s="5">
        <f>M26</f>
        <v>26737.75</v>
      </c>
      <c r="O26" s="5">
        <f t="shared" si="5"/>
        <v>0</v>
      </c>
      <c r="P26" s="10">
        <v>144</v>
      </c>
      <c r="Q26" s="4">
        <v>39.18</v>
      </c>
      <c r="R26" s="5">
        <f t="shared" si="6"/>
        <v>18610.5</v>
      </c>
      <c r="S26" s="7">
        <f t="shared" si="9"/>
        <v>18610.5</v>
      </c>
      <c r="T26" s="5">
        <f t="shared" si="7"/>
        <v>0</v>
      </c>
    </row>
    <row r="27" spans="1:20">
      <c r="A27" s="10">
        <v>25</v>
      </c>
      <c r="B27" s="4">
        <v>87.42</v>
      </c>
      <c r="C27" s="5">
        <f t="shared" si="0"/>
        <v>41524.5</v>
      </c>
      <c r="D27" s="5">
        <v>41520</v>
      </c>
      <c r="E27" s="5">
        <f t="shared" si="1"/>
        <v>4.5</v>
      </c>
      <c r="F27" s="10">
        <v>65</v>
      </c>
      <c r="G27" s="4">
        <v>56.29</v>
      </c>
      <c r="H27" s="5">
        <f t="shared" si="2"/>
        <v>26737.75</v>
      </c>
      <c r="I27" s="5">
        <f>H27</f>
        <v>26737.75</v>
      </c>
      <c r="J27" s="5">
        <f t="shared" si="3"/>
        <v>0</v>
      </c>
      <c r="K27" s="10">
        <v>105</v>
      </c>
      <c r="L27" s="4">
        <v>55.5</v>
      </c>
      <c r="M27" s="5">
        <f t="shared" si="4"/>
        <v>26362.5</v>
      </c>
      <c r="N27" s="5">
        <f>M27</f>
        <v>26362.5</v>
      </c>
      <c r="O27" s="5">
        <f t="shared" si="5"/>
        <v>0</v>
      </c>
      <c r="P27" s="10">
        <v>145</v>
      </c>
      <c r="Q27" s="4">
        <v>41.79</v>
      </c>
      <c r="R27" s="5">
        <f t="shared" si="6"/>
        <v>19850.25</v>
      </c>
      <c r="S27" s="7">
        <f t="shared" si="9"/>
        <v>19850.25</v>
      </c>
      <c r="T27" s="5">
        <f t="shared" si="7"/>
        <v>0</v>
      </c>
    </row>
    <row r="28" spans="1:20" ht="15" customHeight="1">
      <c r="A28" s="10">
        <v>26</v>
      </c>
      <c r="B28" s="4">
        <v>38.799999999999997</v>
      </c>
      <c r="C28" s="5">
        <f t="shared" si="0"/>
        <v>18430</v>
      </c>
      <c r="D28" s="5">
        <f>C28</f>
        <v>18430</v>
      </c>
      <c r="E28" s="5">
        <f t="shared" si="1"/>
        <v>0</v>
      </c>
      <c r="F28" s="10">
        <v>66</v>
      </c>
      <c r="G28" s="4">
        <v>39.47</v>
      </c>
      <c r="H28" s="5">
        <f t="shared" si="2"/>
        <v>18748.25</v>
      </c>
      <c r="I28" s="5">
        <f>H28</f>
        <v>18748.25</v>
      </c>
      <c r="J28" s="5">
        <f t="shared" si="3"/>
        <v>0</v>
      </c>
      <c r="K28" s="10">
        <v>106</v>
      </c>
      <c r="L28" s="4">
        <v>39.47</v>
      </c>
      <c r="M28" s="5">
        <f t="shared" si="4"/>
        <v>18748.25</v>
      </c>
      <c r="N28" s="5">
        <f>5145.19+12000</f>
        <v>17145.189999999999</v>
      </c>
      <c r="O28" s="5">
        <f t="shared" si="5"/>
        <v>1603.0600000000013</v>
      </c>
      <c r="P28" s="10">
        <v>146</v>
      </c>
      <c r="Q28" s="4">
        <v>56.46</v>
      </c>
      <c r="R28" s="5">
        <f t="shared" si="6"/>
        <v>26818.5</v>
      </c>
      <c r="S28" s="7">
        <f t="shared" si="9"/>
        <v>26818.5</v>
      </c>
      <c r="T28" s="5">
        <f t="shared" si="7"/>
        <v>0</v>
      </c>
    </row>
    <row r="29" spans="1:20">
      <c r="A29" s="10">
        <v>27</v>
      </c>
      <c r="B29" s="4">
        <v>38.799999999999997</v>
      </c>
      <c r="C29" s="5">
        <f t="shared" si="0"/>
        <v>18430</v>
      </c>
      <c r="D29" s="5"/>
      <c r="E29" s="5">
        <f t="shared" si="1"/>
        <v>18430</v>
      </c>
      <c r="F29" s="10">
        <v>67</v>
      </c>
      <c r="G29" s="4">
        <v>39.47</v>
      </c>
      <c r="H29" s="5">
        <f t="shared" si="2"/>
        <v>18748.25</v>
      </c>
      <c r="I29" s="5">
        <f>H29</f>
        <v>18748.25</v>
      </c>
      <c r="J29" s="5">
        <f t="shared" si="3"/>
        <v>0</v>
      </c>
      <c r="K29" s="10">
        <v>107</v>
      </c>
      <c r="L29" s="4">
        <v>39.47</v>
      </c>
      <c r="M29" s="5">
        <f t="shared" si="4"/>
        <v>18748.25</v>
      </c>
      <c r="N29" s="5">
        <f>M29</f>
        <v>18748.25</v>
      </c>
      <c r="O29" s="5">
        <f t="shared" si="5"/>
        <v>0</v>
      </c>
      <c r="P29" s="10">
        <v>147</v>
      </c>
      <c r="Q29" s="4">
        <v>38.799999999999997</v>
      </c>
      <c r="R29" s="5">
        <f t="shared" si="6"/>
        <v>18430</v>
      </c>
      <c r="S29" s="7">
        <f t="shared" si="9"/>
        <v>18430</v>
      </c>
      <c r="T29" s="5">
        <f t="shared" si="7"/>
        <v>0</v>
      </c>
    </row>
    <row r="30" spans="1:20">
      <c r="A30" s="10">
        <v>28</v>
      </c>
      <c r="B30" s="4">
        <v>56.46</v>
      </c>
      <c r="C30" s="5">
        <f t="shared" si="0"/>
        <v>26818.5</v>
      </c>
      <c r="D30" s="5"/>
      <c r="E30" s="5">
        <f t="shared" si="1"/>
        <v>26818.5</v>
      </c>
      <c r="F30" s="10">
        <v>68</v>
      </c>
      <c r="G30" s="4">
        <v>55.5</v>
      </c>
      <c r="H30" s="5">
        <f t="shared" si="2"/>
        <v>26362.5</v>
      </c>
      <c r="I30" s="5">
        <f>H30</f>
        <v>26362.5</v>
      </c>
      <c r="J30" s="5">
        <f t="shared" si="3"/>
        <v>0</v>
      </c>
      <c r="K30" s="10">
        <v>108</v>
      </c>
      <c r="L30" s="4">
        <v>56.29</v>
      </c>
      <c r="M30" s="5">
        <f t="shared" si="4"/>
        <v>26737.75</v>
      </c>
      <c r="N30" s="5">
        <f>M30</f>
        <v>26737.75</v>
      </c>
      <c r="O30" s="5">
        <f t="shared" si="5"/>
        <v>0</v>
      </c>
      <c r="P30" s="10">
        <v>148</v>
      </c>
      <c r="Q30" s="4">
        <v>38.799999999999997</v>
      </c>
      <c r="R30" s="5">
        <f t="shared" si="6"/>
        <v>18430</v>
      </c>
      <c r="S30" s="6"/>
      <c r="T30" s="5">
        <f t="shared" si="7"/>
        <v>18430</v>
      </c>
    </row>
    <row r="31" spans="1:20" ht="36.75" customHeight="1">
      <c r="A31" s="10">
        <v>29</v>
      </c>
      <c r="B31" s="4">
        <v>87.42</v>
      </c>
      <c r="C31" s="5">
        <f t="shared" si="0"/>
        <v>41524.5</v>
      </c>
      <c r="D31" s="5"/>
      <c r="E31" s="5">
        <f t="shared" si="1"/>
        <v>41524.5</v>
      </c>
      <c r="F31" s="10">
        <v>69</v>
      </c>
      <c r="G31" s="4">
        <v>56.29</v>
      </c>
      <c r="H31" s="5">
        <f t="shared" si="2"/>
        <v>26737.75</v>
      </c>
      <c r="I31" s="5">
        <f>H31</f>
        <v>26737.75</v>
      </c>
      <c r="J31" s="5">
        <f t="shared" si="3"/>
        <v>0</v>
      </c>
      <c r="K31" s="10">
        <v>109</v>
      </c>
      <c r="L31" s="4">
        <v>55.5</v>
      </c>
      <c r="M31" s="5">
        <f t="shared" si="4"/>
        <v>26362.5</v>
      </c>
      <c r="N31" s="4">
        <v>0</v>
      </c>
      <c r="O31" s="5">
        <f t="shared" si="5"/>
        <v>26362.5</v>
      </c>
      <c r="P31" s="10">
        <v>149</v>
      </c>
      <c r="Q31" s="4">
        <v>39.18</v>
      </c>
      <c r="R31" s="5">
        <f t="shared" si="6"/>
        <v>18610.5</v>
      </c>
      <c r="S31" s="7">
        <f>R31</f>
        <v>18610.5</v>
      </c>
      <c r="T31" s="5">
        <f t="shared" si="7"/>
        <v>0</v>
      </c>
    </row>
    <row r="32" spans="1:20" ht="15" customHeight="1">
      <c r="A32" s="10">
        <v>30</v>
      </c>
      <c r="B32" s="4">
        <v>38.799999999999997</v>
      </c>
      <c r="C32" s="5">
        <f t="shared" si="0"/>
        <v>18430</v>
      </c>
      <c r="D32" s="5">
        <f>C32</f>
        <v>18430</v>
      </c>
      <c r="E32" s="5">
        <f t="shared" si="1"/>
        <v>0</v>
      </c>
      <c r="F32" s="10">
        <v>70</v>
      </c>
      <c r="G32" s="4">
        <v>39.47</v>
      </c>
      <c r="H32" s="5">
        <f t="shared" si="2"/>
        <v>18748.25</v>
      </c>
      <c r="I32" s="4"/>
      <c r="J32" s="5">
        <f t="shared" si="3"/>
        <v>18748.25</v>
      </c>
      <c r="K32" s="10">
        <v>110</v>
      </c>
      <c r="L32" s="4">
        <v>39.47</v>
      </c>
      <c r="M32" s="5">
        <f t="shared" si="4"/>
        <v>18748.25</v>
      </c>
      <c r="N32" s="5">
        <v>18748.25</v>
      </c>
      <c r="O32" s="5">
        <f t="shared" si="5"/>
        <v>0</v>
      </c>
      <c r="P32" s="10">
        <v>150</v>
      </c>
      <c r="Q32" s="4">
        <v>41.79</v>
      </c>
      <c r="R32" s="5">
        <f t="shared" si="6"/>
        <v>19850.25</v>
      </c>
      <c r="S32" s="7">
        <f>R32</f>
        <v>19850.25</v>
      </c>
      <c r="T32" s="5">
        <f t="shared" si="7"/>
        <v>0</v>
      </c>
    </row>
    <row r="33" spans="1:20" ht="15" customHeight="1">
      <c r="A33" s="10">
        <v>31</v>
      </c>
      <c r="B33" s="4">
        <v>38.799999999999997</v>
      </c>
      <c r="C33" s="5">
        <f t="shared" si="0"/>
        <v>18430</v>
      </c>
      <c r="D33" s="5">
        <v>18430</v>
      </c>
      <c r="E33" s="5">
        <f t="shared" si="1"/>
        <v>0</v>
      </c>
      <c r="F33" s="10">
        <v>71</v>
      </c>
      <c r="G33" s="4">
        <v>39.47</v>
      </c>
      <c r="H33" s="5">
        <f t="shared" si="2"/>
        <v>18748.25</v>
      </c>
      <c r="I33" s="4"/>
      <c r="J33" s="5">
        <f t="shared" si="3"/>
        <v>18748.25</v>
      </c>
      <c r="K33" s="10">
        <v>111</v>
      </c>
      <c r="L33" s="4">
        <v>39.47</v>
      </c>
      <c r="M33" s="5">
        <f t="shared" si="4"/>
        <v>18748.25</v>
      </c>
      <c r="N33" s="4">
        <v>0</v>
      </c>
      <c r="O33" s="5">
        <f t="shared" si="5"/>
        <v>18748.25</v>
      </c>
      <c r="P33" s="10">
        <v>151</v>
      </c>
      <c r="Q33" s="4">
        <v>56.46</v>
      </c>
      <c r="R33" s="5">
        <f t="shared" si="6"/>
        <v>26818.5</v>
      </c>
      <c r="S33" s="6"/>
      <c r="T33" s="5">
        <f t="shared" si="7"/>
        <v>26818.5</v>
      </c>
    </row>
    <row r="34" spans="1:20" ht="15" customHeight="1">
      <c r="A34" s="10">
        <v>32</v>
      </c>
      <c r="B34" s="4">
        <v>56.46</v>
      </c>
      <c r="C34" s="5">
        <f t="shared" si="0"/>
        <v>26818.5</v>
      </c>
      <c r="D34" s="4"/>
      <c r="E34" s="5">
        <f t="shared" si="1"/>
        <v>26818.5</v>
      </c>
      <c r="F34" s="10">
        <v>72</v>
      </c>
      <c r="G34" s="4">
        <v>55.5</v>
      </c>
      <c r="H34" s="5">
        <f t="shared" si="2"/>
        <v>26362.5</v>
      </c>
      <c r="I34" s="5">
        <f>H34</f>
        <v>26362.5</v>
      </c>
      <c r="J34" s="5">
        <f t="shared" si="3"/>
        <v>0</v>
      </c>
      <c r="K34" s="10">
        <v>112</v>
      </c>
      <c r="L34" s="4">
        <v>56.29</v>
      </c>
      <c r="M34" s="5">
        <f t="shared" si="4"/>
        <v>26737.75</v>
      </c>
      <c r="N34" s="5">
        <f>M34</f>
        <v>26737.75</v>
      </c>
      <c r="O34" s="5">
        <f t="shared" si="5"/>
        <v>0</v>
      </c>
      <c r="P34" s="10">
        <v>152</v>
      </c>
      <c r="Q34" s="4">
        <v>38.799999999999997</v>
      </c>
      <c r="R34" s="5">
        <f t="shared" si="6"/>
        <v>18430</v>
      </c>
      <c r="S34" s="7">
        <f>R34</f>
        <v>18430</v>
      </c>
      <c r="T34" s="5">
        <f t="shared" si="7"/>
        <v>0</v>
      </c>
    </row>
    <row r="35" spans="1:20" ht="39" customHeight="1">
      <c r="A35" s="10">
        <v>33</v>
      </c>
      <c r="B35" s="4">
        <v>87.42</v>
      </c>
      <c r="C35" s="5">
        <f t="shared" si="0"/>
        <v>41524.5</v>
      </c>
      <c r="D35" s="5">
        <f>C35</f>
        <v>41524.5</v>
      </c>
      <c r="E35" s="5">
        <f t="shared" si="1"/>
        <v>0</v>
      </c>
      <c r="F35" s="10">
        <v>73</v>
      </c>
      <c r="G35" s="4">
        <v>56.29</v>
      </c>
      <c r="H35" s="5">
        <f t="shared" si="2"/>
        <v>26737.75</v>
      </c>
      <c r="I35" s="5">
        <f>H35</f>
        <v>26737.75</v>
      </c>
      <c r="J35" s="5">
        <f t="shared" si="3"/>
        <v>0</v>
      </c>
      <c r="K35" s="10">
        <v>113</v>
      </c>
      <c r="L35" s="4">
        <v>55.5</v>
      </c>
      <c r="M35" s="5">
        <f t="shared" si="4"/>
        <v>26362.5</v>
      </c>
      <c r="N35" s="4">
        <v>0</v>
      </c>
      <c r="O35" s="5">
        <f t="shared" si="5"/>
        <v>26362.5</v>
      </c>
      <c r="P35" s="10">
        <v>153</v>
      </c>
      <c r="Q35" s="4">
        <v>38.799999999999997</v>
      </c>
      <c r="R35" s="5">
        <f t="shared" si="6"/>
        <v>18430</v>
      </c>
      <c r="S35" s="6"/>
      <c r="T35" s="5">
        <f t="shared" si="7"/>
        <v>18430</v>
      </c>
    </row>
    <row r="36" spans="1:20">
      <c r="A36" s="10">
        <v>34</v>
      </c>
      <c r="B36" s="4">
        <v>38.799999999999997</v>
      </c>
      <c r="C36" s="5">
        <f t="shared" si="0"/>
        <v>18430</v>
      </c>
      <c r="D36" s="5">
        <f>C36</f>
        <v>18430</v>
      </c>
      <c r="E36" s="5">
        <f t="shared" si="1"/>
        <v>0</v>
      </c>
      <c r="F36" s="10">
        <v>74</v>
      </c>
      <c r="G36" s="4">
        <v>39.47</v>
      </c>
      <c r="H36" s="5">
        <f t="shared" si="2"/>
        <v>18748.25</v>
      </c>
      <c r="I36" s="5">
        <f>H36</f>
        <v>18748.25</v>
      </c>
      <c r="J36" s="5">
        <f t="shared" si="3"/>
        <v>0</v>
      </c>
      <c r="K36" s="10">
        <v>114</v>
      </c>
      <c r="L36" s="4">
        <v>39.47</v>
      </c>
      <c r="M36" s="5">
        <f t="shared" si="4"/>
        <v>18748.25</v>
      </c>
      <c r="N36" s="8">
        <v>10000</v>
      </c>
      <c r="O36" s="5">
        <f t="shared" si="5"/>
        <v>8748.25</v>
      </c>
      <c r="P36" s="10">
        <v>154</v>
      </c>
      <c r="Q36" s="4">
        <v>39.18</v>
      </c>
      <c r="R36" s="5">
        <f t="shared" si="6"/>
        <v>18610.5</v>
      </c>
      <c r="S36" s="7">
        <f>R36</f>
        <v>18610.5</v>
      </c>
      <c r="T36" s="5">
        <f t="shared" si="7"/>
        <v>0</v>
      </c>
    </row>
    <row r="37" spans="1:20" ht="15" customHeight="1">
      <c r="A37" s="10">
        <v>35</v>
      </c>
      <c r="B37" s="4">
        <v>38.799999999999997</v>
      </c>
      <c r="C37" s="5">
        <f t="shared" si="0"/>
        <v>18430</v>
      </c>
      <c r="D37" s="5">
        <v>18430</v>
      </c>
      <c r="E37" s="5">
        <f t="shared" si="1"/>
        <v>0</v>
      </c>
      <c r="F37" s="10">
        <v>75</v>
      </c>
      <c r="G37" s="4">
        <v>39.47</v>
      </c>
      <c r="H37" s="5">
        <f t="shared" si="2"/>
        <v>18748.25</v>
      </c>
      <c r="I37" s="4"/>
      <c r="J37" s="5">
        <f t="shared" si="3"/>
        <v>18748.25</v>
      </c>
      <c r="K37" s="10">
        <v>115</v>
      </c>
      <c r="L37" s="4">
        <v>39.47</v>
      </c>
      <c r="M37" s="5">
        <f t="shared" si="4"/>
        <v>18748.25</v>
      </c>
      <c r="N37" s="5">
        <f>M37</f>
        <v>18748.25</v>
      </c>
      <c r="O37" s="5">
        <f t="shared" si="5"/>
        <v>0</v>
      </c>
      <c r="P37" s="10">
        <v>155</v>
      </c>
      <c r="Q37" s="4">
        <v>43.03</v>
      </c>
      <c r="R37" s="5">
        <f t="shared" si="6"/>
        <v>20439.25</v>
      </c>
      <c r="S37" s="7">
        <v>14707.31</v>
      </c>
      <c r="T37" s="5">
        <f t="shared" si="7"/>
        <v>5731.9400000000005</v>
      </c>
    </row>
    <row r="38" spans="1:20" ht="15.75" customHeight="1">
      <c r="A38" s="10">
        <v>36</v>
      </c>
      <c r="B38" s="4">
        <v>56.46</v>
      </c>
      <c r="C38" s="5">
        <f t="shared" si="0"/>
        <v>26818.5</v>
      </c>
      <c r="D38" s="4"/>
      <c r="E38" s="5">
        <f t="shared" si="1"/>
        <v>26818.5</v>
      </c>
      <c r="F38" s="10">
        <v>76</v>
      </c>
      <c r="G38" s="4">
        <v>55.5</v>
      </c>
      <c r="H38" s="5">
        <f t="shared" si="2"/>
        <v>26362.5</v>
      </c>
      <c r="I38" s="8"/>
      <c r="J38" s="5">
        <f t="shared" si="3"/>
        <v>26362.5</v>
      </c>
      <c r="K38" s="10">
        <v>116</v>
      </c>
      <c r="L38" s="4">
        <v>56.29</v>
      </c>
      <c r="M38" s="5">
        <f t="shared" si="4"/>
        <v>26737.75</v>
      </c>
      <c r="N38" s="5">
        <f>M38</f>
        <v>26737.75</v>
      </c>
      <c r="O38" s="5">
        <f t="shared" si="5"/>
        <v>0</v>
      </c>
      <c r="P38" s="10">
        <v>156</v>
      </c>
      <c r="Q38" s="4">
        <v>56.46</v>
      </c>
      <c r="R38" s="5">
        <f t="shared" si="6"/>
        <v>26818.5</v>
      </c>
      <c r="S38" s="7">
        <v>26818.5</v>
      </c>
      <c r="T38" s="5">
        <f t="shared" si="7"/>
        <v>0</v>
      </c>
    </row>
    <row r="39" spans="1:20">
      <c r="A39" s="10">
        <v>37</v>
      </c>
      <c r="B39" s="4">
        <v>87.42</v>
      </c>
      <c r="C39" s="5">
        <f t="shared" si="0"/>
        <v>41524.5</v>
      </c>
      <c r="D39" s="5">
        <f>C39</f>
        <v>41524.5</v>
      </c>
      <c r="E39" s="5">
        <f t="shared" si="1"/>
        <v>0</v>
      </c>
      <c r="F39" s="10">
        <v>77</v>
      </c>
      <c r="G39" s="4">
        <v>56.29</v>
      </c>
      <c r="H39" s="5">
        <f t="shared" si="2"/>
        <v>26737.75</v>
      </c>
      <c r="I39" s="5">
        <f>H39</f>
        <v>26737.75</v>
      </c>
      <c r="J39" s="5">
        <f t="shared" si="3"/>
        <v>0</v>
      </c>
      <c r="K39" s="10">
        <v>117</v>
      </c>
      <c r="L39" s="4">
        <v>55.5</v>
      </c>
      <c r="M39" s="5">
        <f t="shared" si="4"/>
        <v>26362.5</v>
      </c>
      <c r="N39" s="5">
        <f>M39</f>
        <v>26362.5</v>
      </c>
      <c r="O39" s="5">
        <f t="shared" si="5"/>
        <v>0</v>
      </c>
      <c r="P39" s="10">
        <v>157</v>
      </c>
      <c r="Q39" s="4">
        <v>38.799999999999997</v>
      </c>
      <c r="R39" s="5">
        <f t="shared" si="6"/>
        <v>18430</v>
      </c>
      <c r="S39" s="7">
        <f>R39</f>
        <v>18430</v>
      </c>
      <c r="T39" s="5">
        <f t="shared" si="7"/>
        <v>0</v>
      </c>
    </row>
    <row r="40" spans="1:20" ht="41.25" customHeight="1">
      <c r="A40" s="10">
        <v>38</v>
      </c>
      <c r="B40" s="4">
        <v>38.799999999999997</v>
      </c>
      <c r="C40" s="5">
        <f t="shared" si="0"/>
        <v>18430</v>
      </c>
      <c r="D40" s="4"/>
      <c r="E40" s="5">
        <f t="shared" si="1"/>
        <v>18430</v>
      </c>
      <c r="F40" s="10">
        <v>78</v>
      </c>
      <c r="G40" s="4">
        <v>39.47</v>
      </c>
      <c r="H40" s="5">
        <f t="shared" si="2"/>
        <v>18748.25</v>
      </c>
      <c r="I40" s="4"/>
      <c r="J40" s="5">
        <f t="shared" si="3"/>
        <v>18748.25</v>
      </c>
      <c r="K40" s="10">
        <v>118</v>
      </c>
      <c r="L40" s="4">
        <v>39.47</v>
      </c>
      <c r="M40" s="5">
        <f t="shared" si="4"/>
        <v>18748.25</v>
      </c>
      <c r="N40" s="4">
        <v>0</v>
      </c>
      <c r="O40" s="5">
        <f t="shared" si="5"/>
        <v>18748.25</v>
      </c>
      <c r="P40" s="10">
        <v>158</v>
      </c>
      <c r="Q40" s="4">
        <v>38.799999999999997</v>
      </c>
      <c r="R40" s="5">
        <f t="shared" si="6"/>
        <v>18430</v>
      </c>
      <c r="S40" s="7">
        <f>R40</f>
        <v>18430</v>
      </c>
      <c r="T40" s="5">
        <f t="shared" si="7"/>
        <v>0</v>
      </c>
    </row>
    <row r="41" spans="1:20">
      <c r="A41" s="10">
        <v>39</v>
      </c>
      <c r="B41" s="4">
        <v>38.799999999999997</v>
      </c>
      <c r="C41" s="5">
        <f t="shared" si="0"/>
        <v>18430</v>
      </c>
      <c r="D41" s="4"/>
      <c r="E41" s="5">
        <f t="shared" si="1"/>
        <v>18430</v>
      </c>
      <c r="F41" s="10">
        <v>79</v>
      </c>
      <c r="G41" s="4">
        <v>39.47</v>
      </c>
      <c r="H41" s="5">
        <f t="shared" si="2"/>
        <v>18748.25</v>
      </c>
      <c r="I41" s="8">
        <v>10000</v>
      </c>
      <c r="J41" s="5">
        <f t="shared" si="3"/>
        <v>8748.25</v>
      </c>
      <c r="K41" s="10">
        <v>119</v>
      </c>
      <c r="L41" s="4">
        <v>39.47</v>
      </c>
      <c r="M41" s="5">
        <f t="shared" si="4"/>
        <v>18748.25</v>
      </c>
      <c r="N41" s="5">
        <f>M41</f>
        <v>18748.25</v>
      </c>
      <c r="O41" s="5">
        <f t="shared" si="5"/>
        <v>0</v>
      </c>
      <c r="P41" s="10">
        <v>159</v>
      </c>
      <c r="Q41" s="4">
        <v>39.18</v>
      </c>
      <c r="R41" s="5">
        <f t="shared" si="6"/>
        <v>18610.5</v>
      </c>
      <c r="S41" s="6"/>
      <c r="T41" s="5">
        <f t="shared" si="7"/>
        <v>18610.5</v>
      </c>
    </row>
    <row r="42" spans="1:20" ht="15" customHeight="1">
      <c r="A42" s="10">
        <v>40</v>
      </c>
      <c r="B42" s="4">
        <v>56.46</v>
      </c>
      <c r="C42" s="5">
        <f t="shared" si="0"/>
        <v>26818.5</v>
      </c>
      <c r="D42" s="5">
        <v>26818.5</v>
      </c>
      <c r="E42" s="5">
        <f t="shared" si="1"/>
        <v>0</v>
      </c>
      <c r="F42" s="10">
        <v>80</v>
      </c>
      <c r="G42" s="4">
        <v>55.5</v>
      </c>
      <c r="H42" s="5">
        <f t="shared" si="2"/>
        <v>26362.5</v>
      </c>
      <c r="I42" s="5">
        <f>H42</f>
        <v>26362.5</v>
      </c>
      <c r="J42" s="5">
        <f t="shared" si="3"/>
        <v>0</v>
      </c>
      <c r="K42" s="10">
        <v>120</v>
      </c>
      <c r="L42" s="4">
        <v>56.29</v>
      </c>
      <c r="M42" s="5">
        <f t="shared" si="4"/>
        <v>26737.75</v>
      </c>
      <c r="N42" s="5">
        <v>26737.75</v>
      </c>
      <c r="O42" s="5">
        <f t="shared" si="5"/>
        <v>0</v>
      </c>
      <c r="P42" s="10">
        <v>160</v>
      </c>
      <c r="Q42" s="4">
        <v>43.03</v>
      </c>
      <c r="R42" s="5">
        <f t="shared" si="6"/>
        <v>20439.25</v>
      </c>
      <c r="S42" s="7">
        <f>R42</f>
        <v>20439.25</v>
      </c>
      <c r="T42" s="5">
        <f t="shared" si="7"/>
        <v>0</v>
      </c>
    </row>
    <row r="43" spans="1:20">
      <c r="A43" s="10" t="s">
        <v>5</v>
      </c>
      <c r="B43" s="4">
        <v>40.17</v>
      </c>
      <c r="C43" s="5">
        <f t="shared" si="0"/>
        <v>19080.75</v>
      </c>
      <c r="D43" s="5">
        <f>C43</f>
        <v>19080.75</v>
      </c>
      <c r="E43" s="5">
        <f t="shared" si="1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10">
        <v>161</v>
      </c>
      <c r="Q43" s="4">
        <v>56.46</v>
      </c>
      <c r="R43" s="5">
        <f t="shared" si="6"/>
        <v>26818.5</v>
      </c>
      <c r="S43" s="7">
        <f>R43</f>
        <v>26818.5</v>
      </c>
      <c r="T43" s="5">
        <f t="shared" si="7"/>
        <v>0</v>
      </c>
    </row>
    <row r="44" spans="1:20">
      <c r="A44" s="10" t="s">
        <v>6</v>
      </c>
      <c r="B44" s="4">
        <v>40.17</v>
      </c>
      <c r="C44" s="5">
        <f t="shared" si="0"/>
        <v>19080.75</v>
      </c>
      <c r="D44" s="4"/>
      <c r="E44" s="5">
        <f t="shared" si="1"/>
        <v>19080.75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10">
        <v>162</v>
      </c>
      <c r="Q44" s="4">
        <v>38.799999999999997</v>
      </c>
      <c r="R44" s="5">
        <f t="shared" si="6"/>
        <v>18430</v>
      </c>
      <c r="S44" s="6"/>
      <c r="T44" s="5">
        <f t="shared" si="7"/>
        <v>18430</v>
      </c>
    </row>
    <row r="45" spans="1:20">
      <c r="A45" s="10" t="s">
        <v>7</v>
      </c>
      <c r="B45" s="4">
        <v>40.17</v>
      </c>
      <c r="C45" s="5">
        <f t="shared" si="0"/>
        <v>19080.75</v>
      </c>
      <c r="D45" s="5">
        <f>C45</f>
        <v>19080.75</v>
      </c>
      <c r="E45" s="5">
        <f t="shared" si="1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10">
        <v>163</v>
      </c>
      <c r="Q45" s="4">
        <v>38.799999999999997</v>
      </c>
      <c r="R45" s="5">
        <f t="shared" si="6"/>
        <v>18430</v>
      </c>
      <c r="S45" s="7">
        <v>14827.6</v>
      </c>
      <c r="T45" s="5">
        <f t="shared" si="7"/>
        <v>3602.3999999999996</v>
      </c>
    </row>
    <row r="46" spans="1:2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0">
        <v>164</v>
      </c>
      <c r="Q46" s="4">
        <v>39.18</v>
      </c>
      <c r="R46" s="5">
        <f t="shared" si="6"/>
        <v>18610.5</v>
      </c>
      <c r="S46" s="6"/>
      <c r="T46" s="5">
        <f t="shared" si="7"/>
        <v>18610.5</v>
      </c>
    </row>
    <row r="47" spans="1:2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0">
        <v>165</v>
      </c>
      <c r="Q47" s="4">
        <v>43.03</v>
      </c>
      <c r="R47" s="5">
        <f t="shared" si="6"/>
        <v>20439.25</v>
      </c>
      <c r="S47" s="7">
        <f t="shared" ref="S47:S52" si="10">R47</f>
        <v>20439.25</v>
      </c>
      <c r="T47" s="5">
        <f t="shared" si="7"/>
        <v>0</v>
      </c>
    </row>
    <row r="48" spans="1:2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>
        <v>166</v>
      </c>
      <c r="Q48" s="4">
        <v>56.46</v>
      </c>
      <c r="R48" s="5">
        <f t="shared" si="6"/>
        <v>26818.5</v>
      </c>
      <c r="S48" s="7">
        <f t="shared" si="10"/>
        <v>26818.5</v>
      </c>
      <c r="T48" s="5">
        <f t="shared" si="7"/>
        <v>0</v>
      </c>
    </row>
    <row r="49" spans="1:2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0">
        <v>167</v>
      </c>
      <c r="Q49" s="4">
        <v>38.799999999999997</v>
      </c>
      <c r="R49" s="5">
        <f t="shared" si="6"/>
        <v>18430</v>
      </c>
      <c r="S49" s="7">
        <f t="shared" si="10"/>
        <v>18430</v>
      </c>
      <c r="T49" s="5">
        <f t="shared" si="7"/>
        <v>0</v>
      </c>
    </row>
    <row r="50" spans="1:2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0">
        <v>168</v>
      </c>
      <c r="Q50" s="4">
        <v>38.799999999999997</v>
      </c>
      <c r="R50" s="5">
        <f t="shared" si="6"/>
        <v>18430</v>
      </c>
      <c r="S50" s="7">
        <f t="shared" si="10"/>
        <v>18430</v>
      </c>
      <c r="T50" s="5">
        <f t="shared" si="7"/>
        <v>0</v>
      </c>
    </row>
    <row r="51" spans="1:2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0">
        <v>169</v>
      </c>
      <c r="Q51" s="4">
        <v>39.18</v>
      </c>
      <c r="R51" s="5">
        <f t="shared" si="6"/>
        <v>18610.5</v>
      </c>
      <c r="S51" s="7">
        <f t="shared" si="10"/>
        <v>18610.5</v>
      </c>
      <c r="T51" s="5">
        <f t="shared" si="7"/>
        <v>0</v>
      </c>
    </row>
    <row r="52" spans="1:20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0">
        <v>170</v>
      </c>
      <c r="Q52" s="4">
        <v>43.03</v>
      </c>
      <c r="R52" s="5">
        <f t="shared" si="6"/>
        <v>20439.25</v>
      </c>
      <c r="S52" s="7">
        <f t="shared" si="10"/>
        <v>20439.25</v>
      </c>
      <c r="T52" s="5">
        <f t="shared" si="7"/>
        <v>0</v>
      </c>
    </row>
    <row r="53" spans="1:20">
      <c r="C53" s="2">
        <f>SUM(C3:C45)</f>
        <v>1021373.5</v>
      </c>
      <c r="D53" s="2">
        <f>SUM(D3:D45)</f>
        <v>655631.41999999993</v>
      </c>
      <c r="E53" s="2">
        <f>SUM(E3:E45)</f>
        <v>365742.08000000002</v>
      </c>
      <c r="H53" s="2">
        <f>SUM(H3:H42)</f>
        <v>905967.5</v>
      </c>
      <c r="I53" s="2">
        <f>SUM(I3:I42)</f>
        <v>654726.68999999994</v>
      </c>
      <c r="J53" s="2">
        <f>SUM(J3:J42)</f>
        <v>251240.81</v>
      </c>
      <c r="M53" s="2">
        <f>SUM(M3:M42)</f>
        <v>905967.5</v>
      </c>
      <c r="N53" s="2">
        <f>SUM(N3:N42)</f>
        <v>668698.38</v>
      </c>
      <c r="O53" s="2">
        <f>SUM(O3:O42)</f>
        <v>237269.12</v>
      </c>
      <c r="R53" s="2">
        <f>SUM(R3:R52)</f>
        <v>1023748.5</v>
      </c>
      <c r="S53" s="2">
        <f>SUM(S3:S52)</f>
        <v>759634.41</v>
      </c>
      <c r="T53" s="2">
        <f>SUM(T3:T52)</f>
        <v>264114.08999999997</v>
      </c>
    </row>
    <row r="54" spans="1:20">
      <c r="D54" s="2"/>
      <c r="I54" s="2"/>
      <c r="N54" s="2"/>
      <c r="S54" s="2"/>
    </row>
    <row r="55" spans="1:20" ht="30">
      <c r="B55" s="3" t="s">
        <v>18</v>
      </c>
      <c r="C55" s="2">
        <f>D53+I53+N53+S53</f>
        <v>2738690.9</v>
      </c>
    </row>
    <row r="56" spans="1:20">
      <c r="C56" s="2"/>
      <c r="D56" s="2"/>
      <c r="E56" s="14"/>
      <c r="I56" s="2"/>
      <c r="J56" s="14"/>
    </row>
    <row r="57" spans="1:20">
      <c r="C57" s="2"/>
      <c r="D57" s="2"/>
      <c r="E57" s="14"/>
      <c r="I57" s="2"/>
      <c r="J57" s="14"/>
      <c r="N57" s="2"/>
      <c r="O57" s="14"/>
    </row>
    <row r="58" spans="1:20">
      <c r="D58" s="2"/>
      <c r="E58" s="14"/>
      <c r="I58" s="2"/>
      <c r="J58" s="14"/>
      <c r="N58" s="2"/>
      <c r="O58" s="14"/>
    </row>
    <row r="59" spans="1:20">
      <c r="N59" s="2"/>
      <c r="O59" s="14"/>
    </row>
    <row r="60" spans="1:20">
      <c r="D60" s="2"/>
      <c r="I60" s="2"/>
    </row>
    <row r="61" spans="1:20">
      <c r="N61" s="2"/>
    </row>
  </sheetData>
  <mergeCells count="4">
    <mergeCell ref="P1:T1"/>
    <mergeCell ref="A1:E1"/>
    <mergeCell ref="F1:J1"/>
    <mergeCell ref="K1:O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37" workbookViewId="0">
      <selection activeCell="Y52" sqref="Y52"/>
    </sheetView>
  </sheetViews>
  <sheetFormatPr defaultRowHeight="15"/>
  <cols>
    <col min="1" max="1" width="6.85546875" customWidth="1"/>
    <col min="2" max="2" width="10" customWidth="1"/>
    <col min="3" max="3" width="13.140625" customWidth="1"/>
    <col min="4" max="4" width="12.28515625" customWidth="1"/>
    <col min="6" max="6" width="9.85546875" customWidth="1"/>
    <col min="7" max="7" width="9.140625" style="3"/>
    <col min="10" max="10" width="10" bestFit="1" customWidth="1"/>
    <col min="11" max="11" width="10" customWidth="1"/>
    <col min="13" max="13" width="11.140625" customWidth="1"/>
    <col min="14" max="14" width="12.140625" style="3" customWidth="1"/>
    <col min="17" max="17" width="10" bestFit="1" customWidth="1"/>
    <col min="18" max="18" width="10.5703125" customWidth="1"/>
    <col min="20" max="20" width="9.7109375" bestFit="1" customWidth="1"/>
    <col min="21" max="21" width="16" style="3" customWidth="1"/>
    <col min="24" max="24" width="11.42578125" bestFit="1" customWidth="1"/>
    <col min="25" max="25" width="10" customWidth="1"/>
    <col min="27" max="27" width="9.85546875" customWidth="1"/>
    <col min="28" max="28" width="9.140625" style="3"/>
  </cols>
  <sheetData>
    <row r="1" spans="1:28" ht="15.75">
      <c r="A1" s="26" t="s">
        <v>0</v>
      </c>
      <c r="B1" s="26"/>
      <c r="C1" s="26"/>
      <c r="D1" s="26"/>
      <c r="E1" s="26"/>
      <c r="F1" s="26"/>
      <c r="G1" s="15"/>
      <c r="H1" s="26" t="s">
        <v>1</v>
      </c>
      <c r="I1" s="26"/>
      <c r="J1" s="26"/>
      <c r="K1" s="26"/>
      <c r="L1" s="26"/>
      <c r="M1" s="26"/>
      <c r="N1" s="15"/>
      <c r="O1" s="26" t="s">
        <v>2</v>
      </c>
      <c r="P1" s="26"/>
      <c r="Q1" s="26"/>
      <c r="R1" s="26"/>
      <c r="S1" s="26"/>
      <c r="T1" s="26"/>
      <c r="U1" s="15"/>
      <c r="V1" s="26" t="s">
        <v>3</v>
      </c>
      <c r="W1" s="26"/>
      <c r="X1" s="26"/>
      <c r="Y1" s="26"/>
      <c r="Z1" s="26"/>
      <c r="AA1" s="26"/>
      <c r="AB1" s="15"/>
    </row>
    <row r="2" spans="1:28" s="3" customFormat="1" ht="47.25">
      <c r="A2" s="15" t="s">
        <v>4</v>
      </c>
      <c r="B2" s="15" t="s">
        <v>9</v>
      </c>
      <c r="C2" s="15" t="s">
        <v>16</v>
      </c>
      <c r="D2" s="15" t="s">
        <v>10</v>
      </c>
      <c r="E2" s="15" t="s">
        <v>11</v>
      </c>
      <c r="F2" s="15" t="s">
        <v>12</v>
      </c>
      <c r="G2" s="15" t="s">
        <v>17</v>
      </c>
      <c r="H2" s="15" t="s">
        <v>4</v>
      </c>
      <c r="I2" s="15" t="s">
        <v>9</v>
      </c>
      <c r="J2" s="15" t="s">
        <v>16</v>
      </c>
      <c r="K2" s="15" t="s">
        <v>10</v>
      </c>
      <c r="L2" s="15" t="s">
        <v>11</v>
      </c>
      <c r="M2" s="15" t="s">
        <v>12</v>
      </c>
      <c r="N2" s="15" t="s">
        <v>17</v>
      </c>
      <c r="O2" s="15" t="s">
        <v>4</v>
      </c>
      <c r="P2" s="15" t="s">
        <v>9</v>
      </c>
      <c r="Q2" s="15" t="s">
        <v>16</v>
      </c>
      <c r="R2" s="15" t="s">
        <v>10</v>
      </c>
      <c r="S2" s="15" t="s">
        <v>11</v>
      </c>
      <c r="T2" s="15" t="s">
        <v>12</v>
      </c>
      <c r="U2" s="15" t="s">
        <v>17</v>
      </c>
      <c r="V2" s="15" t="s">
        <v>4</v>
      </c>
      <c r="W2" s="15" t="s">
        <v>9</v>
      </c>
      <c r="X2" s="15" t="s">
        <v>16</v>
      </c>
      <c r="Y2" s="15" t="s">
        <v>10</v>
      </c>
      <c r="Z2" s="15" t="s">
        <v>11</v>
      </c>
      <c r="AA2" s="15" t="s">
        <v>12</v>
      </c>
      <c r="AB2" s="15" t="s">
        <v>17</v>
      </c>
    </row>
    <row r="3" spans="1:28">
      <c r="A3" s="16">
        <v>1</v>
      </c>
      <c r="B3" s="4">
        <v>40.17</v>
      </c>
      <c r="C3" s="5">
        <f t="shared" ref="C3:C45" si="0">B3*260</f>
        <v>10444.200000000001</v>
      </c>
      <c r="D3" s="8"/>
      <c r="E3" s="4"/>
      <c r="F3" s="5">
        <f t="shared" ref="F3:F45" si="1">C3-D3</f>
        <v>10444.200000000001</v>
      </c>
      <c r="G3" s="17"/>
      <c r="H3" s="16">
        <v>41</v>
      </c>
      <c r="I3" s="4">
        <v>56.29</v>
      </c>
      <c r="J3" s="5">
        <f t="shared" ref="J3:J42" si="2">I3*260</f>
        <v>14635.4</v>
      </c>
      <c r="K3" s="5">
        <v>7262.25</v>
      </c>
      <c r="L3" s="5"/>
      <c r="M3" s="5">
        <f t="shared" ref="M3:M42" si="3">J3-K3</f>
        <v>7373.15</v>
      </c>
      <c r="N3" s="18"/>
      <c r="O3" s="16">
        <v>81</v>
      </c>
      <c r="P3" s="4">
        <v>55.5</v>
      </c>
      <c r="Q3" s="5">
        <f t="shared" ref="Q3:Q42" si="4">P3*260</f>
        <v>14430</v>
      </c>
      <c r="R3" s="5">
        <f>Q3</f>
        <v>14430</v>
      </c>
      <c r="S3" s="5">
        <v>7.5</v>
      </c>
      <c r="T3" s="5">
        <f t="shared" ref="T3:T42" si="5">Q3-R3</f>
        <v>0</v>
      </c>
      <c r="U3" s="17"/>
      <c r="V3" s="16">
        <v>121</v>
      </c>
      <c r="W3" s="4">
        <v>56.46</v>
      </c>
      <c r="X3" s="5">
        <f t="shared" ref="X3:X34" si="6">W3*260</f>
        <v>14679.6</v>
      </c>
      <c r="Y3" s="4"/>
      <c r="Z3" s="4"/>
      <c r="AA3" s="5">
        <f t="shared" ref="AA3:AA34" si="7">X3-Y3</f>
        <v>14679.6</v>
      </c>
      <c r="AB3" s="17"/>
    </row>
    <row r="4" spans="1:28" ht="15" customHeight="1">
      <c r="A4" s="16">
        <v>2</v>
      </c>
      <c r="B4" s="4">
        <v>38.799999999999997</v>
      </c>
      <c r="C4" s="5">
        <f t="shared" si="0"/>
        <v>10088</v>
      </c>
      <c r="D4" s="4"/>
      <c r="E4" s="4"/>
      <c r="F4" s="5">
        <f t="shared" si="1"/>
        <v>10088</v>
      </c>
      <c r="G4" s="17"/>
      <c r="H4" s="16">
        <v>42</v>
      </c>
      <c r="I4" s="4">
        <v>39.47</v>
      </c>
      <c r="J4" s="5">
        <f t="shared" si="2"/>
        <v>10262.199999999999</v>
      </c>
      <c r="K4" s="5">
        <f>J4</f>
        <v>10262.199999999999</v>
      </c>
      <c r="L4" s="4"/>
      <c r="M4" s="5">
        <f t="shared" si="3"/>
        <v>0</v>
      </c>
      <c r="N4" s="17"/>
      <c r="O4" s="16">
        <v>82</v>
      </c>
      <c r="P4" s="4">
        <v>39.47</v>
      </c>
      <c r="Q4" s="5">
        <f t="shared" si="4"/>
        <v>10262.199999999999</v>
      </c>
      <c r="R4" s="5">
        <f>Q4</f>
        <v>10262.199999999999</v>
      </c>
      <c r="S4" s="4">
        <v>134.74</v>
      </c>
      <c r="T4" s="5">
        <f t="shared" si="5"/>
        <v>0</v>
      </c>
      <c r="U4" s="17"/>
      <c r="V4" s="16">
        <v>122</v>
      </c>
      <c r="W4" s="4">
        <v>38.799999999999997</v>
      </c>
      <c r="X4" s="5">
        <f t="shared" si="6"/>
        <v>10088</v>
      </c>
      <c r="Y4" s="8"/>
      <c r="Z4" s="4"/>
      <c r="AA4" s="5">
        <f t="shared" si="7"/>
        <v>10088</v>
      </c>
      <c r="AB4" s="17"/>
    </row>
    <row r="5" spans="1:28" ht="15.75" customHeight="1">
      <c r="A5" s="16">
        <v>3</v>
      </c>
      <c r="B5" s="4">
        <v>38.799999999999997</v>
      </c>
      <c r="C5" s="5">
        <f t="shared" si="0"/>
        <v>10088</v>
      </c>
      <c r="D5" s="4"/>
      <c r="E5" s="4"/>
      <c r="F5" s="5">
        <f t="shared" si="1"/>
        <v>10088</v>
      </c>
      <c r="G5" s="17"/>
      <c r="H5" s="16">
        <v>43</v>
      </c>
      <c r="I5" s="4">
        <v>39.47</v>
      </c>
      <c r="J5" s="5">
        <f t="shared" si="2"/>
        <v>10262.199999999999</v>
      </c>
      <c r="K5" s="5"/>
      <c r="L5" s="4"/>
      <c r="M5" s="5">
        <f t="shared" si="3"/>
        <v>10262.199999999999</v>
      </c>
      <c r="N5" s="17"/>
      <c r="O5" s="16">
        <v>83</v>
      </c>
      <c r="P5" s="4">
        <v>39.47</v>
      </c>
      <c r="Q5" s="5">
        <f t="shared" si="4"/>
        <v>10262.199999999999</v>
      </c>
      <c r="R5" s="4"/>
      <c r="S5" s="4"/>
      <c r="T5" s="5">
        <f t="shared" si="5"/>
        <v>10262.199999999999</v>
      </c>
      <c r="U5" s="17"/>
      <c r="V5" s="16">
        <v>123</v>
      </c>
      <c r="W5" s="4">
        <v>38.799999999999997</v>
      </c>
      <c r="X5" s="5">
        <f t="shared" si="6"/>
        <v>10088</v>
      </c>
      <c r="Y5" s="7">
        <f>X5</f>
        <v>10088</v>
      </c>
      <c r="Z5" s="7">
        <v>82</v>
      </c>
      <c r="AA5" s="5">
        <f t="shared" si="7"/>
        <v>0</v>
      </c>
      <c r="AB5" s="17"/>
    </row>
    <row r="6" spans="1:28">
      <c r="A6" s="16">
        <v>4</v>
      </c>
      <c r="B6" s="4">
        <v>56.46</v>
      </c>
      <c r="C6" s="5">
        <f t="shared" si="0"/>
        <v>14679.6</v>
      </c>
      <c r="D6" s="4"/>
      <c r="E6" s="4"/>
      <c r="F6" s="5">
        <f t="shared" si="1"/>
        <v>14679.6</v>
      </c>
      <c r="G6" s="17"/>
      <c r="H6" s="16">
        <v>44</v>
      </c>
      <c r="I6" s="4">
        <v>55.5</v>
      </c>
      <c r="J6" s="5">
        <f t="shared" si="2"/>
        <v>14430</v>
      </c>
      <c r="K6" s="5">
        <v>637.5</v>
      </c>
      <c r="L6" s="8"/>
      <c r="M6" s="5">
        <f t="shared" si="3"/>
        <v>13792.5</v>
      </c>
      <c r="N6" s="18"/>
      <c r="O6" s="16">
        <v>84</v>
      </c>
      <c r="P6" s="4">
        <v>56.29</v>
      </c>
      <c r="Q6" s="5">
        <f t="shared" si="4"/>
        <v>14635.4</v>
      </c>
      <c r="R6" s="5">
        <f>Q6</f>
        <v>14635.4</v>
      </c>
      <c r="S6" s="5">
        <f>100-73.15</f>
        <v>26.849999999999994</v>
      </c>
      <c r="T6" s="5">
        <f t="shared" si="5"/>
        <v>0</v>
      </c>
      <c r="U6" s="17"/>
      <c r="V6" s="16">
        <v>124</v>
      </c>
      <c r="W6" s="4">
        <v>39.18</v>
      </c>
      <c r="X6" s="5">
        <f t="shared" si="6"/>
        <v>10186.799999999999</v>
      </c>
      <c r="Y6" s="11"/>
      <c r="Z6" s="6"/>
      <c r="AA6" s="5">
        <f t="shared" si="7"/>
        <v>10186.799999999999</v>
      </c>
      <c r="AB6" s="17"/>
    </row>
    <row r="7" spans="1:28" ht="15" customHeight="1">
      <c r="A7" s="16">
        <v>5</v>
      </c>
      <c r="B7" s="4">
        <v>41.78</v>
      </c>
      <c r="C7" s="5">
        <f t="shared" si="0"/>
        <v>10862.800000000001</v>
      </c>
      <c r="D7" s="5">
        <f>C7</f>
        <v>10862.800000000001</v>
      </c>
      <c r="E7" s="5">
        <v>1.7</v>
      </c>
      <c r="F7" s="5">
        <f t="shared" si="1"/>
        <v>0</v>
      </c>
      <c r="G7" s="17"/>
      <c r="H7" s="16">
        <v>45</v>
      </c>
      <c r="I7" s="4">
        <v>56.29</v>
      </c>
      <c r="J7" s="5">
        <f t="shared" si="2"/>
        <v>14635.4</v>
      </c>
      <c r="K7" s="5"/>
      <c r="L7" s="4"/>
      <c r="M7" s="5">
        <f t="shared" si="3"/>
        <v>14635.4</v>
      </c>
      <c r="N7" s="17"/>
      <c r="O7" s="16">
        <v>85</v>
      </c>
      <c r="P7" s="4">
        <v>55.5</v>
      </c>
      <c r="Q7" s="5">
        <f t="shared" si="4"/>
        <v>14430</v>
      </c>
      <c r="R7" s="5">
        <f>Q7</f>
        <v>14430</v>
      </c>
      <c r="S7" s="5">
        <v>207.5</v>
      </c>
      <c r="T7" s="5">
        <f t="shared" si="5"/>
        <v>0</v>
      </c>
      <c r="U7" s="17"/>
      <c r="V7" s="16">
        <v>125</v>
      </c>
      <c r="W7" s="4">
        <v>41.79</v>
      </c>
      <c r="X7" s="5">
        <f t="shared" si="6"/>
        <v>10865.4</v>
      </c>
      <c r="Y7" s="11"/>
      <c r="Z7" s="6"/>
      <c r="AA7" s="5">
        <f t="shared" si="7"/>
        <v>10865.4</v>
      </c>
      <c r="AB7" s="17"/>
    </row>
    <row r="8" spans="1:28">
      <c r="A8" s="16">
        <v>6</v>
      </c>
      <c r="B8" s="4">
        <v>38.799999999999997</v>
      </c>
      <c r="C8" s="5">
        <f t="shared" si="0"/>
        <v>10088</v>
      </c>
      <c r="D8" s="4"/>
      <c r="E8" s="4"/>
      <c r="F8" s="5">
        <f t="shared" si="1"/>
        <v>10088</v>
      </c>
      <c r="G8" s="17"/>
      <c r="H8" s="16">
        <v>46</v>
      </c>
      <c r="I8" s="4">
        <v>39.47</v>
      </c>
      <c r="J8" s="5">
        <f t="shared" si="2"/>
        <v>10262.199999999999</v>
      </c>
      <c r="K8" s="5">
        <v>10251.75</v>
      </c>
      <c r="L8" s="4"/>
      <c r="M8" s="5">
        <f t="shared" si="3"/>
        <v>10.449999999998909</v>
      </c>
      <c r="N8" s="18"/>
      <c r="O8" s="16">
        <v>86</v>
      </c>
      <c r="P8" s="4">
        <v>39.47</v>
      </c>
      <c r="Q8" s="5">
        <f t="shared" si="4"/>
        <v>10262.199999999999</v>
      </c>
      <c r="R8" s="4"/>
      <c r="S8" s="4"/>
      <c r="T8" s="5">
        <f t="shared" si="5"/>
        <v>10262.199999999999</v>
      </c>
      <c r="U8" s="17"/>
      <c r="V8" s="16">
        <v>126</v>
      </c>
      <c r="W8" s="4">
        <v>56.46</v>
      </c>
      <c r="X8" s="5">
        <f t="shared" si="6"/>
        <v>14679.6</v>
      </c>
      <c r="Y8" s="11"/>
      <c r="Z8" s="6"/>
      <c r="AA8" s="5">
        <f t="shared" si="7"/>
        <v>14679.6</v>
      </c>
      <c r="AB8" s="17"/>
    </row>
    <row r="9" spans="1:28" ht="15" customHeight="1">
      <c r="A9" s="16">
        <v>7</v>
      </c>
      <c r="B9" s="4">
        <v>38.799999999999997</v>
      </c>
      <c r="C9" s="5">
        <f t="shared" si="0"/>
        <v>10088</v>
      </c>
      <c r="D9" s="5">
        <f>C9</f>
        <v>10088</v>
      </c>
      <c r="E9" s="4"/>
      <c r="F9" s="5">
        <f t="shared" si="1"/>
        <v>0</v>
      </c>
      <c r="G9" s="17"/>
      <c r="H9" s="16">
        <v>47</v>
      </c>
      <c r="I9" s="4">
        <v>39.47</v>
      </c>
      <c r="J9" s="5">
        <f t="shared" si="2"/>
        <v>10262.199999999999</v>
      </c>
      <c r="K9" s="5"/>
      <c r="L9" s="4"/>
      <c r="M9" s="5">
        <f t="shared" si="3"/>
        <v>10262.199999999999</v>
      </c>
      <c r="N9" s="17"/>
      <c r="O9" s="16">
        <v>87</v>
      </c>
      <c r="P9" s="4">
        <v>39.47</v>
      </c>
      <c r="Q9" s="5">
        <f t="shared" si="4"/>
        <v>10262.199999999999</v>
      </c>
      <c r="R9" s="5">
        <f>Q9</f>
        <v>10262.199999999999</v>
      </c>
      <c r="S9" s="5">
        <v>39.549999999999997</v>
      </c>
      <c r="T9" s="5">
        <f t="shared" si="5"/>
        <v>0</v>
      </c>
      <c r="U9" s="17"/>
      <c r="V9" s="16">
        <v>127</v>
      </c>
      <c r="W9" s="4">
        <v>38.799999999999997</v>
      </c>
      <c r="X9" s="5">
        <f t="shared" si="6"/>
        <v>10088</v>
      </c>
      <c r="Y9" s="11">
        <v>570</v>
      </c>
      <c r="Z9" s="6"/>
      <c r="AA9" s="5">
        <f t="shared" si="7"/>
        <v>9518</v>
      </c>
      <c r="AB9" s="17"/>
    </row>
    <row r="10" spans="1:28">
      <c r="A10" s="16">
        <v>8</v>
      </c>
      <c r="B10" s="4">
        <v>56.46</v>
      </c>
      <c r="C10" s="5">
        <f t="shared" si="0"/>
        <v>14679.6</v>
      </c>
      <c r="D10" s="5">
        <f>C10</f>
        <v>14679.6</v>
      </c>
      <c r="E10" s="4"/>
      <c r="F10" s="5">
        <f t="shared" si="1"/>
        <v>0</v>
      </c>
      <c r="G10" s="17"/>
      <c r="H10" s="16">
        <v>48</v>
      </c>
      <c r="I10" s="4">
        <v>55.5</v>
      </c>
      <c r="J10" s="5">
        <f t="shared" si="2"/>
        <v>14430</v>
      </c>
      <c r="K10" s="5">
        <v>3637.5</v>
      </c>
      <c r="L10" s="4"/>
      <c r="M10" s="5">
        <f t="shared" si="3"/>
        <v>10792.5</v>
      </c>
      <c r="N10" s="18"/>
      <c r="O10" s="16">
        <v>88</v>
      </c>
      <c r="P10" s="4">
        <v>56.29</v>
      </c>
      <c r="Q10" s="5">
        <f t="shared" si="4"/>
        <v>14635.4</v>
      </c>
      <c r="R10" s="4"/>
      <c r="S10" s="4"/>
      <c r="T10" s="5">
        <f t="shared" si="5"/>
        <v>14635.4</v>
      </c>
      <c r="U10" s="17"/>
      <c r="V10" s="16">
        <v>128</v>
      </c>
      <c r="W10" s="4">
        <v>38.799999999999997</v>
      </c>
      <c r="X10" s="5">
        <f t="shared" si="6"/>
        <v>10088</v>
      </c>
      <c r="Y10" s="7">
        <f>1570+8300</f>
        <v>9870</v>
      </c>
      <c r="Z10" s="7"/>
      <c r="AA10" s="5">
        <f t="shared" si="7"/>
        <v>218</v>
      </c>
      <c r="AB10" s="17"/>
    </row>
    <row r="11" spans="1:28">
      <c r="A11" s="16">
        <v>9</v>
      </c>
      <c r="B11" s="4">
        <v>41.78</v>
      </c>
      <c r="C11" s="5">
        <f t="shared" si="0"/>
        <v>10862.800000000001</v>
      </c>
      <c r="D11" s="4">
        <v>10154.5</v>
      </c>
      <c r="E11" s="4"/>
      <c r="F11" s="5">
        <f t="shared" si="1"/>
        <v>708.30000000000109</v>
      </c>
      <c r="G11" s="17"/>
      <c r="H11" s="16">
        <v>49</v>
      </c>
      <c r="I11" s="4">
        <v>56.29</v>
      </c>
      <c r="J11" s="5">
        <f t="shared" si="2"/>
        <v>14635.4</v>
      </c>
      <c r="K11" s="5">
        <v>338.58</v>
      </c>
      <c r="L11" s="8"/>
      <c r="M11" s="5">
        <f t="shared" si="3"/>
        <v>14296.82</v>
      </c>
      <c r="N11" s="18"/>
      <c r="O11" s="16">
        <v>89</v>
      </c>
      <c r="P11" s="4">
        <v>55.5</v>
      </c>
      <c r="Q11" s="5">
        <f t="shared" si="4"/>
        <v>14430</v>
      </c>
      <c r="R11" s="5">
        <v>14380.48</v>
      </c>
      <c r="S11" s="5"/>
      <c r="T11" s="5">
        <f t="shared" si="5"/>
        <v>49.520000000000437</v>
      </c>
      <c r="U11" s="17"/>
      <c r="V11" s="16">
        <v>129</v>
      </c>
      <c r="W11" s="4">
        <v>39.18</v>
      </c>
      <c r="X11" s="5">
        <f t="shared" si="6"/>
        <v>10186.799999999999</v>
      </c>
      <c r="Y11" s="6"/>
      <c r="Z11" s="6"/>
      <c r="AA11" s="5">
        <f t="shared" si="7"/>
        <v>10186.799999999999</v>
      </c>
      <c r="AB11" s="17"/>
    </row>
    <row r="12" spans="1:28">
      <c r="A12" s="16">
        <v>10</v>
      </c>
      <c r="B12" s="4">
        <v>38.799999999999997</v>
      </c>
      <c r="C12" s="5">
        <f t="shared" si="0"/>
        <v>10088</v>
      </c>
      <c r="D12" s="5"/>
      <c r="E12" s="4"/>
      <c r="F12" s="5">
        <f t="shared" si="1"/>
        <v>10088</v>
      </c>
      <c r="G12" s="17"/>
      <c r="H12" s="16">
        <v>50</v>
      </c>
      <c r="I12" s="4">
        <v>39.47</v>
      </c>
      <c r="J12" s="5">
        <f t="shared" si="2"/>
        <v>10262.199999999999</v>
      </c>
      <c r="K12" s="5">
        <f>J12</f>
        <v>10262.199999999999</v>
      </c>
      <c r="L12" s="4"/>
      <c r="M12" s="5">
        <f t="shared" si="3"/>
        <v>0</v>
      </c>
      <c r="N12" s="17"/>
      <c r="O12" s="16">
        <v>90</v>
      </c>
      <c r="P12" s="4">
        <v>39.47</v>
      </c>
      <c r="Q12" s="5">
        <f t="shared" si="4"/>
        <v>10262.199999999999</v>
      </c>
      <c r="R12" s="5">
        <v>1.75</v>
      </c>
      <c r="S12" s="5"/>
      <c r="T12" s="5">
        <f t="shared" si="5"/>
        <v>10260.449999999999</v>
      </c>
      <c r="U12" s="17"/>
      <c r="V12" s="16">
        <v>130</v>
      </c>
      <c r="W12" s="4">
        <v>41.79</v>
      </c>
      <c r="X12" s="5">
        <f t="shared" si="6"/>
        <v>10865.4</v>
      </c>
      <c r="Y12" s="7">
        <f>X12</f>
        <v>10865.4</v>
      </c>
      <c r="Z12" s="6">
        <v>4.18</v>
      </c>
      <c r="AA12" s="5">
        <f t="shared" si="7"/>
        <v>0</v>
      </c>
      <c r="AB12" s="17"/>
    </row>
    <row r="13" spans="1:28">
      <c r="A13" s="16">
        <v>11</v>
      </c>
      <c r="B13" s="4">
        <v>38.799999999999997</v>
      </c>
      <c r="C13" s="5">
        <f t="shared" si="0"/>
        <v>10088</v>
      </c>
      <c r="D13" s="5">
        <f>C13</f>
        <v>10088</v>
      </c>
      <c r="E13" s="21">
        <v>0.6</v>
      </c>
      <c r="F13" s="5">
        <f t="shared" si="1"/>
        <v>0</v>
      </c>
      <c r="G13" s="17"/>
      <c r="H13" s="16">
        <v>51</v>
      </c>
      <c r="I13" s="4">
        <v>39.47</v>
      </c>
      <c r="J13" s="5">
        <f t="shared" si="2"/>
        <v>10262.199999999999</v>
      </c>
      <c r="K13" s="5">
        <f>J13</f>
        <v>10262.199999999999</v>
      </c>
      <c r="L13" s="5">
        <v>989.55</v>
      </c>
      <c r="M13" s="5">
        <f t="shared" si="3"/>
        <v>0</v>
      </c>
      <c r="N13" s="17"/>
      <c r="O13" s="16">
        <v>91</v>
      </c>
      <c r="P13" s="4">
        <v>39.47</v>
      </c>
      <c r="Q13" s="5">
        <f t="shared" si="4"/>
        <v>10262.199999999999</v>
      </c>
      <c r="R13" s="4">
        <v>251.75</v>
      </c>
      <c r="S13" s="4"/>
      <c r="T13" s="5">
        <f t="shared" si="5"/>
        <v>10010.449999999999</v>
      </c>
      <c r="U13" s="17"/>
      <c r="V13" s="16">
        <v>131</v>
      </c>
      <c r="W13" s="4">
        <v>56.46</v>
      </c>
      <c r="X13" s="5">
        <f t="shared" si="6"/>
        <v>14679.6</v>
      </c>
      <c r="Y13" s="7">
        <v>236.92</v>
      </c>
      <c r="Z13" s="7"/>
      <c r="AA13" s="5">
        <f t="shared" si="7"/>
        <v>14442.68</v>
      </c>
      <c r="AB13" s="17"/>
    </row>
    <row r="14" spans="1:28" ht="15" customHeight="1">
      <c r="A14" s="16">
        <v>12</v>
      </c>
      <c r="B14" s="4">
        <v>56.46</v>
      </c>
      <c r="C14" s="5">
        <f t="shared" si="0"/>
        <v>14679.6</v>
      </c>
      <c r="D14" s="5">
        <f>C14</f>
        <v>14679.6</v>
      </c>
      <c r="E14" s="5">
        <v>1.9</v>
      </c>
      <c r="F14" s="5">
        <v>14498.1</v>
      </c>
      <c r="G14" s="17"/>
      <c r="H14" s="16">
        <v>52</v>
      </c>
      <c r="I14" s="4">
        <v>55.5</v>
      </c>
      <c r="J14" s="5">
        <f t="shared" si="2"/>
        <v>14430</v>
      </c>
      <c r="K14" s="5">
        <f>J14</f>
        <v>14430</v>
      </c>
      <c r="L14" s="4">
        <v>1</v>
      </c>
      <c r="M14" s="5">
        <f t="shared" si="3"/>
        <v>0</v>
      </c>
      <c r="N14" s="17"/>
      <c r="O14" s="16">
        <v>92</v>
      </c>
      <c r="P14" s="4">
        <v>56.29</v>
      </c>
      <c r="Q14" s="5">
        <f t="shared" si="4"/>
        <v>14635.4</v>
      </c>
      <c r="R14" s="5">
        <f>Q14</f>
        <v>14635.4</v>
      </c>
      <c r="S14" s="5">
        <f>14650-R14+262.25</f>
        <v>276.85000000000036</v>
      </c>
      <c r="T14" s="5">
        <f t="shared" si="5"/>
        <v>0</v>
      </c>
      <c r="U14" s="17"/>
      <c r="V14" s="16">
        <v>132</v>
      </c>
      <c r="W14" s="4">
        <v>38.799999999999997</v>
      </c>
      <c r="X14" s="5">
        <f t="shared" si="6"/>
        <v>10088</v>
      </c>
      <c r="Y14" s="7">
        <v>70</v>
      </c>
      <c r="Z14" s="6"/>
      <c r="AA14" s="5">
        <f t="shared" si="7"/>
        <v>10018</v>
      </c>
      <c r="AB14" s="17"/>
    </row>
    <row r="15" spans="1:28" ht="15" customHeight="1">
      <c r="A15" s="16">
        <v>13</v>
      </c>
      <c r="B15" s="4">
        <v>41.8</v>
      </c>
      <c r="C15" s="5">
        <f t="shared" si="0"/>
        <v>10868</v>
      </c>
      <c r="D15" s="4"/>
      <c r="E15" s="4"/>
      <c r="F15" s="5">
        <f t="shared" si="1"/>
        <v>10868</v>
      </c>
      <c r="G15" s="17"/>
      <c r="H15" s="16">
        <v>53</v>
      </c>
      <c r="I15" s="4">
        <v>56.29</v>
      </c>
      <c r="J15" s="5">
        <f t="shared" si="2"/>
        <v>14635.4</v>
      </c>
      <c r="K15" s="5">
        <f>J15</f>
        <v>14635.4</v>
      </c>
      <c r="L15" s="5">
        <v>126.85</v>
      </c>
      <c r="M15" s="5">
        <f t="shared" si="3"/>
        <v>0</v>
      </c>
      <c r="N15" s="17"/>
      <c r="O15" s="16">
        <v>93</v>
      </c>
      <c r="P15" s="4">
        <v>55.5</v>
      </c>
      <c r="Q15" s="5">
        <f t="shared" si="4"/>
        <v>14430</v>
      </c>
      <c r="R15" s="5">
        <v>11</v>
      </c>
      <c r="S15" s="4"/>
      <c r="T15" s="5">
        <f t="shared" si="5"/>
        <v>14419</v>
      </c>
      <c r="U15" s="17"/>
      <c r="V15" s="16">
        <v>133</v>
      </c>
      <c r="W15" s="4">
        <v>38.799999999999997</v>
      </c>
      <c r="X15" s="5">
        <f t="shared" si="6"/>
        <v>10088</v>
      </c>
      <c r="Y15" s="6"/>
      <c r="Z15" s="6"/>
      <c r="AA15" s="5">
        <f t="shared" si="7"/>
        <v>10088</v>
      </c>
      <c r="AB15" s="17"/>
    </row>
    <row r="16" spans="1:28" ht="15" customHeight="1">
      <c r="A16" s="16">
        <v>14</v>
      </c>
      <c r="B16" s="4">
        <v>38.799999999999997</v>
      </c>
      <c r="C16" s="5">
        <f t="shared" si="0"/>
        <v>10088</v>
      </c>
      <c r="D16" s="5">
        <f>500-202.4+5000</f>
        <v>5297.6</v>
      </c>
      <c r="E16" s="4"/>
      <c r="F16" s="5">
        <f t="shared" si="1"/>
        <v>4790.3999999999996</v>
      </c>
      <c r="G16" s="17"/>
      <c r="H16" s="16">
        <v>54</v>
      </c>
      <c r="I16" s="4">
        <v>39.47</v>
      </c>
      <c r="J16" s="5">
        <f t="shared" si="2"/>
        <v>10262.199999999999</v>
      </c>
      <c r="K16" s="5"/>
      <c r="L16" s="4"/>
      <c r="M16" s="5">
        <f t="shared" si="3"/>
        <v>10262.199999999999</v>
      </c>
      <c r="N16" s="17"/>
      <c r="O16" s="16">
        <v>94</v>
      </c>
      <c r="P16" s="4">
        <v>39.47</v>
      </c>
      <c r="Q16" s="5">
        <f t="shared" si="4"/>
        <v>10262.199999999999</v>
      </c>
      <c r="R16" s="5">
        <v>2951.75</v>
      </c>
      <c r="S16" s="5"/>
      <c r="T16" s="5">
        <f t="shared" si="5"/>
        <v>7310.4499999999989</v>
      </c>
      <c r="U16" s="17"/>
      <c r="V16" s="16">
        <v>134</v>
      </c>
      <c r="W16" s="4">
        <v>39.18</v>
      </c>
      <c r="X16" s="5">
        <f t="shared" si="6"/>
        <v>10186.799999999999</v>
      </c>
      <c r="Y16" s="7">
        <v>70.36</v>
      </c>
      <c r="Z16" s="6"/>
      <c r="AA16" s="5">
        <f t="shared" si="7"/>
        <v>10116.439999999999</v>
      </c>
      <c r="AB16" s="17"/>
    </row>
    <row r="17" spans="1:28">
      <c r="A17" s="16">
        <v>15</v>
      </c>
      <c r="B17" s="4">
        <v>38.799999999999997</v>
      </c>
      <c r="C17" s="5">
        <f t="shared" si="0"/>
        <v>10088</v>
      </c>
      <c r="D17" s="8">
        <v>4070</v>
      </c>
      <c r="E17" s="4"/>
      <c r="F17" s="5">
        <f t="shared" si="1"/>
        <v>6018</v>
      </c>
      <c r="G17" s="17"/>
      <c r="H17" s="16">
        <v>55</v>
      </c>
      <c r="I17" s="4">
        <v>39.47</v>
      </c>
      <c r="J17" s="5">
        <f t="shared" si="2"/>
        <v>10262.199999999999</v>
      </c>
      <c r="K17" s="5">
        <f>J17</f>
        <v>10262.199999999999</v>
      </c>
      <c r="L17" s="5">
        <v>0.55000000000000004</v>
      </c>
      <c r="M17" s="5">
        <f t="shared" si="3"/>
        <v>0</v>
      </c>
      <c r="N17" s="17"/>
      <c r="O17" s="16">
        <v>95</v>
      </c>
      <c r="P17" s="4">
        <v>39.47</v>
      </c>
      <c r="Q17" s="5">
        <f t="shared" si="4"/>
        <v>10262.199999999999</v>
      </c>
      <c r="R17" s="5">
        <f>1251.75+9000</f>
        <v>10251.75</v>
      </c>
      <c r="S17" s="5"/>
      <c r="T17" s="5">
        <f t="shared" si="5"/>
        <v>10.449999999998909</v>
      </c>
      <c r="U17" s="17"/>
      <c r="V17" s="16">
        <v>135</v>
      </c>
      <c r="W17" s="4">
        <v>41.79</v>
      </c>
      <c r="X17" s="5">
        <f t="shared" si="6"/>
        <v>10865.4</v>
      </c>
      <c r="Y17" s="7">
        <v>3181.5</v>
      </c>
      <c r="Z17" s="6"/>
      <c r="AA17" s="5">
        <f t="shared" si="7"/>
        <v>7683.9</v>
      </c>
      <c r="AB17" s="17"/>
    </row>
    <row r="18" spans="1:28">
      <c r="A18" s="16">
        <v>16</v>
      </c>
      <c r="B18" s="4">
        <v>56.46</v>
      </c>
      <c r="C18" s="5">
        <f t="shared" si="0"/>
        <v>14679.6</v>
      </c>
      <c r="D18" s="4"/>
      <c r="E18" s="4"/>
      <c r="F18" s="5">
        <f t="shared" si="1"/>
        <v>14679.6</v>
      </c>
      <c r="G18" s="17"/>
      <c r="H18" s="16">
        <v>56</v>
      </c>
      <c r="I18" s="4">
        <v>55.5</v>
      </c>
      <c r="J18" s="5">
        <f t="shared" si="2"/>
        <v>14430</v>
      </c>
      <c r="K18" s="5"/>
      <c r="L18" s="4"/>
      <c r="M18" s="5">
        <f t="shared" si="3"/>
        <v>14430</v>
      </c>
      <c r="N18" s="17"/>
      <c r="O18" s="16">
        <v>96</v>
      </c>
      <c r="P18" s="4">
        <v>56.29</v>
      </c>
      <c r="Q18" s="5">
        <f t="shared" si="4"/>
        <v>14635.4</v>
      </c>
      <c r="R18" s="5">
        <f>Q18</f>
        <v>14635.4</v>
      </c>
      <c r="S18" s="5">
        <f>1500-1373.15</f>
        <v>126.84999999999991</v>
      </c>
      <c r="T18" s="5">
        <f t="shared" si="5"/>
        <v>0</v>
      </c>
      <c r="U18" s="17"/>
      <c r="V18" s="16">
        <v>136</v>
      </c>
      <c r="W18" s="4">
        <v>56.46</v>
      </c>
      <c r="X18" s="5">
        <f t="shared" si="6"/>
        <v>14679.6</v>
      </c>
      <c r="Y18" s="7">
        <f>X18</f>
        <v>14679.6</v>
      </c>
      <c r="Z18" s="7">
        <v>0.4</v>
      </c>
      <c r="AA18" s="5">
        <f t="shared" si="7"/>
        <v>0</v>
      </c>
      <c r="AB18" s="17"/>
    </row>
    <row r="19" spans="1:28">
      <c r="A19" s="16">
        <v>17</v>
      </c>
      <c r="B19" s="4">
        <v>87.42</v>
      </c>
      <c r="C19" s="5">
        <f t="shared" si="0"/>
        <v>22729.200000000001</v>
      </c>
      <c r="D19" s="5">
        <f>C19</f>
        <v>22729.200000000001</v>
      </c>
      <c r="E19" s="5">
        <f>30-26.36</f>
        <v>3.6400000000000006</v>
      </c>
      <c r="F19" s="5">
        <f t="shared" si="1"/>
        <v>0</v>
      </c>
      <c r="G19" s="17"/>
      <c r="H19" s="16">
        <v>57</v>
      </c>
      <c r="I19" s="4">
        <v>56.29</v>
      </c>
      <c r="J19" s="5">
        <f t="shared" si="2"/>
        <v>14635.4</v>
      </c>
      <c r="K19" s="5">
        <f>J19</f>
        <v>14635.4</v>
      </c>
      <c r="L19" s="5">
        <v>26.85</v>
      </c>
      <c r="M19" s="5">
        <f t="shared" si="3"/>
        <v>0</v>
      </c>
      <c r="N19" s="18"/>
      <c r="O19" s="16">
        <v>97</v>
      </c>
      <c r="P19" s="4">
        <v>55.5</v>
      </c>
      <c r="Q19" s="5">
        <f t="shared" si="4"/>
        <v>14430</v>
      </c>
      <c r="R19" s="4"/>
      <c r="S19" s="4"/>
      <c r="T19" s="5">
        <f t="shared" si="5"/>
        <v>14430</v>
      </c>
      <c r="U19" s="17"/>
      <c r="V19" s="16">
        <v>137</v>
      </c>
      <c r="W19" s="4">
        <v>38.799999999999997</v>
      </c>
      <c r="X19" s="5">
        <f t="shared" si="6"/>
        <v>10088</v>
      </c>
      <c r="Y19" s="7">
        <v>570</v>
      </c>
      <c r="Z19" s="11"/>
      <c r="AA19" s="5">
        <f t="shared" si="7"/>
        <v>9518</v>
      </c>
      <c r="AB19" s="17"/>
    </row>
    <row r="20" spans="1:28" ht="15" customHeight="1">
      <c r="A20" s="16">
        <v>18</v>
      </c>
      <c r="B20" s="4">
        <v>38.799999999999997</v>
      </c>
      <c r="C20" s="5">
        <f t="shared" si="0"/>
        <v>10088</v>
      </c>
      <c r="D20" s="4"/>
      <c r="E20" s="4"/>
      <c r="F20" s="5">
        <f t="shared" si="1"/>
        <v>10088</v>
      </c>
      <c r="G20" s="17"/>
      <c r="H20" s="16">
        <v>58</v>
      </c>
      <c r="I20" s="4">
        <v>39.47</v>
      </c>
      <c r="J20" s="5">
        <f t="shared" si="2"/>
        <v>10262.199999999999</v>
      </c>
      <c r="K20" s="5"/>
      <c r="L20" s="4"/>
      <c r="M20" s="5">
        <f t="shared" si="3"/>
        <v>10262.199999999999</v>
      </c>
      <c r="N20" s="17"/>
      <c r="O20" s="16">
        <v>98</v>
      </c>
      <c r="P20" s="4">
        <v>39.47</v>
      </c>
      <c r="Q20" s="5">
        <f t="shared" si="4"/>
        <v>10262.199999999999</v>
      </c>
      <c r="R20" s="5">
        <v>96.75</v>
      </c>
      <c r="S20" s="5"/>
      <c r="T20" s="5">
        <f t="shared" si="5"/>
        <v>10165.449999999999</v>
      </c>
      <c r="U20" s="17"/>
      <c r="V20" s="16">
        <v>138</v>
      </c>
      <c r="W20" s="4">
        <v>38.799999999999997</v>
      </c>
      <c r="X20" s="5">
        <f t="shared" si="6"/>
        <v>10088</v>
      </c>
      <c r="Y20" s="7">
        <f>X20</f>
        <v>10088</v>
      </c>
      <c r="Z20" s="7">
        <f>97.6-88</f>
        <v>9.5999999999999943</v>
      </c>
      <c r="AA20" s="5">
        <f t="shared" si="7"/>
        <v>0</v>
      </c>
      <c r="AB20" s="17"/>
    </row>
    <row r="21" spans="1:28" ht="15" customHeight="1">
      <c r="A21" s="16">
        <v>19</v>
      </c>
      <c r="B21" s="4">
        <v>38.799999999999997</v>
      </c>
      <c r="C21" s="5">
        <f t="shared" si="0"/>
        <v>10088</v>
      </c>
      <c r="D21" s="20">
        <f>20000-18430</f>
        <v>1570</v>
      </c>
      <c r="E21" s="4"/>
      <c r="F21" s="5">
        <f t="shared" si="1"/>
        <v>8518</v>
      </c>
      <c r="G21" s="17"/>
      <c r="H21" s="16">
        <v>59</v>
      </c>
      <c r="I21" s="4">
        <v>39.47</v>
      </c>
      <c r="J21" s="5">
        <f t="shared" si="2"/>
        <v>10262.199999999999</v>
      </c>
      <c r="K21" s="5">
        <f>J21</f>
        <v>10262.199999999999</v>
      </c>
      <c r="L21" s="4">
        <v>34.74</v>
      </c>
      <c r="M21" s="5">
        <f t="shared" si="3"/>
        <v>0</v>
      </c>
      <c r="N21" s="17"/>
      <c r="O21" s="16">
        <v>99</v>
      </c>
      <c r="P21" s="4">
        <v>39.47</v>
      </c>
      <c r="Q21" s="5">
        <f t="shared" si="4"/>
        <v>10262.199999999999</v>
      </c>
      <c r="R21" s="4"/>
      <c r="S21" s="4"/>
      <c r="T21" s="5">
        <f t="shared" si="5"/>
        <v>10262.199999999999</v>
      </c>
      <c r="U21" s="17"/>
      <c r="V21" s="16">
        <v>139</v>
      </c>
      <c r="W21" s="4">
        <v>39.18</v>
      </c>
      <c r="X21" s="5">
        <f t="shared" si="6"/>
        <v>10186.799999999999</v>
      </c>
      <c r="Y21" s="7">
        <f>X21</f>
        <v>10186.799999999999</v>
      </c>
      <c r="Z21" s="7">
        <v>202.7</v>
      </c>
      <c r="AA21" s="5">
        <f t="shared" si="7"/>
        <v>0</v>
      </c>
      <c r="AB21" s="17"/>
    </row>
    <row r="22" spans="1:28">
      <c r="A22" s="16">
        <v>20</v>
      </c>
      <c r="B22" s="4">
        <v>56.46</v>
      </c>
      <c r="C22" s="5">
        <f t="shared" si="0"/>
        <v>14679.6</v>
      </c>
      <c r="D22" s="5">
        <v>3181.5</v>
      </c>
      <c r="E22" s="4"/>
      <c r="F22" s="5">
        <f t="shared" si="1"/>
        <v>11498.1</v>
      </c>
      <c r="G22" s="17"/>
      <c r="H22" s="16">
        <v>60</v>
      </c>
      <c r="I22" s="4">
        <v>55.5</v>
      </c>
      <c r="J22" s="5">
        <f t="shared" si="2"/>
        <v>14430</v>
      </c>
      <c r="K22" s="5">
        <f>J22</f>
        <v>14430</v>
      </c>
      <c r="L22" s="5">
        <v>207.5</v>
      </c>
      <c r="M22" s="5">
        <f t="shared" si="3"/>
        <v>0</v>
      </c>
      <c r="N22" s="17"/>
      <c r="O22" s="16">
        <v>100</v>
      </c>
      <c r="P22" s="4">
        <v>56.29</v>
      </c>
      <c r="Q22" s="5">
        <f t="shared" si="4"/>
        <v>14635.4</v>
      </c>
      <c r="R22" s="5">
        <f>Q22</f>
        <v>14635.4</v>
      </c>
      <c r="S22" s="5">
        <v>126.85</v>
      </c>
      <c r="T22" s="5">
        <f t="shared" si="5"/>
        <v>0</v>
      </c>
      <c r="U22" s="17"/>
      <c r="V22" s="16">
        <v>140</v>
      </c>
      <c r="W22" s="4">
        <v>41.79</v>
      </c>
      <c r="X22" s="5">
        <f t="shared" si="6"/>
        <v>10865.4</v>
      </c>
      <c r="Y22" s="7"/>
      <c r="Z22" s="6"/>
      <c r="AA22" s="5">
        <f t="shared" si="7"/>
        <v>10865.4</v>
      </c>
      <c r="AB22" s="17"/>
    </row>
    <row r="23" spans="1:28">
      <c r="A23" s="16">
        <v>21</v>
      </c>
      <c r="B23" s="4">
        <v>86.52</v>
      </c>
      <c r="C23" s="5">
        <f t="shared" si="0"/>
        <v>22495.200000000001</v>
      </c>
      <c r="D23" s="8"/>
      <c r="E23" s="4"/>
      <c r="F23" s="5">
        <f t="shared" si="1"/>
        <v>22495.200000000001</v>
      </c>
      <c r="G23" s="18"/>
      <c r="H23" s="16">
        <v>61</v>
      </c>
      <c r="I23" s="4">
        <v>56.29</v>
      </c>
      <c r="J23" s="5">
        <f t="shared" si="2"/>
        <v>14635.4</v>
      </c>
      <c r="K23" s="5"/>
      <c r="L23" s="8"/>
      <c r="M23" s="5">
        <f t="shared" si="3"/>
        <v>14635.4</v>
      </c>
      <c r="N23" s="18"/>
      <c r="O23" s="16">
        <v>101</v>
      </c>
      <c r="P23" s="4">
        <v>55.5</v>
      </c>
      <c r="Q23" s="5">
        <f t="shared" si="4"/>
        <v>14430</v>
      </c>
      <c r="R23" s="5">
        <v>14430</v>
      </c>
      <c r="S23" s="5">
        <v>7.5</v>
      </c>
      <c r="T23" s="5">
        <f t="shared" si="5"/>
        <v>0</v>
      </c>
      <c r="U23" s="18"/>
      <c r="V23" s="16">
        <v>141</v>
      </c>
      <c r="W23" s="4">
        <v>56.46</v>
      </c>
      <c r="X23" s="5">
        <f t="shared" si="6"/>
        <v>14679.6</v>
      </c>
      <c r="Y23" s="7">
        <v>1.5</v>
      </c>
      <c r="Z23" s="6"/>
      <c r="AA23" s="5">
        <f t="shared" si="7"/>
        <v>14678.1</v>
      </c>
      <c r="AB23" s="17"/>
    </row>
    <row r="24" spans="1:28">
      <c r="A24" s="16">
        <v>22</v>
      </c>
      <c r="B24" s="4">
        <v>38.799999999999997</v>
      </c>
      <c r="C24" s="5">
        <f t="shared" si="0"/>
        <v>10088</v>
      </c>
      <c r="D24" s="4"/>
      <c r="E24" s="4"/>
      <c r="F24" s="5">
        <f t="shared" si="1"/>
        <v>10088</v>
      </c>
      <c r="G24" s="17"/>
      <c r="H24" s="16">
        <v>62</v>
      </c>
      <c r="I24" s="4">
        <v>39.47</v>
      </c>
      <c r="J24" s="5">
        <f t="shared" si="2"/>
        <v>10262.199999999999</v>
      </c>
      <c r="K24" s="5">
        <v>1251.75</v>
      </c>
      <c r="L24" s="5"/>
      <c r="M24" s="5">
        <f t="shared" si="3"/>
        <v>9010.4499999999989</v>
      </c>
      <c r="N24" s="17"/>
      <c r="O24" s="16">
        <v>102</v>
      </c>
      <c r="P24" s="4">
        <v>39.47</v>
      </c>
      <c r="Q24" s="5">
        <f t="shared" si="4"/>
        <v>10262.199999999999</v>
      </c>
      <c r="R24" s="5"/>
      <c r="S24" s="4"/>
      <c r="T24" s="5">
        <f t="shared" si="5"/>
        <v>10262.199999999999</v>
      </c>
      <c r="U24" s="17"/>
      <c r="V24" s="16">
        <v>142</v>
      </c>
      <c r="W24" s="4">
        <v>38.799999999999997</v>
      </c>
      <c r="X24" s="5">
        <f t="shared" si="6"/>
        <v>10088</v>
      </c>
      <c r="Y24" s="7">
        <f>X24</f>
        <v>10088</v>
      </c>
      <c r="Z24" s="6">
        <v>227.6</v>
      </c>
      <c r="AA24" s="5">
        <f t="shared" si="7"/>
        <v>0</v>
      </c>
      <c r="AB24" s="17"/>
    </row>
    <row r="25" spans="1:28" ht="30" customHeight="1">
      <c r="A25" s="16">
        <v>23</v>
      </c>
      <c r="B25" s="4">
        <v>38.799999999999997</v>
      </c>
      <c r="C25" s="5">
        <f t="shared" si="0"/>
        <v>10088</v>
      </c>
      <c r="D25" s="5">
        <f>C25</f>
        <v>10088</v>
      </c>
      <c r="E25" s="21">
        <v>82</v>
      </c>
      <c r="F25" s="5">
        <f t="shared" si="1"/>
        <v>0</v>
      </c>
      <c r="G25" s="17"/>
      <c r="H25" s="16">
        <v>63</v>
      </c>
      <c r="I25" s="4">
        <v>39.47</v>
      </c>
      <c r="J25" s="5">
        <f t="shared" si="2"/>
        <v>10262.199999999999</v>
      </c>
      <c r="K25" s="5">
        <f>J25</f>
        <v>10262.199999999999</v>
      </c>
      <c r="L25" s="4">
        <v>989.55</v>
      </c>
      <c r="M25" s="5">
        <f t="shared" si="3"/>
        <v>0</v>
      </c>
      <c r="N25" s="17"/>
      <c r="O25" s="16">
        <v>103</v>
      </c>
      <c r="P25" s="4">
        <v>39.47</v>
      </c>
      <c r="Q25" s="5">
        <f t="shared" si="4"/>
        <v>10262.199999999999</v>
      </c>
      <c r="R25" s="5"/>
      <c r="S25" s="4"/>
      <c r="T25" s="5">
        <f t="shared" si="5"/>
        <v>10262.199999999999</v>
      </c>
      <c r="U25" s="17"/>
      <c r="V25" s="16">
        <v>143</v>
      </c>
      <c r="W25" s="4">
        <v>38.799999999999997</v>
      </c>
      <c r="X25" s="5">
        <f t="shared" si="6"/>
        <v>10088</v>
      </c>
      <c r="Y25" s="7">
        <f>X25</f>
        <v>10088</v>
      </c>
      <c r="Z25" s="7"/>
      <c r="AA25" s="5">
        <f t="shared" si="7"/>
        <v>0</v>
      </c>
      <c r="AB25" s="17"/>
    </row>
    <row r="26" spans="1:28" ht="15" customHeight="1">
      <c r="A26" s="16">
        <v>24</v>
      </c>
      <c r="B26" s="4">
        <v>56.46</v>
      </c>
      <c r="C26" s="5">
        <f t="shared" si="0"/>
        <v>14679.6</v>
      </c>
      <c r="D26" s="8"/>
      <c r="E26" s="4"/>
      <c r="F26" s="5">
        <f t="shared" si="1"/>
        <v>14679.6</v>
      </c>
      <c r="G26" s="18"/>
      <c r="H26" s="16">
        <v>64</v>
      </c>
      <c r="I26" s="4">
        <v>55.5</v>
      </c>
      <c r="J26" s="5">
        <f t="shared" si="2"/>
        <v>14430</v>
      </c>
      <c r="K26" s="5"/>
      <c r="L26" s="4"/>
      <c r="M26" s="5">
        <f t="shared" si="3"/>
        <v>14430</v>
      </c>
      <c r="N26" s="17"/>
      <c r="O26" s="16">
        <v>104</v>
      </c>
      <c r="P26" s="4">
        <v>56.29</v>
      </c>
      <c r="Q26" s="5">
        <f t="shared" si="4"/>
        <v>14635.4</v>
      </c>
      <c r="R26" s="5">
        <v>62.25</v>
      </c>
      <c r="S26" s="5"/>
      <c r="T26" s="5">
        <f t="shared" si="5"/>
        <v>14573.15</v>
      </c>
      <c r="U26" s="17"/>
      <c r="V26" s="16">
        <v>144</v>
      </c>
      <c r="W26" s="4">
        <v>39.18</v>
      </c>
      <c r="X26" s="5">
        <f t="shared" si="6"/>
        <v>10186.799999999999</v>
      </c>
      <c r="Y26" s="7">
        <v>1389.5</v>
      </c>
      <c r="Z26" s="7"/>
      <c r="AA26" s="5">
        <f t="shared" si="7"/>
        <v>8797.2999999999993</v>
      </c>
      <c r="AB26" s="17"/>
    </row>
    <row r="27" spans="1:28">
      <c r="A27" s="16">
        <v>25</v>
      </c>
      <c r="B27" s="4">
        <v>87.42</v>
      </c>
      <c r="C27" s="5">
        <f t="shared" si="0"/>
        <v>22729.200000000001</v>
      </c>
      <c r="D27" s="8"/>
      <c r="E27" s="4"/>
      <c r="F27" s="5">
        <f t="shared" si="1"/>
        <v>22729.200000000001</v>
      </c>
      <c r="G27" s="17"/>
      <c r="H27" s="16">
        <v>65</v>
      </c>
      <c r="I27" s="4">
        <v>56.29</v>
      </c>
      <c r="J27" s="5">
        <f t="shared" si="2"/>
        <v>14635.4</v>
      </c>
      <c r="K27" s="5">
        <f>J27</f>
        <v>14635.4</v>
      </c>
      <c r="L27" s="4">
        <v>326.85000000000002</v>
      </c>
      <c r="M27" s="5">
        <f t="shared" si="3"/>
        <v>0</v>
      </c>
      <c r="N27" s="18"/>
      <c r="O27" s="16">
        <v>105</v>
      </c>
      <c r="P27" s="4">
        <v>55.5</v>
      </c>
      <c r="Q27" s="5">
        <f t="shared" si="4"/>
        <v>14430</v>
      </c>
      <c r="R27" s="5">
        <f>Q27</f>
        <v>14430</v>
      </c>
      <c r="S27" s="5">
        <v>607.5</v>
      </c>
      <c r="T27" s="5">
        <f t="shared" si="5"/>
        <v>0</v>
      </c>
      <c r="U27" s="18"/>
      <c r="V27" s="16">
        <v>145</v>
      </c>
      <c r="W27" s="4">
        <v>41.79</v>
      </c>
      <c r="X27" s="5">
        <f t="shared" si="6"/>
        <v>10865.4</v>
      </c>
      <c r="Y27" s="7">
        <f>X27</f>
        <v>10865.4</v>
      </c>
      <c r="Z27" s="6"/>
      <c r="AA27" s="5">
        <f t="shared" si="7"/>
        <v>0</v>
      </c>
      <c r="AB27" s="17"/>
    </row>
    <row r="28" spans="1:28" ht="15" customHeight="1">
      <c r="A28" s="16">
        <v>26</v>
      </c>
      <c r="B28" s="4">
        <v>38.799999999999997</v>
      </c>
      <c r="C28" s="5">
        <f t="shared" si="0"/>
        <v>10088</v>
      </c>
      <c r="D28" s="5">
        <f>C28</f>
        <v>10088</v>
      </c>
      <c r="E28" s="5">
        <v>12</v>
      </c>
      <c r="F28" s="5">
        <f t="shared" si="1"/>
        <v>0</v>
      </c>
      <c r="G28" s="18"/>
      <c r="H28" s="16">
        <v>66</v>
      </c>
      <c r="I28" s="4">
        <v>39.47</v>
      </c>
      <c r="J28" s="5">
        <f t="shared" si="2"/>
        <v>10262.199999999999</v>
      </c>
      <c r="K28" s="5">
        <f>J28</f>
        <v>10262.199999999999</v>
      </c>
      <c r="L28" s="5">
        <v>89.55</v>
      </c>
      <c r="M28" s="5">
        <f t="shared" si="3"/>
        <v>0</v>
      </c>
      <c r="N28" s="17"/>
      <c r="O28" s="16">
        <v>106</v>
      </c>
      <c r="P28" s="4">
        <v>39.47</v>
      </c>
      <c r="Q28" s="5">
        <f t="shared" si="4"/>
        <v>10262.199999999999</v>
      </c>
      <c r="R28" s="5"/>
      <c r="S28" s="4"/>
      <c r="T28" s="5">
        <f t="shared" si="5"/>
        <v>10262.199999999999</v>
      </c>
      <c r="U28" s="17"/>
      <c r="V28" s="16">
        <v>146</v>
      </c>
      <c r="W28" s="4">
        <v>56.46</v>
      </c>
      <c r="X28" s="5">
        <f t="shared" si="6"/>
        <v>14679.6</v>
      </c>
      <c r="Y28" s="7">
        <f>X28</f>
        <v>14679.6</v>
      </c>
      <c r="Z28" s="23">
        <v>1.9</v>
      </c>
      <c r="AA28" s="5">
        <f t="shared" si="7"/>
        <v>0</v>
      </c>
      <c r="AB28" s="17"/>
    </row>
    <row r="29" spans="1:28">
      <c r="A29" s="16">
        <v>27</v>
      </c>
      <c r="B29" s="4">
        <v>38.799999999999997</v>
      </c>
      <c r="C29" s="5">
        <f t="shared" si="0"/>
        <v>10088</v>
      </c>
      <c r="D29" s="4"/>
      <c r="E29" s="4"/>
      <c r="F29" s="5">
        <f t="shared" si="1"/>
        <v>10088</v>
      </c>
      <c r="G29" s="17"/>
      <c r="H29" s="16">
        <v>67</v>
      </c>
      <c r="I29" s="4">
        <v>39.47</v>
      </c>
      <c r="J29" s="5">
        <f t="shared" si="2"/>
        <v>10262.199999999999</v>
      </c>
      <c r="K29" s="5">
        <v>251.75</v>
      </c>
      <c r="L29" s="5"/>
      <c r="M29" s="5">
        <f t="shared" si="3"/>
        <v>10010.449999999999</v>
      </c>
      <c r="N29" s="17"/>
      <c r="O29" s="16">
        <v>107</v>
      </c>
      <c r="P29" s="4">
        <v>39.47</v>
      </c>
      <c r="Q29" s="5">
        <f t="shared" si="4"/>
        <v>10262.199999999999</v>
      </c>
      <c r="R29" s="5">
        <v>251.75</v>
      </c>
      <c r="S29" s="5"/>
      <c r="T29" s="5">
        <f t="shared" si="5"/>
        <v>10010.449999999999</v>
      </c>
      <c r="U29" s="17"/>
      <c r="V29" s="16">
        <v>147</v>
      </c>
      <c r="W29" s="4">
        <v>38.799999999999997</v>
      </c>
      <c r="X29" s="5">
        <f t="shared" si="6"/>
        <v>10088</v>
      </c>
      <c r="Y29" s="7">
        <v>7397.6</v>
      </c>
      <c r="Z29" s="7"/>
      <c r="AA29" s="5">
        <f t="shared" si="7"/>
        <v>2690.3999999999996</v>
      </c>
      <c r="AB29" s="17"/>
    </row>
    <row r="30" spans="1:28">
      <c r="A30" s="16">
        <v>28</v>
      </c>
      <c r="B30" s="4">
        <v>56.46</v>
      </c>
      <c r="C30" s="5">
        <f t="shared" si="0"/>
        <v>14679.6</v>
      </c>
      <c r="D30" s="4"/>
      <c r="E30" s="4"/>
      <c r="F30" s="5">
        <f t="shared" si="1"/>
        <v>14679.6</v>
      </c>
      <c r="G30" s="17"/>
      <c r="H30" s="16">
        <v>68</v>
      </c>
      <c r="I30" s="4">
        <v>55.5</v>
      </c>
      <c r="J30" s="5">
        <f t="shared" si="2"/>
        <v>14430</v>
      </c>
      <c r="K30" s="5">
        <f>J30</f>
        <v>14430</v>
      </c>
      <c r="L30" s="5">
        <f>137.5+14500-K30</f>
        <v>207.5</v>
      </c>
      <c r="M30" s="5">
        <f t="shared" si="3"/>
        <v>0</v>
      </c>
      <c r="N30" s="17"/>
      <c r="O30" s="16">
        <v>108</v>
      </c>
      <c r="P30" s="4">
        <v>56.29</v>
      </c>
      <c r="Q30" s="5">
        <f t="shared" si="4"/>
        <v>14635.4</v>
      </c>
      <c r="R30" s="5">
        <f>Q30</f>
        <v>14635.4</v>
      </c>
      <c r="S30" s="5">
        <v>26.85</v>
      </c>
      <c r="T30" s="5">
        <f t="shared" si="5"/>
        <v>0</v>
      </c>
      <c r="U30" s="17"/>
      <c r="V30" s="16">
        <v>148</v>
      </c>
      <c r="W30" s="4">
        <v>38.799999999999997</v>
      </c>
      <c r="X30" s="5">
        <f t="shared" si="6"/>
        <v>10088</v>
      </c>
      <c r="Y30" s="7"/>
      <c r="Z30" s="6"/>
      <c r="AA30" s="5">
        <f t="shared" si="7"/>
        <v>10088</v>
      </c>
      <c r="AB30" s="17"/>
    </row>
    <row r="31" spans="1:28" ht="36.75" customHeight="1">
      <c r="A31" s="16">
        <v>29</v>
      </c>
      <c r="B31" s="4">
        <v>87.42</v>
      </c>
      <c r="C31" s="5">
        <f t="shared" si="0"/>
        <v>22729.200000000001</v>
      </c>
      <c r="D31" s="4"/>
      <c r="E31" s="4"/>
      <c r="F31" s="5">
        <f t="shared" si="1"/>
        <v>22729.200000000001</v>
      </c>
      <c r="G31" s="17"/>
      <c r="H31" s="16">
        <v>69</v>
      </c>
      <c r="I31" s="4">
        <v>56.29</v>
      </c>
      <c r="J31" s="5">
        <f t="shared" si="2"/>
        <v>14635.4</v>
      </c>
      <c r="K31" s="5">
        <v>7262.25</v>
      </c>
      <c r="L31" s="4"/>
      <c r="M31" s="5">
        <f t="shared" si="3"/>
        <v>7373.15</v>
      </c>
      <c r="N31" s="17"/>
      <c r="O31" s="16">
        <v>109</v>
      </c>
      <c r="P31" s="4">
        <v>55.5</v>
      </c>
      <c r="Q31" s="5">
        <f t="shared" si="4"/>
        <v>14430</v>
      </c>
      <c r="R31" s="5"/>
      <c r="S31" s="4"/>
      <c r="T31" s="5">
        <f t="shared" si="5"/>
        <v>14430</v>
      </c>
      <c r="U31" s="17"/>
      <c r="V31" s="16">
        <v>149</v>
      </c>
      <c r="W31" s="4">
        <v>39.18</v>
      </c>
      <c r="X31" s="5">
        <f t="shared" si="6"/>
        <v>10186.799999999999</v>
      </c>
      <c r="Y31" s="7">
        <v>10009.5</v>
      </c>
      <c r="Z31" s="6"/>
      <c r="AA31" s="5">
        <f t="shared" si="7"/>
        <v>177.29999999999927</v>
      </c>
      <c r="AB31" s="17"/>
    </row>
    <row r="32" spans="1:28" ht="15" customHeight="1">
      <c r="A32" s="16">
        <v>30</v>
      </c>
      <c r="B32" s="4">
        <v>38.799999999999997</v>
      </c>
      <c r="C32" s="5">
        <f t="shared" si="0"/>
        <v>10088</v>
      </c>
      <c r="D32" s="5">
        <v>620</v>
      </c>
      <c r="E32" s="4"/>
      <c r="F32" s="5">
        <f t="shared" si="1"/>
        <v>9468</v>
      </c>
      <c r="G32" s="18"/>
      <c r="H32" s="16">
        <v>70</v>
      </c>
      <c r="I32" s="4">
        <v>39.47</v>
      </c>
      <c r="J32" s="5">
        <f t="shared" si="2"/>
        <v>10262.199999999999</v>
      </c>
      <c r="K32" s="5"/>
      <c r="L32" s="4"/>
      <c r="M32" s="5">
        <f t="shared" si="3"/>
        <v>10262.199999999999</v>
      </c>
      <c r="N32" s="17"/>
      <c r="O32" s="16">
        <v>110</v>
      </c>
      <c r="P32" s="4">
        <v>39.47</v>
      </c>
      <c r="Q32" s="5">
        <f t="shared" si="4"/>
        <v>10262.199999999999</v>
      </c>
      <c r="R32" s="5">
        <f>Q32</f>
        <v>10262.199999999999</v>
      </c>
      <c r="S32" s="5">
        <f>11251.75-R32</f>
        <v>989.55000000000109</v>
      </c>
      <c r="T32" s="5">
        <f t="shared" si="5"/>
        <v>0</v>
      </c>
      <c r="U32" s="17"/>
      <c r="V32" s="16">
        <v>150</v>
      </c>
      <c r="W32" s="4">
        <v>41.79</v>
      </c>
      <c r="X32" s="5">
        <f t="shared" si="6"/>
        <v>10865.4</v>
      </c>
      <c r="Y32" s="7">
        <f>X32</f>
        <v>10865.4</v>
      </c>
      <c r="Z32" s="7">
        <v>34.6</v>
      </c>
      <c r="AA32" s="5">
        <f t="shared" si="7"/>
        <v>0</v>
      </c>
      <c r="AB32" s="17"/>
    </row>
    <row r="33" spans="1:28" ht="15" customHeight="1">
      <c r="A33" s="16">
        <v>31</v>
      </c>
      <c r="B33" s="4">
        <v>38.799999999999997</v>
      </c>
      <c r="C33" s="5">
        <f t="shared" si="0"/>
        <v>10088</v>
      </c>
      <c r="D33" s="5">
        <f>C33</f>
        <v>10088</v>
      </c>
      <c r="E33" s="4">
        <v>32</v>
      </c>
      <c r="F33" s="5">
        <f t="shared" si="1"/>
        <v>0</v>
      </c>
      <c r="G33" s="17"/>
      <c r="H33" s="16">
        <v>71</v>
      </c>
      <c r="I33" s="4">
        <v>39.47</v>
      </c>
      <c r="J33" s="5">
        <f t="shared" si="2"/>
        <v>10262.199999999999</v>
      </c>
      <c r="K33" s="5"/>
      <c r="L33" s="4"/>
      <c r="M33" s="5">
        <f t="shared" si="3"/>
        <v>10262.199999999999</v>
      </c>
      <c r="N33" s="17"/>
      <c r="O33" s="16">
        <v>111</v>
      </c>
      <c r="P33" s="4">
        <v>39.47</v>
      </c>
      <c r="Q33" s="5">
        <f t="shared" si="4"/>
        <v>10262.199999999999</v>
      </c>
      <c r="R33" s="5"/>
      <c r="S33" s="4"/>
      <c r="T33" s="5">
        <f t="shared" si="5"/>
        <v>10262.199999999999</v>
      </c>
      <c r="U33" s="17"/>
      <c r="V33" s="16">
        <v>151</v>
      </c>
      <c r="W33" s="4">
        <v>56.46</v>
      </c>
      <c r="X33" s="5">
        <f t="shared" si="6"/>
        <v>14679.6</v>
      </c>
      <c r="Y33" s="7"/>
      <c r="Z33" s="6"/>
      <c r="AA33" s="5">
        <f t="shared" si="7"/>
        <v>14679.6</v>
      </c>
      <c r="AB33" s="17"/>
    </row>
    <row r="34" spans="1:28" ht="15" customHeight="1">
      <c r="A34" s="16">
        <v>32</v>
      </c>
      <c r="B34" s="4">
        <v>56.46</v>
      </c>
      <c r="C34" s="5">
        <f t="shared" si="0"/>
        <v>14679.6</v>
      </c>
      <c r="D34" s="4"/>
      <c r="E34" s="4"/>
      <c r="F34" s="5">
        <f t="shared" si="1"/>
        <v>14679.6</v>
      </c>
      <c r="G34" s="17"/>
      <c r="H34" s="16">
        <v>72</v>
      </c>
      <c r="I34" s="4">
        <v>55.5</v>
      </c>
      <c r="J34" s="5">
        <f t="shared" si="2"/>
        <v>14430</v>
      </c>
      <c r="K34" s="5">
        <f>10000+37.5</f>
        <v>10037.5</v>
      </c>
      <c r="L34" s="8"/>
      <c r="M34" s="5">
        <f t="shared" si="3"/>
        <v>4392.5</v>
      </c>
      <c r="N34" s="18"/>
      <c r="O34" s="16">
        <v>112</v>
      </c>
      <c r="P34" s="4">
        <v>56.29</v>
      </c>
      <c r="Q34" s="5">
        <f t="shared" si="4"/>
        <v>14635.4</v>
      </c>
      <c r="R34" s="5">
        <v>5012.25</v>
      </c>
      <c r="S34" s="4"/>
      <c r="T34" s="5">
        <f t="shared" si="5"/>
        <v>9623.15</v>
      </c>
      <c r="U34" s="17"/>
      <c r="V34" s="16">
        <v>152</v>
      </c>
      <c r="W34" s="4">
        <v>38.799999999999997</v>
      </c>
      <c r="X34" s="5">
        <f t="shared" si="6"/>
        <v>10088</v>
      </c>
      <c r="Y34" s="7">
        <v>9570</v>
      </c>
      <c r="Z34" s="6"/>
      <c r="AA34" s="5">
        <f t="shared" si="7"/>
        <v>518</v>
      </c>
      <c r="AB34" s="17"/>
    </row>
    <row r="35" spans="1:28" ht="39" customHeight="1">
      <c r="A35" s="16">
        <v>33</v>
      </c>
      <c r="B35" s="4">
        <v>87.42</v>
      </c>
      <c r="C35" s="5">
        <f t="shared" si="0"/>
        <v>22729.200000000001</v>
      </c>
      <c r="D35" s="4">
        <v>0.5</v>
      </c>
      <c r="E35" s="4"/>
      <c r="F35" s="5">
        <f t="shared" si="1"/>
        <v>22728.7</v>
      </c>
      <c r="G35" s="17"/>
      <c r="H35" s="16">
        <v>73</v>
      </c>
      <c r="I35" s="4">
        <v>56.29</v>
      </c>
      <c r="J35" s="5">
        <f t="shared" si="2"/>
        <v>14635.4</v>
      </c>
      <c r="K35" s="5">
        <v>14262.25</v>
      </c>
      <c r="L35" s="4"/>
      <c r="M35" s="5">
        <f t="shared" si="3"/>
        <v>373.14999999999964</v>
      </c>
      <c r="N35" s="17"/>
      <c r="O35" s="16">
        <v>113</v>
      </c>
      <c r="P35" s="4">
        <v>55.5</v>
      </c>
      <c r="Q35" s="5">
        <f t="shared" si="4"/>
        <v>14430</v>
      </c>
      <c r="R35" s="5"/>
      <c r="S35" s="4"/>
      <c r="T35" s="5">
        <f t="shared" si="5"/>
        <v>14430</v>
      </c>
      <c r="U35" s="17"/>
      <c r="V35" s="16">
        <v>153</v>
      </c>
      <c r="W35" s="4">
        <v>38.799999999999997</v>
      </c>
      <c r="X35" s="5">
        <f t="shared" ref="X35:X52" si="8">W35*260</f>
        <v>10088</v>
      </c>
      <c r="Y35" s="7"/>
      <c r="Z35" s="6"/>
      <c r="AA35" s="5">
        <f t="shared" ref="AA35:AA52" si="9">X35-Y35</f>
        <v>10088</v>
      </c>
      <c r="AB35" s="17"/>
    </row>
    <row r="36" spans="1:28">
      <c r="A36" s="16">
        <v>34</v>
      </c>
      <c r="B36" s="4">
        <v>38.799999999999997</v>
      </c>
      <c r="C36" s="5">
        <f t="shared" si="0"/>
        <v>10088</v>
      </c>
      <c r="D36" s="5"/>
      <c r="E36" s="4"/>
      <c r="F36" s="5">
        <f t="shared" si="1"/>
        <v>10088</v>
      </c>
      <c r="G36" s="17"/>
      <c r="H36" s="16">
        <v>74</v>
      </c>
      <c r="I36" s="4">
        <v>39.47</v>
      </c>
      <c r="J36" s="5">
        <f t="shared" si="2"/>
        <v>10262.199999999999</v>
      </c>
      <c r="K36" s="5">
        <v>6251.75</v>
      </c>
      <c r="L36" s="5"/>
      <c r="M36" s="5">
        <f t="shared" si="3"/>
        <v>4010.4499999999989</v>
      </c>
      <c r="N36" s="17"/>
      <c r="O36" s="16">
        <v>114</v>
      </c>
      <c r="P36" s="4">
        <v>39.47</v>
      </c>
      <c r="Q36" s="5">
        <f t="shared" si="4"/>
        <v>10262.199999999999</v>
      </c>
      <c r="R36" s="5"/>
      <c r="S36" s="4"/>
      <c r="T36" s="5">
        <f t="shared" si="5"/>
        <v>10262.199999999999</v>
      </c>
      <c r="U36" s="17"/>
      <c r="V36" s="16">
        <v>154</v>
      </c>
      <c r="W36" s="4">
        <v>39.18</v>
      </c>
      <c r="X36" s="5">
        <f t="shared" si="8"/>
        <v>10186.799999999999</v>
      </c>
      <c r="Y36" s="7">
        <f>X36</f>
        <v>10186.799999999999</v>
      </c>
      <c r="Z36" s="7">
        <v>202.7</v>
      </c>
      <c r="AA36" s="5">
        <f t="shared" si="9"/>
        <v>0</v>
      </c>
      <c r="AB36" s="17"/>
    </row>
    <row r="37" spans="1:28" ht="15" customHeight="1">
      <c r="A37" s="16">
        <v>35</v>
      </c>
      <c r="B37" s="4">
        <v>38.799999999999997</v>
      </c>
      <c r="C37" s="5">
        <f t="shared" si="0"/>
        <v>10088</v>
      </c>
      <c r="D37" s="5">
        <f>C37</f>
        <v>10088</v>
      </c>
      <c r="E37" s="5">
        <v>9.6</v>
      </c>
      <c r="F37" s="5">
        <f t="shared" si="1"/>
        <v>0</v>
      </c>
      <c r="G37" s="17"/>
      <c r="H37" s="16">
        <v>75</v>
      </c>
      <c r="I37" s="4">
        <v>39.47</v>
      </c>
      <c r="J37" s="5">
        <f t="shared" si="2"/>
        <v>10262.199999999999</v>
      </c>
      <c r="K37" s="5"/>
      <c r="L37" s="4"/>
      <c r="M37" s="5">
        <f t="shared" si="3"/>
        <v>10262.199999999999</v>
      </c>
      <c r="N37" s="17"/>
      <c r="O37" s="16">
        <v>115</v>
      </c>
      <c r="P37" s="4">
        <v>39.47</v>
      </c>
      <c r="Q37" s="5">
        <f t="shared" si="4"/>
        <v>10262.199999999999</v>
      </c>
      <c r="R37" s="5">
        <f>Q37</f>
        <v>10262.199999999999</v>
      </c>
      <c r="S37" s="5">
        <v>989.55</v>
      </c>
      <c r="T37" s="5">
        <f t="shared" si="5"/>
        <v>0</v>
      </c>
      <c r="U37" s="17"/>
      <c r="V37" s="16">
        <v>155</v>
      </c>
      <c r="W37" s="4">
        <v>43.03</v>
      </c>
      <c r="X37" s="5">
        <f t="shared" si="8"/>
        <v>11187.800000000001</v>
      </c>
      <c r="Y37" s="7"/>
      <c r="Z37" s="6"/>
      <c r="AA37" s="5">
        <f t="shared" si="9"/>
        <v>11187.800000000001</v>
      </c>
      <c r="AB37" s="17"/>
    </row>
    <row r="38" spans="1:28" ht="15.75" customHeight="1">
      <c r="A38" s="16">
        <v>36</v>
      </c>
      <c r="B38" s="4">
        <v>56.46</v>
      </c>
      <c r="C38" s="5">
        <f t="shared" si="0"/>
        <v>14679.6</v>
      </c>
      <c r="D38" s="4"/>
      <c r="E38" s="4"/>
      <c r="F38" s="5">
        <f t="shared" si="1"/>
        <v>14679.6</v>
      </c>
      <c r="G38" s="17"/>
      <c r="H38" s="16">
        <v>76</v>
      </c>
      <c r="I38" s="4">
        <v>55.5</v>
      </c>
      <c r="J38" s="5">
        <f t="shared" si="2"/>
        <v>14430</v>
      </c>
      <c r="K38" s="5"/>
      <c r="L38" s="4"/>
      <c r="M38" s="5">
        <f t="shared" si="3"/>
        <v>14430</v>
      </c>
      <c r="N38" s="17"/>
      <c r="O38" s="16">
        <v>116</v>
      </c>
      <c r="P38" s="4">
        <v>56.29</v>
      </c>
      <c r="Q38" s="5">
        <f t="shared" si="4"/>
        <v>14635.4</v>
      </c>
      <c r="R38" s="5">
        <v>1338.58</v>
      </c>
      <c r="S38" s="4"/>
      <c r="T38" s="5">
        <f t="shared" si="5"/>
        <v>13296.82</v>
      </c>
      <c r="U38" s="17"/>
      <c r="V38" s="16">
        <v>156</v>
      </c>
      <c r="W38" s="4">
        <v>56.46</v>
      </c>
      <c r="X38" s="5">
        <f t="shared" si="8"/>
        <v>14679.6</v>
      </c>
      <c r="Y38" s="7">
        <f>X38</f>
        <v>14679.6</v>
      </c>
      <c r="Z38" s="7">
        <v>1.9</v>
      </c>
      <c r="AA38" s="5">
        <f t="shared" si="9"/>
        <v>0</v>
      </c>
      <c r="AB38" s="17"/>
    </row>
    <row r="39" spans="1:28">
      <c r="A39" s="16">
        <v>37</v>
      </c>
      <c r="B39" s="4">
        <v>87.42</v>
      </c>
      <c r="C39" s="5">
        <f t="shared" si="0"/>
        <v>22729.200000000001</v>
      </c>
      <c r="D39" s="5">
        <f>C39</f>
        <v>22729.200000000001</v>
      </c>
      <c r="E39" s="21">
        <f>500-253.7</f>
        <v>246.3</v>
      </c>
      <c r="F39" s="5">
        <f t="shared" si="1"/>
        <v>0</v>
      </c>
      <c r="G39" s="17"/>
      <c r="H39" s="16">
        <v>77</v>
      </c>
      <c r="I39" s="4">
        <v>56.29</v>
      </c>
      <c r="J39" s="5">
        <f t="shared" si="2"/>
        <v>14635.4</v>
      </c>
      <c r="K39" s="5">
        <f>J39</f>
        <v>14635.4</v>
      </c>
      <c r="L39" s="5">
        <f>15262.25-K39</f>
        <v>626.85000000000036</v>
      </c>
      <c r="M39" s="5">
        <f t="shared" si="3"/>
        <v>0</v>
      </c>
      <c r="N39" s="17"/>
      <c r="O39" s="16">
        <v>117</v>
      </c>
      <c r="P39" s="4">
        <v>55.5</v>
      </c>
      <c r="Q39" s="5">
        <f t="shared" si="4"/>
        <v>14430</v>
      </c>
      <c r="R39" s="5">
        <f>Q39</f>
        <v>14430</v>
      </c>
      <c r="S39" s="5">
        <v>207.5</v>
      </c>
      <c r="T39" s="5">
        <f t="shared" si="5"/>
        <v>0</v>
      </c>
      <c r="U39" s="17"/>
      <c r="V39" s="16">
        <v>157</v>
      </c>
      <c r="W39" s="4">
        <v>38.799999999999997</v>
      </c>
      <c r="X39" s="5">
        <f t="shared" si="8"/>
        <v>10088</v>
      </c>
      <c r="Y39" s="7">
        <v>6570</v>
      </c>
      <c r="Z39" s="6"/>
      <c r="AA39" s="5">
        <f t="shared" si="9"/>
        <v>3518</v>
      </c>
      <c r="AB39" s="17"/>
    </row>
    <row r="40" spans="1:28" ht="41.25" customHeight="1">
      <c r="A40" s="16">
        <v>38</v>
      </c>
      <c r="B40" s="4">
        <v>38.799999999999997</v>
      </c>
      <c r="C40" s="5">
        <f t="shared" si="0"/>
        <v>10088</v>
      </c>
      <c r="D40" s="4"/>
      <c r="E40" s="4"/>
      <c r="F40" s="5">
        <f t="shared" si="1"/>
        <v>10088</v>
      </c>
      <c r="G40" s="17"/>
      <c r="H40" s="16">
        <v>78</v>
      </c>
      <c r="I40" s="4">
        <v>39.47</v>
      </c>
      <c r="J40" s="5">
        <f t="shared" si="2"/>
        <v>10262.199999999999</v>
      </c>
      <c r="K40" s="5"/>
      <c r="L40" s="4"/>
      <c r="M40" s="5">
        <f t="shared" si="3"/>
        <v>10262.199999999999</v>
      </c>
      <c r="N40" s="17"/>
      <c r="O40" s="16">
        <v>118</v>
      </c>
      <c r="P40" s="4">
        <v>39.47</v>
      </c>
      <c r="Q40" s="5">
        <f t="shared" si="4"/>
        <v>10262.199999999999</v>
      </c>
      <c r="R40" s="5"/>
      <c r="S40" s="4"/>
      <c r="T40" s="5">
        <f t="shared" si="5"/>
        <v>10262.199999999999</v>
      </c>
      <c r="U40" s="17"/>
      <c r="V40" s="16">
        <v>158</v>
      </c>
      <c r="W40" s="4">
        <v>38.799999999999997</v>
      </c>
      <c r="X40" s="5">
        <f t="shared" si="8"/>
        <v>10088</v>
      </c>
      <c r="Y40" s="7">
        <f>X40</f>
        <v>10088</v>
      </c>
      <c r="Z40" s="6"/>
      <c r="AA40" s="5">
        <f t="shared" si="9"/>
        <v>0</v>
      </c>
      <c r="AB40" s="17"/>
    </row>
    <row r="41" spans="1:28">
      <c r="A41" s="16">
        <v>39</v>
      </c>
      <c r="B41" s="4">
        <v>38.799999999999997</v>
      </c>
      <c r="C41" s="5">
        <f t="shared" si="0"/>
        <v>10088</v>
      </c>
      <c r="D41" s="4"/>
      <c r="E41" s="4"/>
      <c r="F41" s="5">
        <f t="shared" si="1"/>
        <v>10088</v>
      </c>
      <c r="G41" s="17"/>
      <c r="H41" s="16">
        <v>79</v>
      </c>
      <c r="I41" s="4">
        <v>39.47</v>
      </c>
      <c r="J41" s="5">
        <f t="shared" si="2"/>
        <v>10262.199999999999</v>
      </c>
      <c r="K41" s="5"/>
      <c r="L41" s="4"/>
      <c r="M41" s="5">
        <f t="shared" si="3"/>
        <v>10262.199999999999</v>
      </c>
      <c r="N41" s="18"/>
      <c r="O41" s="16">
        <v>119</v>
      </c>
      <c r="P41" s="4">
        <v>39.47</v>
      </c>
      <c r="Q41" s="5">
        <f t="shared" si="4"/>
        <v>10262.199999999999</v>
      </c>
      <c r="R41" s="5">
        <f>Q41</f>
        <v>10262.199999999999</v>
      </c>
      <c r="S41" s="5">
        <v>0.55000000000000004</v>
      </c>
      <c r="T41" s="5">
        <f t="shared" si="5"/>
        <v>0</v>
      </c>
      <c r="U41" s="18"/>
      <c r="V41" s="16">
        <v>159</v>
      </c>
      <c r="W41" s="4">
        <v>39.18</v>
      </c>
      <c r="X41" s="5">
        <f t="shared" si="8"/>
        <v>10186.799999999999</v>
      </c>
      <c r="Y41" s="7"/>
      <c r="Z41" s="6"/>
      <c r="AA41" s="5">
        <f t="shared" si="9"/>
        <v>10186.799999999999</v>
      </c>
      <c r="AB41" s="17"/>
    </row>
    <row r="42" spans="1:28" ht="15" customHeight="1">
      <c r="A42" s="16">
        <v>40</v>
      </c>
      <c r="B42" s="4">
        <v>56.46</v>
      </c>
      <c r="C42" s="5">
        <f t="shared" si="0"/>
        <v>14679.6</v>
      </c>
      <c r="D42" s="5">
        <f>C42</f>
        <v>14679.6</v>
      </c>
      <c r="E42" s="5">
        <v>501.9</v>
      </c>
      <c r="F42" s="5">
        <f t="shared" si="1"/>
        <v>0</v>
      </c>
      <c r="G42" s="17"/>
      <c r="H42" s="16">
        <v>80</v>
      </c>
      <c r="I42" s="4">
        <v>55.5</v>
      </c>
      <c r="J42" s="5">
        <f t="shared" si="2"/>
        <v>14430</v>
      </c>
      <c r="K42" s="5">
        <f>J42</f>
        <v>14430</v>
      </c>
      <c r="L42" s="4"/>
      <c r="M42" s="5">
        <f t="shared" si="3"/>
        <v>0</v>
      </c>
      <c r="N42" s="17"/>
      <c r="O42" s="16">
        <v>120</v>
      </c>
      <c r="P42" s="4">
        <v>56.29</v>
      </c>
      <c r="Q42" s="5">
        <f t="shared" si="4"/>
        <v>14635.4</v>
      </c>
      <c r="R42" s="5">
        <f>Q42</f>
        <v>14635.4</v>
      </c>
      <c r="S42" s="5">
        <v>26.85</v>
      </c>
      <c r="T42" s="5">
        <f t="shared" si="5"/>
        <v>0</v>
      </c>
      <c r="U42" s="17"/>
      <c r="V42" s="16">
        <v>160</v>
      </c>
      <c r="W42" s="4">
        <v>43.03</v>
      </c>
      <c r="X42" s="5">
        <f t="shared" si="8"/>
        <v>11187.800000000001</v>
      </c>
      <c r="Y42" s="7">
        <f>X42</f>
        <v>11187.800000000001</v>
      </c>
      <c r="Z42" s="6"/>
      <c r="AA42" s="5">
        <f t="shared" si="9"/>
        <v>0</v>
      </c>
      <c r="AB42" s="17"/>
    </row>
    <row r="43" spans="1:28">
      <c r="A43" s="16" t="s">
        <v>5</v>
      </c>
      <c r="B43" s="4">
        <v>40.17</v>
      </c>
      <c r="C43" s="5">
        <f t="shared" si="0"/>
        <v>10444.200000000001</v>
      </c>
      <c r="D43" s="5">
        <f>C43</f>
        <v>10444.200000000001</v>
      </c>
      <c r="E43" s="4">
        <v>0.14000000000000001</v>
      </c>
      <c r="F43" s="5">
        <f t="shared" si="1"/>
        <v>0</v>
      </c>
      <c r="G43" s="17"/>
      <c r="H43" s="4"/>
      <c r="I43" s="4"/>
      <c r="J43" s="4"/>
      <c r="K43" s="4"/>
      <c r="L43" s="4"/>
      <c r="M43" s="4"/>
      <c r="N43" s="17"/>
      <c r="O43" s="4"/>
      <c r="P43" s="4"/>
      <c r="Q43" s="4"/>
      <c r="R43" s="4"/>
      <c r="S43" s="4"/>
      <c r="T43" s="4"/>
      <c r="U43" s="17"/>
      <c r="V43" s="16">
        <v>161</v>
      </c>
      <c r="W43" s="4">
        <v>56.46</v>
      </c>
      <c r="X43" s="5">
        <f t="shared" si="8"/>
        <v>14679.6</v>
      </c>
      <c r="Y43" s="7">
        <f>X43</f>
        <v>14679.6</v>
      </c>
      <c r="Z43" s="7">
        <v>1.9</v>
      </c>
      <c r="AA43" s="5">
        <f t="shared" si="9"/>
        <v>0</v>
      </c>
      <c r="AB43" s="17"/>
    </row>
    <row r="44" spans="1:28">
      <c r="A44" s="16" t="s">
        <v>6</v>
      </c>
      <c r="B44" s="4">
        <v>40.17</v>
      </c>
      <c r="C44" s="5">
        <f t="shared" si="0"/>
        <v>10444.200000000001</v>
      </c>
      <c r="D44" s="4"/>
      <c r="E44" s="4"/>
      <c r="F44" s="5">
        <f t="shared" si="1"/>
        <v>10444.200000000001</v>
      </c>
      <c r="G44" s="17"/>
      <c r="H44" s="4"/>
      <c r="I44" s="4"/>
      <c r="J44" s="4"/>
      <c r="K44" s="4"/>
      <c r="L44" s="4"/>
      <c r="M44" s="4"/>
      <c r="N44" s="17"/>
      <c r="O44" s="4"/>
      <c r="P44" s="4"/>
      <c r="Q44" s="4"/>
      <c r="R44" s="4"/>
      <c r="S44" s="4"/>
      <c r="T44" s="4"/>
      <c r="U44" s="17"/>
      <c r="V44" s="16">
        <v>162</v>
      </c>
      <c r="W44" s="4">
        <v>38.799999999999997</v>
      </c>
      <c r="X44" s="5">
        <f t="shared" si="8"/>
        <v>10088</v>
      </c>
      <c r="Y44" s="7"/>
      <c r="Z44" s="6"/>
      <c r="AA44" s="5">
        <f t="shared" si="9"/>
        <v>10088</v>
      </c>
      <c r="AB44" s="17"/>
    </row>
    <row r="45" spans="1:28">
      <c r="A45" s="16" t="s">
        <v>7</v>
      </c>
      <c r="B45" s="4">
        <v>40.17</v>
      </c>
      <c r="C45" s="5">
        <f t="shared" si="0"/>
        <v>10444.200000000001</v>
      </c>
      <c r="D45" s="5">
        <v>0.25</v>
      </c>
      <c r="E45" s="4"/>
      <c r="F45" s="5">
        <f t="shared" si="1"/>
        <v>10443.950000000001</v>
      </c>
      <c r="G45" s="17"/>
      <c r="H45" s="4"/>
      <c r="I45" s="4"/>
      <c r="J45" s="4"/>
      <c r="K45" s="4"/>
      <c r="L45" s="4"/>
      <c r="M45" s="4"/>
      <c r="N45" s="17"/>
      <c r="O45" s="4"/>
      <c r="P45" s="4"/>
      <c r="Q45" s="4"/>
      <c r="R45" s="4"/>
      <c r="S45" s="4"/>
      <c r="T45" s="4"/>
      <c r="U45" s="17"/>
      <c r="V45" s="16">
        <v>163</v>
      </c>
      <c r="W45" s="4">
        <v>38.799999999999997</v>
      </c>
      <c r="X45" s="5">
        <f t="shared" si="8"/>
        <v>10088</v>
      </c>
      <c r="Y45" s="7"/>
      <c r="Z45" s="6"/>
      <c r="AA45" s="5">
        <f t="shared" si="9"/>
        <v>10088</v>
      </c>
      <c r="AB45" s="17"/>
    </row>
    <row r="46" spans="1:28">
      <c r="A46" s="4"/>
      <c r="B46" s="4"/>
      <c r="C46" s="4"/>
      <c r="D46" s="4"/>
      <c r="E46" s="4"/>
      <c r="F46" s="4"/>
      <c r="G46" s="17"/>
      <c r="H46" s="4"/>
      <c r="I46" s="4"/>
      <c r="J46" s="4"/>
      <c r="K46" s="4"/>
      <c r="L46" s="4"/>
      <c r="M46" s="4"/>
      <c r="N46" s="17"/>
      <c r="O46" s="4"/>
      <c r="P46" s="4"/>
      <c r="Q46" s="4"/>
      <c r="R46" s="4"/>
      <c r="S46" s="4"/>
      <c r="T46" s="4"/>
      <c r="U46" s="17"/>
      <c r="V46" s="16">
        <v>164</v>
      </c>
      <c r="W46" s="4">
        <v>39.18</v>
      </c>
      <c r="X46" s="5">
        <f t="shared" si="8"/>
        <v>10186.799999999999</v>
      </c>
      <c r="Y46" s="7"/>
      <c r="Z46" s="6"/>
      <c r="AA46" s="5">
        <f t="shared" si="9"/>
        <v>10186.799999999999</v>
      </c>
      <c r="AB46" s="17"/>
    </row>
    <row r="47" spans="1:28">
      <c r="A47" s="4"/>
      <c r="B47" s="4"/>
      <c r="C47" s="4"/>
      <c r="D47" s="4"/>
      <c r="E47" s="4"/>
      <c r="F47" s="4"/>
      <c r="G47" s="17"/>
      <c r="H47" s="4"/>
      <c r="I47" s="4"/>
      <c r="J47" s="4"/>
      <c r="K47" s="4"/>
      <c r="L47" s="4"/>
      <c r="M47" s="4"/>
      <c r="N47" s="17"/>
      <c r="O47" s="4"/>
      <c r="P47" s="4"/>
      <c r="Q47" s="4"/>
      <c r="R47" s="4"/>
      <c r="S47" s="4"/>
      <c r="T47" s="4"/>
      <c r="U47" s="17"/>
      <c r="V47" s="16">
        <v>165</v>
      </c>
      <c r="W47" s="4">
        <v>43.03</v>
      </c>
      <c r="X47" s="5">
        <f t="shared" si="8"/>
        <v>11187.800000000001</v>
      </c>
      <c r="Y47" s="7">
        <f>X47</f>
        <v>11187.800000000001</v>
      </c>
      <c r="Z47" s="6">
        <v>0.52</v>
      </c>
      <c r="AA47" s="5">
        <f t="shared" si="9"/>
        <v>0</v>
      </c>
      <c r="AB47" s="17"/>
    </row>
    <row r="48" spans="1:28">
      <c r="A48" s="4"/>
      <c r="B48" s="4"/>
      <c r="C48" s="4"/>
      <c r="D48" s="4"/>
      <c r="E48" s="4"/>
      <c r="F48" s="4"/>
      <c r="G48" s="17"/>
      <c r="H48" s="4"/>
      <c r="I48" s="4"/>
      <c r="J48" s="4"/>
      <c r="K48" s="4"/>
      <c r="L48" s="4"/>
      <c r="M48" s="4"/>
      <c r="N48" s="17"/>
      <c r="O48" s="4"/>
      <c r="P48" s="4"/>
      <c r="Q48" s="4"/>
      <c r="R48" s="4"/>
      <c r="S48" s="4"/>
      <c r="T48" s="4"/>
      <c r="U48" s="17"/>
      <c r="V48" s="16">
        <v>166</v>
      </c>
      <c r="W48" s="4">
        <v>56.46</v>
      </c>
      <c r="X48" s="5">
        <f t="shared" si="8"/>
        <v>14679.6</v>
      </c>
      <c r="Y48" s="7">
        <f>X48</f>
        <v>14679.6</v>
      </c>
      <c r="Z48" s="6">
        <v>2.3199999999999998</v>
      </c>
      <c r="AA48" s="5">
        <f t="shared" si="9"/>
        <v>0</v>
      </c>
      <c r="AB48" s="17"/>
    </row>
    <row r="49" spans="1:28">
      <c r="A49" s="4"/>
      <c r="B49" s="4"/>
      <c r="C49" s="4"/>
      <c r="D49" s="4"/>
      <c r="E49" s="4"/>
      <c r="F49" s="4"/>
      <c r="G49" s="17"/>
      <c r="H49" s="4"/>
      <c r="I49" s="4"/>
      <c r="J49" s="4"/>
      <c r="K49" s="4"/>
      <c r="L49" s="4"/>
      <c r="M49" s="4"/>
      <c r="N49" s="17"/>
      <c r="O49" s="4"/>
      <c r="P49" s="4"/>
      <c r="Q49" s="4"/>
      <c r="R49" s="4"/>
      <c r="S49" s="4"/>
      <c r="T49" s="4"/>
      <c r="U49" s="17"/>
      <c r="V49" s="16">
        <v>167</v>
      </c>
      <c r="W49" s="4">
        <v>38.799999999999997</v>
      </c>
      <c r="X49" s="5">
        <f t="shared" si="8"/>
        <v>10088</v>
      </c>
      <c r="Y49" s="7">
        <f>14000-8202.4</f>
        <v>5797.6</v>
      </c>
      <c r="Z49" s="6"/>
      <c r="AA49" s="5">
        <f t="shared" si="9"/>
        <v>4290.3999999999996</v>
      </c>
      <c r="AB49" s="17"/>
    </row>
    <row r="50" spans="1:28">
      <c r="A50" s="4"/>
      <c r="B50" s="4"/>
      <c r="C50" s="4"/>
      <c r="D50" s="4"/>
      <c r="E50" s="4"/>
      <c r="F50" s="4"/>
      <c r="G50" s="17"/>
      <c r="H50" s="4"/>
      <c r="I50" s="4"/>
      <c r="J50" s="4"/>
      <c r="K50" s="4"/>
      <c r="L50" s="4"/>
      <c r="M50" s="4"/>
      <c r="N50" s="17"/>
      <c r="O50" s="4"/>
      <c r="P50" s="4"/>
      <c r="Q50" s="4"/>
      <c r="R50" s="4"/>
      <c r="S50" s="4"/>
      <c r="T50" s="4"/>
      <c r="U50" s="17"/>
      <c r="V50" s="16">
        <v>168</v>
      </c>
      <c r="W50" s="4">
        <v>38.799999999999997</v>
      </c>
      <c r="X50" s="5">
        <f t="shared" si="8"/>
        <v>10088</v>
      </c>
      <c r="Y50" s="7">
        <v>20</v>
      </c>
      <c r="Z50" s="6"/>
      <c r="AA50" s="5">
        <f t="shared" si="9"/>
        <v>10068</v>
      </c>
      <c r="AB50" s="17"/>
    </row>
    <row r="51" spans="1:28">
      <c r="A51" s="4"/>
      <c r="B51" s="4"/>
      <c r="C51" s="4"/>
      <c r="D51" s="4"/>
      <c r="E51" s="4"/>
      <c r="F51" s="4"/>
      <c r="G51" s="17"/>
      <c r="H51" s="4"/>
      <c r="I51" s="4"/>
      <c r="J51" s="4"/>
      <c r="K51" s="4"/>
      <c r="L51" s="4"/>
      <c r="M51" s="4"/>
      <c r="N51" s="17"/>
      <c r="O51" s="4"/>
      <c r="P51" s="4"/>
      <c r="Q51" s="4"/>
      <c r="R51" s="4"/>
      <c r="S51" s="4"/>
      <c r="T51" s="4"/>
      <c r="U51" s="17"/>
      <c r="V51" s="16">
        <v>169</v>
      </c>
      <c r="W51" s="4">
        <v>39.18</v>
      </c>
      <c r="X51" s="5">
        <f t="shared" si="8"/>
        <v>10186.799999999999</v>
      </c>
      <c r="Y51" s="7">
        <v>5070.3599999999997</v>
      </c>
      <c r="Z51" s="7"/>
      <c r="AA51" s="5">
        <f t="shared" si="9"/>
        <v>5116.4399999999996</v>
      </c>
      <c r="AB51" s="17"/>
    </row>
    <row r="52" spans="1:28">
      <c r="A52" s="4"/>
      <c r="B52" s="4"/>
      <c r="C52" s="4"/>
      <c r="D52" s="4"/>
      <c r="E52" s="4"/>
      <c r="F52" s="4"/>
      <c r="G52" s="17"/>
      <c r="H52" s="4"/>
      <c r="I52" s="4"/>
      <c r="J52" s="4"/>
      <c r="K52" s="4"/>
      <c r="L52" s="4"/>
      <c r="M52" s="4"/>
      <c r="N52" s="17"/>
      <c r="O52" s="4"/>
      <c r="P52" s="4"/>
      <c r="Q52" s="4"/>
      <c r="R52" s="4"/>
      <c r="S52" s="4"/>
      <c r="T52" s="4"/>
      <c r="U52" s="17"/>
      <c r="V52" s="16">
        <v>170</v>
      </c>
      <c r="W52" s="4">
        <v>43.03</v>
      </c>
      <c r="X52" s="5">
        <f t="shared" si="8"/>
        <v>11187.800000000001</v>
      </c>
      <c r="Y52" s="7">
        <v>268.06</v>
      </c>
      <c r="Z52" s="7"/>
      <c r="AA52" s="5">
        <f t="shared" si="9"/>
        <v>10919.740000000002</v>
      </c>
      <c r="AB52" s="17"/>
    </row>
    <row r="53" spans="1:28">
      <c r="B53">
        <f>SUM(B3:B45)</f>
        <v>2150.2600000000002</v>
      </c>
      <c r="C53" s="2">
        <f>SUM(C3:C45)</f>
        <v>559067.59999999986</v>
      </c>
      <c r="D53" s="2">
        <f t="shared" ref="D53:M53" si="10">SUM(D3:D45)</f>
        <v>196226.55000000002</v>
      </c>
      <c r="E53" s="2">
        <f t="shared" si="10"/>
        <v>891.78</v>
      </c>
      <c r="F53" s="2">
        <f t="shared" si="10"/>
        <v>377339.15</v>
      </c>
      <c r="G53" s="2"/>
      <c r="H53" s="2"/>
      <c r="I53" s="2"/>
      <c r="J53" s="2">
        <f t="shared" si="10"/>
        <v>495898.00000000023</v>
      </c>
      <c r="K53" s="2">
        <f t="shared" si="10"/>
        <v>249541.83</v>
      </c>
      <c r="L53" s="2">
        <f t="shared" si="10"/>
        <v>3627.34</v>
      </c>
      <c r="M53" s="2">
        <f t="shared" si="10"/>
        <v>246356.17000000007</v>
      </c>
      <c r="N53" s="19">
        <f>SUM(N3:N42)</f>
        <v>0</v>
      </c>
      <c r="Q53" s="2">
        <f>SUM(Q3:Q42)</f>
        <v>495898.00000000023</v>
      </c>
      <c r="R53" s="2">
        <f>SUM(R3:R42)</f>
        <v>245883.46</v>
      </c>
      <c r="S53" s="2">
        <f>SUM(S3:S42)</f>
        <v>3802.5400000000013</v>
      </c>
      <c r="T53" s="2">
        <f>SUM(T3:T42)</f>
        <v>250014.54000000004</v>
      </c>
      <c r="U53" s="19"/>
      <c r="X53" s="2">
        <f>SUM(X3:X52)</f>
        <v>560367.59999999986</v>
      </c>
      <c r="Y53" s="2">
        <f>SUM(Y3:Y52)</f>
        <v>259846.29999999996</v>
      </c>
      <c r="Z53" s="2">
        <f>SUM(Z3:Z52)</f>
        <v>772.32</v>
      </c>
      <c r="AA53" s="2">
        <f>SUM(AA3:AA52)</f>
        <v>300521.3</v>
      </c>
      <c r="AB53" s="19">
        <f>SUM(AB3:AB52)</f>
        <v>0</v>
      </c>
    </row>
    <row r="54" spans="1:28">
      <c r="D54" s="2">
        <f>D53+E53</f>
        <v>197118.33000000002</v>
      </c>
      <c r="K54" s="2">
        <f>K53+L53</f>
        <v>253169.16999999998</v>
      </c>
      <c r="R54" s="2">
        <f>R53+S53</f>
        <v>249686</v>
      </c>
      <c r="Y54" s="2">
        <f>Y53+Z53</f>
        <v>260618.61999999997</v>
      </c>
    </row>
    <row r="55" spans="1:28">
      <c r="C55" s="2"/>
    </row>
    <row r="56" spans="1:28" ht="30">
      <c r="B56" s="3" t="s">
        <v>18</v>
      </c>
      <c r="C56" s="2">
        <f>D54+K54+R54+Y54</f>
        <v>960592.12</v>
      </c>
      <c r="D56" s="2"/>
      <c r="E56" s="27"/>
      <c r="F56" s="27"/>
      <c r="G56" s="27"/>
      <c r="K56" s="2"/>
      <c r="L56" s="27"/>
      <c r="M56" s="27"/>
      <c r="N56" s="27"/>
    </row>
    <row r="57" spans="1:28">
      <c r="C57" s="2"/>
      <c r="D57" s="2"/>
      <c r="E57" s="27"/>
      <c r="F57" s="27"/>
      <c r="G57" s="27"/>
      <c r="K57" s="2"/>
      <c r="L57" s="27"/>
      <c r="M57" s="27"/>
      <c r="N57" s="27"/>
      <c r="R57" s="2"/>
      <c r="S57" s="27"/>
      <c r="T57" s="27"/>
      <c r="U57" s="27"/>
    </row>
    <row r="58" spans="1:28">
      <c r="C58" s="2"/>
      <c r="D58" s="2"/>
      <c r="E58" s="27"/>
      <c r="F58" s="27"/>
      <c r="G58" s="27"/>
      <c r="K58" s="2"/>
      <c r="L58" s="27"/>
      <c r="M58" s="27"/>
      <c r="N58" s="27"/>
      <c r="R58" s="2"/>
      <c r="S58" s="27"/>
      <c r="T58" s="27"/>
      <c r="U58" s="27"/>
    </row>
    <row r="59" spans="1:28">
      <c r="R59" s="2"/>
      <c r="S59" s="27"/>
      <c r="T59" s="27"/>
      <c r="U59" s="27"/>
    </row>
    <row r="60" spans="1:28">
      <c r="C60" s="2"/>
      <c r="D60" s="2"/>
      <c r="K60" s="2"/>
    </row>
    <row r="61" spans="1:28">
      <c r="R61" s="2"/>
    </row>
  </sheetData>
  <mergeCells count="13">
    <mergeCell ref="E57:G57"/>
    <mergeCell ref="E58:G58"/>
    <mergeCell ref="S59:U59"/>
    <mergeCell ref="L57:N57"/>
    <mergeCell ref="L58:N58"/>
    <mergeCell ref="S57:U57"/>
    <mergeCell ref="S58:U58"/>
    <mergeCell ref="V1:AA1"/>
    <mergeCell ref="E56:G56"/>
    <mergeCell ref="L56:N56"/>
    <mergeCell ref="A1:F1"/>
    <mergeCell ref="H1:M1"/>
    <mergeCell ref="O1:T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6" sqref="B6"/>
    </sheetView>
  </sheetViews>
  <sheetFormatPr defaultRowHeight="15"/>
  <cols>
    <col min="1" max="1" width="16.7109375" customWidth="1"/>
  </cols>
  <sheetData>
    <row r="1" spans="1:2">
      <c r="A1" t="s">
        <v>13</v>
      </c>
      <c r="B1" t="s">
        <v>14</v>
      </c>
    </row>
    <row r="2" spans="1:2">
      <c r="A2">
        <v>156</v>
      </c>
      <c r="B2" s="1">
        <v>1000</v>
      </c>
    </row>
    <row r="3" spans="1:2">
      <c r="A3">
        <v>107</v>
      </c>
      <c r="B3" s="1">
        <v>1000</v>
      </c>
    </row>
    <row r="4" spans="1:2">
      <c r="A4">
        <v>81</v>
      </c>
      <c r="B4" s="1">
        <v>1000</v>
      </c>
    </row>
    <row r="5" spans="1:2">
      <c r="A5">
        <v>84</v>
      </c>
      <c r="B5" s="1">
        <v>1000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по подъездам</vt:lpstr>
      <vt:lpstr>Ремонт по подъездам</vt:lpstr>
      <vt:lpstr>Благ-во по подъездам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2012-03-12T05:42:38Z</cp:lastPrinted>
  <dcterms:created xsi:type="dcterms:W3CDTF">2006-09-28T05:33:49Z</dcterms:created>
  <dcterms:modified xsi:type="dcterms:W3CDTF">2012-05-14T17:39:48Z</dcterms:modified>
</cp:coreProperties>
</file>