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Заказ" sheetId="1" r:id="rId1"/>
    <sheet name="Итог" sheetId="2" r:id="rId2"/>
  </sheets>
  <definedNames>
    <definedName name="_xlnm._FilterDatabase" localSheetId="0" hidden="1">'Заказ'!$A$1:$M$315</definedName>
  </definedNames>
  <calcPr fullCalcOnLoad="1"/>
</workbook>
</file>

<file path=xl/sharedStrings.xml><?xml version="1.0" encoding="utf-8"?>
<sst xmlns="http://schemas.openxmlformats.org/spreadsheetml/2006/main" count="764" uniqueCount="131">
  <si>
    <t>Ник</t>
  </si>
  <si>
    <t>Наименование</t>
  </si>
  <si>
    <t>Ссылка на него</t>
  </si>
  <si>
    <t>Галерея</t>
  </si>
  <si>
    <t>Количество(от единицы)</t>
  </si>
  <si>
    <t>пигменты</t>
  </si>
  <si>
    <t>мики</t>
  </si>
  <si>
    <t>Количество (грамм)</t>
  </si>
  <si>
    <t>Единица, грамм</t>
  </si>
  <si>
    <t>Стоимость, $</t>
  </si>
  <si>
    <t>Цена($) за единицу</t>
  </si>
  <si>
    <t>Green Chrome (oxide) Pigment</t>
  </si>
  <si>
    <t>формы</t>
  </si>
  <si>
    <t>МариКР</t>
  </si>
  <si>
    <t>Штампы</t>
  </si>
  <si>
    <t>http://www.brambleberry.com/Celebrations-Clear-Stamp-Set-P4705.aspx</t>
  </si>
  <si>
    <t>бабочка профиль, снежинка, гипсофила, цветы</t>
  </si>
  <si>
    <t>возьму ангелочка справа, три звездочки внизу слева</t>
  </si>
  <si>
    <t>Просто соседка</t>
  </si>
  <si>
    <t>терпеливая</t>
  </si>
  <si>
    <t>Тиар</t>
  </si>
  <si>
    <t>вторую бабочку (одну берет МариКР, не знаю правда какую); цветок, который внизу второй слева; цветок, который над веточкой между летучей мышью и черным листочком.</t>
  </si>
  <si>
    <t>отлично, я бы оба /сердечка/ взяла,</t>
  </si>
  <si>
    <t>Beads on a String, Rectangle Heavy Duty</t>
  </si>
  <si>
    <t>Июльская</t>
  </si>
  <si>
    <t>DIGA</t>
  </si>
  <si>
    <t>lentochka75</t>
  </si>
  <si>
    <t>Heart Grid, Rectangle Heavy Duty</t>
  </si>
  <si>
    <t>Volha</t>
  </si>
  <si>
    <t>http://www.brambleberry.com/Beads-on-a-String-Rectangle-Heavy-Duty-P4860.aspx</t>
  </si>
  <si>
    <t>http://www.brambleberry.com/Heart-Grid-Rectangle-Heavy-Duty-P4859.aspx</t>
  </si>
  <si>
    <t>http://www.brambleberry.com/Christmas-Tree-With-Ornaments-Mold-1-mold-P3791.aspx</t>
  </si>
  <si>
    <t>oksana2106</t>
  </si>
  <si>
    <t>Люпестрата</t>
  </si>
  <si>
    <t>Елка</t>
  </si>
  <si>
    <t>http://www.brambleberry.com/Gingerbread-Man-Mold-P3764.aspx</t>
  </si>
  <si>
    <t>Имбирный человечек</t>
  </si>
  <si>
    <t>Guest Snowflake Mold, 1 sheet</t>
  </si>
  <si>
    <t>http://www.brambleberry.com/Guest-Snowflake-Mold-1-sheet-P3665.aspx</t>
  </si>
  <si>
    <t>1. oksana2106 - одна из левых</t>
  </si>
  <si>
    <t>2. Просто соседка - правая верхняя</t>
  </si>
  <si>
    <t>3. Терпеливая</t>
  </si>
  <si>
    <t>4. Volha - нижняя правая</t>
  </si>
  <si>
    <t>5. ninysik - левая верхняя</t>
  </si>
  <si>
    <t>ninusik</t>
  </si>
  <si>
    <t>Bird on Branch Mold</t>
  </si>
  <si>
    <t>http://www.brambleberry.com/Bird-on-Branch-Mold-P4763.aspx</t>
  </si>
  <si>
    <t>сердечки для бальзамов</t>
  </si>
  <si>
    <t>Катя Морозова</t>
  </si>
  <si>
    <t>Guest Oval &amp; Rectangle Mold</t>
  </si>
  <si>
    <t>http://www.brambleberry.com/Heart-Lip-Butter-Pot-P3028.aspx</t>
  </si>
  <si>
    <t>http://www.brambleberry.com/Guest-Oval-Rectangle-Mold-P3989.aspx</t>
  </si>
  <si>
    <t>овал, прямоуг</t>
  </si>
  <si>
    <t>Rabbits Mold</t>
  </si>
  <si>
    <t>http://www.brambleberry.com/Rabbits-Mold-P3081.aspx</t>
  </si>
  <si>
    <t>gammacom</t>
  </si>
  <si>
    <t>http://www.brambleberry.com/Square-Butterfly-Mold-P4672.aspx</t>
  </si>
  <si>
    <t>Бабочка</t>
  </si>
  <si>
    <t>http://www.brambleberry.com/Milky-Way-Sleigh-1-mold-P3783.aspx</t>
  </si>
  <si>
    <t>http://www.brambleberry.com/Snowflake-2-Mold-1-mold-P3784.aspx</t>
  </si>
  <si>
    <t>Снежинка ?</t>
  </si>
  <si>
    <t>Сани ?</t>
  </si>
  <si>
    <t>тигровна2010</t>
  </si>
  <si>
    <t>Тара</t>
  </si>
  <si>
    <t>Стоимость, руб</t>
  </si>
  <si>
    <t>Доставка</t>
  </si>
  <si>
    <t>Чашка</t>
  </si>
  <si>
    <t>http://www.brambleberry.com/Tea-Cup-Flexible-Mold-1-mold-P3182.aspx</t>
  </si>
  <si>
    <t>http://www.brambleberry.com/Tea-Pot-Flexible-Mold-1-mold-P3178.aspx</t>
  </si>
  <si>
    <t>Чайник</t>
  </si>
  <si>
    <t>Red Blue Lip Safe Mica</t>
  </si>
  <si>
    <t>http://www.brambleberry.com/Red-Blue-Lip-Safe-Mica-P3454.aspx</t>
  </si>
  <si>
    <t>Хомячишка</t>
  </si>
  <si>
    <t>Сладкая</t>
  </si>
  <si>
    <t>Ulchik</t>
  </si>
  <si>
    <t>Gold Sparkle Mica</t>
  </si>
  <si>
    <t>http://www.brambleberry.com/Gold-Sparkle-Mica-P3063.aspx</t>
  </si>
  <si>
    <t>Honeyed Beige Mica</t>
  </si>
  <si>
    <t>http://www.brambleberry.com/Honeyed-Beige-Mica-P3600.aspx</t>
  </si>
  <si>
    <t>Sakiva</t>
  </si>
  <si>
    <t>Gold (light) Mica</t>
  </si>
  <si>
    <t>http://www.brambleberry.com/Gold-light-Mica-P3073.aspx</t>
  </si>
  <si>
    <t>Cellini Red Lip Safe Mica</t>
  </si>
  <si>
    <t>http://www.brambleberry.com/Cellini-Red-Lip-Safe-Mica-P3068.aspx</t>
  </si>
  <si>
    <t>Coral</t>
  </si>
  <si>
    <t>http://www.brambleberry.com/Coral-Mica-P3070.aspx</t>
  </si>
  <si>
    <t>Aquapearl</t>
  </si>
  <si>
    <t>http://www.brambleberry.com/Aqua-Pearl-Mica-P3455.aspx</t>
  </si>
  <si>
    <t>Sparkle Violet Mica</t>
  </si>
  <si>
    <t>http://www.brambleberry.com/Sparkle-Violet-Mica-P3462.aspx</t>
  </si>
  <si>
    <t>Lidded Mold</t>
  </si>
  <si>
    <t>http://www.brambleberry.com/Lidded-Mold-P4827.aspx</t>
  </si>
  <si>
    <t>аромат</t>
  </si>
  <si>
    <t>Океанский дождь</t>
  </si>
  <si>
    <t>в наличии</t>
  </si>
  <si>
    <t>http://www.brambleberry.com/Cream-Cheese-Frosting-Fragrance-Oil-P3654.aspx</t>
  </si>
  <si>
    <t>Сливочный сыр</t>
  </si>
  <si>
    <t>Lilusha</t>
  </si>
  <si>
    <t>Gingersnap Fragrance Oil</t>
  </si>
  <si>
    <t>http://www.brambleberry.com/Gingersnap-Fragrance-Oil-P3918.aspx</t>
  </si>
  <si>
    <t>Молоко и мед</t>
  </si>
  <si>
    <t>http://www.brambleberry.com/Oatmeal-Milk-And-Honey-Fragrance-Oil-P3931.aspx</t>
  </si>
  <si>
    <t>Almond Fragrance Oil</t>
  </si>
  <si>
    <t>http://www.brambleberry.com/Almond-Fragrance-Oil-P3936.aspx</t>
  </si>
  <si>
    <t>Moroccan Mint Fragrance Oil</t>
  </si>
  <si>
    <t>http://www.brambleberry.com/Moroccan-Mint-Fragrance-Oil-P3925.aspx</t>
  </si>
  <si>
    <t>След саней Санты</t>
  </si>
  <si>
    <t>http://www.brambleberry.com/Sleigh-Ride-Fragrance-Oil-P3924.aspx</t>
  </si>
  <si>
    <t>ninysik</t>
  </si>
  <si>
    <t>Карамель, для губ</t>
  </si>
  <si>
    <t>http://www.brambleberry.com/Caramel-Flavor-Oil-Pre-sweetened-P3850.aspx</t>
  </si>
  <si>
    <t>Клубничка для губ</t>
  </si>
  <si>
    <t>http://www.brambleberry.com/Strawberry-Flavor-Oil-P3844.aspx</t>
  </si>
  <si>
    <t>Ель Деда Мороза</t>
  </si>
  <si>
    <t>http://www.brambleberry.com/Santas-Spruce-Fragrance-Oil-P3867.aspx</t>
  </si>
  <si>
    <t>Английская роза</t>
  </si>
  <si>
    <t>http://www.brambleberry.com/English-Rose-Fragrance-Oil-P3860.aspx</t>
  </si>
  <si>
    <t>Burgundy Pigment</t>
  </si>
  <si>
    <t>http://www.brambleberry.com/Burgundy-Pigment-P4051.aspx</t>
  </si>
  <si>
    <t>Hydrated Chrome Green Pigmen</t>
  </si>
  <si>
    <t>http://www.brambleberry.com/Hydrated-Chrome-Green-Pigment-P4050.aspx</t>
  </si>
  <si>
    <t>Ultramarine Blue (medium) Pigment</t>
  </si>
  <si>
    <t>Ultramarine Pink (pink Oxide) Pigment</t>
  </si>
  <si>
    <t>Yellow Oxide Pigment</t>
  </si>
  <si>
    <t>Комментарий / оплачено</t>
  </si>
  <si>
    <t>Рыжий хвостик</t>
  </si>
  <si>
    <t>!</t>
  </si>
  <si>
    <t>Доставка реальная</t>
  </si>
  <si>
    <t>Доставка план</t>
  </si>
  <si>
    <t>Оплачено</t>
  </si>
  <si>
    <t>Мой долг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</si>
</sst>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u val="single"/>
      <sz val="11"/>
      <name val="Calibri"/>
      <family val="2"/>
    </font>
    <font>
      <sz val="12"/>
      <color indexed="10"/>
      <name val="Calibri"/>
      <family val="2"/>
    </font>
    <font>
      <u val="single"/>
      <sz val="12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rgb="FFFF0000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21" fillId="33" borderId="10" xfId="0" applyFont="1" applyFill="1" applyBorder="1" applyAlignment="1">
      <alignment horizontal="justify" vertical="top"/>
    </xf>
    <xf numFmtId="2" fontId="21" fillId="33" borderId="10" xfId="0" applyNumberFormat="1" applyFont="1" applyFill="1" applyBorder="1" applyAlignment="1">
      <alignment horizontal="justify" vertical="top"/>
    </xf>
    <xf numFmtId="0" fontId="21" fillId="0" borderId="10" xfId="0" applyFont="1" applyBorder="1" applyAlignment="1">
      <alignment horizontal="justify" vertical="top"/>
    </xf>
    <xf numFmtId="2" fontId="21" fillId="0" borderId="10" xfId="0" applyNumberFormat="1" applyFont="1" applyFill="1" applyBorder="1" applyAlignment="1">
      <alignment horizontal="justify" vertical="top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2" fontId="2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top"/>
    </xf>
    <xf numFmtId="2" fontId="48" fillId="0" borderId="10" xfId="0" applyNumberFormat="1" applyFont="1" applyBorder="1" applyAlignment="1">
      <alignment/>
    </xf>
    <xf numFmtId="2" fontId="48" fillId="0" borderId="1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 horizontal="left"/>
    </xf>
    <xf numFmtId="0" fontId="2" fillId="33" borderId="10" xfId="42" applyFont="1" applyFill="1" applyBorder="1" applyAlignment="1" applyProtection="1">
      <alignment horizontal="left" vertical="top"/>
      <protection/>
    </xf>
    <xf numFmtId="0" fontId="25" fillId="0" borderId="10" xfId="42" applyFont="1" applyBorder="1" applyAlignment="1" applyProtection="1">
      <alignment horizontal="left" vertical="top"/>
      <protection/>
    </xf>
    <xf numFmtId="0" fontId="2" fillId="0" borderId="10" xfId="42" applyFont="1" applyBorder="1" applyAlignment="1" applyProtection="1">
      <alignment horizontal="left" vertical="top"/>
      <protection/>
    </xf>
    <xf numFmtId="0" fontId="21" fillId="0" borderId="10" xfId="0" applyFont="1" applyFill="1" applyBorder="1" applyAlignment="1">
      <alignment horizontal="justify" vertical="top"/>
    </xf>
    <xf numFmtId="2" fontId="21" fillId="0" borderId="10" xfId="0" applyNumberFormat="1" applyFont="1" applyBorder="1" applyAlignment="1">
      <alignment horizontal="justify" vertical="top"/>
    </xf>
    <xf numFmtId="0" fontId="2" fillId="0" borderId="10" xfId="42" applyFont="1" applyBorder="1" applyAlignment="1" applyProtection="1">
      <alignment/>
      <protection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top"/>
    </xf>
    <xf numFmtId="0" fontId="2" fillId="0" borderId="10" xfId="42" applyFont="1" applyBorder="1" applyAlignment="1" applyProtection="1">
      <alignment horizontal="left" vertical="top"/>
      <protection/>
    </xf>
    <xf numFmtId="0" fontId="25" fillId="0" borderId="10" xfId="42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 vertical="top"/>
    </xf>
    <xf numFmtId="0" fontId="25" fillId="0" borderId="10" xfId="42" applyFont="1" applyBorder="1" applyAlignment="1" applyProtection="1">
      <alignment/>
      <protection/>
    </xf>
    <xf numFmtId="0" fontId="25" fillId="0" borderId="10" xfId="42" applyFont="1" applyFill="1" applyBorder="1" applyAlignment="1" applyProtection="1">
      <alignment horizontal="left" vertical="top"/>
      <protection/>
    </xf>
    <xf numFmtId="0" fontId="2" fillId="0" borderId="10" xfId="42" applyFont="1" applyFill="1" applyBorder="1" applyAlignment="1" applyProtection="1">
      <alignment horizontal="left" vertical="top"/>
      <protection/>
    </xf>
    <xf numFmtId="0" fontId="2" fillId="0" borderId="10" xfId="42" applyFont="1" applyFill="1" applyBorder="1" applyAlignment="1" applyProtection="1">
      <alignment/>
      <protection/>
    </xf>
    <xf numFmtId="0" fontId="2" fillId="0" borderId="10" xfId="42" applyFont="1" applyFill="1" applyBorder="1" applyAlignment="1" applyProtection="1">
      <alignment horizontal="left" vertical="top"/>
      <protection/>
    </xf>
    <xf numFmtId="0" fontId="2" fillId="0" borderId="10" xfId="42" applyFont="1" applyBorder="1" applyAlignment="1" applyProtection="1">
      <alignment/>
      <protection/>
    </xf>
    <xf numFmtId="0" fontId="21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49" fillId="0" borderId="10" xfId="0" applyFont="1" applyFill="1" applyBorder="1" applyAlignment="1">
      <alignment horizontal="justify" vertical="top"/>
    </xf>
    <xf numFmtId="0" fontId="49" fillId="0" borderId="10" xfId="0" applyFont="1" applyFill="1" applyBorder="1" applyAlignment="1">
      <alignment/>
    </xf>
    <xf numFmtId="0" fontId="50" fillId="0" borderId="10" xfId="42" applyFont="1" applyFill="1" applyBorder="1" applyAlignment="1" applyProtection="1">
      <alignment horizontal="left" vertical="top"/>
      <protection/>
    </xf>
    <xf numFmtId="2" fontId="49" fillId="0" borderId="10" xfId="0" applyNumberFormat="1" applyFont="1" applyFill="1" applyBorder="1" applyAlignment="1">
      <alignment horizontal="justify" vertical="top"/>
    </xf>
    <xf numFmtId="0" fontId="50" fillId="0" borderId="10" xfId="42" applyFont="1" applyFill="1" applyBorder="1" applyAlignment="1" applyProtection="1">
      <alignment/>
      <protection/>
    </xf>
    <xf numFmtId="2" fontId="49" fillId="0" borderId="10" xfId="0" applyNumberFormat="1" applyFont="1" applyFill="1" applyBorder="1" applyAlignment="1">
      <alignment/>
    </xf>
    <xf numFmtId="0" fontId="51" fillId="0" borderId="10" xfId="42" applyFont="1" applyFill="1" applyBorder="1" applyAlignment="1" applyProtection="1">
      <alignment horizontal="left" vertical="top"/>
      <protection/>
    </xf>
    <xf numFmtId="0" fontId="51" fillId="0" borderId="10" xfId="42" applyFont="1" applyFill="1" applyBorder="1" applyAlignment="1" applyProtection="1">
      <alignment/>
      <protection/>
    </xf>
    <xf numFmtId="0" fontId="21" fillId="33" borderId="11" xfId="0" applyFont="1" applyFill="1" applyBorder="1" applyAlignment="1">
      <alignment horizontal="justify" vertical="top"/>
    </xf>
    <xf numFmtId="2" fontId="21" fillId="33" borderId="12" xfId="0" applyNumberFormat="1" applyFont="1" applyFill="1" applyBorder="1" applyAlignment="1">
      <alignment horizontal="justify" vertical="top"/>
    </xf>
    <xf numFmtId="0" fontId="21" fillId="33" borderId="12" xfId="0" applyFont="1" applyFill="1" applyBorder="1" applyAlignment="1">
      <alignment horizontal="justify" vertical="top"/>
    </xf>
    <xf numFmtId="2" fontId="21" fillId="33" borderId="13" xfId="0" applyNumberFormat="1" applyFont="1" applyFill="1" applyBorder="1" applyAlignment="1">
      <alignment horizontal="justify" vertical="top"/>
    </xf>
    <xf numFmtId="0" fontId="21" fillId="33" borderId="14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21" fillId="33" borderId="14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justify" vertical="top"/>
    </xf>
    <xf numFmtId="0" fontId="21" fillId="33" borderId="16" xfId="0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mbleberry.com/Celebrations-Clear-Stamp-Set-P4705.aspx" TargetMode="External" /><Relationship Id="rId2" Type="http://schemas.openxmlformats.org/officeDocument/2006/relationships/hyperlink" Target="http://www.brambleberry.com/Celebrations-Clear-Stamp-Set-P4705.aspx" TargetMode="External" /><Relationship Id="rId3" Type="http://schemas.openxmlformats.org/officeDocument/2006/relationships/hyperlink" Target="http://www.brambleberry.com/Celebrations-Clear-Stamp-Set-P4705.aspx" TargetMode="External" /><Relationship Id="rId4" Type="http://schemas.openxmlformats.org/officeDocument/2006/relationships/hyperlink" Target="http://www.brambleberry.com/Celebrations-Clear-Stamp-Set-P4705.aspx" TargetMode="External" /><Relationship Id="rId5" Type="http://schemas.openxmlformats.org/officeDocument/2006/relationships/hyperlink" Target="http://www.brambleberry.com/Celebrations-Clear-Stamp-Set-P4705.aspx" TargetMode="External" /><Relationship Id="rId6" Type="http://schemas.openxmlformats.org/officeDocument/2006/relationships/hyperlink" Target="http://www.brambleberry.com/Beads-on-a-String-Rectangle-Heavy-Duty-P4860.aspx" TargetMode="External" /><Relationship Id="rId7" Type="http://schemas.openxmlformats.org/officeDocument/2006/relationships/hyperlink" Target="http://www.brambleberry.com/Beads-on-a-String-Rectangle-Heavy-Duty-P4860.aspx" TargetMode="External" /><Relationship Id="rId8" Type="http://schemas.openxmlformats.org/officeDocument/2006/relationships/hyperlink" Target="http://www.brambleberry.com/Heart-Grid-Rectangle-Heavy-Duty-P4859.aspx" TargetMode="External" /><Relationship Id="rId9" Type="http://schemas.openxmlformats.org/officeDocument/2006/relationships/hyperlink" Target="http://www.brambleberry.com/Heart-Grid-Rectangle-Heavy-Duty-P4859.aspx" TargetMode="External" /><Relationship Id="rId10" Type="http://schemas.openxmlformats.org/officeDocument/2006/relationships/hyperlink" Target="http://www.brambleberry.com/Heart-Grid-Rectangle-Heavy-Duty-P4859.aspx" TargetMode="External" /><Relationship Id="rId11" Type="http://schemas.openxmlformats.org/officeDocument/2006/relationships/hyperlink" Target="http://www.brambleberry.com/Heart-Grid-Rectangle-Heavy-Duty-P4859.aspx" TargetMode="External" /><Relationship Id="rId12" Type="http://schemas.openxmlformats.org/officeDocument/2006/relationships/hyperlink" Target="http://www.brambleberry.com/Christmas-Tree-With-Ornaments-Mold-1-mold-P3791.aspx" TargetMode="External" /><Relationship Id="rId13" Type="http://schemas.openxmlformats.org/officeDocument/2006/relationships/hyperlink" Target="http://www.brambleberry.com/Christmas-Tree-With-Ornaments-Mold-1-mold-P3791.aspx" TargetMode="External" /><Relationship Id="rId14" Type="http://schemas.openxmlformats.org/officeDocument/2006/relationships/hyperlink" Target="http://www.brambleberry.com/Christmas-Tree-With-Ornaments-Mold-1-mold-P3791.aspx" TargetMode="External" /><Relationship Id="rId15" Type="http://schemas.openxmlformats.org/officeDocument/2006/relationships/hyperlink" Target="http://www.brambleberry.com/Gingerbread-Man-Mold-P3764.aspx" TargetMode="External" /><Relationship Id="rId16" Type="http://schemas.openxmlformats.org/officeDocument/2006/relationships/hyperlink" Target="http://www.brambleberry.com/Gingerbread-Man-Mold-P3764.aspx" TargetMode="External" /><Relationship Id="rId17" Type="http://schemas.openxmlformats.org/officeDocument/2006/relationships/hyperlink" Target="http://www.brambleberry.com/Gingerbread-Man-Mold-P3764.aspx" TargetMode="External" /><Relationship Id="rId18" Type="http://schemas.openxmlformats.org/officeDocument/2006/relationships/hyperlink" Target="http://www.brambleberry.com/Bird-on-Branch-Mold-P4763.aspx" TargetMode="External" /><Relationship Id="rId19" Type="http://schemas.openxmlformats.org/officeDocument/2006/relationships/hyperlink" Target="http://www.brambleberry.com/Bird-on-Branch-Mold-P4763.aspx" TargetMode="External" /><Relationship Id="rId20" Type="http://schemas.openxmlformats.org/officeDocument/2006/relationships/hyperlink" Target="http://www.brambleberry.com/Bird-on-Branch-Mold-P4763.aspx" TargetMode="External" /><Relationship Id="rId21" Type="http://schemas.openxmlformats.org/officeDocument/2006/relationships/hyperlink" Target="http://www.brambleberry.com/Bird-on-Branch-Mold-P4763.aspx" TargetMode="External" /><Relationship Id="rId22" Type="http://schemas.openxmlformats.org/officeDocument/2006/relationships/hyperlink" Target="http://www.brambleberry.com/Heart-Lip-Butter-Pot-P3028.aspx" TargetMode="External" /><Relationship Id="rId23" Type="http://schemas.openxmlformats.org/officeDocument/2006/relationships/hyperlink" Target="http://www.brambleberry.com/Heart-Lip-Butter-Pot-P3028.aspx" TargetMode="External" /><Relationship Id="rId24" Type="http://schemas.openxmlformats.org/officeDocument/2006/relationships/hyperlink" Target="http://www.brambleberry.com/Guest-Oval-Rectangle-Mold-P3989.aspx" TargetMode="External" /><Relationship Id="rId25" Type="http://schemas.openxmlformats.org/officeDocument/2006/relationships/hyperlink" Target="http://www.brambleberry.com/Guest-Oval-Rectangle-Mold-P3989.aspx" TargetMode="External" /><Relationship Id="rId26" Type="http://schemas.openxmlformats.org/officeDocument/2006/relationships/hyperlink" Target="http://www.brambleberry.com/Guest-Oval-Rectangle-Mold-P3989.aspx" TargetMode="External" /><Relationship Id="rId27" Type="http://schemas.openxmlformats.org/officeDocument/2006/relationships/hyperlink" Target="http://www.brambleberry.com/Rabbits-Mold-P3081.aspx" TargetMode="External" /><Relationship Id="rId28" Type="http://schemas.openxmlformats.org/officeDocument/2006/relationships/hyperlink" Target="http://www.brambleberry.com/Rabbits-Mold-P3081.aspx" TargetMode="External" /><Relationship Id="rId29" Type="http://schemas.openxmlformats.org/officeDocument/2006/relationships/hyperlink" Target="http://www.brambleberry.com/Rabbits-Mold-P3081.aspx" TargetMode="External" /><Relationship Id="rId30" Type="http://schemas.openxmlformats.org/officeDocument/2006/relationships/hyperlink" Target="http://www.brambleberry.com/Square-Butterfly-Mold-P4672.aspx" TargetMode="External" /><Relationship Id="rId31" Type="http://schemas.openxmlformats.org/officeDocument/2006/relationships/hyperlink" Target="http://www.brambleberry.com/Square-Butterfly-Mold-P4672.aspx" TargetMode="External" /><Relationship Id="rId32" Type="http://schemas.openxmlformats.org/officeDocument/2006/relationships/hyperlink" Target="http://www.brambleberry.com/Square-Butterfly-Mold-P4672.aspx" TargetMode="External" /><Relationship Id="rId33" Type="http://schemas.openxmlformats.org/officeDocument/2006/relationships/hyperlink" Target="http://www.brambleberry.com/Milky-Way-Sleigh-1-mold-P3783.aspx" TargetMode="External" /><Relationship Id="rId34" Type="http://schemas.openxmlformats.org/officeDocument/2006/relationships/hyperlink" Target="http://www.brambleberry.com/Milky-Way-Sleigh-1-mold-P3783.aspx" TargetMode="External" /><Relationship Id="rId35" Type="http://schemas.openxmlformats.org/officeDocument/2006/relationships/hyperlink" Target="http://www.brambleberry.com/Milky-Way-Sleigh-1-mold-P3783.aspx" TargetMode="External" /><Relationship Id="rId36" Type="http://schemas.openxmlformats.org/officeDocument/2006/relationships/hyperlink" Target="http://www.brambleberry.com/Tea-Cup-Flexible-Mold-1-mold-P3182.aspx" TargetMode="External" /><Relationship Id="rId37" Type="http://schemas.openxmlformats.org/officeDocument/2006/relationships/hyperlink" Target="http://www.brambleberry.com/Tea-Cup-Flexible-Mold-1-mold-P3182.aspx" TargetMode="External" /><Relationship Id="rId38" Type="http://schemas.openxmlformats.org/officeDocument/2006/relationships/hyperlink" Target="http://www.brambleberry.com/Tea-Cup-Flexible-Mold-1-mold-P3182.aspx" TargetMode="External" /><Relationship Id="rId39" Type="http://schemas.openxmlformats.org/officeDocument/2006/relationships/hyperlink" Target="http://www.brambleberry.com/Tea-Cup-Flexible-Mold-1-mold-P3182.aspx" TargetMode="External" /><Relationship Id="rId40" Type="http://schemas.openxmlformats.org/officeDocument/2006/relationships/hyperlink" Target="http://www.brambleberry.com/Coral-Mica-P3070.aspx" TargetMode="External" /><Relationship Id="rId41" Type="http://schemas.openxmlformats.org/officeDocument/2006/relationships/hyperlink" Target="http://www.brambleberry.com/Coral-Mica-P3070.aspx" TargetMode="External" /><Relationship Id="rId42" Type="http://schemas.openxmlformats.org/officeDocument/2006/relationships/hyperlink" Target="http://www.brambleberry.com/Coral-Mica-P3070.aspx" TargetMode="External" /><Relationship Id="rId43" Type="http://schemas.openxmlformats.org/officeDocument/2006/relationships/hyperlink" Target="http://www.brambleberry.com/Coral-Mica-P3070.aspx" TargetMode="External" /><Relationship Id="rId44" Type="http://schemas.openxmlformats.org/officeDocument/2006/relationships/hyperlink" Target="http://www.brambleberry.com/Coral-Mica-P3070.aspx" TargetMode="External" /><Relationship Id="rId45" Type="http://schemas.openxmlformats.org/officeDocument/2006/relationships/hyperlink" Target="http://www.brambleberry.com/Coral-Mica-P3070.aspx" TargetMode="External" /><Relationship Id="rId46" Type="http://schemas.openxmlformats.org/officeDocument/2006/relationships/hyperlink" Target="http://www.brambleberry.com/Aqua-Pearl-Mica-P3455.aspx" TargetMode="External" /><Relationship Id="rId47" Type="http://schemas.openxmlformats.org/officeDocument/2006/relationships/hyperlink" Target="http://www.brambleberry.com/Aqua-Pearl-Mica-P3455.aspx" TargetMode="External" /><Relationship Id="rId48" Type="http://schemas.openxmlformats.org/officeDocument/2006/relationships/hyperlink" Target="http://www.brambleberry.com/Aqua-Pearl-Mica-P3455.aspx" TargetMode="External" /><Relationship Id="rId49" Type="http://schemas.openxmlformats.org/officeDocument/2006/relationships/hyperlink" Target="http://www.brambleberry.com/Aqua-Pearl-Mica-P3455.aspx" TargetMode="External" /><Relationship Id="rId50" Type="http://schemas.openxmlformats.org/officeDocument/2006/relationships/hyperlink" Target="http://www.brambleberry.com/Cream-Cheese-Frosting-Fragrance-Oil-P3654.aspx" TargetMode="External" /><Relationship Id="rId51" Type="http://schemas.openxmlformats.org/officeDocument/2006/relationships/hyperlink" Target="http://www.brambleberry.com/Cream-Cheese-Frosting-Fragrance-Oil-P3654.aspx" TargetMode="External" /><Relationship Id="rId52" Type="http://schemas.openxmlformats.org/officeDocument/2006/relationships/hyperlink" Target="http://www.brambleberry.com/Cream-Cheese-Frosting-Fragrance-Oil-P3654.aspx" TargetMode="External" /><Relationship Id="rId53" Type="http://schemas.openxmlformats.org/officeDocument/2006/relationships/hyperlink" Target="http://www.brambleberry.com/Cream-Cheese-Frosting-Fragrance-Oil-P3654.aspx" TargetMode="External" /><Relationship Id="rId54" Type="http://schemas.openxmlformats.org/officeDocument/2006/relationships/hyperlink" Target="http://www.brambleberry.com/Cream-Cheese-Frosting-Fragrance-Oil-P3654.aspx" TargetMode="External" /><Relationship Id="rId55" Type="http://schemas.openxmlformats.org/officeDocument/2006/relationships/hyperlink" Target="http://www.brambleberry.com/Cream-Cheese-Frosting-Fragrance-Oil-P3654.aspx" TargetMode="External" /><Relationship Id="rId56" Type="http://schemas.openxmlformats.org/officeDocument/2006/relationships/hyperlink" Target="http://www.brambleberry.com/Cream-Cheese-Frosting-Fragrance-Oil-P3654.aspx" TargetMode="External" /><Relationship Id="rId57" Type="http://schemas.openxmlformats.org/officeDocument/2006/relationships/hyperlink" Target="http://www.brambleberry.com/Cream-Cheese-Frosting-Fragrance-Oil-P3654.aspx" TargetMode="External" /><Relationship Id="rId58" Type="http://schemas.openxmlformats.org/officeDocument/2006/relationships/hyperlink" Target="http://www.brambleberry.com/Cream-Cheese-Frosting-Fragrance-Oil-P3654.aspx" TargetMode="External" /><Relationship Id="rId59" Type="http://schemas.openxmlformats.org/officeDocument/2006/relationships/hyperlink" Target="http://www.brambleberry.com/Cream-Cheese-Frosting-Fragrance-Oil-P3654.aspx" TargetMode="External" /><Relationship Id="rId60" Type="http://schemas.openxmlformats.org/officeDocument/2006/relationships/hyperlink" Target="http://www.brambleberry.com/Cream-Cheese-Frosting-Fragrance-Oil-P3654.aspx" TargetMode="External" /><Relationship Id="rId61" Type="http://schemas.openxmlformats.org/officeDocument/2006/relationships/hyperlink" Target="http://www.brambleberry.com/Cream-Cheese-Frosting-Fragrance-Oil-P3654.aspx" TargetMode="External" /><Relationship Id="rId62" Type="http://schemas.openxmlformats.org/officeDocument/2006/relationships/hyperlink" Target="http://www.brambleberry.com/Cream-Cheese-Frosting-Fragrance-Oil-P3654.aspx" TargetMode="External" /><Relationship Id="rId63" Type="http://schemas.openxmlformats.org/officeDocument/2006/relationships/hyperlink" Target="http://www.brambleberry.com/Caramel-Flavor-Oil-Pre-sweetened-P3850.aspx" TargetMode="External" /><Relationship Id="rId64" Type="http://schemas.openxmlformats.org/officeDocument/2006/relationships/hyperlink" Target="http://www.brambleberry.com/Caramel-Flavor-Oil-Pre-sweetened-P3850.aspx" TargetMode="External" /><Relationship Id="rId65" Type="http://schemas.openxmlformats.org/officeDocument/2006/relationships/hyperlink" Target="http://www.brambleberry.com/Caramel-Flavor-Oil-Pre-sweetened-P3850.aspx" TargetMode="External" /><Relationship Id="rId66" Type="http://schemas.openxmlformats.org/officeDocument/2006/relationships/hyperlink" Target="http://www.brambleberry.com/Strawberry-Flavor-Oil-P3844.aspx" TargetMode="External" /><Relationship Id="rId67" Type="http://schemas.openxmlformats.org/officeDocument/2006/relationships/hyperlink" Target="http://www.brambleberry.com/Strawberry-Flavor-Oil-P3844.aspx" TargetMode="External" /><Relationship Id="rId68" Type="http://schemas.openxmlformats.org/officeDocument/2006/relationships/hyperlink" Target="http://www.brambleberry.com/Strawberry-Flavor-Oil-P3844.aspx" TargetMode="External" /><Relationship Id="rId69" Type="http://schemas.openxmlformats.org/officeDocument/2006/relationships/hyperlink" Target="http://www.brambleberry.com/English-Rose-Fragrance-Oil-P3860.aspx" TargetMode="External" /><Relationship Id="rId70" Type="http://schemas.openxmlformats.org/officeDocument/2006/relationships/hyperlink" Target="http://www.brambleberry.com/English-Rose-Fragrance-Oil-P3860.aspx" TargetMode="External" /><Relationship Id="rId71" Type="http://schemas.openxmlformats.org/officeDocument/2006/relationships/hyperlink" Target="http://www.brambleberry.com/English-Rose-Fragrance-Oil-P3860.aspx" TargetMode="External" /><Relationship Id="rId72" Type="http://schemas.openxmlformats.org/officeDocument/2006/relationships/hyperlink" Target="http://www.brambleberry.com/Burgundy-Pigment-P4051.aspx" TargetMode="External" /><Relationship Id="rId73" Type="http://schemas.openxmlformats.org/officeDocument/2006/relationships/hyperlink" Target="http://www.brambleberry.com/Burgundy-Pigment-P4051.aspx" TargetMode="External" /><Relationship Id="rId74" Type="http://schemas.openxmlformats.org/officeDocument/2006/relationships/hyperlink" Target="http://www.brambleberry.com/Burgundy-Pigment-P4051.aspx" TargetMode="External" /><Relationship Id="rId75" Type="http://schemas.openxmlformats.org/officeDocument/2006/relationships/hyperlink" Target="http://www.brambleberry.com/Hydrated-Chrome-Green-Pigment-P4050.aspx" TargetMode="External" /><Relationship Id="rId76" Type="http://schemas.openxmlformats.org/officeDocument/2006/relationships/hyperlink" Target="http://www.brambleberry.com/Hydrated-Chrome-Green-Pigment-P4050.aspx" TargetMode="External" /><Relationship Id="rId77" Type="http://schemas.openxmlformats.org/officeDocument/2006/relationships/hyperlink" Target="http://www.brambleberry.com/Hydrated-Chrome-Green-Pigment-P4050.aspx" TargetMode="External" /><Relationship Id="rId78" Type="http://schemas.openxmlformats.org/officeDocument/2006/relationships/hyperlink" Target="http://www.brambleberry.com/Hydrated-Chrome-Green-Pigment-P4050.aspx" TargetMode="External" /><Relationship Id="rId79" Type="http://schemas.openxmlformats.org/officeDocument/2006/relationships/hyperlink" Target="http://www.brambleberry.com/Hydrated-Chrome-Green-Pigment-P4050.aspx" TargetMode="External" /><Relationship Id="rId80" Type="http://schemas.openxmlformats.org/officeDocument/2006/relationships/hyperlink" Target="http://www.brambleberry.com/Hydrated-Chrome-Green-Pigment-P4050.aspx" TargetMode="External" /><Relationship Id="rId81" Type="http://schemas.openxmlformats.org/officeDocument/2006/relationships/hyperlink" Target="http://www.brambleberry.com/Tea-Pot-Flexible-Mold-1-mold-P3178.aspx" TargetMode="External" /><Relationship Id="rId82" Type="http://schemas.openxmlformats.org/officeDocument/2006/relationships/hyperlink" Target="http://www.brambleberry.com/Lidded-Mold-P4827.aspx" TargetMode="External" /><Relationship Id="rId83" Type="http://schemas.openxmlformats.org/officeDocument/2006/relationships/hyperlink" Target="http://www.brambleberry.com/Guest-Snowflake-Mold-1-sheet-P3665.aspx" TargetMode="External" /><Relationship Id="rId84" Type="http://schemas.openxmlformats.org/officeDocument/2006/relationships/hyperlink" Target="http://www.brambleberry.com/Snowflake-2-Mold-1-mold-P3784.aspx" TargetMode="External" /><Relationship Id="rId85" Type="http://schemas.openxmlformats.org/officeDocument/2006/relationships/hyperlink" Target="http://www.brambleberry.com/Cellini-Red-Lip-Safe-Mica-P3068.aspx" TargetMode="External" /><Relationship Id="rId86" Type="http://schemas.openxmlformats.org/officeDocument/2006/relationships/hyperlink" Target="http://www.brambleberry.com/Gold-light-Mica-P3073.aspx" TargetMode="External" /><Relationship Id="rId87" Type="http://schemas.openxmlformats.org/officeDocument/2006/relationships/hyperlink" Target="http://www.brambleberry.com/Gold-Sparkle-Mica-P3063.aspx" TargetMode="External" /><Relationship Id="rId88" Type="http://schemas.openxmlformats.org/officeDocument/2006/relationships/hyperlink" Target="http://www.brambleberry.com/Honeyed-Beige-Mica-P3600.aspx" TargetMode="External" /><Relationship Id="rId89" Type="http://schemas.openxmlformats.org/officeDocument/2006/relationships/hyperlink" Target="http://www.brambleberry.com/Sparkle-Violet-Mica-P3462.aspx" TargetMode="External" /><Relationship Id="rId90" Type="http://schemas.openxmlformats.org/officeDocument/2006/relationships/hyperlink" Target="http://www.brambleberry.com/Almond-Fragrance-Oil-P3936.aspx" TargetMode="External" /><Relationship Id="rId91" Type="http://schemas.openxmlformats.org/officeDocument/2006/relationships/hyperlink" Target="http://www.brambleberry.com/Gingersnap-Fragrance-Oil-P3918.aspx" TargetMode="External" /><Relationship Id="rId92" Type="http://schemas.openxmlformats.org/officeDocument/2006/relationships/hyperlink" Target="http://www.brambleberry.com/Moroccan-Mint-Fragrance-Oil-P3925.aspx" TargetMode="External" /><Relationship Id="rId93" Type="http://schemas.openxmlformats.org/officeDocument/2006/relationships/hyperlink" Target="http://www.brambleberry.com/Santas-Spruce-Fragrance-Oil-P3867.aspx" TargetMode="External" /><Relationship Id="rId94" Type="http://schemas.openxmlformats.org/officeDocument/2006/relationships/hyperlink" Target="http://www.brambleberry.com/Oatmeal-Milk-And-Honey-Fragrance-Oil-P3931.aspx" TargetMode="External" /><Relationship Id="rId95" Type="http://schemas.openxmlformats.org/officeDocument/2006/relationships/hyperlink" Target="http://www.brambleberry.com/Sleigh-Ride-Fragrance-Oil-P3924.aspx" TargetMode="Externa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5"/>
  <sheetViews>
    <sheetView tabSelected="1" zoomScalePageLayoutView="0" workbookViewId="0" topLeftCell="A1">
      <pane ySplit="1" topLeftCell="A34" activePane="bottomLeft" state="frozen"/>
      <selection pane="topLeft" activeCell="C1" sqref="C1"/>
      <selection pane="bottomLeft" activeCell="I24" sqref="I24"/>
    </sheetView>
  </sheetViews>
  <sheetFormatPr defaultColWidth="9.140625" defaultRowHeight="15"/>
  <cols>
    <col min="1" max="1" width="20.421875" style="1" customWidth="1"/>
    <col min="2" max="2" width="22.28125" style="1" customWidth="1"/>
    <col min="3" max="3" width="13.00390625" style="1" customWidth="1"/>
    <col min="4" max="4" width="25.8515625" style="12" customWidth="1"/>
    <col min="5" max="5" width="8.140625" style="1" customWidth="1"/>
    <col min="6" max="6" width="9.140625" style="2" customWidth="1"/>
    <col min="7" max="7" width="9.7109375" style="2" customWidth="1"/>
    <col min="8" max="8" width="9.00390625" style="2" customWidth="1"/>
    <col min="9" max="9" width="8.140625" style="14" customWidth="1"/>
    <col min="10" max="10" width="6.8515625" style="14" customWidth="1"/>
    <col min="11" max="11" width="6.57421875" style="14" customWidth="1"/>
    <col min="12" max="12" width="8.140625" style="3" customWidth="1"/>
    <col min="13" max="13" width="31.7109375" style="1" customWidth="1"/>
    <col min="14" max="16384" width="9.140625" style="1" customWidth="1"/>
  </cols>
  <sheetData>
    <row r="1" spans="1:13" ht="60" customHeight="1">
      <c r="A1" s="4" t="s">
        <v>0</v>
      </c>
      <c r="B1" s="4" t="s">
        <v>1</v>
      </c>
      <c r="C1" s="4" t="s">
        <v>3</v>
      </c>
      <c r="D1" s="11" t="s">
        <v>2</v>
      </c>
      <c r="E1" s="4" t="s">
        <v>8</v>
      </c>
      <c r="F1" s="5" t="s">
        <v>10</v>
      </c>
      <c r="G1" s="5" t="s">
        <v>4</v>
      </c>
      <c r="H1" s="5" t="s">
        <v>7</v>
      </c>
      <c r="I1" s="5" t="s">
        <v>9</v>
      </c>
      <c r="J1" s="5" t="s">
        <v>65</v>
      </c>
      <c r="K1" s="5" t="s">
        <v>63</v>
      </c>
      <c r="L1" s="5" t="s">
        <v>64</v>
      </c>
      <c r="M1" s="4" t="s">
        <v>124</v>
      </c>
    </row>
    <row r="2" spans="1:13" ht="15.75">
      <c r="A2" s="8" t="s">
        <v>25</v>
      </c>
      <c r="B2" s="8" t="s">
        <v>102</v>
      </c>
      <c r="C2" s="6" t="s">
        <v>92</v>
      </c>
      <c r="D2" s="27" t="s">
        <v>103</v>
      </c>
      <c r="E2" s="8">
        <v>27</v>
      </c>
      <c r="F2" s="9">
        <v>2.97</v>
      </c>
      <c r="G2" s="13">
        <f>1/3</f>
        <v>0.3333333333333333</v>
      </c>
      <c r="H2" s="7">
        <f>G2*E2</f>
        <v>9</v>
      </c>
      <c r="I2" s="7">
        <f>G2*F2</f>
        <v>0.99</v>
      </c>
      <c r="J2" s="7">
        <f>I2*0.25</f>
        <v>0.2475</v>
      </c>
      <c r="K2" s="7">
        <f>7</f>
        <v>7</v>
      </c>
      <c r="L2" s="5">
        <f>(1.11*I2+J2)*32+K2</f>
        <v>50.0848</v>
      </c>
      <c r="M2" s="8"/>
    </row>
    <row r="3" spans="1:13" ht="15.75">
      <c r="A3" s="47" t="s">
        <v>25</v>
      </c>
      <c r="B3" s="48" t="s">
        <v>23</v>
      </c>
      <c r="C3" s="47" t="s">
        <v>12</v>
      </c>
      <c r="D3" s="49" t="s">
        <v>29</v>
      </c>
      <c r="E3" s="47">
        <v>4</v>
      </c>
      <c r="F3" s="50">
        <v>7.5</v>
      </c>
      <c r="G3" s="50">
        <f>0.25</f>
        <v>0.25</v>
      </c>
      <c r="H3" s="50">
        <f>G3*E3</f>
        <v>1</v>
      </c>
      <c r="I3" s="50">
        <f>G3*F3</f>
        <v>1.875</v>
      </c>
      <c r="J3" s="50">
        <f>I3*0.25</f>
        <v>0.46875</v>
      </c>
      <c r="K3" s="50">
        <f>0</f>
        <v>0</v>
      </c>
      <c r="L3" s="5">
        <f>(1.11*I3+J3)*32+K3</f>
        <v>81.60000000000001</v>
      </c>
      <c r="M3" s="6" t="s">
        <v>126</v>
      </c>
    </row>
    <row r="4" spans="1:13" ht="15.75">
      <c r="A4" s="48" t="s">
        <v>25</v>
      </c>
      <c r="B4" s="48" t="s">
        <v>45</v>
      </c>
      <c r="C4" s="47" t="s">
        <v>12</v>
      </c>
      <c r="D4" s="51" t="s">
        <v>46</v>
      </c>
      <c r="E4" s="48">
        <v>4</v>
      </c>
      <c r="F4" s="52">
        <v>7.5</v>
      </c>
      <c r="G4" s="52">
        <v>0.25</v>
      </c>
      <c r="H4" s="50">
        <f>G4*E4</f>
        <v>1</v>
      </c>
      <c r="I4" s="50">
        <f>G4*F4</f>
        <v>1.875</v>
      </c>
      <c r="J4" s="50">
        <f>I4*0.25</f>
        <v>0.46875</v>
      </c>
      <c r="K4" s="50">
        <v>0</v>
      </c>
      <c r="L4" s="5">
        <f>(1.11*I4+J4)*32+K4</f>
        <v>81.60000000000001</v>
      </c>
      <c r="M4" s="6" t="s">
        <v>126</v>
      </c>
    </row>
    <row r="5" spans="1:13" ht="15.75">
      <c r="A5" s="32" t="s">
        <v>25</v>
      </c>
      <c r="B5" s="32" t="s">
        <v>11</v>
      </c>
      <c r="C5" s="29" t="s">
        <v>5</v>
      </c>
      <c r="D5" s="33"/>
      <c r="E5" s="32">
        <f>27</f>
        <v>27</v>
      </c>
      <c r="F5" s="13">
        <f>3</f>
        <v>3</v>
      </c>
      <c r="G5" s="13">
        <f>1/3</f>
        <v>0.3333333333333333</v>
      </c>
      <c r="H5" s="7">
        <f>G5*E5</f>
        <v>9</v>
      </c>
      <c r="I5" s="7">
        <f>G5*F5</f>
        <v>1</v>
      </c>
      <c r="J5" s="7">
        <f>I5*0.25</f>
        <v>0.25</v>
      </c>
      <c r="K5" s="7">
        <f>2.5</f>
        <v>2.5</v>
      </c>
      <c r="L5" s="5">
        <f>(1.11*I5+J5)*32+K5</f>
        <v>46.02</v>
      </c>
      <c r="M5" s="8"/>
    </row>
    <row r="6" spans="1:13" ht="15.75">
      <c r="A6" s="47" t="s">
        <v>25</v>
      </c>
      <c r="B6" s="48" t="s">
        <v>27</v>
      </c>
      <c r="C6" s="47" t="s">
        <v>12</v>
      </c>
      <c r="D6" s="53" t="s">
        <v>30</v>
      </c>
      <c r="E6" s="47">
        <v>4</v>
      </c>
      <c r="F6" s="50">
        <v>7.5</v>
      </c>
      <c r="G6" s="50">
        <f>0.25</f>
        <v>0.25</v>
      </c>
      <c r="H6" s="50">
        <f>G6*E6</f>
        <v>1</v>
      </c>
      <c r="I6" s="50">
        <f>G6*F6</f>
        <v>1.875</v>
      </c>
      <c r="J6" s="50">
        <f>I6*0.25</f>
        <v>0.46875</v>
      </c>
      <c r="K6" s="50">
        <v>0</v>
      </c>
      <c r="L6" s="5">
        <f>(1.11*I6+J6)*32+K6</f>
        <v>81.60000000000001</v>
      </c>
      <c r="M6" s="6" t="s">
        <v>126</v>
      </c>
    </row>
    <row r="7" spans="1:13" ht="15.75">
      <c r="A7" s="8" t="s">
        <v>25</v>
      </c>
      <c r="B7" s="8" t="s">
        <v>119</v>
      </c>
      <c r="C7" s="6" t="s">
        <v>5</v>
      </c>
      <c r="D7" s="34" t="s">
        <v>120</v>
      </c>
      <c r="E7" s="8">
        <v>27</v>
      </c>
      <c r="F7" s="9">
        <v>5</v>
      </c>
      <c r="G7" s="13">
        <f>1/3</f>
        <v>0.3333333333333333</v>
      </c>
      <c r="H7" s="7">
        <f>G7*E7</f>
        <v>9</v>
      </c>
      <c r="I7" s="7">
        <f>G7*F7</f>
        <v>1.6666666666666665</v>
      </c>
      <c r="J7" s="7">
        <f>I7*0.25</f>
        <v>0.41666666666666663</v>
      </c>
      <c r="K7" s="7">
        <f>2.5</f>
        <v>2.5</v>
      </c>
      <c r="L7" s="5">
        <f>(1.11*I7+J7)*32+K7</f>
        <v>75.03333333333333</v>
      </c>
      <c r="M7" s="8"/>
    </row>
    <row r="8" spans="1:13" ht="15.75">
      <c r="A8" s="32" t="s">
        <v>25</v>
      </c>
      <c r="B8" s="32" t="s">
        <v>90</v>
      </c>
      <c r="C8" s="29" t="s">
        <v>12</v>
      </c>
      <c r="D8" s="35" t="s">
        <v>91</v>
      </c>
      <c r="E8" s="32">
        <v>10</v>
      </c>
      <c r="F8" s="13">
        <v>4</v>
      </c>
      <c r="G8" s="13">
        <f>0.2</f>
        <v>0.2</v>
      </c>
      <c r="H8" s="7">
        <f>G8*E8</f>
        <v>2</v>
      </c>
      <c r="I8" s="7">
        <f>G8*F8</f>
        <v>0.8</v>
      </c>
      <c r="J8" s="7">
        <f>I8*0.25</f>
        <v>0.2</v>
      </c>
      <c r="K8" s="7">
        <f>0</f>
        <v>0</v>
      </c>
      <c r="L8" s="5">
        <f>(1.11*I8+J8)*32+K8</f>
        <v>34.816</v>
      </c>
      <c r="M8" s="6" t="s">
        <v>126</v>
      </c>
    </row>
    <row r="9" spans="1:13" ht="15.75">
      <c r="A9" s="8" t="s">
        <v>25</v>
      </c>
      <c r="B9" s="8" t="s">
        <v>104</v>
      </c>
      <c r="C9" s="6" t="s">
        <v>92</v>
      </c>
      <c r="D9" s="36" t="s">
        <v>105</v>
      </c>
      <c r="E9" s="8">
        <v>27</v>
      </c>
      <c r="F9" s="9">
        <v>3.13</v>
      </c>
      <c r="G9" s="13">
        <f>1/3</f>
        <v>0.3333333333333333</v>
      </c>
      <c r="H9" s="7">
        <f>G9*E9</f>
        <v>9</v>
      </c>
      <c r="I9" s="7">
        <f>G9*F9</f>
        <v>1.0433333333333332</v>
      </c>
      <c r="J9" s="7">
        <f>I9*0.25</f>
        <v>0.2608333333333333</v>
      </c>
      <c r="K9" s="7">
        <f>7</f>
        <v>7</v>
      </c>
      <c r="L9" s="5">
        <f>(1.11*I9+J9)*32+K9</f>
        <v>52.40586666666666</v>
      </c>
      <c r="M9" s="8"/>
    </row>
    <row r="10" spans="1:13" ht="15.75">
      <c r="A10" s="8" t="s">
        <v>25</v>
      </c>
      <c r="B10" s="8" t="s">
        <v>123</v>
      </c>
      <c r="C10" s="6" t="s">
        <v>5</v>
      </c>
      <c r="D10" s="36"/>
      <c r="E10" s="8">
        <f>27</f>
        <v>27</v>
      </c>
      <c r="F10" s="9">
        <f>3</f>
        <v>3</v>
      </c>
      <c r="G10" s="13">
        <f>1/3</f>
        <v>0.3333333333333333</v>
      </c>
      <c r="H10" s="7">
        <f>G10*E10</f>
        <v>9</v>
      </c>
      <c r="I10" s="7">
        <f>G10*F10</f>
        <v>1</v>
      </c>
      <c r="J10" s="7">
        <f>I10*0.25</f>
        <v>0.25</v>
      </c>
      <c r="K10" s="7">
        <f>2.5</f>
        <v>2.5</v>
      </c>
      <c r="L10" s="5">
        <f>(1.11*I10+J10)*32+K10</f>
        <v>46.02</v>
      </c>
      <c r="M10" s="8"/>
    </row>
    <row r="11" spans="1:13" ht="15.75">
      <c r="A11" s="17" t="s">
        <v>25</v>
      </c>
      <c r="B11" s="8" t="s">
        <v>106</v>
      </c>
      <c r="C11" s="6" t="s">
        <v>92</v>
      </c>
      <c r="D11" s="37" t="s">
        <v>107</v>
      </c>
      <c r="E11" s="8">
        <f>4*27</f>
        <v>108</v>
      </c>
      <c r="F11" s="9">
        <f>10.32</f>
        <v>10.32</v>
      </c>
      <c r="G11" s="13">
        <f>1/8</f>
        <v>0.125</v>
      </c>
      <c r="H11" s="7">
        <f>G11*E11</f>
        <v>13.5</v>
      </c>
      <c r="I11" s="7">
        <f>G11*F11</f>
        <v>1.29</v>
      </c>
      <c r="J11" s="7">
        <f>I11*0.25</f>
        <v>0.3225</v>
      </c>
      <c r="K11" s="7">
        <f>7</f>
        <v>7</v>
      </c>
      <c r="L11" s="5">
        <f>(1.11*I11+J11)*32+K11</f>
        <v>63.140800000000006</v>
      </c>
      <c r="M11" s="8"/>
    </row>
    <row r="12" spans="1:13" ht="15.75">
      <c r="A12" s="8" t="s">
        <v>25</v>
      </c>
      <c r="B12" s="8" t="s">
        <v>96</v>
      </c>
      <c r="C12" s="6" t="s">
        <v>92</v>
      </c>
      <c r="D12" s="37" t="s">
        <v>95</v>
      </c>
      <c r="E12" s="8">
        <f>4*27</f>
        <v>108</v>
      </c>
      <c r="F12" s="9">
        <f>7.2</f>
        <v>7.2</v>
      </c>
      <c r="G12" s="13">
        <f>1/8</f>
        <v>0.125</v>
      </c>
      <c r="H12" s="7">
        <f>G12*E12</f>
        <v>13.5</v>
      </c>
      <c r="I12" s="7">
        <f>G12*F12</f>
        <v>0.9</v>
      </c>
      <c r="J12" s="7">
        <f>I12*0.25</f>
        <v>0.225</v>
      </c>
      <c r="K12" s="7">
        <f>7</f>
        <v>7</v>
      </c>
      <c r="L12" s="5">
        <f>(1.11*I12+J12)*32+K12</f>
        <v>46.168000000000006</v>
      </c>
      <c r="M12" s="8"/>
    </row>
    <row r="13" spans="1:13" ht="15.75">
      <c r="A13" s="48" t="s">
        <v>25</v>
      </c>
      <c r="B13" s="48" t="s">
        <v>69</v>
      </c>
      <c r="C13" s="47" t="s">
        <v>12</v>
      </c>
      <c r="D13" s="54" t="s">
        <v>68</v>
      </c>
      <c r="E13" s="48">
        <v>4</v>
      </c>
      <c r="F13" s="52">
        <v>11</v>
      </c>
      <c r="G13" s="52">
        <f>1/4</f>
        <v>0.25</v>
      </c>
      <c r="H13" s="50">
        <f>G13*E13</f>
        <v>1</v>
      </c>
      <c r="I13" s="50">
        <f>G13*F13</f>
        <v>2.75</v>
      </c>
      <c r="J13" s="50">
        <f>I13*0.25</f>
        <v>0.6875</v>
      </c>
      <c r="K13" s="50">
        <v>0</v>
      </c>
      <c r="L13" s="5">
        <f>(1.11*I13+J13)*32+K13</f>
        <v>119.68</v>
      </c>
      <c r="M13" s="6" t="s">
        <v>126</v>
      </c>
    </row>
    <row r="14" spans="1:13" ht="15.75">
      <c r="A14" s="23" t="s">
        <v>25</v>
      </c>
      <c r="B14" s="23"/>
      <c r="C14" s="4"/>
      <c r="D14" s="23"/>
      <c r="E14" s="23"/>
      <c r="F14" s="10"/>
      <c r="G14" s="10"/>
      <c r="H14" s="5"/>
      <c r="I14" s="5">
        <f>SUM(I2:I13)</f>
        <v>17.064999999999998</v>
      </c>
      <c r="J14" s="5"/>
      <c r="K14" s="5">
        <f>SUM(K2:K13)</f>
        <v>35.5</v>
      </c>
      <c r="L14" s="5"/>
      <c r="M14" s="43">
        <v>780</v>
      </c>
    </row>
    <row r="15" spans="1:13" ht="15.75">
      <c r="A15" s="32" t="s">
        <v>55</v>
      </c>
      <c r="B15" s="32" t="s">
        <v>117</v>
      </c>
      <c r="C15" s="29" t="s">
        <v>5</v>
      </c>
      <c r="D15" s="38" t="s">
        <v>118</v>
      </c>
      <c r="E15" s="32">
        <v>27</v>
      </c>
      <c r="F15" s="13">
        <v>3</v>
      </c>
      <c r="G15" s="13">
        <f>1/3</f>
        <v>0.3333333333333333</v>
      </c>
      <c r="H15" s="7">
        <f>G15*E15</f>
        <v>9</v>
      </c>
      <c r="I15" s="7">
        <f>G15*F15</f>
        <v>1</v>
      </c>
      <c r="J15" s="7">
        <f>I15*0.25</f>
        <v>0.25</v>
      </c>
      <c r="K15" s="7">
        <f>2.5</f>
        <v>2.5</v>
      </c>
      <c r="L15" s="5">
        <f>(1.11*I15+J15)*32+K15</f>
        <v>46.02</v>
      </c>
      <c r="M15" s="8"/>
    </row>
    <row r="16" spans="1:13" ht="15.75">
      <c r="A16" s="8" t="s">
        <v>55</v>
      </c>
      <c r="B16" s="8" t="s">
        <v>82</v>
      </c>
      <c r="C16" s="6" t="s">
        <v>6</v>
      </c>
      <c r="D16" s="37" t="s">
        <v>83</v>
      </c>
      <c r="E16" s="8">
        <v>27</v>
      </c>
      <c r="F16" s="9">
        <v>5</v>
      </c>
      <c r="G16" s="13">
        <f>1/3</f>
        <v>0.3333333333333333</v>
      </c>
      <c r="H16" s="7">
        <f>G16*E16</f>
        <v>9</v>
      </c>
      <c r="I16" s="7">
        <f>G16*F16</f>
        <v>1.6666666666666665</v>
      </c>
      <c r="J16" s="7">
        <f>I16*0.25</f>
        <v>0.41666666666666663</v>
      </c>
      <c r="K16" s="7">
        <f>2.5</f>
        <v>2.5</v>
      </c>
      <c r="L16" s="5">
        <f>(1.11*I16+J16)*32+K16</f>
        <v>75.03333333333333</v>
      </c>
      <c r="M16" s="8"/>
    </row>
    <row r="17" spans="1:13" ht="15.75">
      <c r="A17" s="8" t="s">
        <v>55</v>
      </c>
      <c r="B17" s="8" t="s">
        <v>84</v>
      </c>
      <c r="C17" s="6" t="s">
        <v>6</v>
      </c>
      <c r="D17" s="37" t="s">
        <v>85</v>
      </c>
      <c r="E17" s="8">
        <v>27</v>
      </c>
      <c r="F17" s="9">
        <v>4.5</v>
      </c>
      <c r="G17" s="13">
        <f>1/3</f>
        <v>0.3333333333333333</v>
      </c>
      <c r="H17" s="7">
        <f>G17*E17</f>
        <v>9</v>
      </c>
      <c r="I17" s="7">
        <f>G17*F17</f>
        <v>1.5</v>
      </c>
      <c r="J17" s="7">
        <f>I17*0.25</f>
        <v>0.375</v>
      </c>
      <c r="K17" s="7">
        <f>2.5</f>
        <v>2.5</v>
      </c>
      <c r="L17" s="5">
        <f>(1.11*I17+J17)*32+K17</f>
        <v>67.78</v>
      </c>
      <c r="M17" s="8"/>
    </row>
    <row r="18" spans="1:13" ht="15.75">
      <c r="A18" s="8" t="s">
        <v>55</v>
      </c>
      <c r="B18" s="8" t="s">
        <v>98</v>
      </c>
      <c r="C18" s="6" t="s">
        <v>92</v>
      </c>
      <c r="D18" s="37" t="s">
        <v>99</v>
      </c>
      <c r="E18" s="8">
        <v>27</v>
      </c>
      <c r="F18" s="9">
        <v>2.7</v>
      </c>
      <c r="G18" s="13">
        <f>1/3</f>
        <v>0.3333333333333333</v>
      </c>
      <c r="H18" s="7">
        <f>G18*E18</f>
        <v>9</v>
      </c>
      <c r="I18" s="7">
        <f>G18*F18</f>
        <v>0.9</v>
      </c>
      <c r="J18" s="7">
        <f>I18*0.25</f>
        <v>0.225</v>
      </c>
      <c r="K18" s="7">
        <f>7</f>
        <v>7</v>
      </c>
      <c r="L18" s="5">
        <f>(1.11*I18+J18)*32+K18</f>
        <v>46.168000000000006</v>
      </c>
      <c r="M18" s="8"/>
    </row>
    <row r="19" spans="1:13" ht="15.75">
      <c r="A19" s="32" t="s">
        <v>55</v>
      </c>
      <c r="B19" s="32" t="s">
        <v>11</v>
      </c>
      <c r="C19" s="29" t="s">
        <v>5</v>
      </c>
      <c r="D19" s="33"/>
      <c r="E19" s="32">
        <f>27</f>
        <v>27</v>
      </c>
      <c r="F19" s="13">
        <f>3</f>
        <v>3</v>
      </c>
      <c r="G19" s="13">
        <f>1/3</f>
        <v>0.3333333333333333</v>
      </c>
      <c r="H19" s="7">
        <f>G19*E19</f>
        <v>9</v>
      </c>
      <c r="I19" s="7">
        <f>G19*F19</f>
        <v>1</v>
      </c>
      <c r="J19" s="7">
        <f>I19*0.25</f>
        <v>0.25</v>
      </c>
      <c r="K19" s="7">
        <f>2.5</f>
        <v>2.5</v>
      </c>
      <c r="L19" s="5">
        <f>(1.11*I19+J19)*32+K19</f>
        <v>46.02</v>
      </c>
      <c r="M19" s="8"/>
    </row>
    <row r="20" spans="1:13" ht="15.75">
      <c r="A20" s="32" t="s">
        <v>55</v>
      </c>
      <c r="B20" s="32" t="s">
        <v>119</v>
      </c>
      <c r="C20" s="29" t="s">
        <v>5</v>
      </c>
      <c r="D20" s="39" t="s">
        <v>120</v>
      </c>
      <c r="E20" s="32">
        <v>27</v>
      </c>
      <c r="F20" s="13">
        <v>5</v>
      </c>
      <c r="G20" s="13">
        <f>1/3</f>
        <v>0.3333333333333333</v>
      </c>
      <c r="H20" s="7">
        <f>G20*E20</f>
        <v>9</v>
      </c>
      <c r="I20" s="7">
        <f>G20*F20</f>
        <v>1.6666666666666665</v>
      </c>
      <c r="J20" s="7">
        <f>I20*0.25</f>
        <v>0.41666666666666663</v>
      </c>
      <c r="K20" s="7">
        <f>2.5</f>
        <v>2.5</v>
      </c>
      <c r="L20" s="5">
        <f>(1.11*I20+J20)*32+K20</f>
        <v>75.03333333333333</v>
      </c>
      <c r="M20" s="8"/>
    </row>
    <row r="21" spans="1:13" ht="15.75">
      <c r="A21" s="8" t="s">
        <v>55</v>
      </c>
      <c r="B21" s="8" t="s">
        <v>53</v>
      </c>
      <c r="C21" s="6" t="s">
        <v>12</v>
      </c>
      <c r="D21" s="37" t="s">
        <v>54</v>
      </c>
      <c r="E21" s="8">
        <v>3</v>
      </c>
      <c r="F21" s="9">
        <v>6.5</v>
      </c>
      <c r="G21" s="9">
        <f>1/3</f>
        <v>0.3333333333333333</v>
      </c>
      <c r="H21" s="7">
        <f>G21*E21</f>
        <v>1</v>
      </c>
      <c r="I21" s="7">
        <f>G21*F21</f>
        <v>2.1666666666666665</v>
      </c>
      <c r="J21" s="7">
        <f>I21*0.25</f>
        <v>0.5416666666666666</v>
      </c>
      <c r="K21" s="7">
        <v>0</v>
      </c>
      <c r="L21" s="5">
        <f>(1.11*I21+J21)*32+K21</f>
        <v>94.29333333333334</v>
      </c>
      <c r="M21" s="8"/>
    </row>
    <row r="22" spans="1:13" ht="15.75">
      <c r="A22" s="48" t="s">
        <v>55</v>
      </c>
      <c r="B22" s="48" t="s">
        <v>57</v>
      </c>
      <c r="C22" s="47" t="s">
        <v>12</v>
      </c>
      <c r="D22" s="51" t="s">
        <v>56</v>
      </c>
      <c r="E22" s="48">
        <v>3</v>
      </c>
      <c r="F22" s="52">
        <v>6.5</v>
      </c>
      <c r="G22" s="52">
        <f>1/3</f>
        <v>0.3333333333333333</v>
      </c>
      <c r="H22" s="50">
        <f>G22*E22</f>
        <v>1</v>
      </c>
      <c r="I22" s="50">
        <f>G22*F22</f>
        <v>2.1666666666666665</v>
      </c>
      <c r="J22" s="50">
        <f>I22*0.25</f>
        <v>0.5416666666666666</v>
      </c>
      <c r="K22" s="50">
        <v>0</v>
      </c>
      <c r="L22" s="5">
        <f>(1.11*I22+J22)*32+K22</f>
        <v>94.29333333333334</v>
      </c>
      <c r="M22" s="6" t="s">
        <v>126</v>
      </c>
    </row>
    <row r="23" spans="1:13" ht="15.75">
      <c r="A23" s="8" t="s">
        <v>55</v>
      </c>
      <c r="B23" s="8" t="s">
        <v>100</v>
      </c>
      <c r="C23" s="6" t="s">
        <v>92</v>
      </c>
      <c r="D23" s="27" t="s">
        <v>101</v>
      </c>
      <c r="E23" s="8">
        <v>27</v>
      </c>
      <c r="F23" s="9">
        <v>2.85</v>
      </c>
      <c r="G23" s="13">
        <f>1/3</f>
        <v>0.3333333333333333</v>
      </c>
      <c r="H23" s="7">
        <f>G23*E23</f>
        <v>9</v>
      </c>
      <c r="I23" s="7">
        <f>G23*F23</f>
        <v>0.95</v>
      </c>
      <c r="J23" s="7">
        <f>I23*0.25</f>
        <v>0.2375</v>
      </c>
      <c r="K23" s="7">
        <f>7</f>
        <v>7</v>
      </c>
      <c r="L23" s="5">
        <f>(1.11*I23+J23)*32+K23</f>
        <v>48.344</v>
      </c>
      <c r="M23" s="8"/>
    </row>
    <row r="24" spans="1:13" ht="15.75">
      <c r="A24" s="8" t="s">
        <v>55</v>
      </c>
      <c r="B24" s="8" t="s">
        <v>93</v>
      </c>
      <c r="C24" s="6" t="s">
        <v>92</v>
      </c>
      <c r="D24" s="36"/>
      <c r="E24" s="8">
        <f>4*27</f>
        <v>108</v>
      </c>
      <c r="F24" s="9">
        <v>10.76</v>
      </c>
      <c r="G24" s="13">
        <f>1/8</f>
        <v>0.125</v>
      </c>
      <c r="H24" s="7">
        <f>G24*E24</f>
        <v>13.5</v>
      </c>
      <c r="I24" s="7">
        <f>G24*F24</f>
        <v>1.345</v>
      </c>
      <c r="J24" s="7">
        <f>I24*0.25</f>
        <v>0.33625</v>
      </c>
      <c r="K24" s="7">
        <f>7</f>
        <v>7</v>
      </c>
      <c r="L24" s="5">
        <f>(1.11*I24+J24)*32+K24</f>
        <v>65.5344</v>
      </c>
      <c r="M24" s="8" t="s">
        <v>94</v>
      </c>
    </row>
    <row r="25" spans="1:13" ht="15.75">
      <c r="A25" s="48" t="s">
        <v>55</v>
      </c>
      <c r="B25" s="48" t="s">
        <v>69</v>
      </c>
      <c r="C25" s="47" t="s">
        <v>12</v>
      </c>
      <c r="D25" s="48" t="s">
        <v>68</v>
      </c>
      <c r="E25" s="48">
        <v>4</v>
      </c>
      <c r="F25" s="52">
        <v>11</v>
      </c>
      <c r="G25" s="52">
        <f>1/4</f>
        <v>0.25</v>
      </c>
      <c r="H25" s="50">
        <f>G25*E25</f>
        <v>1</v>
      </c>
      <c r="I25" s="50">
        <f>G25*F25</f>
        <v>2.75</v>
      </c>
      <c r="J25" s="50">
        <f>I25*0.25</f>
        <v>0.6875</v>
      </c>
      <c r="K25" s="50">
        <v>0</v>
      </c>
      <c r="L25" s="5">
        <f>(1.11*I25+J25)*32+K25</f>
        <v>119.68</v>
      </c>
      <c r="M25" s="6" t="s">
        <v>126</v>
      </c>
    </row>
    <row r="26" spans="1:13" ht="15.75">
      <c r="A26" s="32" t="s">
        <v>55</v>
      </c>
      <c r="B26" s="32" t="s">
        <v>66</v>
      </c>
      <c r="C26" s="29" t="s">
        <v>12</v>
      </c>
      <c r="D26" s="40" t="s">
        <v>67</v>
      </c>
      <c r="E26" s="32">
        <v>4</v>
      </c>
      <c r="F26" s="13">
        <v>11</v>
      </c>
      <c r="G26" s="13">
        <f>1/4</f>
        <v>0.25</v>
      </c>
      <c r="H26" s="7">
        <f>G26*E26</f>
        <v>1</v>
      </c>
      <c r="I26" s="7">
        <f>G26*F26</f>
        <v>2.75</v>
      </c>
      <c r="J26" s="7">
        <f>I26*0.25</f>
        <v>0.6875</v>
      </c>
      <c r="K26" s="7">
        <v>0</v>
      </c>
      <c r="L26" s="5">
        <f>(1.11*I26+J26)*32+K26</f>
        <v>119.68</v>
      </c>
      <c r="M26" s="8"/>
    </row>
    <row r="27" spans="1:13" ht="15.75">
      <c r="A27" s="23" t="s">
        <v>55</v>
      </c>
      <c r="B27" s="23"/>
      <c r="C27" s="4"/>
      <c r="D27" s="24"/>
      <c r="E27" s="23"/>
      <c r="F27" s="10"/>
      <c r="G27" s="10"/>
      <c r="H27" s="5"/>
      <c r="I27" s="5">
        <f>SUM(I15:I26)</f>
        <v>19.861666666666665</v>
      </c>
      <c r="J27" s="5"/>
      <c r="K27" s="5">
        <f>SUM(K15:K26)</f>
        <v>33.5</v>
      </c>
      <c r="L27" s="5"/>
      <c r="M27" s="43">
        <v>900</v>
      </c>
    </row>
    <row r="28" spans="1:13" ht="15.75">
      <c r="A28" s="47" t="s">
        <v>26</v>
      </c>
      <c r="B28" s="48" t="s">
        <v>23</v>
      </c>
      <c r="C28" s="47" t="s">
        <v>12</v>
      </c>
      <c r="D28" s="49" t="s">
        <v>29</v>
      </c>
      <c r="E28" s="47">
        <v>4</v>
      </c>
      <c r="F28" s="50">
        <v>7.5</v>
      </c>
      <c r="G28" s="50">
        <f>0.25</f>
        <v>0.25</v>
      </c>
      <c r="H28" s="50">
        <f>G28*E28</f>
        <v>1</v>
      </c>
      <c r="I28" s="50">
        <f>G28*F28</f>
        <v>1.875</v>
      </c>
      <c r="J28" s="50">
        <f>I28*0.25</f>
        <v>0.46875</v>
      </c>
      <c r="K28" s="50">
        <v>0</v>
      </c>
      <c r="L28" s="5">
        <f>(1.11*I28+J28)*32+K28</f>
        <v>81.60000000000001</v>
      </c>
      <c r="M28" s="6" t="s">
        <v>126</v>
      </c>
    </row>
    <row r="29" spans="1:13" ht="15.75">
      <c r="A29" s="48" t="s">
        <v>26</v>
      </c>
      <c r="B29" s="48" t="s">
        <v>45</v>
      </c>
      <c r="C29" s="47" t="s">
        <v>12</v>
      </c>
      <c r="D29" s="51" t="s">
        <v>46</v>
      </c>
      <c r="E29" s="48">
        <v>4</v>
      </c>
      <c r="F29" s="52">
        <v>7.5</v>
      </c>
      <c r="G29" s="52">
        <v>0.25</v>
      </c>
      <c r="H29" s="50">
        <f>G29*E29</f>
        <v>1</v>
      </c>
      <c r="I29" s="50">
        <f>G29*F29</f>
        <v>1.875</v>
      </c>
      <c r="J29" s="50">
        <f>I29*0.25</f>
        <v>0.46875</v>
      </c>
      <c r="K29" s="50">
        <v>0</v>
      </c>
      <c r="L29" s="5">
        <f>(1.11*I29+J29)*32+K29</f>
        <v>81.60000000000001</v>
      </c>
      <c r="M29" s="6" t="s">
        <v>126</v>
      </c>
    </row>
    <row r="30" spans="1:13" ht="15.75">
      <c r="A30" s="47" t="s">
        <v>26</v>
      </c>
      <c r="B30" s="48" t="s">
        <v>27</v>
      </c>
      <c r="C30" s="47" t="s">
        <v>12</v>
      </c>
      <c r="D30" s="49" t="s">
        <v>30</v>
      </c>
      <c r="E30" s="47">
        <v>4</v>
      </c>
      <c r="F30" s="50">
        <v>7.5</v>
      </c>
      <c r="G30" s="50">
        <f>0.25</f>
        <v>0.25</v>
      </c>
      <c r="H30" s="50">
        <f>G30*E30</f>
        <v>1</v>
      </c>
      <c r="I30" s="50">
        <f>G30*F30</f>
        <v>1.875</v>
      </c>
      <c r="J30" s="50">
        <f>I30*0.25</f>
        <v>0.46875</v>
      </c>
      <c r="K30" s="50">
        <v>0</v>
      </c>
      <c r="L30" s="5">
        <f>(1.11*I30+J30)*32+K30</f>
        <v>81.60000000000001</v>
      </c>
      <c r="M30" s="6" t="s">
        <v>126</v>
      </c>
    </row>
    <row r="31" spans="1:13" ht="31.5">
      <c r="A31" s="8" t="s">
        <v>26</v>
      </c>
      <c r="B31" s="6" t="s">
        <v>36</v>
      </c>
      <c r="C31" s="6" t="s">
        <v>12</v>
      </c>
      <c r="D31" s="27" t="s">
        <v>35</v>
      </c>
      <c r="E31" s="29">
        <v>3</v>
      </c>
      <c r="F31" s="30">
        <v>6.5</v>
      </c>
      <c r="G31" s="7">
        <f>1/3</f>
        <v>0.3333333333333333</v>
      </c>
      <c r="H31" s="7">
        <f>G31*E31</f>
        <v>1</v>
      </c>
      <c r="I31" s="7">
        <f>G31*F31</f>
        <v>2.1666666666666665</v>
      </c>
      <c r="J31" s="7">
        <f>I31*0.25</f>
        <v>0.5416666666666666</v>
      </c>
      <c r="K31" s="7">
        <v>0</v>
      </c>
      <c r="L31" s="5">
        <f>(1.11*I31+J31)*32+K31</f>
        <v>94.29333333333334</v>
      </c>
      <c r="M31" s="8"/>
    </row>
    <row r="32" spans="1:13" ht="15.75">
      <c r="A32" s="8" t="s">
        <v>26</v>
      </c>
      <c r="B32" s="8" t="s">
        <v>96</v>
      </c>
      <c r="C32" s="6" t="s">
        <v>92</v>
      </c>
      <c r="D32" s="31" t="s">
        <v>95</v>
      </c>
      <c r="E32" s="8">
        <f>4*27</f>
        <v>108</v>
      </c>
      <c r="F32" s="9">
        <f>7.2</f>
        <v>7.2</v>
      </c>
      <c r="G32" s="13">
        <f>1/8</f>
        <v>0.125</v>
      </c>
      <c r="H32" s="7">
        <f>G32*E32</f>
        <v>13.5</v>
      </c>
      <c r="I32" s="7">
        <f>G32*F32</f>
        <v>0.9</v>
      </c>
      <c r="J32" s="7">
        <f>I32*0.25</f>
        <v>0.225</v>
      </c>
      <c r="K32" s="7">
        <f>7</f>
        <v>7</v>
      </c>
      <c r="L32" s="5">
        <f>(1.11*I32+J32)*32+K32</f>
        <v>46.168000000000006</v>
      </c>
      <c r="M32" s="17"/>
    </row>
    <row r="33" spans="1:13" ht="15.75">
      <c r="A33" s="48" t="s">
        <v>26</v>
      </c>
      <c r="B33" s="48" t="s">
        <v>69</v>
      </c>
      <c r="C33" s="47" t="s">
        <v>12</v>
      </c>
      <c r="D33" s="48" t="s">
        <v>68</v>
      </c>
      <c r="E33" s="48">
        <v>4</v>
      </c>
      <c r="F33" s="52">
        <v>11</v>
      </c>
      <c r="G33" s="52">
        <f>1/4</f>
        <v>0.25</v>
      </c>
      <c r="H33" s="50">
        <f>G33*E33</f>
        <v>1</v>
      </c>
      <c r="I33" s="50">
        <f>G33*F33</f>
        <v>2.75</v>
      </c>
      <c r="J33" s="50">
        <f>I33*0.25</f>
        <v>0.6875</v>
      </c>
      <c r="K33" s="50">
        <v>0</v>
      </c>
      <c r="L33" s="5">
        <f>(1.11*I33+J33)*32+K33</f>
        <v>119.68</v>
      </c>
      <c r="M33" s="6" t="s">
        <v>126</v>
      </c>
    </row>
    <row r="34" spans="1:13" ht="15.75">
      <c r="A34" s="32" t="s">
        <v>26</v>
      </c>
      <c r="B34" s="32" t="s">
        <v>66</v>
      </c>
      <c r="C34" s="29" t="s">
        <v>12</v>
      </c>
      <c r="D34" s="35" t="s">
        <v>67</v>
      </c>
      <c r="E34" s="32">
        <v>4</v>
      </c>
      <c r="F34" s="13">
        <v>11</v>
      </c>
      <c r="G34" s="13">
        <f>1/4</f>
        <v>0.25</v>
      </c>
      <c r="H34" s="7">
        <f>G34*E34</f>
        <v>1</v>
      </c>
      <c r="I34" s="7">
        <f>G34*F34</f>
        <v>2.75</v>
      </c>
      <c r="J34" s="7">
        <f>I34*0.25</f>
        <v>0.6875</v>
      </c>
      <c r="K34" s="7">
        <v>0</v>
      </c>
      <c r="L34" s="5">
        <f>(1.11*I34+J34)*32+K34</f>
        <v>119.68</v>
      </c>
      <c r="M34" s="8"/>
    </row>
    <row r="35" spans="1:13" ht="15.75">
      <c r="A35" s="23" t="s">
        <v>26</v>
      </c>
      <c r="B35" s="23"/>
      <c r="C35" s="4"/>
      <c r="D35" s="24"/>
      <c r="E35" s="23"/>
      <c r="F35" s="10"/>
      <c r="G35" s="10"/>
      <c r="H35" s="5"/>
      <c r="I35" s="5">
        <f>SUM(I28:I34)</f>
        <v>14.191666666666666</v>
      </c>
      <c r="J35" s="5"/>
      <c r="K35" s="5">
        <f>SUM(K28:K34)</f>
        <v>7</v>
      </c>
      <c r="L35" s="5"/>
      <c r="M35" s="43">
        <v>600</v>
      </c>
    </row>
    <row r="36" spans="1:13" ht="15.75">
      <c r="A36" s="23" t="s">
        <v>97</v>
      </c>
      <c r="B36" s="23" t="s">
        <v>96</v>
      </c>
      <c r="C36" s="4"/>
      <c r="D36" s="24" t="s">
        <v>95</v>
      </c>
      <c r="E36" s="23">
        <f>4*27</f>
        <v>108</v>
      </c>
      <c r="F36" s="10">
        <f>7.2</f>
        <v>7.2</v>
      </c>
      <c r="G36" s="10">
        <f>1/8</f>
        <v>0.125</v>
      </c>
      <c r="H36" s="5">
        <f>G36*E36</f>
        <v>13.5</v>
      </c>
      <c r="I36" s="5">
        <f>G36*F36</f>
        <v>0.9</v>
      </c>
      <c r="J36" s="5"/>
      <c r="K36" s="5">
        <f>7</f>
        <v>7</v>
      </c>
      <c r="L36" s="5"/>
      <c r="M36" s="17"/>
    </row>
    <row r="37" spans="1:13" ht="15.75">
      <c r="A37" s="8" t="s">
        <v>44</v>
      </c>
      <c r="B37" s="8" t="s">
        <v>37</v>
      </c>
      <c r="C37" s="6" t="s">
        <v>12</v>
      </c>
      <c r="D37" s="27" t="s">
        <v>38</v>
      </c>
      <c r="E37" s="8">
        <v>5</v>
      </c>
      <c r="F37" s="9">
        <v>6.5</v>
      </c>
      <c r="G37" s="9">
        <v>0.2</v>
      </c>
      <c r="H37" s="7">
        <f>G37*E37</f>
        <v>1</v>
      </c>
      <c r="I37" s="7">
        <f>G37*F37</f>
        <v>1.3</v>
      </c>
      <c r="J37" s="7">
        <f>I37*0.25</f>
        <v>0.325</v>
      </c>
      <c r="K37" s="7">
        <v>0</v>
      </c>
      <c r="L37" s="5">
        <f>(1.11*I37+J37)*32+K37</f>
        <v>56.57600000000001</v>
      </c>
      <c r="M37" s="8" t="s">
        <v>43</v>
      </c>
    </row>
    <row r="38" spans="1:13" ht="15.75">
      <c r="A38" s="8" t="s">
        <v>44</v>
      </c>
      <c r="B38" s="8" t="s">
        <v>100</v>
      </c>
      <c r="C38" s="6" t="s">
        <v>92</v>
      </c>
      <c r="D38" s="36" t="s">
        <v>101</v>
      </c>
      <c r="E38" s="8">
        <v>27</v>
      </c>
      <c r="F38" s="9">
        <v>2.85</v>
      </c>
      <c r="G38" s="13">
        <f>1/3</f>
        <v>0.3333333333333333</v>
      </c>
      <c r="H38" s="7">
        <f>G38*E38</f>
        <v>9</v>
      </c>
      <c r="I38" s="7">
        <f>G38*F38</f>
        <v>0.95</v>
      </c>
      <c r="J38" s="7">
        <f>I38*0.25</f>
        <v>0.2375</v>
      </c>
      <c r="K38" s="7">
        <f>7</f>
        <v>7</v>
      </c>
      <c r="L38" s="5">
        <f>(1.11*I38+J38)*32+K38</f>
        <v>48.344</v>
      </c>
      <c r="M38" s="8"/>
    </row>
    <row r="39" spans="1:13" ht="15.75">
      <c r="A39" s="8" t="s">
        <v>44</v>
      </c>
      <c r="B39" s="8" t="s">
        <v>96</v>
      </c>
      <c r="C39" s="6" t="s">
        <v>92</v>
      </c>
      <c r="D39" s="31" t="s">
        <v>95</v>
      </c>
      <c r="E39" s="8">
        <f>4*27</f>
        <v>108</v>
      </c>
      <c r="F39" s="9">
        <f>7.2</f>
        <v>7.2</v>
      </c>
      <c r="G39" s="13">
        <f>1/8</f>
        <v>0.125</v>
      </c>
      <c r="H39" s="7">
        <f>G39*E39</f>
        <v>13.5</v>
      </c>
      <c r="I39" s="7">
        <f>G39*F39</f>
        <v>0.9</v>
      </c>
      <c r="J39" s="7">
        <f>I39*0.25</f>
        <v>0.225</v>
      </c>
      <c r="K39" s="7">
        <f>7</f>
        <v>7</v>
      </c>
      <c r="L39" s="5">
        <f>(1.11*I39+J39)*32+K39</f>
        <v>46.168000000000006</v>
      </c>
      <c r="M39" s="17"/>
    </row>
    <row r="40" spans="1:13" ht="15.75">
      <c r="A40" s="32" t="s">
        <v>44</v>
      </c>
      <c r="B40" s="32" t="s">
        <v>66</v>
      </c>
      <c r="C40" s="29" t="s">
        <v>12</v>
      </c>
      <c r="D40" s="40" t="s">
        <v>67</v>
      </c>
      <c r="E40" s="32">
        <v>4</v>
      </c>
      <c r="F40" s="13">
        <v>11</v>
      </c>
      <c r="G40" s="13">
        <f>1/4</f>
        <v>0.25</v>
      </c>
      <c r="H40" s="7">
        <f>G40*E40</f>
        <v>1</v>
      </c>
      <c r="I40" s="7">
        <f>G40*F40</f>
        <v>2.75</v>
      </c>
      <c r="J40" s="7">
        <f>I40*0.25</f>
        <v>0.6875</v>
      </c>
      <c r="K40" s="7">
        <v>0</v>
      </c>
      <c r="L40" s="5">
        <f>(1.11*I40+J40)*32+K40</f>
        <v>119.68</v>
      </c>
      <c r="M40" s="8"/>
    </row>
    <row r="41" spans="1:13" ht="15.75">
      <c r="A41" s="17" t="s">
        <v>108</v>
      </c>
      <c r="B41" s="8" t="s">
        <v>106</v>
      </c>
      <c r="C41" s="6" t="s">
        <v>92</v>
      </c>
      <c r="D41" s="8" t="s">
        <v>107</v>
      </c>
      <c r="E41" s="8">
        <f>4*27</f>
        <v>108</v>
      </c>
      <c r="F41" s="9">
        <f>10.32</f>
        <v>10.32</v>
      </c>
      <c r="G41" s="13">
        <f>1/8</f>
        <v>0.125</v>
      </c>
      <c r="H41" s="7">
        <f>G41*E41</f>
        <v>13.5</v>
      </c>
      <c r="I41" s="7">
        <f>G41*F41</f>
        <v>1.29</v>
      </c>
      <c r="J41" s="7">
        <f>I41*0.25</f>
        <v>0.3225</v>
      </c>
      <c r="K41" s="7">
        <f>7</f>
        <v>7</v>
      </c>
      <c r="L41" s="5">
        <f>(1.11*I41+J41)*32+K41</f>
        <v>63.140800000000006</v>
      </c>
      <c r="M41" s="8"/>
    </row>
    <row r="42" spans="1:13" ht="15.75">
      <c r="A42" s="25" t="s">
        <v>108</v>
      </c>
      <c r="B42" s="23"/>
      <c r="C42" s="4"/>
      <c r="D42" s="23"/>
      <c r="E42" s="23"/>
      <c r="F42" s="10"/>
      <c r="G42" s="10"/>
      <c r="H42" s="5"/>
      <c r="I42" s="5">
        <f>SUM(I37:I41)</f>
        <v>7.19</v>
      </c>
      <c r="J42" s="5"/>
      <c r="K42" s="5">
        <f>SUM(K38:K41)</f>
        <v>21</v>
      </c>
      <c r="L42" s="5"/>
      <c r="M42" s="43">
        <v>337</v>
      </c>
    </row>
    <row r="43" spans="1:13" ht="15.75">
      <c r="A43" s="32" t="s">
        <v>32</v>
      </c>
      <c r="B43" s="32" t="s">
        <v>84</v>
      </c>
      <c r="C43" s="29" t="s">
        <v>6</v>
      </c>
      <c r="D43" s="40" t="s">
        <v>85</v>
      </c>
      <c r="E43" s="32">
        <v>27</v>
      </c>
      <c r="F43" s="13">
        <v>4.5</v>
      </c>
      <c r="G43" s="13">
        <f>1/3</f>
        <v>0.3333333333333333</v>
      </c>
      <c r="H43" s="7">
        <f>G43*E43</f>
        <v>9</v>
      </c>
      <c r="I43" s="7">
        <f>G43*F43</f>
        <v>1.5</v>
      </c>
      <c r="J43" s="7">
        <f>I43*0.25</f>
        <v>0.375</v>
      </c>
      <c r="K43" s="7">
        <f>2.5</f>
        <v>2.5</v>
      </c>
      <c r="L43" s="5">
        <f>(1.11*I43+J43)*32+K43</f>
        <v>67.78</v>
      </c>
      <c r="M43" s="8"/>
    </row>
    <row r="44" spans="1:13" ht="15.75">
      <c r="A44" s="17" t="s">
        <v>32</v>
      </c>
      <c r="B44" s="8" t="s">
        <v>37</v>
      </c>
      <c r="C44" s="6" t="s">
        <v>12</v>
      </c>
      <c r="D44" s="36" t="s">
        <v>38</v>
      </c>
      <c r="E44" s="8">
        <v>5</v>
      </c>
      <c r="F44" s="9">
        <v>6.5</v>
      </c>
      <c r="G44" s="9">
        <v>0.2</v>
      </c>
      <c r="H44" s="7">
        <f>G44*E44</f>
        <v>1</v>
      </c>
      <c r="I44" s="7">
        <f>G44*F44</f>
        <v>1.3</v>
      </c>
      <c r="J44" s="7">
        <f>I44*0.25</f>
        <v>0.325</v>
      </c>
      <c r="K44" s="7">
        <v>0</v>
      </c>
      <c r="L44" s="5">
        <f>(1.11*I44+J44)*32+K44</f>
        <v>56.57600000000001</v>
      </c>
      <c r="M44" s="17" t="s">
        <v>39</v>
      </c>
    </row>
    <row r="45" spans="1:13" ht="15.75">
      <c r="A45" s="32" t="s">
        <v>32</v>
      </c>
      <c r="B45" s="32" t="s">
        <v>119</v>
      </c>
      <c r="C45" s="29" t="s">
        <v>5</v>
      </c>
      <c r="D45" s="39" t="s">
        <v>120</v>
      </c>
      <c r="E45" s="32">
        <v>27</v>
      </c>
      <c r="F45" s="13">
        <v>5</v>
      </c>
      <c r="G45" s="13">
        <f>1/3</f>
        <v>0.3333333333333333</v>
      </c>
      <c r="H45" s="7">
        <f>G45*E45</f>
        <v>9</v>
      </c>
      <c r="I45" s="7">
        <f>G45*F45</f>
        <v>1.6666666666666665</v>
      </c>
      <c r="J45" s="7">
        <f>I45*0.25</f>
        <v>0.41666666666666663</v>
      </c>
      <c r="K45" s="7">
        <f>2.5</f>
        <v>2.5</v>
      </c>
      <c r="L45" s="5">
        <f>(1.11*I45+J45)*32+K45</f>
        <v>75.03333333333333</v>
      </c>
      <c r="M45" s="8"/>
    </row>
    <row r="46" spans="1:13" ht="15.75">
      <c r="A46" s="32" t="s">
        <v>32</v>
      </c>
      <c r="B46" s="32" t="s">
        <v>90</v>
      </c>
      <c r="C46" s="29" t="s">
        <v>12</v>
      </c>
      <c r="D46" s="32" t="s">
        <v>91</v>
      </c>
      <c r="E46" s="32">
        <v>10</v>
      </c>
      <c r="F46" s="13">
        <v>4</v>
      </c>
      <c r="G46" s="13">
        <f>0.2</f>
        <v>0.2</v>
      </c>
      <c r="H46" s="7">
        <f>G46*E46</f>
        <v>2</v>
      </c>
      <c r="I46" s="7">
        <f>G46*F46</f>
        <v>0.8</v>
      </c>
      <c r="J46" s="7">
        <f>I46*0.25</f>
        <v>0.2</v>
      </c>
      <c r="K46" s="7">
        <f>0</f>
        <v>0</v>
      </c>
      <c r="L46" s="5">
        <f>(1.11*I46+J46)*32+K46</f>
        <v>34.816</v>
      </c>
      <c r="M46" s="6" t="s">
        <v>126</v>
      </c>
    </row>
    <row r="47" spans="1:13" ht="15.75">
      <c r="A47" s="32" t="s">
        <v>32</v>
      </c>
      <c r="B47" s="32" t="s">
        <v>90</v>
      </c>
      <c r="C47" s="29" t="s">
        <v>12</v>
      </c>
      <c r="D47" s="32" t="s">
        <v>91</v>
      </c>
      <c r="E47" s="32">
        <v>10</v>
      </c>
      <c r="F47" s="13">
        <v>4</v>
      </c>
      <c r="G47" s="13">
        <f>0.2</f>
        <v>0.2</v>
      </c>
      <c r="H47" s="7">
        <f>G47*E47</f>
        <v>2</v>
      </c>
      <c r="I47" s="7">
        <f>G47*F47</f>
        <v>0.8</v>
      </c>
      <c r="J47" s="7">
        <f>I47*0.25</f>
        <v>0.2</v>
      </c>
      <c r="K47" s="7">
        <f>0</f>
        <v>0</v>
      </c>
      <c r="L47" s="5">
        <f>(1.11*I47+J47)*32+K47</f>
        <v>34.816</v>
      </c>
      <c r="M47" s="6" t="s">
        <v>126</v>
      </c>
    </row>
    <row r="48" spans="1:13" ht="15.75">
      <c r="A48" s="32" t="s">
        <v>32</v>
      </c>
      <c r="B48" s="32" t="s">
        <v>122</v>
      </c>
      <c r="C48" s="29" t="s">
        <v>5</v>
      </c>
      <c r="D48" s="33"/>
      <c r="E48" s="32">
        <f>27</f>
        <v>27</v>
      </c>
      <c r="F48" s="13">
        <f>3</f>
        <v>3</v>
      </c>
      <c r="G48" s="13">
        <f>1/3</f>
        <v>0.3333333333333333</v>
      </c>
      <c r="H48" s="7">
        <f>G48*E48</f>
        <v>9</v>
      </c>
      <c r="I48" s="7">
        <f>G48*F48</f>
        <v>1</v>
      </c>
      <c r="J48" s="7">
        <f>I48*0.25</f>
        <v>0.25</v>
      </c>
      <c r="K48" s="7">
        <f>2.5</f>
        <v>2.5</v>
      </c>
      <c r="L48" s="5">
        <f>(1.11*I48+J48)*32+K48</f>
        <v>46.02</v>
      </c>
      <c r="M48" s="8"/>
    </row>
    <row r="49" spans="1:13" ht="15.75">
      <c r="A49" s="32" t="s">
        <v>32</v>
      </c>
      <c r="B49" s="32" t="s">
        <v>123</v>
      </c>
      <c r="C49" s="29" t="s">
        <v>5</v>
      </c>
      <c r="D49" s="33"/>
      <c r="E49" s="32">
        <f>27</f>
        <v>27</v>
      </c>
      <c r="F49" s="13">
        <f>3</f>
        <v>3</v>
      </c>
      <c r="G49" s="13">
        <f>1/3</f>
        <v>0.3333333333333333</v>
      </c>
      <c r="H49" s="7">
        <f>G49*E49</f>
        <v>9</v>
      </c>
      <c r="I49" s="7">
        <f>G49*F49</f>
        <v>1</v>
      </c>
      <c r="J49" s="7">
        <f>I49*0.25</f>
        <v>0.25</v>
      </c>
      <c r="K49" s="7">
        <f>2.5</f>
        <v>2.5</v>
      </c>
      <c r="L49" s="5">
        <f>(1.11*I49+J49)*32+K49</f>
        <v>46.02</v>
      </c>
      <c r="M49" s="8"/>
    </row>
    <row r="50" spans="1:13" ht="16.5" customHeight="1">
      <c r="A50" s="6" t="s">
        <v>32</v>
      </c>
      <c r="B50" s="6" t="s">
        <v>34</v>
      </c>
      <c r="C50" s="6" t="s">
        <v>12</v>
      </c>
      <c r="D50" s="27" t="s">
        <v>31</v>
      </c>
      <c r="E50" s="29">
        <v>3</v>
      </c>
      <c r="F50" s="30">
        <v>6.5</v>
      </c>
      <c r="G50" s="7">
        <f>1/3</f>
        <v>0.3333333333333333</v>
      </c>
      <c r="H50" s="7">
        <f>G50*E50</f>
        <v>1</v>
      </c>
      <c r="I50" s="7">
        <f>G50*F50</f>
        <v>2.1666666666666665</v>
      </c>
      <c r="J50" s="7">
        <f>I50*0.25</f>
        <v>0.5416666666666666</v>
      </c>
      <c r="K50" s="7">
        <v>0</v>
      </c>
      <c r="L50" s="5">
        <f>(1.11*I50+J50)*32+K50</f>
        <v>94.29333333333334</v>
      </c>
      <c r="M50" s="6"/>
    </row>
    <row r="51" spans="1:13" ht="31.5">
      <c r="A51" s="6" t="s">
        <v>32</v>
      </c>
      <c r="B51" s="6" t="s">
        <v>36</v>
      </c>
      <c r="C51" s="6" t="s">
        <v>12</v>
      </c>
      <c r="D51" s="28" t="s">
        <v>35</v>
      </c>
      <c r="E51" s="29">
        <v>3</v>
      </c>
      <c r="F51" s="30">
        <v>6.5</v>
      </c>
      <c r="G51" s="7">
        <f>1/3</f>
        <v>0.3333333333333333</v>
      </c>
      <c r="H51" s="7">
        <f>G51*E51</f>
        <v>1</v>
      </c>
      <c r="I51" s="7">
        <f>G51*F51</f>
        <v>2.1666666666666665</v>
      </c>
      <c r="J51" s="7">
        <f>I51*0.25</f>
        <v>0.5416666666666666</v>
      </c>
      <c r="K51" s="7">
        <v>0</v>
      </c>
      <c r="L51" s="5">
        <f>(1.11*I51+J51)*32+K51</f>
        <v>94.29333333333334</v>
      </c>
      <c r="M51" s="6"/>
    </row>
    <row r="52" spans="1:13" ht="15.75">
      <c r="A52" s="8" t="s">
        <v>32</v>
      </c>
      <c r="B52" s="8" t="s">
        <v>96</v>
      </c>
      <c r="C52" s="6" t="s">
        <v>92</v>
      </c>
      <c r="D52" s="31" t="s">
        <v>95</v>
      </c>
      <c r="E52" s="8">
        <f>4*27</f>
        <v>108</v>
      </c>
      <c r="F52" s="9">
        <f>7.2</f>
        <v>7.2</v>
      </c>
      <c r="G52" s="13">
        <f>1/8</f>
        <v>0.125</v>
      </c>
      <c r="H52" s="7">
        <f>G52*E52</f>
        <v>13.5</v>
      </c>
      <c r="I52" s="7">
        <f>G52*F52</f>
        <v>0.9</v>
      </c>
      <c r="J52" s="7">
        <f>I52*0.25</f>
        <v>0.225</v>
      </c>
      <c r="K52" s="7">
        <f>7</f>
        <v>7</v>
      </c>
      <c r="L52" s="5">
        <f>(1.11*I52+J52)*32+K52</f>
        <v>46.168000000000006</v>
      </c>
      <c r="M52" s="17"/>
    </row>
    <row r="53" spans="1:13" ht="15.75">
      <c r="A53" s="23" t="s">
        <v>32</v>
      </c>
      <c r="B53" s="23"/>
      <c r="C53" s="4"/>
      <c r="D53" s="24"/>
      <c r="E53" s="23"/>
      <c r="F53" s="10"/>
      <c r="G53" s="10"/>
      <c r="H53" s="5"/>
      <c r="I53" s="5">
        <f>SUM(I43:I52)</f>
        <v>13.299999999999999</v>
      </c>
      <c r="J53" s="5"/>
      <c r="K53" s="5">
        <f>SUM(K43:K52)</f>
        <v>17</v>
      </c>
      <c r="L53" s="5"/>
      <c r="M53" s="43">
        <v>650</v>
      </c>
    </row>
    <row r="54" spans="1:13" ht="15.75">
      <c r="A54" s="8" t="s">
        <v>79</v>
      </c>
      <c r="B54" s="8" t="s">
        <v>80</v>
      </c>
      <c r="C54" s="6" t="s">
        <v>6</v>
      </c>
      <c r="D54" s="37" t="s">
        <v>81</v>
      </c>
      <c r="E54" s="8">
        <v>27</v>
      </c>
      <c r="F54" s="9">
        <v>4.5</v>
      </c>
      <c r="G54" s="13">
        <f>1/3</f>
        <v>0.3333333333333333</v>
      </c>
      <c r="H54" s="7">
        <f>G54*E54</f>
        <v>9</v>
      </c>
      <c r="I54" s="7">
        <f>G54*F54</f>
        <v>1.5</v>
      </c>
      <c r="J54" s="7">
        <f>I54*0.25</f>
        <v>0.375</v>
      </c>
      <c r="K54" s="7">
        <f>2.5</f>
        <v>2.5</v>
      </c>
      <c r="L54" s="5">
        <f>(1.11*I54+J54)*32+K54</f>
        <v>67.78</v>
      </c>
      <c r="M54" s="8"/>
    </row>
    <row r="55" spans="1:13" ht="15.75">
      <c r="A55" s="8" t="s">
        <v>79</v>
      </c>
      <c r="B55" s="8" t="s">
        <v>77</v>
      </c>
      <c r="C55" s="6" t="s">
        <v>6</v>
      </c>
      <c r="D55" s="37" t="s">
        <v>78</v>
      </c>
      <c r="E55" s="8">
        <v>27</v>
      </c>
      <c r="F55" s="9">
        <v>4.5</v>
      </c>
      <c r="G55" s="13">
        <f>1/3</f>
        <v>0.3333333333333333</v>
      </c>
      <c r="H55" s="7">
        <f>G55*E55</f>
        <v>9</v>
      </c>
      <c r="I55" s="7">
        <f>G55*F55</f>
        <v>1.5</v>
      </c>
      <c r="J55" s="7">
        <f>I55*0.25</f>
        <v>0.375</v>
      </c>
      <c r="K55" s="7">
        <f>2.5</f>
        <v>2.5</v>
      </c>
      <c r="L55" s="5">
        <f>(1.11*I55+J55)*32+K55</f>
        <v>67.78</v>
      </c>
      <c r="M55" s="8"/>
    </row>
    <row r="56" spans="1:13" ht="15.75">
      <c r="A56" s="8" t="s">
        <v>79</v>
      </c>
      <c r="B56" s="8" t="s">
        <v>88</v>
      </c>
      <c r="C56" s="6" t="s">
        <v>6</v>
      </c>
      <c r="D56" s="8" t="s">
        <v>89</v>
      </c>
      <c r="E56" s="8">
        <v>27</v>
      </c>
      <c r="F56" s="9">
        <v>4.5</v>
      </c>
      <c r="G56" s="13">
        <f>1/3</f>
        <v>0.3333333333333333</v>
      </c>
      <c r="H56" s="7">
        <f>G56*E56</f>
        <v>9</v>
      </c>
      <c r="I56" s="7">
        <f>G56*F56</f>
        <v>1.5</v>
      </c>
      <c r="J56" s="7">
        <f>I56*0.25</f>
        <v>0.375</v>
      </c>
      <c r="K56" s="7">
        <f>2.5</f>
        <v>2.5</v>
      </c>
      <c r="L56" s="5">
        <f>(1.11*I56+J56)*32+K56</f>
        <v>67.78</v>
      </c>
      <c r="M56" s="8"/>
    </row>
    <row r="57" spans="1:13" ht="15.75">
      <c r="A57" s="8" t="s">
        <v>79</v>
      </c>
      <c r="B57" s="8" t="s">
        <v>113</v>
      </c>
      <c r="C57" s="6" t="s">
        <v>92</v>
      </c>
      <c r="D57" s="37" t="s">
        <v>114</v>
      </c>
      <c r="E57" s="8">
        <v>27</v>
      </c>
      <c r="F57" s="9">
        <v>3.3</v>
      </c>
      <c r="G57" s="13">
        <f>1/3</f>
        <v>0.3333333333333333</v>
      </c>
      <c r="H57" s="7">
        <f>G57*E57</f>
        <v>9</v>
      </c>
      <c r="I57" s="7">
        <f>G57*F57</f>
        <v>1.0999999999999999</v>
      </c>
      <c r="J57" s="7">
        <f>I57*0.25</f>
        <v>0.27499999999999997</v>
      </c>
      <c r="K57" s="7">
        <f>7</f>
        <v>7</v>
      </c>
      <c r="L57" s="5">
        <f>(1.11*I57+J57)*32+K57</f>
        <v>54.87199999999999</v>
      </c>
      <c r="M57" s="8"/>
    </row>
    <row r="58" spans="1:13" ht="15.75">
      <c r="A58" s="8" t="s">
        <v>79</v>
      </c>
      <c r="B58" s="8" t="s">
        <v>100</v>
      </c>
      <c r="C58" s="6" t="s">
        <v>92</v>
      </c>
      <c r="D58" s="36" t="s">
        <v>101</v>
      </c>
      <c r="E58" s="8">
        <v>27</v>
      </c>
      <c r="F58" s="9">
        <v>2.85</v>
      </c>
      <c r="G58" s="13">
        <f>1/3</f>
        <v>0.3333333333333333</v>
      </c>
      <c r="H58" s="7">
        <f>G58*E58</f>
        <v>9</v>
      </c>
      <c r="I58" s="7">
        <f>G58*F58</f>
        <v>0.95</v>
      </c>
      <c r="J58" s="7">
        <f>I58*0.25</f>
        <v>0.2375</v>
      </c>
      <c r="K58" s="7">
        <f>7</f>
        <v>7</v>
      </c>
      <c r="L58" s="5">
        <f>(1.11*I58+J58)*32+K58</f>
        <v>48.344</v>
      </c>
      <c r="M58" s="8"/>
    </row>
    <row r="59" spans="1:13" ht="15.75">
      <c r="A59" s="17" t="s">
        <v>79</v>
      </c>
      <c r="B59" s="8" t="s">
        <v>106</v>
      </c>
      <c r="C59" s="6" t="s">
        <v>92</v>
      </c>
      <c r="D59" s="8" t="s">
        <v>107</v>
      </c>
      <c r="E59" s="8">
        <f>4*27</f>
        <v>108</v>
      </c>
      <c r="F59" s="9">
        <f>10.32</f>
        <v>10.32</v>
      </c>
      <c r="G59" s="13">
        <f>1/8</f>
        <v>0.125</v>
      </c>
      <c r="H59" s="7">
        <f>G59*E59</f>
        <v>13.5</v>
      </c>
      <c r="I59" s="7">
        <f>G59*F59</f>
        <v>1.29</v>
      </c>
      <c r="J59" s="7">
        <f>I59*0.25</f>
        <v>0.3225</v>
      </c>
      <c r="K59" s="7">
        <f>7</f>
        <v>7</v>
      </c>
      <c r="L59" s="5">
        <f>(1.11*I59+J59)*32+K59</f>
        <v>63.140800000000006</v>
      </c>
      <c r="M59" s="8"/>
    </row>
    <row r="60" spans="1:13" ht="15.75">
      <c r="A60" s="25" t="s">
        <v>79</v>
      </c>
      <c r="B60" s="23"/>
      <c r="C60" s="4"/>
      <c r="D60" s="23"/>
      <c r="E60" s="23"/>
      <c r="F60" s="10"/>
      <c r="G60" s="10"/>
      <c r="H60" s="5"/>
      <c r="I60" s="5">
        <f>SUM(I54:I59)</f>
        <v>7.84</v>
      </c>
      <c r="J60" s="5"/>
      <c r="K60" s="5">
        <f>SUM(K54:K59)</f>
        <v>28.5</v>
      </c>
      <c r="L60" s="5"/>
      <c r="M60" s="43">
        <v>370</v>
      </c>
    </row>
    <row r="61" spans="1:13" ht="15.75">
      <c r="A61" s="8" t="s">
        <v>74</v>
      </c>
      <c r="B61" s="8" t="s">
        <v>86</v>
      </c>
      <c r="C61" s="6" t="s">
        <v>6</v>
      </c>
      <c r="D61" s="37" t="s">
        <v>87</v>
      </c>
      <c r="E61" s="8">
        <v>27</v>
      </c>
      <c r="F61" s="9">
        <v>4</v>
      </c>
      <c r="G61" s="13">
        <f>1/4</f>
        <v>0.25</v>
      </c>
      <c r="H61" s="7">
        <f>G61*E61</f>
        <v>6.75</v>
      </c>
      <c r="I61" s="7">
        <f>G61*F61</f>
        <v>1</v>
      </c>
      <c r="J61" s="7">
        <f>I61*0.25</f>
        <v>0.25</v>
      </c>
      <c r="K61" s="7">
        <f>2.5</f>
        <v>2.5</v>
      </c>
      <c r="L61" s="5">
        <f>(1.11*I61+J61)*32+K61</f>
        <v>46.02</v>
      </c>
      <c r="M61" s="8"/>
    </row>
    <row r="62" spans="1:13" ht="15.75">
      <c r="A62" s="8" t="s">
        <v>74</v>
      </c>
      <c r="B62" s="8" t="s">
        <v>82</v>
      </c>
      <c r="C62" s="6" t="s">
        <v>6</v>
      </c>
      <c r="D62" s="8" t="s">
        <v>83</v>
      </c>
      <c r="E62" s="8">
        <v>27</v>
      </c>
      <c r="F62" s="9">
        <v>5</v>
      </c>
      <c r="G62" s="13">
        <f>1/3</f>
        <v>0.3333333333333333</v>
      </c>
      <c r="H62" s="7">
        <f>G62*E62</f>
        <v>9</v>
      </c>
      <c r="I62" s="7">
        <f>G62*F62</f>
        <v>1.6666666666666665</v>
      </c>
      <c r="J62" s="7">
        <f>I62*0.25</f>
        <v>0.41666666666666663</v>
      </c>
      <c r="K62" s="7">
        <f>2.5</f>
        <v>2.5</v>
      </c>
      <c r="L62" s="5">
        <f>(1.11*I62+J62)*32+K62</f>
        <v>75.03333333333333</v>
      </c>
      <c r="M62" s="8"/>
    </row>
    <row r="63" spans="1:13" ht="15.75">
      <c r="A63" s="32" t="s">
        <v>74</v>
      </c>
      <c r="B63" s="32" t="s">
        <v>84</v>
      </c>
      <c r="C63" s="29" t="s">
        <v>6</v>
      </c>
      <c r="D63" s="40" t="s">
        <v>85</v>
      </c>
      <c r="E63" s="32">
        <v>27</v>
      </c>
      <c r="F63" s="13">
        <v>4.5</v>
      </c>
      <c r="G63" s="13">
        <f>1/3</f>
        <v>0.3333333333333333</v>
      </c>
      <c r="H63" s="7">
        <f>G63*E63</f>
        <v>9</v>
      </c>
      <c r="I63" s="7">
        <f>G63*F63</f>
        <v>1.5</v>
      </c>
      <c r="J63" s="7">
        <f>I63*0.25</f>
        <v>0.375</v>
      </c>
      <c r="K63" s="7">
        <f>2.5</f>
        <v>2.5</v>
      </c>
      <c r="L63" s="5">
        <f>(1.11*I63+J63)*32+K63</f>
        <v>67.78</v>
      </c>
      <c r="M63" s="8"/>
    </row>
    <row r="64" spans="1:13" ht="15.75">
      <c r="A64" s="8" t="s">
        <v>74</v>
      </c>
      <c r="B64" s="8" t="s">
        <v>98</v>
      </c>
      <c r="C64" s="6" t="s">
        <v>92</v>
      </c>
      <c r="D64" s="8" t="s">
        <v>99</v>
      </c>
      <c r="E64" s="8">
        <v>27</v>
      </c>
      <c r="F64" s="9">
        <v>2.7</v>
      </c>
      <c r="G64" s="13">
        <f>1/3</f>
        <v>0.3333333333333333</v>
      </c>
      <c r="H64" s="7">
        <f>G64*E64</f>
        <v>9</v>
      </c>
      <c r="I64" s="7">
        <f>G64*F64</f>
        <v>0.9</v>
      </c>
      <c r="J64" s="7">
        <f>I64*0.25</f>
        <v>0.225</v>
      </c>
      <c r="K64" s="7">
        <f>7</f>
        <v>7</v>
      </c>
      <c r="L64" s="5">
        <f>(1.11*I64+J64)*32+K64</f>
        <v>46.168000000000006</v>
      </c>
      <c r="M64" s="8"/>
    </row>
    <row r="65" spans="1:13" ht="15.75">
      <c r="A65" s="8" t="s">
        <v>74</v>
      </c>
      <c r="B65" s="8" t="s">
        <v>70</v>
      </c>
      <c r="C65" s="6" t="s">
        <v>6</v>
      </c>
      <c r="D65" s="8" t="s">
        <v>71</v>
      </c>
      <c r="E65" s="8">
        <v>27</v>
      </c>
      <c r="F65" s="9">
        <v>5.15</v>
      </c>
      <c r="G65" s="9">
        <f>1/3</f>
        <v>0.3333333333333333</v>
      </c>
      <c r="H65" s="7">
        <f>G65*E65</f>
        <v>9</v>
      </c>
      <c r="I65" s="7">
        <f>G65*F65</f>
        <v>1.7166666666666668</v>
      </c>
      <c r="J65" s="7">
        <f>I65*0.25</f>
        <v>0.4291666666666667</v>
      </c>
      <c r="K65" s="7">
        <f>2.5</f>
        <v>2.5</v>
      </c>
      <c r="L65" s="5">
        <f>(1.11*I65+J65)*32+K65</f>
        <v>77.20933333333335</v>
      </c>
      <c r="M65" s="8"/>
    </row>
    <row r="66" spans="1:13" ht="15.75">
      <c r="A66" s="17" t="s">
        <v>74</v>
      </c>
      <c r="B66" s="8" t="s">
        <v>106</v>
      </c>
      <c r="C66" s="6" t="s">
        <v>92</v>
      </c>
      <c r="D66" s="8" t="s">
        <v>107</v>
      </c>
      <c r="E66" s="8">
        <f>4*27</f>
        <v>108</v>
      </c>
      <c r="F66" s="9">
        <f>10.32</f>
        <v>10.32</v>
      </c>
      <c r="G66" s="13">
        <f>1/8</f>
        <v>0.125</v>
      </c>
      <c r="H66" s="7">
        <f>G66*E66</f>
        <v>13.5</v>
      </c>
      <c r="I66" s="7">
        <f>G66*F66</f>
        <v>1.29</v>
      </c>
      <c r="J66" s="7">
        <f>I66*0.25</f>
        <v>0.3225</v>
      </c>
      <c r="K66" s="7">
        <f>7</f>
        <v>7</v>
      </c>
      <c r="L66" s="5">
        <f>(1.11*I66+J66)*32+K66</f>
        <v>63.140800000000006</v>
      </c>
      <c r="M66" s="8"/>
    </row>
    <row r="67" spans="1:13" ht="15.75">
      <c r="A67" s="8" t="s">
        <v>74</v>
      </c>
      <c r="B67" s="8" t="s">
        <v>96</v>
      </c>
      <c r="C67" s="6" t="s">
        <v>92</v>
      </c>
      <c r="D67" s="31" t="s">
        <v>95</v>
      </c>
      <c r="E67" s="8">
        <f>4*27</f>
        <v>108</v>
      </c>
      <c r="F67" s="9">
        <f>7.2</f>
        <v>7.2</v>
      </c>
      <c r="G67" s="13">
        <f>1/8</f>
        <v>0.125</v>
      </c>
      <c r="H67" s="7">
        <f>G67*E67</f>
        <v>13.5</v>
      </c>
      <c r="I67" s="7">
        <f>G67*F67</f>
        <v>0.9</v>
      </c>
      <c r="J67" s="7">
        <f>I67*0.25</f>
        <v>0.225</v>
      </c>
      <c r="K67" s="7">
        <f>7</f>
        <v>7</v>
      </c>
      <c r="L67" s="5">
        <f>(1.11*I67+J67)*32+K67</f>
        <v>46.168000000000006</v>
      </c>
      <c r="M67" s="17"/>
    </row>
    <row r="68" spans="1:13" ht="15.75">
      <c r="A68" s="23" t="s">
        <v>74</v>
      </c>
      <c r="B68" s="23"/>
      <c r="C68" s="4"/>
      <c r="D68" s="24"/>
      <c r="E68" s="23"/>
      <c r="F68" s="10"/>
      <c r="G68" s="10"/>
      <c r="H68" s="5"/>
      <c r="I68" s="5">
        <f>SUM(I61:I67)</f>
        <v>8.973333333333334</v>
      </c>
      <c r="J68" s="5"/>
      <c r="K68" s="5">
        <f>SUM(K61:K67)</f>
        <v>31</v>
      </c>
      <c r="L68" s="5"/>
      <c r="M68" s="43">
        <v>412</v>
      </c>
    </row>
    <row r="69" spans="1:13" ht="15.75">
      <c r="A69" s="8" t="s">
        <v>28</v>
      </c>
      <c r="B69" s="8" t="s">
        <v>102</v>
      </c>
      <c r="C69" s="6" t="s">
        <v>92</v>
      </c>
      <c r="D69" s="36" t="s">
        <v>103</v>
      </c>
      <c r="E69" s="8">
        <v>27</v>
      </c>
      <c r="F69" s="9">
        <v>2.97</v>
      </c>
      <c r="G69" s="13">
        <f>1/3</f>
        <v>0.3333333333333333</v>
      </c>
      <c r="H69" s="7">
        <f>G69*E69</f>
        <v>9</v>
      </c>
      <c r="I69" s="7">
        <f>G69*F69</f>
        <v>0.99</v>
      </c>
      <c r="J69" s="7">
        <f>I69*0.25</f>
        <v>0.2475</v>
      </c>
      <c r="K69" s="7">
        <f>7</f>
        <v>7</v>
      </c>
      <c r="L69" s="5">
        <f>(1.11*I69+J69)*32+K69</f>
        <v>50.0848</v>
      </c>
      <c r="M69" s="8"/>
    </row>
    <row r="70" spans="1:13" ht="15.75">
      <c r="A70" s="48" t="s">
        <v>28</v>
      </c>
      <c r="B70" s="48" t="s">
        <v>45</v>
      </c>
      <c r="C70" s="47" t="s">
        <v>12</v>
      </c>
      <c r="D70" s="51" t="s">
        <v>46</v>
      </c>
      <c r="E70" s="48">
        <v>4</v>
      </c>
      <c r="F70" s="52">
        <v>7.5</v>
      </c>
      <c r="G70" s="52">
        <v>0.25</v>
      </c>
      <c r="H70" s="50">
        <f>G70*E70</f>
        <v>1</v>
      </c>
      <c r="I70" s="50">
        <f>G70*F70</f>
        <v>1.875</v>
      </c>
      <c r="J70" s="50">
        <f>I70*0.25</f>
        <v>0.46875</v>
      </c>
      <c r="K70" s="50">
        <v>0</v>
      </c>
      <c r="L70" s="5">
        <f>(1.11*I70+J70)*32+K70</f>
        <v>81.60000000000001</v>
      </c>
      <c r="M70" s="6" t="s">
        <v>126</v>
      </c>
    </row>
    <row r="71" spans="1:13" ht="15.75">
      <c r="A71" s="8" t="s">
        <v>28</v>
      </c>
      <c r="B71" s="8" t="s">
        <v>80</v>
      </c>
      <c r="C71" s="6" t="s">
        <v>6</v>
      </c>
      <c r="D71" s="8" t="s">
        <v>81</v>
      </c>
      <c r="E71" s="8">
        <v>27</v>
      </c>
      <c r="F71" s="9">
        <v>4.5</v>
      </c>
      <c r="G71" s="13">
        <f>1/3</f>
        <v>0.3333333333333333</v>
      </c>
      <c r="H71" s="7">
        <f>G71*E71</f>
        <v>9</v>
      </c>
      <c r="I71" s="7">
        <f>G71*F71</f>
        <v>1.5</v>
      </c>
      <c r="J71" s="7">
        <f>I71*0.25</f>
        <v>0.375</v>
      </c>
      <c r="K71" s="7">
        <f>2.5</f>
        <v>2.5</v>
      </c>
      <c r="L71" s="5">
        <f>(1.11*I71+J71)*32+K71</f>
        <v>67.78</v>
      </c>
      <c r="M71" s="8"/>
    </row>
    <row r="72" spans="1:13" ht="15.75">
      <c r="A72" s="32" t="s">
        <v>28</v>
      </c>
      <c r="B72" s="32" t="s">
        <v>11</v>
      </c>
      <c r="C72" s="29" t="s">
        <v>5</v>
      </c>
      <c r="D72" s="33"/>
      <c r="E72" s="32">
        <f>27</f>
        <v>27</v>
      </c>
      <c r="F72" s="13">
        <f>3</f>
        <v>3</v>
      </c>
      <c r="G72" s="13">
        <f>1/3</f>
        <v>0.3333333333333333</v>
      </c>
      <c r="H72" s="7">
        <f>G72*E72</f>
        <v>9</v>
      </c>
      <c r="I72" s="7">
        <f>G72*F72</f>
        <v>1</v>
      </c>
      <c r="J72" s="7">
        <f>I72*0.25</f>
        <v>0.25</v>
      </c>
      <c r="K72" s="7">
        <f>2.5</f>
        <v>2.5</v>
      </c>
      <c r="L72" s="5">
        <f>(1.11*I72+J72)*32+K72</f>
        <v>46.02</v>
      </c>
      <c r="M72" s="8"/>
    </row>
    <row r="73" spans="1:13" ht="15.75">
      <c r="A73" s="17" t="s">
        <v>28</v>
      </c>
      <c r="B73" s="8" t="s">
        <v>37</v>
      </c>
      <c r="C73" s="6" t="s">
        <v>12</v>
      </c>
      <c r="D73" s="36" t="s">
        <v>38</v>
      </c>
      <c r="E73" s="8">
        <v>5</v>
      </c>
      <c r="F73" s="9">
        <v>6.5</v>
      </c>
      <c r="G73" s="9">
        <v>0.2</v>
      </c>
      <c r="H73" s="7">
        <f>G73*E73</f>
        <v>1</v>
      </c>
      <c r="I73" s="7">
        <f>G73*F73</f>
        <v>1.3</v>
      </c>
      <c r="J73" s="7">
        <f>I73*0.25</f>
        <v>0.325</v>
      </c>
      <c r="K73" s="7">
        <v>0</v>
      </c>
      <c r="L73" s="5">
        <f>(1.11*I73+J73)*32+K73</f>
        <v>56.57600000000001</v>
      </c>
      <c r="M73" s="17" t="s">
        <v>42</v>
      </c>
    </row>
    <row r="74" spans="1:13" ht="15.75">
      <c r="A74" s="47" t="s">
        <v>28</v>
      </c>
      <c r="B74" s="48" t="s">
        <v>27</v>
      </c>
      <c r="C74" s="47" t="s">
        <v>12</v>
      </c>
      <c r="D74" s="49" t="s">
        <v>30</v>
      </c>
      <c r="E74" s="47">
        <v>4</v>
      </c>
      <c r="F74" s="50">
        <v>7.5</v>
      </c>
      <c r="G74" s="50">
        <f>0.25</f>
        <v>0.25</v>
      </c>
      <c r="H74" s="50">
        <f>G74*E74</f>
        <v>1</v>
      </c>
      <c r="I74" s="50">
        <f>G74*F74</f>
        <v>1.875</v>
      </c>
      <c r="J74" s="50">
        <f>I74*0.25</f>
        <v>0.46875</v>
      </c>
      <c r="K74" s="50">
        <v>0</v>
      </c>
      <c r="L74" s="5">
        <f>(1.11*I74+J74)*32+K74</f>
        <v>81.60000000000001</v>
      </c>
      <c r="M74" s="6" t="s">
        <v>126</v>
      </c>
    </row>
    <row r="75" spans="1:13" ht="15.75">
      <c r="A75" s="32" t="s">
        <v>28</v>
      </c>
      <c r="B75" s="32" t="s">
        <v>119</v>
      </c>
      <c r="C75" s="29" t="s">
        <v>5</v>
      </c>
      <c r="D75" s="39" t="s">
        <v>120</v>
      </c>
      <c r="E75" s="32">
        <v>27</v>
      </c>
      <c r="F75" s="13">
        <v>5</v>
      </c>
      <c r="G75" s="13">
        <f>1/3</f>
        <v>0.3333333333333333</v>
      </c>
      <c r="H75" s="7">
        <f>G75*E75</f>
        <v>9</v>
      </c>
      <c r="I75" s="7">
        <f>G75*F75</f>
        <v>1.6666666666666665</v>
      </c>
      <c r="J75" s="7">
        <f>I75*0.25</f>
        <v>0.41666666666666663</v>
      </c>
      <c r="K75" s="7">
        <f>2.5</f>
        <v>2.5</v>
      </c>
      <c r="L75" s="5">
        <f>(1.11*I75+J75)*32+K75</f>
        <v>75.03333333333333</v>
      </c>
      <c r="M75" s="8"/>
    </row>
    <row r="76" spans="1:13" ht="15.75">
      <c r="A76" s="32" t="s">
        <v>28</v>
      </c>
      <c r="B76" s="32" t="s">
        <v>90</v>
      </c>
      <c r="C76" s="29" t="s">
        <v>12</v>
      </c>
      <c r="D76" s="32" t="s">
        <v>91</v>
      </c>
      <c r="E76" s="32">
        <v>10</v>
      </c>
      <c r="F76" s="13">
        <v>4</v>
      </c>
      <c r="G76" s="13">
        <f>0.2</f>
        <v>0.2</v>
      </c>
      <c r="H76" s="7">
        <f>G76*E76</f>
        <v>2</v>
      </c>
      <c r="I76" s="7">
        <f>G76*F76</f>
        <v>0.8</v>
      </c>
      <c r="J76" s="7">
        <f>I76*0.25</f>
        <v>0.2</v>
      </c>
      <c r="K76" s="7">
        <f>0</f>
        <v>0</v>
      </c>
      <c r="L76" s="5">
        <f>(1.11*I76+J76)*32+K76</f>
        <v>34.816</v>
      </c>
      <c r="M76" s="6" t="s">
        <v>126</v>
      </c>
    </row>
    <row r="77" spans="1:13" ht="15.75">
      <c r="A77" s="8" t="s">
        <v>28</v>
      </c>
      <c r="B77" s="8" t="s">
        <v>104</v>
      </c>
      <c r="C77" s="6" t="s">
        <v>92</v>
      </c>
      <c r="D77" s="27" t="s">
        <v>105</v>
      </c>
      <c r="E77" s="8">
        <v>27</v>
      </c>
      <c r="F77" s="9">
        <v>3.13</v>
      </c>
      <c r="G77" s="13">
        <f>1/3</f>
        <v>0.3333333333333333</v>
      </c>
      <c r="H77" s="7">
        <f>G77*E77</f>
        <v>9</v>
      </c>
      <c r="I77" s="7">
        <f>G77*F77</f>
        <v>1.0433333333333332</v>
      </c>
      <c r="J77" s="7">
        <f>I77*0.25</f>
        <v>0.2608333333333333</v>
      </c>
      <c r="K77" s="7">
        <f>7</f>
        <v>7</v>
      </c>
      <c r="L77" s="5">
        <f>(1.11*I77+J77)*32+K77</f>
        <v>52.40586666666666</v>
      </c>
      <c r="M77" s="8"/>
    </row>
    <row r="78" spans="1:13" ht="15.75">
      <c r="A78" s="32" t="s">
        <v>28</v>
      </c>
      <c r="B78" s="32" t="s">
        <v>121</v>
      </c>
      <c r="C78" s="29" t="s">
        <v>5</v>
      </c>
      <c r="D78" s="33"/>
      <c r="E78" s="32">
        <f>27</f>
        <v>27</v>
      </c>
      <c r="F78" s="13">
        <f>3</f>
        <v>3</v>
      </c>
      <c r="G78" s="13">
        <f>1/3</f>
        <v>0.3333333333333333</v>
      </c>
      <c r="H78" s="7">
        <f>G78*E78</f>
        <v>9</v>
      </c>
      <c r="I78" s="7">
        <f>G78*F78</f>
        <v>1</v>
      </c>
      <c r="J78" s="7">
        <f>I78*0.25</f>
        <v>0.25</v>
      </c>
      <c r="K78" s="7">
        <f>2.5</f>
        <v>2.5</v>
      </c>
      <c r="L78" s="5">
        <f>(1.11*I78+J78)*32+K78</f>
        <v>46.02</v>
      </c>
      <c r="M78" s="8"/>
    </row>
    <row r="79" spans="1:13" ht="15.75">
      <c r="A79" s="32" t="s">
        <v>28</v>
      </c>
      <c r="B79" s="32" t="s">
        <v>122</v>
      </c>
      <c r="C79" s="29" t="s">
        <v>5</v>
      </c>
      <c r="D79" s="33"/>
      <c r="E79" s="32">
        <f>27</f>
        <v>27</v>
      </c>
      <c r="F79" s="13">
        <f>3</f>
        <v>3</v>
      </c>
      <c r="G79" s="13">
        <f>1/3</f>
        <v>0.3333333333333333</v>
      </c>
      <c r="H79" s="7">
        <f>G79*E79</f>
        <v>9</v>
      </c>
      <c r="I79" s="7">
        <f>G79*F79</f>
        <v>1</v>
      </c>
      <c r="J79" s="7">
        <f>I79*0.25</f>
        <v>0.25</v>
      </c>
      <c r="K79" s="7">
        <f>2.5</f>
        <v>2.5</v>
      </c>
      <c r="L79" s="5">
        <f>(1.11*I79+J79)*32+K79</f>
        <v>46.02</v>
      </c>
      <c r="M79" s="8"/>
    </row>
    <row r="80" spans="1:13" ht="15.75">
      <c r="A80" s="8" t="s">
        <v>28</v>
      </c>
      <c r="B80" s="8" t="s">
        <v>115</v>
      </c>
      <c r="C80" s="6" t="s">
        <v>92</v>
      </c>
      <c r="D80" s="37" t="s">
        <v>116</v>
      </c>
      <c r="E80" s="8">
        <v>27</v>
      </c>
      <c r="F80" s="9">
        <v>3.02</v>
      </c>
      <c r="G80" s="13">
        <f>1/3</f>
        <v>0.3333333333333333</v>
      </c>
      <c r="H80" s="7">
        <f>G80*E80</f>
        <v>9</v>
      </c>
      <c r="I80" s="7">
        <f>G80*F80</f>
        <v>1.0066666666666666</v>
      </c>
      <c r="J80" s="7">
        <f>I80*0.25</f>
        <v>0.25166666666666665</v>
      </c>
      <c r="K80" s="7">
        <f>7</f>
        <v>7</v>
      </c>
      <c r="L80" s="5">
        <f>(1.11*I80+J80)*32+K80</f>
        <v>50.81013333333333</v>
      </c>
      <c r="M80" s="8"/>
    </row>
    <row r="81" spans="1:13" ht="15.75">
      <c r="A81" s="8" t="s">
        <v>28</v>
      </c>
      <c r="B81" s="8" t="s">
        <v>113</v>
      </c>
      <c r="C81" s="6" t="s">
        <v>92</v>
      </c>
      <c r="D81" s="8" t="s">
        <v>114</v>
      </c>
      <c r="E81" s="8">
        <v>27</v>
      </c>
      <c r="F81" s="9">
        <v>3.3</v>
      </c>
      <c r="G81" s="13">
        <f>1/3</f>
        <v>0.3333333333333333</v>
      </c>
      <c r="H81" s="7">
        <f>G81*E81</f>
        <v>9</v>
      </c>
      <c r="I81" s="7">
        <f>G81*F81</f>
        <v>1.0999999999999999</v>
      </c>
      <c r="J81" s="7">
        <f>I81*0.25</f>
        <v>0.27499999999999997</v>
      </c>
      <c r="K81" s="7">
        <f>7</f>
        <v>7</v>
      </c>
      <c r="L81" s="5">
        <f>(1.11*I81+J81)*32+K81</f>
        <v>54.87199999999999</v>
      </c>
      <c r="M81" s="8"/>
    </row>
    <row r="82" spans="1:13" ht="15.75">
      <c r="A82" s="8" t="s">
        <v>28</v>
      </c>
      <c r="B82" s="8" t="s">
        <v>111</v>
      </c>
      <c r="C82" s="6" t="s">
        <v>92</v>
      </c>
      <c r="D82" s="37" t="s">
        <v>112</v>
      </c>
      <c r="E82" s="8">
        <v>27</v>
      </c>
      <c r="F82" s="9">
        <v>3.5</v>
      </c>
      <c r="G82" s="13">
        <f>1/3</f>
        <v>0.3333333333333333</v>
      </c>
      <c r="H82" s="7">
        <f>G82*E82</f>
        <v>9</v>
      </c>
      <c r="I82" s="7">
        <f>G82*F82</f>
        <v>1.1666666666666665</v>
      </c>
      <c r="J82" s="7">
        <f>I82*0.25</f>
        <v>0.29166666666666663</v>
      </c>
      <c r="K82" s="7">
        <f>7</f>
        <v>7</v>
      </c>
      <c r="L82" s="5">
        <f>(1.11*I82+J82)*32+K82</f>
        <v>57.773333333333326</v>
      </c>
      <c r="M82" s="8"/>
    </row>
    <row r="83" spans="1:13" ht="15.75">
      <c r="A83" s="8" t="s">
        <v>28</v>
      </c>
      <c r="B83" s="8" t="s">
        <v>100</v>
      </c>
      <c r="C83" s="6" t="s">
        <v>92</v>
      </c>
      <c r="D83" s="36" t="s">
        <v>101</v>
      </c>
      <c r="E83" s="8">
        <v>27</v>
      </c>
      <c r="F83" s="9">
        <v>2.85</v>
      </c>
      <c r="G83" s="13">
        <f>1/3</f>
        <v>0.3333333333333333</v>
      </c>
      <c r="H83" s="7">
        <f>G83*E83</f>
        <v>9</v>
      </c>
      <c r="I83" s="7">
        <f>G83*F83</f>
        <v>0.95</v>
      </c>
      <c r="J83" s="7">
        <f>I83*0.25</f>
        <v>0.2375</v>
      </c>
      <c r="K83" s="7">
        <f>7</f>
        <v>7</v>
      </c>
      <c r="L83" s="5">
        <f>(1.11*I83+J83)*32+K83</f>
        <v>48.344</v>
      </c>
      <c r="M83" s="8"/>
    </row>
    <row r="84" spans="1:13" ht="15.75">
      <c r="A84" s="48" t="s">
        <v>28</v>
      </c>
      <c r="B84" s="48" t="s">
        <v>47</v>
      </c>
      <c r="C84" s="47" t="s">
        <v>12</v>
      </c>
      <c r="D84" s="51" t="s">
        <v>50</v>
      </c>
      <c r="E84" s="48">
        <v>12</v>
      </c>
      <c r="F84" s="52">
        <v>6.6</v>
      </c>
      <c r="G84" s="52">
        <v>0.25</v>
      </c>
      <c r="H84" s="50">
        <f>G84*E84</f>
        <v>3</v>
      </c>
      <c r="I84" s="50">
        <f>G84*F84</f>
        <v>1.65</v>
      </c>
      <c r="J84" s="50">
        <f>I84*0.25</f>
        <v>0.4125</v>
      </c>
      <c r="K84" s="50">
        <v>0</v>
      </c>
      <c r="L84" s="5">
        <f>(1.11*I84+J84)*32+K84</f>
        <v>71.808</v>
      </c>
      <c r="M84" s="6" t="s">
        <v>126</v>
      </c>
    </row>
    <row r="85" spans="1:13" ht="15.75">
      <c r="A85" s="17" t="s">
        <v>28</v>
      </c>
      <c r="B85" s="8" t="s">
        <v>106</v>
      </c>
      <c r="C85" s="6" t="s">
        <v>92</v>
      </c>
      <c r="D85" s="8" t="s">
        <v>107</v>
      </c>
      <c r="E85" s="8">
        <f>4*27</f>
        <v>108</v>
      </c>
      <c r="F85" s="9">
        <f>10.32</f>
        <v>10.32</v>
      </c>
      <c r="G85" s="13">
        <f>1/8</f>
        <v>0.125</v>
      </c>
      <c r="H85" s="7">
        <f>G85*E85</f>
        <v>13.5</v>
      </c>
      <c r="I85" s="7">
        <f>G85*F85</f>
        <v>1.29</v>
      </c>
      <c r="J85" s="7">
        <f>I85*0.25</f>
        <v>0.3225</v>
      </c>
      <c r="K85" s="7">
        <f>7</f>
        <v>7</v>
      </c>
      <c r="L85" s="5">
        <f>(1.11*I85+J85)*32+K85</f>
        <v>63.140800000000006</v>
      </c>
      <c r="M85" s="8"/>
    </row>
    <row r="86" spans="1:13" ht="15.75">
      <c r="A86" s="8" t="s">
        <v>28</v>
      </c>
      <c r="B86" s="8" t="s">
        <v>96</v>
      </c>
      <c r="C86" s="6" t="s">
        <v>92</v>
      </c>
      <c r="D86" s="31" t="s">
        <v>95</v>
      </c>
      <c r="E86" s="8">
        <f>4*27</f>
        <v>108</v>
      </c>
      <c r="F86" s="9">
        <f>7.2</f>
        <v>7.2</v>
      </c>
      <c r="G86" s="13">
        <f>2/8</f>
        <v>0.25</v>
      </c>
      <c r="H86" s="7">
        <f>G86*E86</f>
        <v>27</v>
      </c>
      <c r="I86" s="7">
        <f>G86*F86</f>
        <v>1.8</v>
      </c>
      <c r="J86" s="7">
        <f>I86*0.25</f>
        <v>0.45</v>
      </c>
      <c r="K86" s="7">
        <f>7</f>
        <v>7</v>
      </c>
      <c r="L86" s="5">
        <f>(1.11*I86+J86)*32+K86</f>
        <v>85.33600000000001</v>
      </c>
      <c r="M86" s="17"/>
    </row>
    <row r="87" spans="1:13" ht="15.75">
      <c r="A87" s="48" t="s">
        <v>28</v>
      </c>
      <c r="B87" s="48" t="s">
        <v>69</v>
      </c>
      <c r="C87" s="47" t="s">
        <v>12</v>
      </c>
      <c r="D87" s="48" t="s">
        <v>68</v>
      </c>
      <c r="E87" s="48">
        <v>4</v>
      </c>
      <c r="F87" s="52">
        <v>11</v>
      </c>
      <c r="G87" s="52">
        <f>1/4</f>
        <v>0.25</v>
      </c>
      <c r="H87" s="50">
        <f>G87*E87</f>
        <v>1</v>
      </c>
      <c r="I87" s="50">
        <f>G87*F87</f>
        <v>2.75</v>
      </c>
      <c r="J87" s="50">
        <f>I87*0.25</f>
        <v>0.6875</v>
      </c>
      <c r="K87" s="50">
        <v>0</v>
      </c>
      <c r="L87" s="5">
        <f>(1.11*I87+J87)*32+K87</f>
        <v>119.68</v>
      </c>
      <c r="M87" s="6" t="s">
        <v>126</v>
      </c>
    </row>
    <row r="88" spans="1:13" ht="15.75">
      <c r="A88" s="23" t="s">
        <v>28</v>
      </c>
      <c r="B88" s="23"/>
      <c r="C88" s="4"/>
      <c r="D88" s="23"/>
      <c r="E88" s="23"/>
      <c r="F88" s="10"/>
      <c r="G88" s="10"/>
      <c r="H88" s="5"/>
      <c r="I88" s="5">
        <f>SUM(I69:I87)</f>
        <v>25.763333333333332</v>
      </c>
      <c r="J88" s="5"/>
      <c r="K88" s="5">
        <f>SUM(K69:K87)</f>
        <v>68.5</v>
      </c>
      <c r="L88" s="5"/>
      <c r="M88" s="43">
        <v>1100</v>
      </c>
    </row>
    <row r="89" spans="1:13" ht="15.75">
      <c r="A89" s="47" t="s">
        <v>24</v>
      </c>
      <c r="B89" s="48" t="s">
        <v>23</v>
      </c>
      <c r="C89" s="47" t="s">
        <v>12</v>
      </c>
      <c r="D89" s="49" t="s">
        <v>29</v>
      </c>
      <c r="E89" s="47">
        <v>4</v>
      </c>
      <c r="F89" s="50">
        <v>7.5</v>
      </c>
      <c r="G89" s="50">
        <f>0.25</f>
        <v>0.25</v>
      </c>
      <c r="H89" s="50">
        <f>G89*E89</f>
        <v>1</v>
      </c>
      <c r="I89" s="50">
        <f>G89*F89</f>
        <v>1.875</v>
      </c>
      <c r="J89" s="50">
        <f>I89*0.25</f>
        <v>0.46875</v>
      </c>
      <c r="K89" s="50">
        <v>0</v>
      </c>
      <c r="L89" s="5">
        <f>(1.11*I89+J89)*32+K89</f>
        <v>81.60000000000001</v>
      </c>
      <c r="M89" s="6" t="s">
        <v>126</v>
      </c>
    </row>
    <row r="90" spans="1:13" ht="15.75">
      <c r="A90" s="32" t="s">
        <v>24</v>
      </c>
      <c r="B90" s="32" t="s">
        <v>84</v>
      </c>
      <c r="C90" s="29" t="s">
        <v>6</v>
      </c>
      <c r="D90" s="40" t="s">
        <v>85</v>
      </c>
      <c r="E90" s="32">
        <v>27</v>
      </c>
      <c r="F90" s="13">
        <v>4.5</v>
      </c>
      <c r="G90" s="13">
        <f>1/3</f>
        <v>0.3333333333333333</v>
      </c>
      <c r="H90" s="7">
        <f>G90*E90</f>
        <v>9</v>
      </c>
      <c r="I90" s="7">
        <f>G90*F90</f>
        <v>1.5</v>
      </c>
      <c r="J90" s="7">
        <f>I90*0.25</f>
        <v>0.375</v>
      </c>
      <c r="K90" s="7">
        <f>2.5</f>
        <v>2.5</v>
      </c>
      <c r="L90" s="5">
        <f>(1.11*I90+J90)*32+K90</f>
        <v>67.78</v>
      </c>
      <c r="M90" s="8"/>
    </row>
    <row r="91" spans="1:13" ht="15.75">
      <c r="A91" s="8" t="s">
        <v>24</v>
      </c>
      <c r="B91" s="8" t="s">
        <v>98</v>
      </c>
      <c r="C91" s="6" t="s">
        <v>92</v>
      </c>
      <c r="D91" s="8" t="s">
        <v>99</v>
      </c>
      <c r="E91" s="8">
        <v>27</v>
      </c>
      <c r="F91" s="9">
        <v>2.7</v>
      </c>
      <c r="G91" s="13">
        <f>1/3</f>
        <v>0.3333333333333333</v>
      </c>
      <c r="H91" s="7">
        <f>G91*E91</f>
        <v>9</v>
      </c>
      <c r="I91" s="7">
        <f>G91*F91</f>
        <v>0.9</v>
      </c>
      <c r="J91" s="7">
        <f>I91*0.25</f>
        <v>0.225</v>
      </c>
      <c r="K91" s="7">
        <f>7</f>
        <v>7</v>
      </c>
      <c r="L91" s="5">
        <f>(1.11*I91+J91)*32+K91</f>
        <v>46.168000000000006</v>
      </c>
      <c r="M91" s="8"/>
    </row>
    <row r="92" spans="1:13" ht="15.75">
      <c r="A92" s="32" t="s">
        <v>24</v>
      </c>
      <c r="B92" s="32" t="s">
        <v>75</v>
      </c>
      <c r="C92" s="29" t="s">
        <v>6</v>
      </c>
      <c r="D92" s="35" t="s">
        <v>76</v>
      </c>
      <c r="E92" s="32">
        <v>27</v>
      </c>
      <c r="F92" s="13">
        <v>4.5</v>
      </c>
      <c r="G92" s="13">
        <f>1/3</f>
        <v>0.3333333333333333</v>
      </c>
      <c r="H92" s="7">
        <f>G92*E92</f>
        <v>9</v>
      </c>
      <c r="I92" s="7">
        <f>G92*F92</f>
        <v>1.5</v>
      </c>
      <c r="J92" s="7">
        <f>I92*0.25</f>
        <v>0.375</v>
      </c>
      <c r="K92" s="7">
        <f>2.5</f>
        <v>2.5</v>
      </c>
      <c r="L92" s="5">
        <f>(1.11*I92+J92)*32+K92</f>
        <v>67.78</v>
      </c>
      <c r="M92" s="8"/>
    </row>
    <row r="93" spans="1:13" ht="15.75">
      <c r="A93" s="32" t="s">
        <v>24</v>
      </c>
      <c r="B93" s="32" t="s">
        <v>11</v>
      </c>
      <c r="C93" s="29" t="s">
        <v>5</v>
      </c>
      <c r="D93" s="33"/>
      <c r="E93" s="32">
        <f>27</f>
        <v>27</v>
      </c>
      <c r="F93" s="13">
        <f>3</f>
        <v>3</v>
      </c>
      <c r="G93" s="13">
        <f>1/3</f>
        <v>0.3333333333333333</v>
      </c>
      <c r="H93" s="7">
        <f>G93*E93</f>
        <v>9</v>
      </c>
      <c r="I93" s="7">
        <f>G93*F93</f>
        <v>1</v>
      </c>
      <c r="J93" s="7">
        <f>I93*0.25</f>
        <v>0.25</v>
      </c>
      <c r="K93" s="7">
        <f>2.5</f>
        <v>2.5</v>
      </c>
      <c r="L93" s="5">
        <f>(1.11*I93+J93)*32+K93</f>
        <v>46.02</v>
      </c>
      <c r="M93" s="8"/>
    </row>
    <row r="94" spans="1:13" ht="15.75">
      <c r="A94" s="47" t="s">
        <v>24</v>
      </c>
      <c r="B94" s="48" t="s">
        <v>27</v>
      </c>
      <c r="C94" s="47" t="s">
        <v>12</v>
      </c>
      <c r="D94" s="49" t="s">
        <v>30</v>
      </c>
      <c r="E94" s="47">
        <v>4</v>
      </c>
      <c r="F94" s="50">
        <v>7.5</v>
      </c>
      <c r="G94" s="50">
        <f>0.25</f>
        <v>0.25</v>
      </c>
      <c r="H94" s="50">
        <f>G94*E94</f>
        <v>1</v>
      </c>
      <c r="I94" s="50">
        <f>G94*F94</f>
        <v>1.875</v>
      </c>
      <c r="J94" s="50">
        <f>I94*0.25</f>
        <v>0.46875</v>
      </c>
      <c r="K94" s="50">
        <v>0</v>
      </c>
      <c r="L94" s="5">
        <f>(1.11*I94+J94)*32+K94</f>
        <v>81.60000000000001</v>
      </c>
      <c r="M94" s="6" t="s">
        <v>126</v>
      </c>
    </row>
    <row r="95" spans="1:13" ht="15.75">
      <c r="A95" s="8" t="s">
        <v>24</v>
      </c>
      <c r="B95" s="8" t="s">
        <v>96</v>
      </c>
      <c r="C95" s="6" t="s">
        <v>92</v>
      </c>
      <c r="D95" s="31" t="s">
        <v>95</v>
      </c>
      <c r="E95" s="8">
        <f>4*27</f>
        <v>108</v>
      </c>
      <c r="F95" s="9">
        <f>7.2</f>
        <v>7.2</v>
      </c>
      <c r="G95" s="13">
        <f>1/8</f>
        <v>0.125</v>
      </c>
      <c r="H95" s="7">
        <f>G95*E95</f>
        <v>13.5</v>
      </c>
      <c r="I95" s="7">
        <f>G95*F95</f>
        <v>0.9</v>
      </c>
      <c r="J95" s="7">
        <f>I95*0.25</f>
        <v>0.225</v>
      </c>
      <c r="K95" s="7">
        <f>7</f>
        <v>7</v>
      </c>
      <c r="L95" s="5">
        <f>(1.11*I95+J95)*32+K95</f>
        <v>46.168000000000006</v>
      </c>
      <c r="M95" s="17"/>
    </row>
    <row r="96" spans="1:13" ht="15.75">
      <c r="A96" s="23" t="s">
        <v>24</v>
      </c>
      <c r="B96" s="23"/>
      <c r="C96" s="4"/>
      <c r="D96" s="24"/>
      <c r="E96" s="23"/>
      <c r="F96" s="10"/>
      <c r="G96" s="10"/>
      <c r="H96" s="5"/>
      <c r="I96" s="5">
        <f>SUM(I89:I95)</f>
        <v>9.55</v>
      </c>
      <c r="J96" s="5"/>
      <c r="K96" s="5">
        <f>SUM(K89:K93)</f>
        <v>14.5</v>
      </c>
      <c r="L96" s="5"/>
      <c r="M96" s="43">
        <v>433</v>
      </c>
    </row>
    <row r="97" spans="1:13" ht="15.75">
      <c r="A97" s="8" t="s">
        <v>48</v>
      </c>
      <c r="B97" s="8" t="s">
        <v>49</v>
      </c>
      <c r="C97" s="6" t="s">
        <v>12</v>
      </c>
      <c r="D97" s="37" t="s">
        <v>51</v>
      </c>
      <c r="E97" s="8">
        <v>5</v>
      </c>
      <c r="F97" s="9">
        <v>6.5</v>
      </c>
      <c r="G97" s="9">
        <v>0.4</v>
      </c>
      <c r="H97" s="7">
        <f>G97*E97</f>
        <v>2</v>
      </c>
      <c r="I97" s="7">
        <f>G97*F97</f>
        <v>2.6</v>
      </c>
      <c r="J97" s="7">
        <f>I97*0.25</f>
        <v>0.65</v>
      </c>
      <c r="K97" s="7">
        <v>0</v>
      </c>
      <c r="L97" s="5">
        <f>(1.11*I97+J97)*32+K97</f>
        <v>113.15200000000002</v>
      </c>
      <c r="M97" s="8" t="s">
        <v>52</v>
      </c>
    </row>
    <row r="98" spans="1:13" ht="15.75">
      <c r="A98" s="32" t="s">
        <v>48</v>
      </c>
      <c r="B98" s="32" t="s">
        <v>90</v>
      </c>
      <c r="C98" s="29" t="s">
        <v>12</v>
      </c>
      <c r="D98" s="32" t="s">
        <v>91</v>
      </c>
      <c r="E98" s="32">
        <v>10</v>
      </c>
      <c r="F98" s="13">
        <v>4</v>
      </c>
      <c r="G98" s="13">
        <f>0.2</f>
        <v>0.2</v>
      </c>
      <c r="H98" s="7">
        <f>G98*E98</f>
        <v>2</v>
      </c>
      <c r="I98" s="7">
        <f>G98*F98</f>
        <v>0.8</v>
      </c>
      <c r="J98" s="7">
        <f>I98*0.25</f>
        <v>0.2</v>
      </c>
      <c r="K98" s="7">
        <f>0</f>
        <v>0</v>
      </c>
      <c r="L98" s="5">
        <f>(1.11*I98+J98)*32+K98</f>
        <v>34.816</v>
      </c>
      <c r="M98" s="6" t="s">
        <v>126</v>
      </c>
    </row>
    <row r="99" spans="1:13" ht="15.75">
      <c r="A99" s="32" t="s">
        <v>48</v>
      </c>
      <c r="B99" s="32" t="s">
        <v>61</v>
      </c>
      <c r="C99" s="29" t="s">
        <v>12</v>
      </c>
      <c r="D99" s="35" t="s">
        <v>58</v>
      </c>
      <c r="E99" s="32">
        <v>3</v>
      </c>
      <c r="F99" s="13">
        <v>6.5</v>
      </c>
      <c r="G99" s="13">
        <v>0.3333333333333333</v>
      </c>
      <c r="H99" s="7">
        <f>G99*E99</f>
        <v>1</v>
      </c>
      <c r="I99" s="7">
        <f>G99*F99</f>
        <v>2.1666666666666665</v>
      </c>
      <c r="J99" s="7">
        <f>I99*0.25</f>
        <v>0.5416666666666666</v>
      </c>
      <c r="K99" s="7">
        <v>0</v>
      </c>
      <c r="L99" s="5">
        <f>(1.11*I99+J99)*32+K99</f>
        <v>94.29333333333334</v>
      </c>
      <c r="M99" s="8"/>
    </row>
    <row r="100" spans="1:13" ht="15.75">
      <c r="A100" s="48" t="s">
        <v>48</v>
      </c>
      <c r="B100" s="48" t="s">
        <v>47</v>
      </c>
      <c r="C100" s="47" t="s">
        <v>12</v>
      </c>
      <c r="D100" s="51" t="s">
        <v>50</v>
      </c>
      <c r="E100" s="48">
        <v>12</v>
      </c>
      <c r="F100" s="52">
        <v>6.6</v>
      </c>
      <c r="G100" s="52">
        <v>0.25</v>
      </c>
      <c r="H100" s="50">
        <f>G100*E100</f>
        <v>3</v>
      </c>
      <c r="I100" s="50">
        <f>G100*F100</f>
        <v>1.65</v>
      </c>
      <c r="J100" s="50">
        <f>I100*0.25</f>
        <v>0.4125</v>
      </c>
      <c r="K100" s="50">
        <v>0</v>
      </c>
      <c r="L100" s="5">
        <f>(1.11*I100+J100)*32+K100</f>
        <v>71.808</v>
      </c>
      <c r="M100" s="6" t="s">
        <v>126</v>
      </c>
    </row>
    <row r="101" spans="1:13" ht="15.75">
      <c r="A101" s="23" t="s">
        <v>48</v>
      </c>
      <c r="B101" s="23"/>
      <c r="C101" s="4"/>
      <c r="D101" s="24"/>
      <c r="E101" s="23"/>
      <c r="F101" s="10"/>
      <c r="G101" s="10"/>
      <c r="H101" s="5"/>
      <c r="I101" s="5">
        <f>SUM(I97:I100)</f>
        <v>7.216666666666667</v>
      </c>
      <c r="J101" s="5"/>
      <c r="K101" s="5">
        <f>SUM(K97:K100)</f>
        <v>0</v>
      </c>
      <c r="L101" s="5"/>
      <c r="M101" s="43">
        <v>300</v>
      </c>
    </row>
    <row r="102" spans="1:13" ht="15.75">
      <c r="A102" s="8" t="s">
        <v>33</v>
      </c>
      <c r="B102" s="8" t="s">
        <v>86</v>
      </c>
      <c r="C102" s="6" t="s">
        <v>6</v>
      </c>
      <c r="D102" s="31" t="s">
        <v>87</v>
      </c>
      <c r="E102" s="8">
        <v>27</v>
      </c>
      <c r="F102" s="9">
        <v>4</v>
      </c>
      <c r="G102" s="13">
        <f>1/4</f>
        <v>0.25</v>
      </c>
      <c r="H102" s="7">
        <f>G102*E102</f>
        <v>6.75</v>
      </c>
      <c r="I102" s="7">
        <f>G102*F102</f>
        <v>1</v>
      </c>
      <c r="J102" s="7">
        <f>I102*0.25</f>
        <v>0.25</v>
      </c>
      <c r="K102" s="7">
        <f>2.5</f>
        <v>2.5</v>
      </c>
      <c r="L102" s="5">
        <f>(1.11*I102+J102)*32+K102</f>
        <v>46.02</v>
      </c>
      <c r="M102" s="8"/>
    </row>
    <row r="103" spans="1:13" ht="15.75">
      <c r="A103" s="32" t="s">
        <v>33</v>
      </c>
      <c r="B103" s="32" t="s">
        <v>122</v>
      </c>
      <c r="C103" s="29" t="s">
        <v>5</v>
      </c>
      <c r="D103" s="33"/>
      <c r="E103" s="32">
        <f>27</f>
        <v>27</v>
      </c>
      <c r="F103" s="13">
        <f>3</f>
        <v>3</v>
      </c>
      <c r="G103" s="13">
        <f>1/3</f>
        <v>0.3333333333333333</v>
      </c>
      <c r="H103" s="7">
        <f>G103*E103</f>
        <v>9</v>
      </c>
      <c r="I103" s="7">
        <f>G103*F103</f>
        <v>1</v>
      </c>
      <c r="J103" s="7">
        <f>I103*0.25</f>
        <v>0.25</v>
      </c>
      <c r="K103" s="7">
        <f>2.5</f>
        <v>2.5</v>
      </c>
      <c r="L103" s="5">
        <f>(1.11*I103+J103)*32+K103</f>
        <v>46.02</v>
      </c>
      <c r="M103" s="8"/>
    </row>
    <row r="104" spans="1:13" ht="15.75">
      <c r="A104" s="32" t="s">
        <v>33</v>
      </c>
      <c r="B104" s="32" t="s">
        <v>123</v>
      </c>
      <c r="C104" s="29" t="s">
        <v>5</v>
      </c>
      <c r="D104" s="33"/>
      <c r="E104" s="32">
        <f>27</f>
        <v>27</v>
      </c>
      <c r="F104" s="13">
        <f>3</f>
        <v>3</v>
      </c>
      <c r="G104" s="13">
        <f>1/3</f>
        <v>0.3333333333333333</v>
      </c>
      <c r="H104" s="7">
        <f>G104*E104</f>
        <v>9</v>
      </c>
      <c r="I104" s="7">
        <f>G104*F104</f>
        <v>1</v>
      </c>
      <c r="J104" s="7">
        <f>I104*0.25</f>
        <v>0.25</v>
      </c>
      <c r="K104" s="7">
        <f>2.5</f>
        <v>2.5</v>
      </c>
      <c r="L104" s="5">
        <f>(1.11*I104+J104)*32+K104</f>
        <v>46.02</v>
      </c>
      <c r="M104" s="8"/>
    </row>
    <row r="105" spans="1:13" ht="15.75">
      <c r="A105" s="6" t="s">
        <v>33</v>
      </c>
      <c r="B105" s="6" t="s">
        <v>34</v>
      </c>
      <c r="C105" s="6" t="s">
        <v>12</v>
      </c>
      <c r="D105" s="28" t="s">
        <v>31</v>
      </c>
      <c r="E105" s="29">
        <v>3</v>
      </c>
      <c r="F105" s="30">
        <v>6.5</v>
      </c>
      <c r="G105" s="7">
        <f>1/3</f>
        <v>0.3333333333333333</v>
      </c>
      <c r="H105" s="7">
        <f>G105*E105</f>
        <v>1</v>
      </c>
      <c r="I105" s="7">
        <f>G105*F105</f>
        <v>2.1666666666666665</v>
      </c>
      <c r="J105" s="7">
        <f>I105*0.25</f>
        <v>0.5416666666666666</v>
      </c>
      <c r="K105" s="7">
        <v>0</v>
      </c>
      <c r="L105" s="5">
        <f>(1.11*I105+J105)*32+K105</f>
        <v>94.29333333333334</v>
      </c>
      <c r="M105" s="6"/>
    </row>
    <row r="106" spans="1:13" ht="15.75">
      <c r="A106" s="8" t="s">
        <v>33</v>
      </c>
      <c r="B106" s="8" t="s">
        <v>96</v>
      </c>
      <c r="C106" s="6" t="s">
        <v>92</v>
      </c>
      <c r="D106" s="31" t="s">
        <v>95</v>
      </c>
      <c r="E106" s="8">
        <f>4*27</f>
        <v>108</v>
      </c>
      <c r="F106" s="9">
        <f>7.2</f>
        <v>7.2</v>
      </c>
      <c r="G106" s="13">
        <f>2/8</f>
        <v>0.25</v>
      </c>
      <c r="H106" s="7">
        <f>G106*E106</f>
        <v>27</v>
      </c>
      <c r="I106" s="7">
        <f>G106*F106</f>
        <v>1.8</v>
      </c>
      <c r="J106" s="7">
        <f>I106*0.25</f>
        <v>0.45</v>
      </c>
      <c r="K106" s="7">
        <f>7</f>
        <v>7</v>
      </c>
      <c r="L106" s="5">
        <f>(1.11*I106+J106)*32+K106</f>
        <v>85.33600000000001</v>
      </c>
      <c r="M106" s="17"/>
    </row>
    <row r="107" spans="1:13" ht="15.75">
      <c r="A107" s="23" t="s">
        <v>33</v>
      </c>
      <c r="B107" s="23"/>
      <c r="C107" s="4"/>
      <c r="D107" s="24"/>
      <c r="E107" s="23"/>
      <c r="F107" s="10"/>
      <c r="G107" s="10"/>
      <c r="H107" s="5"/>
      <c r="I107" s="5">
        <f>SUM(I102:I106)</f>
        <v>6.966666666666666</v>
      </c>
      <c r="J107" s="5"/>
      <c r="K107" s="5">
        <f>SUM(K102:K106)</f>
        <v>14.5</v>
      </c>
      <c r="L107" s="5"/>
      <c r="M107" s="43">
        <v>350</v>
      </c>
    </row>
    <row r="108" spans="1:13" ht="15.75">
      <c r="A108" s="8" t="s">
        <v>13</v>
      </c>
      <c r="B108" s="8" t="s">
        <v>86</v>
      </c>
      <c r="C108" s="6" t="s">
        <v>6</v>
      </c>
      <c r="D108" s="31" t="s">
        <v>87</v>
      </c>
      <c r="E108" s="8">
        <v>27</v>
      </c>
      <c r="F108" s="9">
        <v>4</v>
      </c>
      <c r="G108" s="13">
        <f>1/4</f>
        <v>0.25</v>
      </c>
      <c r="H108" s="7">
        <f>G108*E108</f>
        <v>6.75</v>
      </c>
      <c r="I108" s="7">
        <f>G108*F108</f>
        <v>1</v>
      </c>
      <c r="J108" s="7">
        <f>I108*0.25</f>
        <v>0.25</v>
      </c>
      <c r="K108" s="7">
        <f>2.5</f>
        <v>2.5</v>
      </c>
      <c r="L108" s="5">
        <f>(1.11*I108+J108)*32+K108</f>
        <v>46.02</v>
      </c>
      <c r="M108" s="8"/>
    </row>
    <row r="109" spans="1:13" ht="15.75">
      <c r="A109" s="47" t="s">
        <v>13</v>
      </c>
      <c r="B109" s="48" t="s">
        <v>23</v>
      </c>
      <c r="C109" s="47" t="s">
        <v>12</v>
      </c>
      <c r="D109" s="49" t="s">
        <v>29</v>
      </c>
      <c r="E109" s="47">
        <v>4</v>
      </c>
      <c r="F109" s="50">
        <v>7.5</v>
      </c>
      <c r="G109" s="50">
        <f>0.25</f>
        <v>0.25</v>
      </c>
      <c r="H109" s="50">
        <f>G109*E109</f>
        <v>1</v>
      </c>
      <c r="I109" s="50">
        <f>G109*F109</f>
        <v>1.875</v>
      </c>
      <c r="J109" s="50">
        <f>I109*0.25</f>
        <v>0.46875</v>
      </c>
      <c r="K109" s="50">
        <v>0</v>
      </c>
      <c r="L109" s="5">
        <f>(1.11*I109+J109)*32+K109</f>
        <v>81.60000000000001</v>
      </c>
      <c r="M109" s="6" t="s">
        <v>126</v>
      </c>
    </row>
    <row r="110" spans="1:13" ht="15.75">
      <c r="A110" s="48" t="s">
        <v>13</v>
      </c>
      <c r="B110" s="48" t="s">
        <v>45</v>
      </c>
      <c r="C110" s="47" t="s">
        <v>12</v>
      </c>
      <c r="D110" s="54" t="s">
        <v>46</v>
      </c>
      <c r="E110" s="48">
        <v>4</v>
      </c>
      <c r="F110" s="52">
        <v>7.5</v>
      </c>
      <c r="G110" s="52">
        <v>0.25</v>
      </c>
      <c r="H110" s="50">
        <f>G110*E110</f>
        <v>1</v>
      </c>
      <c r="I110" s="50">
        <f>G110*F110</f>
        <v>1.875</v>
      </c>
      <c r="J110" s="50">
        <f>I110*0.25</f>
        <v>0.46875</v>
      </c>
      <c r="K110" s="50">
        <v>0</v>
      </c>
      <c r="L110" s="5">
        <f>(1.11*I110+J110)*32+K110</f>
        <v>81.60000000000001</v>
      </c>
      <c r="M110" s="6" t="s">
        <v>126</v>
      </c>
    </row>
    <row r="111" spans="1:13" ht="15.75">
      <c r="A111" s="8" t="s">
        <v>13</v>
      </c>
      <c r="B111" s="8" t="s">
        <v>82</v>
      </c>
      <c r="C111" s="6" t="s">
        <v>6</v>
      </c>
      <c r="D111" s="8" t="s">
        <v>83</v>
      </c>
      <c r="E111" s="8">
        <v>27</v>
      </c>
      <c r="F111" s="9">
        <v>5</v>
      </c>
      <c r="G111" s="13">
        <f>1/3</f>
        <v>0.3333333333333333</v>
      </c>
      <c r="H111" s="7">
        <f>G111*E111</f>
        <v>9</v>
      </c>
      <c r="I111" s="7">
        <f>G111*F111</f>
        <v>1.6666666666666665</v>
      </c>
      <c r="J111" s="7">
        <f>I111*0.25</f>
        <v>0.41666666666666663</v>
      </c>
      <c r="K111" s="7">
        <f>2.5</f>
        <v>2.5</v>
      </c>
      <c r="L111" s="5">
        <f>(1.11*I111+J111)*32+K111</f>
        <v>75.03333333333333</v>
      </c>
      <c r="M111" s="8"/>
    </row>
    <row r="112" spans="1:13" ht="15.75">
      <c r="A112" s="32" t="s">
        <v>13</v>
      </c>
      <c r="B112" s="32" t="s">
        <v>84</v>
      </c>
      <c r="C112" s="29" t="s">
        <v>6</v>
      </c>
      <c r="D112" s="40" t="s">
        <v>85</v>
      </c>
      <c r="E112" s="32">
        <v>27</v>
      </c>
      <c r="F112" s="13">
        <v>4.5</v>
      </c>
      <c r="G112" s="13">
        <f>1/3</f>
        <v>0.3333333333333333</v>
      </c>
      <c r="H112" s="7">
        <f>G112*E112</f>
        <v>9</v>
      </c>
      <c r="I112" s="7">
        <f>G112*F112</f>
        <v>1.5</v>
      </c>
      <c r="J112" s="7">
        <f>I112*0.25</f>
        <v>0.375</v>
      </c>
      <c r="K112" s="7">
        <f>2.5</f>
        <v>2.5</v>
      </c>
      <c r="L112" s="5">
        <f>(1.11*I112+J112)*32+K112</f>
        <v>67.78</v>
      </c>
      <c r="M112" s="8"/>
    </row>
    <row r="113" spans="1:13" ht="15.75">
      <c r="A113" s="8" t="s">
        <v>13</v>
      </c>
      <c r="B113" s="8" t="s">
        <v>80</v>
      </c>
      <c r="C113" s="6" t="s">
        <v>6</v>
      </c>
      <c r="D113" s="8" t="s">
        <v>81</v>
      </c>
      <c r="E113" s="8">
        <v>27</v>
      </c>
      <c r="F113" s="9">
        <v>4.5</v>
      </c>
      <c r="G113" s="13">
        <f>1/3</f>
        <v>0.3333333333333333</v>
      </c>
      <c r="H113" s="7">
        <f>G113*E113</f>
        <v>9</v>
      </c>
      <c r="I113" s="7">
        <f>G113*F113</f>
        <v>1.5</v>
      </c>
      <c r="J113" s="7">
        <f>I113*0.25</f>
        <v>0.375</v>
      </c>
      <c r="K113" s="7">
        <f>2.5</f>
        <v>2.5</v>
      </c>
      <c r="L113" s="5">
        <f>(1.11*I113+J113)*32+K113</f>
        <v>67.78</v>
      </c>
      <c r="M113" s="8"/>
    </row>
    <row r="114" spans="1:13" ht="15.75">
      <c r="A114" s="32" t="s">
        <v>13</v>
      </c>
      <c r="B114" s="32" t="s">
        <v>75</v>
      </c>
      <c r="C114" s="29" t="s">
        <v>6</v>
      </c>
      <c r="D114" s="32" t="s">
        <v>76</v>
      </c>
      <c r="E114" s="32">
        <v>27</v>
      </c>
      <c r="F114" s="13">
        <v>4.5</v>
      </c>
      <c r="G114" s="13">
        <f>1/3</f>
        <v>0.3333333333333333</v>
      </c>
      <c r="H114" s="7">
        <f>G114*E114</f>
        <v>9</v>
      </c>
      <c r="I114" s="7">
        <f>G114*F114</f>
        <v>1.5</v>
      </c>
      <c r="J114" s="7">
        <f>I114*0.25</f>
        <v>0.375</v>
      </c>
      <c r="K114" s="7">
        <f>2.5</f>
        <v>2.5</v>
      </c>
      <c r="L114" s="5">
        <f>(1.11*I114+J114)*32+K114</f>
        <v>67.78</v>
      </c>
      <c r="M114" s="8"/>
    </row>
    <row r="115" spans="1:13" ht="15.75">
      <c r="A115" s="32" t="s">
        <v>13</v>
      </c>
      <c r="B115" s="32" t="s">
        <v>75</v>
      </c>
      <c r="C115" s="29" t="s">
        <v>6</v>
      </c>
      <c r="D115" s="32" t="s">
        <v>76</v>
      </c>
      <c r="E115" s="32">
        <v>27</v>
      </c>
      <c r="F115" s="13">
        <v>4.5</v>
      </c>
      <c r="G115" s="13">
        <f>1/3</f>
        <v>0.3333333333333333</v>
      </c>
      <c r="H115" s="7">
        <f>G115*E115</f>
        <v>9</v>
      </c>
      <c r="I115" s="7">
        <f>G115*F115</f>
        <v>1.5</v>
      </c>
      <c r="J115" s="7">
        <f>I115*0.25</f>
        <v>0.375</v>
      </c>
      <c r="K115" s="7">
        <f>2.5</f>
        <v>2.5</v>
      </c>
      <c r="L115" s="5">
        <f>(1.11*I115+J115)*32+K115</f>
        <v>67.78</v>
      </c>
      <c r="M115" s="8"/>
    </row>
    <row r="116" spans="1:13" ht="15.75">
      <c r="A116" s="32" t="s">
        <v>13</v>
      </c>
      <c r="B116" s="32" t="s">
        <v>11</v>
      </c>
      <c r="C116" s="29" t="s">
        <v>5</v>
      </c>
      <c r="D116" s="33"/>
      <c r="E116" s="32">
        <f>27</f>
        <v>27</v>
      </c>
      <c r="F116" s="13">
        <f>3</f>
        <v>3</v>
      </c>
      <c r="G116" s="13">
        <f>1/3</f>
        <v>0.3333333333333333</v>
      </c>
      <c r="H116" s="7">
        <f>G116*E116</f>
        <v>9</v>
      </c>
      <c r="I116" s="7">
        <f>G116*F116</f>
        <v>1</v>
      </c>
      <c r="J116" s="7">
        <f>I116*0.25</f>
        <v>0.25</v>
      </c>
      <c r="K116" s="7">
        <f>2.5</f>
        <v>2.5</v>
      </c>
      <c r="L116" s="5">
        <f>(1.11*I116+J116)*32+K116</f>
        <v>46.02</v>
      </c>
      <c r="M116" s="8"/>
    </row>
    <row r="117" spans="1:13" ht="15.75">
      <c r="A117" s="8" t="s">
        <v>13</v>
      </c>
      <c r="B117" s="8" t="s">
        <v>49</v>
      </c>
      <c r="C117" s="6" t="s">
        <v>12</v>
      </c>
      <c r="D117" s="31" t="s">
        <v>51</v>
      </c>
      <c r="E117" s="8">
        <v>5</v>
      </c>
      <c r="F117" s="9">
        <v>6.5</v>
      </c>
      <c r="G117" s="9">
        <v>0.2</v>
      </c>
      <c r="H117" s="7">
        <f>G117*E117</f>
        <v>1</v>
      </c>
      <c r="I117" s="7">
        <f>G117*F117</f>
        <v>1.3</v>
      </c>
      <c r="J117" s="7">
        <f>I117*0.25</f>
        <v>0.325</v>
      </c>
      <c r="K117" s="7">
        <v>0</v>
      </c>
      <c r="L117" s="5">
        <f>(1.11*I117+J117)*32+K117</f>
        <v>56.57600000000001</v>
      </c>
      <c r="M117" s="8" t="s">
        <v>52</v>
      </c>
    </row>
    <row r="118" spans="1:13" ht="15.75">
      <c r="A118" s="8" t="s">
        <v>13</v>
      </c>
      <c r="B118" s="8" t="s">
        <v>77</v>
      </c>
      <c r="C118" s="6" t="s">
        <v>6</v>
      </c>
      <c r="D118" s="8" t="s">
        <v>78</v>
      </c>
      <c r="E118" s="8">
        <v>27</v>
      </c>
      <c r="F118" s="9">
        <v>4.5</v>
      </c>
      <c r="G118" s="13">
        <f>1/3</f>
        <v>0.3333333333333333</v>
      </c>
      <c r="H118" s="7">
        <f>G118*E118</f>
        <v>9</v>
      </c>
      <c r="I118" s="7">
        <f>G118*F118</f>
        <v>1.5</v>
      </c>
      <c r="J118" s="7">
        <f>I118*0.25</f>
        <v>0.375</v>
      </c>
      <c r="K118" s="7">
        <f>2.5</f>
        <v>2.5</v>
      </c>
      <c r="L118" s="5">
        <f>(1.11*I118+J118)*32+K118</f>
        <v>67.78</v>
      </c>
      <c r="M118" s="8"/>
    </row>
    <row r="119" spans="1:13" ht="15.75">
      <c r="A119" s="32" t="s">
        <v>13</v>
      </c>
      <c r="B119" s="32" t="s">
        <v>119</v>
      </c>
      <c r="C119" s="29" t="s">
        <v>5</v>
      </c>
      <c r="D119" s="39" t="s">
        <v>120</v>
      </c>
      <c r="E119" s="32">
        <v>27</v>
      </c>
      <c r="F119" s="13">
        <v>5</v>
      </c>
      <c r="G119" s="13">
        <f>1/3</f>
        <v>0.3333333333333333</v>
      </c>
      <c r="H119" s="7">
        <f>G119*E119</f>
        <v>9</v>
      </c>
      <c r="I119" s="7">
        <f>G119*F119</f>
        <v>1.6666666666666665</v>
      </c>
      <c r="J119" s="7">
        <f>I119*0.25</f>
        <v>0.41666666666666663</v>
      </c>
      <c r="K119" s="7">
        <f>2.5</f>
        <v>2.5</v>
      </c>
      <c r="L119" s="5">
        <f>(1.11*I119+J119)*32+K119</f>
        <v>75.03333333333333</v>
      </c>
      <c r="M119" s="8"/>
    </row>
    <row r="120" spans="1:13" ht="15.75">
      <c r="A120" s="8" t="s">
        <v>13</v>
      </c>
      <c r="B120" s="8" t="s">
        <v>88</v>
      </c>
      <c r="C120" s="6" t="s">
        <v>6</v>
      </c>
      <c r="D120" s="37" t="s">
        <v>89</v>
      </c>
      <c r="E120" s="8">
        <v>27</v>
      </c>
      <c r="F120" s="9">
        <v>4.5</v>
      </c>
      <c r="G120" s="13">
        <f>1/3</f>
        <v>0.3333333333333333</v>
      </c>
      <c r="H120" s="7">
        <f>G120*E120</f>
        <v>9</v>
      </c>
      <c r="I120" s="7">
        <f>G120*F120</f>
        <v>1.5</v>
      </c>
      <c r="J120" s="7">
        <f>I120*0.25</f>
        <v>0.375</v>
      </c>
      <c r="K120" s="7">
        <f>2.5</f>
        <v>2.5</v>
      </c>
      <c r="L120" s="5">
        <f>(1.11*I120+J120)*32+K120</f>
        <v>67.78</v>
      </c>
      <c r="M120" s="8"/>
    </row>
    <row r="121" spans="1:13" ht="15.75">
      <c r="A121" s="32" t="s">
        <v>13</v>
      </c>
      <c r="B121" s="32" t="s">
        <v>122</v>
      </c>
      <c r="C121" s="29" t="s">
        <v>5</v>
      </c>
      <c r="D121" s="33"/>
      <c r="E121" s="32">
        <f>27</f>
        <v>27</v>
      </c>
      <c r="F121" s="13">
        <f>3</f>
        <v>3</v>
      </c>
      <c r="G121" s="13">
        <f>1/3</f>
        <v>0.3333333333333333</v>
      </c>
      <c r="H121" s="7">
        <f>G121*E121</f>
        <v>9</v>
      </c>
      <c r="I121" s="7">
        <f>G121*F121</f>
        <v>1</v>
      </c>
      <c r="J121" s="7">
        <f>I121*0.25</f>
        <v>0.25</v>
      </c>
      <c r="K121" s="7">
        <f>2.5</f>
        <v>2.5</v>
      </c>
      <c r="L121" s="5">
        <f>(1.11*I121+J121)*32+K121</f>
        <v>46.02</v>
      </c>
      <c r="M121" s="8"/>
    </row>
    <row r="122" spans="1:13" ht="15.75">
      <c r="A122" s="8" t="s">
        <v>13</v>
      </c>
      <c r="B122" s="8" t="s">
        <v>113</v>
      </c>
      <c r="C122" s="6" t="s">
        <v>92</v>
      </c>
      <c r="D122" s="8" t="s">
        <v>114</v>
      </c>
      <c r="E122" s="8">
        <v>27</v>
      </c>
      <c r="F122" s="9">
        <v>3.3</v>
      </c>
      <c r="G122" s="13">
        <f>1/3</f>
        <v>0.3333333333333333</v>
      </c>
      <c r="H122" s="7">
        <f>G122*E122</f>
        <v>9</v>
      </c>
      <c r="I122" s="7">
        <f>G122*F122</f>
        <v>1.0999999999999999</v>
      </c>
      <c r="J122" s="7">
        <f>I122*0.25</f>
        <v>0.27499999999999997</v>
      </c>
      <c r="K122" s="7">
        <f>7</f>
        <v>7</v>
      </c>
      <c r="L122" s="5">
        <f>(1.11*I122+J122)*32+K122</f>
        <v>54.87199999999999</v>
      </c>
      <c r="M122" s="8"/>
    </row>
    <row r="123" spans="1:13" ht="15.75">
      <c r="A123" s="48" t="s">
        <v>13</v>
      </c>
      <c r="B123" s="48" t="s">
        <v>47</v>
      </c>
      <c r="C123" s="47" t="s">
        <v>12</v>
      </c>
      <c r="D123" s="51" t="s">
        <v>50</v>
      </c>
      <c r="E123" s="48">
        <v>12</v>
      </c>
      <c r="F123" s="52">
        <v>6.6</v>
      </c>
      <c r="G123" s="52">
        <v>0.25</v>
      </c>
      <c r="H123" s="50">
        <f>G123*E123</f>
        <v>3</v>
      </c>
      <c r="I123" s="50">
        <f>G123*F123</f>
        <v>1.65</v>
      </c>
      <c r="J123" s="50">
        <f>I123*0.25</f>
        <v>0.4125</v>
      </c>
      <c r="K123" s="50">
        <v>0</v>
      </c>
      <c r="L123" s="5">
        <f>(1.11*I123+J123)*32+K123</f>
        <v>71.808</v>
      </c>
      <c r="M123" s="6" t="s">
        <v>126</v>
      </c>
    </row>
    <row r="124" spans="1:13" ht="15.75">
      <c r="A124" s="8" t="s">
        <v>13</v>
      </c>
      <c r="B124" s="8" t="s">
        <v>96</v>
      </c>
      <c r="C124" s="6" t="s">
        <v>92</v>
      </c>
      <c r="D124" s="31" t="s">
        <v>95</v>
      </c>
      <c r="E124" s="8">
        <f>4*27</f>
        <v>108</v>
      </c>
      <c r="F124" s="9">
        <f>7.2</f>
        <v>7.2</v>
      </c>
      <c r="G124" s="13">
        <f>1/8</f>
        <v>0.125</v>
      </c>
      <c r="H124" s="7">
        <f>G124*E124</f>
        <v>13.5</v>
      </c>
      <c r="I124" s="7">
        <f>G124*F124</f>
        <v>0.9</v>
      </c>
      <c r="J124" s="7">
        <f>I124*0.25</f>
        <v>0.225</v>
      </c>
      <c r="K124" s="7">
        <f>7</f>
        <v>7</v>
      </c>
      <c r="L124" s="5">
        <f>(1.11*I124+J124)*32+K124</f>
        <v>46.168000000000006</v>
      </c>
      <c r="M124" s="17"/>
    </row>
    <row r="125" spans="1:13" ht="15.75">
      <c r="A125" s="32" t="s">
        <v>13</v>
      </c>
      <c r="B125" s="32" t="s">
        <v>60</v>
      </c>
      <c r="C125" s="29" t="s">
        <v>12</v>
      </c>
      <c r="D125" s="35" t="s">
        <v>59</v>
      </c>
      <c r="E125" s="32">
        <v>3</v>
      </c>
      <c r="F125" s="13">
        <v>6.5</v>
      </c>
      <c r="G125" s="13">
        <v>0.3333333333333333</v>
      </c>
      <c r="H125" s="7">
        <f>G125*E125</f>
        <v>1</v>
      </c>
      <c r="I125" s="7">
        <f>G125*F125</f>
        <v>2.1666666666666665</v>
      </c>
      <c r="J125" s="7">
        <f>I125*0.25</f>
        <v>0.5416666666666666</v>
      </c>
      <c r="K125" s="7">
        <v>0</v>
      </c>
      <c r="L125" s="5">
        <f>(1.11*I125+J125)*32+K125</f>
        <v>94.29333333333334</v>
      </c>
      <c r="M125" s="8"/>
    </row>
    <row r="126" spans="1:13" ht="15.75">
      <c r="A126" s="32" t="s">
        <v>13</v>
      </c>
      <c r="B126" s="32" t="s">
        <v>66</v>
      </c>
      <c r="C126" s="29" t="s">
        <v>12</v>
      </c>
      <c r="D126" s="40" t="s">
        <v>67</v>
      </c>
      <c r="E126" s="32">
        <v>4</v>
      </c>
      <c r="F126" s="13">
        <v>11</v>
      </c>
      <c r="G126" s="13">
        <f>1/4</f>
        <v>0.25</v>
      </c>
      <c r="H126" s="7">
        <f>G126*E126</f>
        <v>1</v>
      </c>
      <c r="I126" s="7">
        <f>G126*F126</f>
        <v>2.75</v>
      </c>
      <c r="J126" s="7">
        <f>I126*0.25</f>
        <v>0.6875</v>
      </c>
      <c r="K126" s="7">
        <v>0</v>
      </c>
      <c r="L126" s="5">
        <f>(1.11*I126+J126)*32+K126</f>
        <v>119.68</v>
      </c>
      <c r="M126" s="8"/>
    </row>
    <row r="127" spans="1:13" ht="31.5">
      <c r="A127" s="32" t="s">
        <v>13</v>
      </c>
      <c r="B127" s="32" t="s">
        <v>14</v>
      </c>
      <c r="C127" s="29" t="s">
        <v>12</v>
      </c>
      <c r="D127" s="38" t="s">
        <v>15</v>
      </c>
      <c r="E127" s="29">
        <v>28</v>
      </c>
      <c r="F127" s="7">
        <v>8</v>
      </c>
      <c r="G127" s="7">
        <f>4/28</f>
        <v>0.14285714285714285</v>
      </c>
      <c r="H127" s="7">
        <f>G127*E127</f>
        <v>4</v>
      </c>
      <c r="I127" s="7">
        <f>G127*F127</f>
        <v>1.1428571428571428</v>
      </c>
      <c r="J127" s="7">
        <f>I127*0.25</f>
        <v>0.2857142857142857</v>
      </c>
      <c r="K127" s="7">
        <v>0</v>
      </c>
      <c r="L127" s="5">
        <f>(1.11*I127+J127)*32+K127</f>
        <v>49.73714285714286</v>
      </c>
      <c r="M127" s="6" t="s">
        <v>16</v>
      </c>
    </row>
    <row r="128" spans="1:13" ht="15.75">
      <c r="A128" s="29" t="s">
        <v>13</v>
      </c>
      <c r="B128" s="32" t="s">
        <v>14</v>
      </c>
      <c r="C128" s="29" t="s">
        <v>12</v>
      </c>
      <c r="D128" s="41" t="s">
        <v>15</v>
      </c>
      <c r="E128" s="29">
        <v>28</v>
      </c>
      <c r="F128" s="7">
        <v>8</v>
      </c>
      <c r="G128" s="7">
        <f>17/28</f>
        <v>0.6071428571428571</v>
      </c>
      <c r="H128" s="7">
        <f>G128*E128</f>
        <v>17</v>
      </c>
      <c r="I128" s="7">
        <f>G128*F128</f>
        <v>4.857142857142857</v>
      </c>
      <c r="J128" s="7">
        <f>I128*0.25</f>
        <v>1.2142857142857142</v>
      </c>
      <c r="K128" s="7">
        <v>0</v>
      </c>
      <c r="L128" s="5">
        <f>(1.11*I128+J128)*32+K128</f>
        <v>211.38285714285715</v>
      </c>
      <c r="M128" s="6"/>
    </row>
    <row r="129" spans="1:13" ht="15.75">
      <c r="A129" s="23" t="s">
        <v>13</v>
      </c>
      <c r="B129" s="23"/>
      <c r="C129" s="4"/>
      <c r="D129" s="26"/>
      <c r="E129" s="4"/>
      <c r="F129" s="5"/>
      <c r="G129" s="5"/>
      <c r="H129" s="5"/>
      <c r="I129" s="5">
        <f>SUM(I108:I128)</f>
        <v>34.95</v>
      </c>
      <c r="J129" s="5"/>
      <c r="K129" s="5">
        <f>SUM(K108:K128)</f>
        <v>41.5</v>
      </c>
      <c r="L129" s="5"/>
      <c r="M129" s="44">
        <v>1300</v>
      </c>
    </row>
    <row r="130" spans="1:13" ht="15.75">
      <c r="A130" s="8" t="s">
        <v>18</v>
      </c>
      <c r="B130" s="8" t="s">
        <v>102</v>
      </c>
      <c r="C130" s="6" t="s">
        <v>92</v>
      </c>
      <c r="D130" s="36" t="s">
        <v>103</v>
      </c>
      <c r="E130" s="8">
        <v>27</v>
      </c>
      <c r="F130" s="9">
        <v>2.97</v>
      </c>
      <c r="G130" s="13">
        <f>1/3</f>
        <v>0.3333333333333333</v>
      </c>
      <c r="H130" s="7">
        <f>G130*E130</f>
        <v>9</v>
      </c>
      <c r="I130" s="7">
        <f>G130*F130</f>
        <v>0.99</v>
      </c>
      <c r="J130" s="7">
        <f>I130*0.25</f>
        <v>0.2475</v>
      </c>
      <c r="K130" s="7">
        <f>7</f>
        <v>7</v>
      </c>
      <c r="L130" s="5">
        <f>(1.11*I130+J130)*32+K130</f>
        <v>50.0848</v>
      </c>
      <c r="M130" s="8"/>
    </row>
    <row r="131" spans="1:13" ht="15.75">
      <c r="A131" s="8" t="s">
        <v>18</v>
      </c>
      <c r="B131" s="8" t="s">
        <v>82</v>
      </c>
      <c r="C131" s="6" t="s">
        <v>6</v>
      </c>
      <c r="D131" s="8" t="s">
        <v>83</v>
      </c>
      <c r="E131" s="8">
        <v>27</v>
      </c>
      <c r="F131" s="9">
        <v>5</v>
      </c>
      <c r="G131" s="13">
        <f>1/3</f>
        <v>0.3333333333333333</v>
      </c>
      <c r="H131" s="7">
        <f>G131*E131</f>
        <v>9</v>
      </c>
      <c r="I131" s="7">
        <f>G131*F131</f>
        <v>1.6666666666666665</v>
      </c>
      <c r="J131" s="7">
        <f>I131*0.25</f>
        <v>0.41666666666666663</v>
      </c>
      <c r="K131" s="7">
        <f>2.5</f>
        <v>2.5</v>
      </c>
      <c r="L131" s="5">
        <f>(1.11*I131+J131)*32+K131</f>
        <v>75.03333333333333</v>
      </c>
      <c r="M131" s="8"/>
    </row>
    <row r="132" spans="1:13" ht="15.75">
      <c r="A132" s="8" t="s">
        <v>18</v>
      </c>
      <c r="B132" s="8" t="s">
        <v>98</v>
      </c>
      <c r="C132" s="6" t="s">
        <v>92</v>
      </c>
      <c r="D132" s="8" t="s">
        <v>99</v>
      </c>
      <c r="E132" s="8">
        <v>27</v>
      </c>
      <c r="F132" s="9">
        <v>2.7</v>
      </c>
      <c r="G132" s="13">
        <f>1/3</f>
        <v>0.3333333333333333</v>
      </c>
      <c r="H132" s="7">
        <f>G132*E132</f>
        <v>9</v>
      </c>
      <c r="I132" s="7">
        <f>G132*F132</f>
        <v>0.9</v>
      </c>
      <c r="J132" s="7">
        <f>I132*0.25</f>
        <v>0.225</v>
      </c>
      <c r="K132" s="7">
        <f>7</f>
        <v>7</v>
      </c>
      <c r="L132" s="5">
        <f>(1.11*I132+J132)*32+K132</f>
        <v>46.168000000000006</v>
      </c>
      <c r="M132" s="8"/>
    </row>
    <row r="133" spans="1:13" ht="15.75">
      <c r="A133" s="17" t="s">
        <v>18</v>
      </c>
      <c r="B133" s="8" t="s">
        <v>37</v>
      </c>
      <c r="C133" s="6" t="s">
        <v>12</v>
      </c>
      <c r="D133" s="36" t="s">
        <v>38</v>
      </c>
      <c r="E133" s="8">
        <v>5</v>
      </c>
      <c r="F133" s="9">
        <v>6.5</v>
      </c>
      <c r="G133" s="9">
        <v>0.2</v>
      </c>
      <c r="H133" s="7">
        <f>G133*E133</f>
        <v>1</v>
      </c>
      <c r="I133" s="7">
        <f>G133*F133</f>
        <v>1.3</v>
      </c>
      <c r="J133" s="7">
        <f>I133*0.25</f>
        <v>0.325</v>
      </c>
      <c r="K133" s="7">
        <v>0</v>
      </c>
      <c r="L133" s="5">
        <f>(1.11*I133+J133)*32+K133</f>
        <v>56.57600000000001</v>
      </c>
      <c r="M133" s="17" t="s">
        <v>40</v>
      </c>
    </row>
    <row r="134" spans="1:13" ht="15.75">
      <c r="A134" s="8" t="s">
        <v>18</v>
      </c>
      <c r="B134" s="8" t="s">
        <v>104</v>
      </c>
      <c r="C134" s="6" t="s">
        <v>92</v>
      </c>
      <c r="D134" s="36" t="s">
        <v>105</v>
      </c>
      <c r="E134" s="8">
        <v>27</v>
      </c>
      <c r="F134" s="9">
        <v>3.13</v>
      </c>
      <c r="G134" s="13">
        <f>1/3</f>
        <v>0.3333333333333333</v>
      </c>
      <c r="H134" s="7">
        <f>G134*E134</f>
        <v>9</v>
      </c>
      <c r="I134" s="7">
        <f>G134*F134</f>
        <v>1.0433333333333332</v>
      </c>
      <c r="J134" s="7">
        <f>I134*0.25</f>
        <v>0.2608333333333333</v>
      </c>
      <c r="K134" s="7">
        <f>7</f>
        <v>7</v>
      </c>
      <c r="L134" s="5">
        <f>(1.11*I134+J134)*32+K134</f>
        <v>52.40586666666666</v>
      </c>
      <c r="M134" s="8"/>
    </row>
    <row r="135" spans="1:13" ht="15.75">
      <c r="A135" s="6" t="s">
        <v>18</v>
      </c>
      <c r="B135" s="6" t="s">
        <v>34</v>
      </c>
      <c r="C135" s="6" t="s">
        <v>12</v>
      </c>
      <c r="D135" s="28" t="s">
        <v>31</v>
      </c>
      <c r="E135" s="29">
        <v>3</v>
      </c>
      <c r="F135" s="30">
        <v>6.5</v>
      </c>
      <c r="G135" s="7">
        <f>1/3</f>
        <v>0.3333333333333333</v>
      </c>
      <c r="H135" s="7">
        <f>G135*E135</f>
        <v>1</v>
      </c>
      <c r="I135" s="7">
        <f>G135*F135</f>
        <v>2.1666666666666665</v>
      </c>
      <c r="J135" s="7">
        <f>I135*0.25</f>
        <v>0.5416666666666666</v>
      </c>
      <c r="K135" s="7">
        <v>0</v>
      </c>
      <c r="L135" s="5">
        <f>(1.11*I135+J135)*32+K135</f>
        <v>94.29333333333334</v>
      </c>
      <c r="M135" s="6"/>
    </row>
    <row r="136" spans="1:13" ht="31.5">
      <c r="A136" s="6" t="s">
        <v>18</v>
      </c>
      <c r="B136" s="6" t="s">
        <v>36</v>
      </c>
      <c r="C136" s="6" t="s">
        <v>12</v>
      </c>
      <c r="D136" s="28" t="s">
        <v>35</v>
      </c>
      <c r="E136" s="29">
        <v>3</v>
      </c>
      <c r="F136" s="30">
        <v>6.5</v>
      </c>
      <c r="G136" s="7">
        <f>1/3</f>
        <v>0.3333333333333333</v>
      </c>
      <c r="H136" s="7">
        <f>G136*E136</f>
        <v>1</v>
      </c>
      <c r="I136" s="7">
        <f>G136*F136</f>
        <v>2.1666666666666665</v>
      </c>
      <c r="J136" s="7">
        <f>I136*0.25</f>
        <v>0.5416666666666666</v>
      </c>
      <c r="K136" s="7">
        <v>0</v>
      </c>
      <c r="L136" s="5">
        <f>(1.11*I136+J136)*32+K136</f>
        <v>94.29333333333334</v>
      </c>
      <c r="M136" s="6"/>
    </row>
    <row r="137" spans="1:13" ht="15.75">
      <c r="A137" s="8" t="s">
        <v>18</v>
      </c>
      <c r="B137" s="8" t="s">
        <v>109</v>
      </c>
      <c r="C137" s="6" t="s">
        <v>92</v>
      </c>
      <c r="D137" s="37" t="s">
        <v>110</v>
      </c>
      <c r="E137" s="8">
        <v>27</v>
      </c>
      <c r="F137" s="9">
        <v>2.5</v>
      </c>
      <c r="G137" s="13">
        <f>1/3</f>
        <v>0.3333333333333333</v>
      </c>
      <c r="H137" s="7">
        <f>G137*E137</f>
        <v>9</v>
      </c>
      <c r="I137" s="7">
        <f>G137*F137</f>
        <v>0.8333333333333333</v>
      </c>
      <c r="J137" s="7">
        <f>I137*0.25</f>
        <v>0.20833333333333331</v>
      </c>
      <c r="K137" s="7">
        <f>7</f>
        <v>7</v>
      </c>
      <c r="L137" s="5">
        <f>(1.11*I137+J137)*32+K137</f>
        <v>43.266666666666666</v>
      </c>
      <c r="M137" s="8"/>
    </row>
    <row r="138" spans="1:13" ht="15.75">
      <c r="A138" s="8" t="s">
        <v>18</v>
      </c>
      <c r="B138" s="8" t="s">
        <v>111</v>
      </c>
      <c r="C138" s="6" t="s">
        <v>92</v>
      </c>
      <c r="D138" s="42" t="s">
        <v>112</v>
      </c>
      <c r="E138" s="8">
        <v>27</v>
      </c>
      <c r="F138" s="9">
        <v>3.5</v>
      </c>
      <c r="G138" s="13">
        <f>1/3</f>
        <v>0.3333333333333333</v>
      </c>
      <c r="H138" s="7">
        <f>G138*E138</f>
        <v>9</v>
      </c>
      <c r="I138" s="7">
        <f>G138*F138</f>
        <v>1.1666666666666665</v>
      </c>
      <c r="J138" s="7">
        <f>I138*0.25</f>
        <v>0.29166666666666663</v>
      </c>
      <c r="K138" s="7">
        <f>7</f>
        <v>7</v>
      </c>
      <c r="L138" s="5">
        <f>(1.11*I138+J138)*32+K138</f>
        <v>57.773333333333326</v>
      </c>
      <c r="M138" s="8"/>
    </row>
    <row r="139" spans="1:13" ht="15.75">
      <c r="A139" s="8" t="s">
        <v>18</v>
      </c>
      <c r="B139" s="8" t="s">
        <v>100</v>
      </c>
      <c r="C139" s="6" t="s">
        <v>92</v>
      </c>
      <c r="D139" s="36" t="s">
        <v>101</v>
      </c>
      <c r="E139" s="8">
        <v>27</v>
      </c>
      <c r="F139" s="9">
        <v>2.85</v>
      </c>
      <c r="G139" s="13">
        <f>1/3</f>
        <v>0.3333333333333333</v>
      </c>
      <c r="H139" s="7">
        <f>G139*E139</f>
        <v>9</v>
      </c>
      <c r="I139" s="7">
        <f>G139*F139</f>
        <v>0.95</v>
      </c>
      <c r="J139" s="7">
        <f>I139*0.25</f>
        <v>0.2375</v>
      </c>
      <c r="K139" s="7">
        <f>7</f>
        <v>7</v>
      </c>
      <c r="L139" s="5">
        <f>(1.11*I139+J139)*32+K139</f>
        <v>48.344</v>
      </c>
      <c r="M139" s="8"/>
    </row>
    <row r="140" spans="1:13" ht="15.75">
      <c r="A140" s="32" t="s">
        <v>18</v>
      </c>
      <c r="B140" s="32" t="s">
        <v>61</v>
      </c>
      <c r="C140" s="29" t="s">
        <v>12</v>
      </c>
      <c r="D140" s="40" t="s">
        <v>58</v>
      </c>
      <c r="E140" s="32">
        <v>3</v>
      </c>
      <c r="F140" s="13">
        <v>6.5</v>
      </c>
      <c r="G140" s="13">
        <v>0.3333333333333333</v>
      </c>
      <c r="H140" s="7">
        <f>G140*E140</f>
        <v>1</v>
      </c>
      <c r="I140" s="7">
        <f>G140*F140</f>
        <v>2.1666666666666665</v>
      </c>
      <c r="J140" s="7">
        <f>I140*0.25</f>
        <v>0.5416666666666666</v>
      </c>
      <c r="K140" s="7">
        <v>0</v>
      </c>
      <c r="L140" s="5">
        <f>(1.11*I140+J140)*32+K140</f>
        <v>94.29333333333334</v>
      </c>
      <c r="M140" s="8"/>
    </row>
    <row r="141" spans="1:13" ht="15.75">
      <c r="A141" s="48" t="s">
        <v>18</v>
      </c>
      <c r="B141" s="48" t="s">
        <v>47</v>
      </c>
      <c r="C141" s="47" t="s">
        <v>12</v>
      </c>
      <c r="D141" s="51" t="s">
        <v>50</v>
      </c>
      <c r="E141" s="48">
        <v>12</v>
      </c>
      <c r="F141" s="52">
        <v>6.6</v>
      </c>
      <c r="G141" s="52">
        <v>0.25</v>
      </c>
      <c r="H141" s="50">
        <f>G141*E141</f>
        <v>3</v>
      </c>
      <c r="I141" s="50">
        <f>G141*F141</f>
        <v>1.65</v>
      </c>
      <c r="J141" s="50">
        <f>I141*0.25</f>
        <v>0.4125</v>
      </c>
      <c r="K141" s="50">
        <v>0</v>
      </c>
      <c r="L141" s="5">
        <f>(1.11*I141+J141)*32+K141</f>
        <v>71.808</v>
      </c>
      <c r="M141" s="6" t="s">
        <v>126</v>
      </c>
    </row>
    <row r="142" spans="1:13" ht="15.75">
      <c r="A142" s="17" t="s">
        <v>18</v>
      </c>
      <c r="B142" s="8" t="s">
        <v>106</v>
      </c>
      <c r="C142" s="6" t="s">
        <v>92</v>
      </c>
      <c r="D142" s="8" t="s">
        <v>107</v>
      </c>
      <c r="E142" s="8">
        <f>4*27</f>
        <v>108</v>
      </c>
      <c r="F142" s="9">
        <f>10.32</f>
        <v>10.32</v>
      </c>
      <c r="G142" s="13">
        <f>1/8</f>
        <v>0.125</v>
      </c>
      <c r="H142" s="7">
        <f>G142*E142</f>
        <v>13.5</v>
      </c>
      <c r="I142" s="7">
        <f>G142*F142</f>
        <v>1.29</v>
      </c>
      <c r="J142" s="7">
        <f>I142*0.25</f>
        <v>0.3225</v>
      </c>
      <c r="K142" s="7">
        <f>7</f>
        <v>7</v>
      </c>
      <c r="L142" s="5">
        <f>(1.11*I142+J142)*32+K142</f>
        <v>63.140800000000006</v>
      </c>
      <c r="M142" s="8"/>
    </row>
    <row r="143" spans="1:13" ht="15.75">
      <c r="A143" s="8" t="s">
        <v>18</v>
      </c>
      <c r="B143" s="8" t="s">
        <v>96</v>
      </c>
      <c r="C143" s="6" t="s">
        <v>92</v>
      </c>
      <c r="D143" s="31" t="s">
        <v>95</v>
      </c>
      <c r="E143" s="8">
        <f>4*27</f>
        <v>108</v>
      </c>
      <c r="F143" s="9">
        <f>7.2</f>
        <v>7.2</v>
      </c>
      <c r="G143" s="13">
        <f>1/8</f>
        <v>0.125</v>
      </c>
      <c r="H143" s="7">
        <f>G143*E143</f>
        <v>13.5</v>
      </c>
      <c r="I143" s="7">
        <f>G143*F143</f>
        <v>0.9</v>
      </c>
      <c r="J143" s="7">
        <f>I143*0.25</f>
        <v>0.225</v>
      </c>
      <c r="K143" s="7">
        <f>7</f>
        <v>7</v>
      </c>
      <c r="L143" s="5">
        <f>(1.11*I143+J143)*32+K143</f>
        <v>46.168000000000006</v>
      </c>
      <c r="M143" s="17"/>
    </row>
    <row r="144" spans="1:13" ht="15.75">
      <c r="A144" s="32" t="s">
        <v>18</v>
      </c>
      <c r="B144" s="32" t="s">
        <v>60</v>
      </c>
      <c r="C144" s="29" t="s">
        <v>12</v>
      </c>
      <c r="D144" s="32" t="s">
        <v>59</v>
      </c>
      <c r="E144" s="32">
        <v>3</v>
      </c>
      <c r="F144" s="13">
        <v>6.5</v>
      </c>
      <c r="G144" s="13">
        <v>0.3333333333333333</v>
      </c>
      <c r="H144" s="7">
        <f>G144*E144</f>
        <v>1</v>
      </c>
      <c r="I144" s="7">
        <f>G144*F144</f>
        <v>2.1666666666666665</v>
      </c>
      <c r="J144" s="7">
        <f>I144*0.25</f>
        <v>0.5416666666666666</v>
      </c>
      <c r="K144" s="7">
        <v>0</v>
      </c>
      <c r="L144" s="5">
        <f>(1.11*I144+J144)*32+K144</f>
        <v>94.29333333333334</v>
      </c>
      <c r="M144" s="8"/>
    </row>
    <row r="145" spans="1:13" ht="15.75">
      <c r="A145" s="29" t="s">
        <v>18</v>
      </c>
      <c r="B145" s="32" t="s">
        <v>14</v>
      </c>
      <c r="C145" s="29" t="s">
        <v>12</v>
      </c>
      <c r="D145" s="41" t="s">
        <v>15</v>
      </c>
      <c r="E145" s="29">
        <v>28</v>
      </c>
      <c r="F145" s="7">
        <v>8</v>
      </c>
      <c r="G145" s="7">
        <f>2/28</f>
        <v>0.07142857142857142</v>
      </c>
      <c r="H145" s="7">
        <f>G145*E145</f>
        <v>2</v>
      </c>
      <c r="I145" s="7">
        <f>G145*F145</f>
        <v>0.5714285714285714</v>
      </c>
      <c r="J145" s="7">
        <f>I145*0.25</f>
        <v>0.14285714285714285</v>
      </c>
      <c r="K145" s="7">
        <v>0</v>
      </c>
      <c r="L145" s="5">
        <f>(1.11*I145+J145)*32+K145</f>
        <v>24.86857142857143</v>
      </c>
      <c r="M145" s="15" t="s">
        <v>17</v>
      </c>
    </row>
    <row r="146" spans="1:13" ht="15.75">
      <c r="A146" s="23" t="s">
        <v>18</v>
      </c>
      <c r="B146" s="23"/>
      <c r="C146" s="4"/>
      <c r="D146" s="26"/>
      <c r="E146" s="4"/>
      <c r="F146" s="5"/>
      <c r="G146" s="5"/>
      <c r="H146" s="5"/>
      <c r="I146" s="5">
        <f>SUM(I130:I145)</f>
        <v>21.928095238095235</v>
      </c>
      <c r="J146" s="5"/>
      <c r="K146" s="5">
        <f>SUM(K130:K145)</f>
        <v>58.5</v>
      </c>
      <c r="L146" s="5"/>
      <c r="M146" s="43">
        <f>1350-M42</f>
        <v>1013</v>
      </c>
    </row>
    <row r="147" spans="1:13" ht="15.75">
      <c r="A147" s="23" t="s">
        <v>125</v>
      </c>
      <c r="B147" s="23" t="s">
        <v>122</v>
      </c>
      <c r="C147" s="4"/>
      <c r="D147" s="11"/>
      <c r="E147" s="23">
        <f>27</f>
        <v>27</v>
      </c>
      <c r="F147" s="10">
        <f>3</f>
        <v>3</v>
      </c>
      <c r="G147" s="10">
        <f>1/3</f>
        <v>0.3333333333333333</v>
      </c>
      <c r="H147" s="5">
        <f>G147*E147</f>
        <v>9</v>
      </c>
      <c r="I147" s="5">
        <f>G147*F147</f>
        <v>1</v>
      </c>
      <c r="J147" s="5"/>
      <c r="K147" s="5">
        <f>2.5</f>
        <v>2.5</v>
      </c>
      <c r="L147" s="5"/>
      <c r="M147" s="8"/>
    </row>
    <row r="148" spans="1:13" ht="15.75">
      <c r="A148" s="8" t="s">
        <v>73</v>
      </c>
      <c r="B148" s="8" t="s">
        <v>86</v>
      </c>
      <c r="C148" s="6" t="s">
        <v>6</v>
      </c>
      <c r="D148" s="31" t="s">
        <v>87</v>
      </c>
      <c r="E148" s="8">
        <v>27</v>
      </c>
      <c r="F148" s="9">
        <v>4</v>
      </c>
      <c r="G148" s="13">
        <f>1/4</f>
        <v>0.25</v>
      </c>
      <c r="H148" s="7">
        <f>G148*E148</f>
        <v>6.75</v>
      </c>
      <c r="I148" s="7">
        <f>G148*F148</f>
        <v>1</v>
      </c>
      <c r="J148" s="7">
        <f>I148*0.25</f>
        <v>0.25</v>
      </c>
      <c r="K148" s="7">
        <f>2.5</f>
        <v>2.5</v>
      </c>
      <c r="L148" s="5">
        <f>(1.11*I148+J148)*32+K148</f>
        <v>46.02</v>
      </c>
      <c r="M148" s="8"/>
    </row>
    <row r="149" spans="1:13" ht="15.75">
      <c r="A149" s="8" t="s">
        <v>73</v>
      </c>
      <c r="B149" s="8" t="s">
        <v>82</v>
      </c>
      <c r="C149" s="6" t="s">
        <v>6</v>
      </c>
      <c r="D149" s="8" t="s">
        <v>83</v>
      </c>
      <c r="E149" s="8">
        <v>27</v>
      </c>
      <c r="F149" s="9">
        <v>5</v>
      </c>
      <c r="G149" s="13">
        <f>1/3</f>
        <v>0.3333333333333333</v>
      </c>
      <c r="H149" s="7">
        <f>G149*E149</f>
        <v>9</v>
      </c>
      <c r="I149" s="7">
        <f>G149*F149</f>
        <v>1.6666666666666665</v>
      </c>
      <c r="J149" s="7">
        <f>I149*0.25</f>
        <v>0.41666666666666663</v>
      </c>
      <c r="K149" s="7">
        <f>2.5</f>
        <v>2.5</v>
      </c>
      <c r="L149" s="5">
        <f>(1.11*I149+J149)*32+K149</f>
        <v>75.03333333333333</v>
      </c>
      <c r="M149" s="8"/>
    </row>
    <row r="150" spans="1:13" ht="15.75">
      <c r="A150" s="32" t="s">
        <v>73</v>
      </c>
      <c r="B150" s="32" t="s">
        <v>84</v>
      </c>
      <c r="C150" s="29" t="s">
        <v>6</v>
      </c>
      <c r="D150" s="40" t="s">
        <v>85</v>
      </c>
      <c r="E150" s="32">
        <v>27</v>
      </c>
      <c r="F150" s="13">
        <v>4.5</v>
      </c>
      <c r="G150" s="13">
        <f>1/3</f>
        <v>0.3333333333333333</v>
      </c>
      <c r="H150" s="7">
        <f>G150*E150</f>
        <v>9</v>
      </c>
      <c r="I150" s="7">
        <f>G150*F150</f>
        <v>1.5</v>
      </c>
      <c r="J150" s="7">
        <f>I150*0.25</f>
        <v>0.375</v>
      </c>
      <c r="K150" s="7">
        <f>2.5</f>
        <v>2.5</v>
      </c>
      <c r="L150" s="5">
        <f>(1.11*I150+J150)*32+K150</f>
        <v>67.78</v>
      </c>
      <c r="M150" s="8"/>
    </row>
    <row r="151" spans="1:13" ht="15.75">
      <c r="A151" s="8" t="s">
        <v>73</v>
      </c>
      <c r="B151" s="8" t="s">
        <v>98</v>
      </c>
      <c r="C151" s="6" t="s">
        <v>92</v>
      </c>
      <c r="D151" s="8" t="s">
        <v>99</v>
      </c>
      <c r="E151" s="8">
        <v>27</v>
      </c>
      <c r="F151" s="9">
        <v>2.7</v>
      </c>
      <c r="G151" s="13">
        <f>1/3</f>
        <v>0.3333333333333333</v>
      </c>
      <c r="H151" s="7">
        <f>G151*E151</f>
        <v>9</v>
      </c>
      <c r="I151" s="7">
        <f>G151*F151</f>
        <v>0.9</v>
      </c>
      <c r="J151" s="7">
        <f>I151*0.25</f>
        <v>0.225</v>
      </c>
      <c r="K151" s="7">
        <f>7</f>
        <v>7</v>
      </c>
      <c r="L151" s="5">
        <f>(1.11*I151+J151)*32+K151</f>
        <v>46.168000000000006</v>
      </c>
      <c r="M151" s="8"/>
    </row>
    <row r="152" spans="1:13" ht="15.75">
      <c r="A152" s="8" t="s">
        <v>73</v>
      </c>
      <c r="B152" s="8" t="s">
        <v>77</v>
      </c>
      <c r="C152" s="6" t="s">
        <v>6</v>
      </c>
      <c r="D152" s="8" t="s">
        <v>78</v>
      </c>
      <c r="E152" s="8">
        <v>27</v>
      </c>
      <c r="F152" s="9">
        <v>4.5</v>
      </c>
      <c r="G152" s="13">
        <f>1/3</f>
        <v>0.3333333333333333</v>
      </c>
      <c r="H152" s="7">
        <f>G152*E152</f>
        <v>9</v>
      </c>
      <c r="I152" s="7">
        <f>G152*F152</f>
        <v>1.5</v>
      </c>
      <c r="J152" s="7">
        <f>I152*0.25</f>
        <v>0.375</v>
      </c>
      <c r="K152" s="7">
        <f>2.5</f>
        <v>2.5</v>
      </c>
      <c r="L152" s="5">
        <f>(1.11*I152+J152)*32+K152</f>
        <v>67.78</v>
      </c>
      <c r="M152" s="8"/>
    </row>
    <row r="153" spans="1:13" ht="15.75">
      <c r="A153" s="8" t="s">
        <v>73</v>
      </c>
      <c r="B153" s="8" t="s">
        <v>70</v>
      </c>
      <c r="C153" s="6" t="s">
        <v>6</v>
      </c>
      <c r="D153" s="8" t="s">
        <v>71</v>
      </c>
      <c r="E153" s="8">
        <v>27</v>
      </c>
      <c r="F153" s="9">
        <v>5.15</v>
      </c>
      <c r="G153" s="9">
        <f>1/3</f>
        <v>0.3333333333333333</v>
      </c>
      <c r="H153" s="7">
        <f>G153*E153</f>
        <v>9</v>
      </c>
      <c r="I153" s="7">
        <f>G153*F153</f>
        <v>1.7166666666666668</v>
      </c>
      <c r="J153" s="7">
        <f>I153*0.25</f>
        <v>0.4291666666666667</v>
      </c>
      <c r="K153" s="7">
        <f>2.5</f>
        <v>2.5</v>
      </c>
      <c r="L153" s="5">
        <f>(1.11*I153+J153)*32+K153</f>
        <v>77.20933333333335</v>
      </c>
      <c r="M153" s="8"/>
    </row>
    <row r="154" spans="1:13" ht="15.75">
      <c r="A154" s="8" t="s">
        <v>73</v>
      </c>
      <c r="B154" s="8" t="s">
        <v>88</v>
      </c>
      <c r="C154" s="6" t="s">
        <v>6</v>
      </c>
      <c r="D154" s="8" t="s">
        <v>89</v>
      </c>
      <c r="E154" s="8">
        <v>27</v>
      </c>
      <c r="F154" s="9">
        <v>4.5</v>
      </c>
      <c r="G154" s="13">
        <f>1/3</f>
        <v>0.3333333333333333</v>
      </c>
      <c r="H154" s="7">
        <f>G154*E154</f>
        <v>9</v>
      </c>
      <c r="I154" s="7">
        <f>G154*F154</f>
        <v>1.5</v>
      </c>
      <c r="J154" s="7">
        <f>I154*0.25</f>
        <v>0.375</v>
      </c>
      <c r="K154" s="7">
        <f>2.5</f>
        <v>2.5</v>
      </c>
      <c r="L154" s="5">
        <f>(1.11*I154+J154)*32+K154</f>
        <v>67.78</v>
      </c>
      <c r="M154" s="8"/>
    </row>
    <row r="155" spans="1:13" ht="15.75">
      <c r="A155" s="8" t="s">
        <v>73</v>
      </c>
      <c r="B155" s="8" t="s">
        <v>109</v>
      </c>
      <c r="C155" s="6" t="s">
        <v>92</v>
      </c>
      <c r="D155" s="31" t="s">
        <v>110</v>
      </c>
      <c r="E155" s="8">
        <v>27</v>
      </c>
      <c r="F155" s="9">
        <v>2.5</v>
      </c>
      <c r="G155" s="13">
        <f>1/3</f>
        <v>0.3333333333333333</v>
      </c>
      <c r="H155" s="7">
        <f>G155*E155</f>
        <v>9</v>
      </c>
      <c r="I155" s="7">
        <f>G155*F155</f>
        <v>0.8333333333333333</v>
      </c>
      <c r="J155" s="7">
        <f>I155*0.25</f>
        <v>0.20833333333333331</v>
      </c>
      <c r="K155" s="7">
        <f>7</f>
        <v>7</v>
      </c>
      <c r="L155" s="5">
        <f>(1.11*I155+J155)*32+K155</f>
        <v>43.266666666666666</v>
      </c>
      <c r="M155" s="8"/>
    </row>
    <row r="156" spans="1:13" ht="15.75">
      <c r="A156" s="8" t="s">
        <v>73</v>
      </c>
      <c r="B156" s="8" t="s">
        <v>100</v>
      </c>
      <c r="C156" s="6" t="s">
        <v>92</v>
      </c>
      <c r="D156" s="36" t="s">
        <v>101</v>
      </c>
      <c r="E156" s="8">
        <v>27</v>
      </c>
      <c r="F156" s="9">
        <v>2.85</v>
      </c>
      <c r="G156" s="13">
        <f>1/3</f>
        <v>0.3333333333333333</v>
      </c>
      <c r="H156" s="7">
        <f>G156*E156</f>
        <v>9</v>
      </c>
      <c r="I156" s="7">
        <f>G156*F156</f>
        <v>0.95</v>
      </c>
      <c r="J156" s="7">
        <f>I156*0.25</f>
        <v>0.2375</v>
      </c>
      <c r="K156" s="7">
        <f>7</f>
        <v>7</v>
      </c>
      <c r="L156" s="5">
        <f>(1.11*I156+J156)*32+K156</f>
        <v>48.344</v>
      </c>
      <c r="M156" s="8"/>
    </row>
    <row r="157" spans="1:13" ht="15.75">
      <c r="A157" s="8" t="s">
        <v>73</v>
      </c>
      <c r="B157" s="8" t="s">
        <v>93</v>
      </c>
      <c r="C157" s="6" t="s">
        <v>92</v>
      </c>
      <c r="D157" s="36"/>
      <c r="E157" s="8">
        <f>4*27</f>
        <v>108</v>
      </c>
      <c r="F157" s="9">
        <v>10.76</v>
      </c>
      <c r="G157" s="13">
        <f>1/8</f>
        <v>0.125</v>
      </c>
      <c r="H157" s="7">
        <f>G157*E157</f>
        <v>13.5</v>
      </c>
      <c r="I157" s="7">
        <f>G157*F157</f>
        <v>1.345</v>
      </c>
      <c r="J157" s="7">
        <f>I157*0.25</f>
        <v>0.33625</v>
      </c>
      <c r="K157" s="7">
        <f>7</f>
        <v>7</v>
      </c>
      <c r="L157" s="5">
        <f>(1.11*I157+J157)*32+K157</f>
        <v>65.5344</v>
      </c>
      <c r="M157" s="8" t="s">
        <v>94</v>
      </c>
    </row>
    <row r="158" spans="1:13" ht="15.75">
      <c r="A158" s="8" t="s">
        <v>73</v>
      </c>
      <c r="B158" s="8" t="s">
        <v>96</v>
      </c>
      <c r="C158" s="6" t="s">
        <v>92</v>
      </c>
      <c r="D158" s="31" t="s">
        <v>95</v>
      </c>
      <c r="E158" s="8">
        <f>4*27</f>
        <v>108</v>
      </c>
      <c r="F158" s="9">
        <f>7.2</f>
        <v>7.2</v>
      </c>
      <c r="G158" s="13">
        <f>2/8</f>
        <v>0.25</v>
      </c>
      <c r="H158" s="7">
        <f>G158*E158</f>
        <v>27</v>
      </c>
      <c r="I158" s="7">
        <f>G158*F158</f>
        <v>1.8</v>
      </c>
      <c r="J158" s="7">
        <f>I158*0.25</f>
        <v>0.45</v>
      </c>
      <c r="K158" s="7">
        <f>7</f>
        <v>7</v>
      </c>
      <c r="L158" s="5">
        <f>(1.11*I158+J158)*32+K158</f>
        <v>85.33600000000001</v>
      </c>
      <c r="M158" s="17"/>
    </row>
    <row r="159" spans="1:13" ht="15.75">
      <c r="A159" s="23" t="s">
        <v>73</v>
      </c>
      <c r="B159" s="23"/>
      <c r="C159" s="4"/>
      <c r="D159" s="24"/>
      <c r="E159" s="23"/>
      <c r="F159" s="10"/>
      <c r="G159" s="10"/>
      <c r="H159" s="5"/>
      <c r="I159" s="5">
        <f>SUM(I148:I158)</f>
        <v>14.711666666666668</v>
      </c>
      <c r="J159" s="5"/>
      <c r="K159" s="5">
        <f>SUM(K148:K158)</f>
        <v>50</v>
      </c>
      <c r="L159" s="5"/>
      <c r="M159" s="43">
        <f>950-M60</f>
        <v>580</v>
      </c>
    </row>
    <row r="160" spans="1:13" ht="15.75">
      <c r="A160" s="8" t="s">
        <v>19</v>
      </c>
      <c r="B160" s="8" t="s">
        <v>49</v>
      </c>
      <c r="C160" s="6" t="s">
        <v>12</v>
      </c>
      <c r="D160" s="31" t="s">
        <v>51</v>
      </c>
      <c r="E160" s="8">
        <v>5</v>
      </c>
      <c r="F160" s="9">
        <v>6.5</v>
      </c>
      <c r="G160" s="9">
        <v>0.4</v>
      </c>
      <c r="H160" s="7">
        <f>G160*E160</f>
        <v>2</v>
      </c>
      <c r="I160" s="7">
        <f>G160*F160</f>
        <v>2.6</v>
      </c>
      <c r="J160" s="7">
        <f>I160*0.25</f>
        <v>0.65</v>
      </c>
      <c r="K160" s="7">
        <v>0</v>
      </c>
      <c r="L160" s="5">
        <f>(1.11*I160+J160)*32+K160</f>
        <v>113.15200000000002</v>
      </c>
      <c r="M160" s="8" t="s">
        <v>52</v>
      </c>
    </row>
    <row r="161" spans="1:13" ht="15.75">
      <c r="A161" s="17" t="s">
        <v>19</v>
      </c>
      <c r="B161" s="8" t="s">
        <v>37</v>
      </c>
      <c r="C161" s="6" t="s">
        <v>12</v>
      </c>
      <c r="D161" s="36" t="s">
        <v>38</v>
      </c>
      <c r="E161" s="8">
        <v>5</v>
      </c>
      <c r="F161" s="9">
        <v>6.5</v>
      </c>
      <c r="G161" s="9">
        <v>0.2</v>
      </c>
      <c r="H161" s="7">
        <f>G161*E161</f>
        <v>1</v>
      </c>
      <c r="I161" s="7">
        <f>G161*F161</f>
        <v>1.3</v>
      </c>
      <c r="J161" s="7">
        <f>I161*0.25</f>
        <v>0.325</v>
      </c>
      <c r="K161" s="7">
        <v>0</v>
      </c>
      <c r="L161" s="5">
        <f>(1.11*I161+J161)*32+K161</f>
        <v>56.57600000000001</v>
      </c>
      <c r="M161" s="17" t="s">
        <v>41</v>
      </c>
    </row>
    <row r="162" spans="1:13" ht="15.75">
      <c r="A162" s="8" t="s">
        <v>19</v>
      </c>
      <c r="B162" s="8" t="s">
        <v>53</v>
      </c>
      <c r="C162" s="6" t="s">
        <v>12</v>
      </c>
      <c r="D162" s="31" t="s">
        <v>54</v>
      </c>
      <c r="E162" s="8">
        <v>3</v>
      </c>
      <c r="F162" s="9">
        <v>6.5</v>
      </c>
      <c r="G162" s="9">
        <f>1/3</f>
        <v>0.3333333333333333</v>
      </c>
      <c r="H162" s="7">
        <f>G162*E162</f>
        <v>1</v>
      </c>
      <c r="I162" s="7">
        <f>G162*F162</f>
        <v>2.1666666666666665</v>
      </c>
      <c r="J162" s="7">
        <f>I162*0.25</f>
        <v>0.5416666666666666</v>
      </c>
      <c r="K162" s="7">
        <v>0</v>
      </c>
      <c r="L162" s="5">
        <f>(1.11*I162+J162)*32+K162</f>
        <v>94.29333333333334</v>
      </c>
      <c r="M162" s="8"/>
    </row>
    <row r="163" spans="1:13" ht="15.75">
      <c r="A163" s="8" t="s">
        <v>19</v>
      </c>
      <c r="B163" s="8" t="s">
        <v>115</v>
      </c>
      <c r="C163" s="6" t="s">
        <v>92</v>
      </c>
      <c r="D163" s="42" t="s">
        <v>116</v>
      </c>
      <c r="E163" s="8">
        <v>27</v>
      </c>
      <c r="F163" s="9">
        <v>3.02</v>
      </c>
      <c r="G163" s="13">
        <f>1/3</f>
        <v>0.3333333333333333</v>
      </c>
      <c r="H163" s="7">
        <f>G163*E163</f>
        <v>9</v>
      </c>
      <c r="I163" s="7">
        <f>G163*F163</f>
        <v>1.0066666666666666</v>
      </c>
      <c r="J163" s="7">
        <f>I163*0.25</f>
        <v>0.25166666666666665</v>
      </c>
      <c r="K163" s="7">
        <f>7</f>
        <v>7</v>
      </c>
      <c r="L163" s="5">
        <f>(1.11*I163+J163)*32+K163</f>
        <v>50.81013333333333</v>
      </c>
      <c r="M163" s="8"/>
    </row>
    <row r="164" spans="1:13" ht="15.75">
      <c r="A164" s="48" t="s">
        <v>19</v>
      </c>
      <c r="B164" s="48" t="s">
        <v>57</v>
      </c>
      <c r="C164" s="47" t="s">
        <v>12</v>
      </c>
      <c r="D164" s="51" t="s">
        <v>56</v>
      </c>
      <c r="E164" s="48">
        <v>3</v>
      </c>
      <c r="F164" s="52">
        <v>6.5</v>
      </c>
      <c r="G164" s="52">
        <f>1/3</f>
        <v>0.3333333333333333</v>
      </c>
      <c r="H164" s="50">
        <f>G164*E164</f>
        <v>1</v>
      </c>
      <c r="I164" s="50">
        <f>G164*F164</f>
        <v>2.1666666666666665</v>
      </c>
      <c r="J164" s="50">
        <f>I164*0.25</f>
        <v>0.5416666666666666</v>
      </c>
      <c r="K164" s="50">
        <v>0</v>
      </c>
      <c r="L164" s="5">
        <f>(1.11*I164+J164)*32+K164</f>
        <v>94.29333333333334</v>
      </c>
      <c r="M164" s="6" t="s">
        <v>126</v>
      </c>
    </row>
    <row r="165" spans="1:13" ht="15.75">
      <c r="A165" s="32" t="s">
        <v>19</v>
      </c>
      <c r="B165" s="32" t="s">
        <v>61</v>
      </c>
      <c r="C165" s="29" t="s">
        <v>12</v>
      </c>
      <c r="D165" s="40" t="s">
        <v>58</v>
      </c>
      <c r="E165" s="32">
        <v>3</v>
      </c>
      <c r="F165" s="13">
        <v>6.5</v>
      </c>
      <c r="G165" s="13">
        <v>0.3333333333333333</v>
      </c>
      <c r="H165" s="7">
        <f>G165*E165</f>
        <v>1</v>
      </c>
      <c r="I165" s="7">
        <f>G165*F165</f>
        <v>2.1666666666666665</v>
      </c>
      <c r="J165" s="7">
        <f>I165*0.25</f>
        <v>0.5416666666666666</v>
      </c>
      <c r="K165" s="7">
        <v>0</v>
      </c>
      <c r="L165" s="5">
        <f>(1.11*I165+J165)*32+K165</f>
        <v>94.29333333333334</v>
      </c>
      <c r="M165" s="8"/>
    </row>
    <row r="166" spans="1:13" ht="31.5">
      <c r="A166" s="32" t="s">
        <v>19</v>
      </c>
      <c r="B166" s="32" t="s">
        <v>14</v>
      </c>
      <c r="C166" s="29" t="s">
        <v>12</v>
      </c>
      <c r="D166" s="41" t="s">
        <v>15</v>
      </c>
      <c r="E166" s="29">
        <v>28</v>
      </c>
      <c r="F166" s="7">
        <v>8</v>
      </c>
      <c r="G166" s="7">
        <f>2/28</f>
        <v>0.07142857142857142</v>
      </c>
      <c r="H166" s="7">
        <f>G166*E166</f>
        <v>2</v>
      </c>
      <c r="I166" s="7">
        <f>G166*F166</f>
        <v>0.5714285714285714</v>
      </c>
      <c r="J166" s="7">
        <f>I166*0.25</f>
        <v>0.14285714285714285</v>
      </c>
      <c r="K166" s="7">
        <v>0</v>
      </c>
      <c r="L166" s="5">
        <f>(1.11*I166+J166)*32+K166</f>
        <v>24.86857142857143</v>
      </c>
      <c r="M166" s="16" t="s">
        <v>22</v>
      </c>
    </row>
    <row r="167" spans="1:13" ht="15.75">
      <c r="A167" s="23" t="s">
        <v>19</v>
      </c>
      <c r="B167" s="23"/>
      <c r="C167" s="4"/>
      <c r="D167" s="26"/>
      <c r="E167" s="4"/>
      <c r="F167" s="5"/>
      <c r="G167" s="5"/>
      <c r="H167" s="5"/>
      <c r="I167" s="5">
        <f>SUM(I160:I166)</f>
        <v>11.978095238095237</v>
      </c>
      <c r="J167" s="5"/>
      <c r="K167" s="5">
        <f>SUM(K160:K166)</f>
        <v>7</v>
      </c>
      <c r="L167" s="5"/>
      <c r="M167" s="45">
        <v>600</v>
      </c>
    </row>
    <row r="168" spans="1:13" ht="15.75">
      <c r="A168" s="32" t="s">
        <v>20</v>
      </c>
      <c r="B168" s="32" t="s">
        <v>117</v>
      </c>
      <c r="C168" s="29" t="s">
        <v>5</v>
      </c>
      <c r="D168" s="39" t="s">
        <v>118</v>
      </c>
      <c r="E168" s="32">
        <v>27</v>
      </c>
      <c r="F168" s="13">
        <v>3</v>
      </c>
      <c r="G168" s="13">
        <f>1/3</f>
        <v>0.3333333333333333</v>
      </c>
      <c r="H168" s="7">
        <f>G168*E168</f>
        <v>9</v>
      </c>
      <c r="I168" s="7">
        <f>G168*F168</f>
        <v>1</v>
      </c>
      <c r="J168" s="7">
        <f>I168*0.25</f>
        <v>0.25</v>
      </c>
      <c r="K168" s="7">
        <f>2.5</f>
        <v>2.5</v>
      </c>
      <c r="L168" s="5">
        <f>(1.11*I168+J168)*32+K168</f>
        <v>46.02</v>
      </c>
      <c r="M168" s="8"/>
    </row>
    <row r="169" spans="1:13" ht="15.75">
      <c r="A169" s="8" t="s">
        <v>20</v>
      </c>
      <c r="B169" s="8" t="s">
        <v>98</v>
      </c>
      <c r="C169" s="6" t="s">
        <v>92</v>
      </c>
      <c r="D169" s="8" t="s">
        <v>99</v>
      </c>
      <c r="E169" s="8">
        <v>27</v>
      </c>
      <c r="F169" s="9">
        <v>2.7</v>
      </c>
      <c r="G169" s="13">
        <f>1/3</f>
        <v>0.3333333333333333</v>
      </c>
      <c r="H169" s="7">
        <f>G169*E169</f>
        <v>9</v>
      </c>
      <c r="I169" s="7">
        <f>G169*F169</f>
        <v>0.9</v>
      </c>
      <c r="J169" s="7">
        <f>I169*0.25</f>
        <v>0.225</v>
      </c>
      <c r="K169" s="7">
        <f>7</f>
        <v>7</v>
      </c>
      <c r="L169" s="5">
        <f>(1.11*I169+J169)*32+K169</f>
        <v>46.168000000000006</v>
      </c>
      <c r="M169" s="8"/>
    </row>
    <row r="170" spans="1:13" ht="15.75">
      <c r="A170" s="32" t="s">
        <v>20</v>
      </c>
      <c r="B170" s="32" t="s">
        <v>11</v>
      </c>
      <c r="C170" s="29" t="s">
        <v>5</v>
      </c>
      <c r="D170" s="33"/>
      <c r="E170" s="32">
        <f>27</f>
        <v>27</v>
      </c>
      <c r="F170" s="13">
        <f>3</f>
        <v>3</v>
      </c>
      <c r="G170" s="13">
        <f>1/3</f>
        <v>0.3333333333333333</v>
      </c>
      <c r="H170" s="7">
        <f>G170*E170</f>
        <v>9</v>
      </c>
      <c r="I170" s="7">
        <f>G170*F170</f>
        <v>1</v>
      </c>
      <c r="J170" s="7">
        <f>I170*0.25</f>
        <v>0.25</v>
      </c>
      <c r="K170" s="7">
        <f>2.5</f>
        <v>2.5</v>
      </c>
      <c r="L170" s="5">
        <f>(1.11*I170+J170)*32+K170</f>
        <v>46.02</v>
      </c>
      <c r="M170" s="8"/>
    </row>
    <row r="171" spans="1:13" ht="15.75">
      <c r="A171" s="32" t="s">
        <v>20</v>
      </c>
      <c r="B171" s="32" t="s">
        <v>119</v>
      </c>
      <c r="C171" s="29" t="s">
        <v>5</v>
      </c>
      <c r="D171" s="39" t="s">
        <v>120</v>
      </c>
      <c r="E171" s="32">
        <v>27</v>
      </c>
      <c r="F171" s="13">
        <v>5</v>
      </c>
      <c r="G171" s="13">
        <f>1/3</f>
        <v>0.3333333333333333</v>
      </c>
      <c r="H171" s="7">
        <f>G171*E171</f>
        <v>9</v>
      </c>
      <c r="I171" s="7">
        <f>G171*F171</f>
        <v>1.6666666666666665</v>
      </c>
      <c r="J171" s="7">
        <f>I171*0.25</f>
        <v>0.41666666666666663</v>
      </c>
      <c r="K171" s="7">
        <f>2.5</f>
        <v>2.5</v>
      </c>
      <c r="L171" s="5">
        <f>(1.11*I171+J171)*32+K171</f>
        <v>75.03333333333333</v>
      </c>
      <c r="M171" s="8"/>
    </row>
    <row r="172" spans="1:13" ht="15.75">
      <c r="A172" s="8" t="s">
        <v>20</v>
      </c>
      <c r="B172" s="8" t="s">
        <v>53</v>
      </c>
      <c r="C172" s="6" t="s">
        <v>12</v>
      </c>
      <c r="D172" s="31" t="s">
        <v>54</v>
      </c>
      <c r="E172" s="8">
        <v>3</v>
      </c>
      <c r="F172" s="9">
        <v>6.5</v>
      </c>
      <c r="G172" s="9">
        <f>1/3</f>
        <v>0.3333333333333333</v>
      </c>
      <c r="H172" s="7">
        <f>G172*E172</f>
        <v>1</v>
      </c>
      <c r="I172" s="7">
        <f>G172*F172</f>
        <v>2.1666666666666665</v>
      </c>
      <c r="J172" s="7">
        <f>I172*0.25</f>
        <v>0.5416666666666666</v>
      </c>
      <c r="K172" s="7">
        <v>0</v>
      </c>
      <c r="L172" s="5">
        <f>(1.11*I172+J172)*32+K172</f>
        <v>94.29333333333334</v>
      </c>
      <c r="M172" s="8"/>
    </row>
    <row r="173" spans="1:13" ht="15.75">
      <c r="A173" s="32" t="s">
        <v>20</v>
      </c>
      <c r="B173" s="32" t="s">
        <v>121</v>
      </c>
      <c r="C173" s="29" t="s">
        <v>5</v>
      </c>
      <c r="D173" s="33"/>
      <c r="E173" s="32">
        <f>27</f>
        <v>27</v>
      </c>
      <c r="F173" s="13">
        <f>3</f>
        <v>3</v>
      </c>
      <c r="G173" s="13">
        <f>1/3</f>
        <v>0.3333333333333333</v>
      </c>
      <c r="H173" s="7">
        <f>G173*E173</f>
        <v>9</v>
      </c>
      <c r="I173" s="7">
        <f>G173*F173</f>
        <v>1</v>
      </c>
      <c r="J173" s="7">
        <f>I173*0.25</f>
        <v>0.25</v>
      </c>
      <c r="K173" s="7">
        <f>2.5</f>
        <v>2.5</v>
      </c>
      <c r="L173" s="5">
        <f>(1.11*I173+J173)*32+K173</f>
        <v>46.02</v>
      </c>
      <c r="M173" s="8"/>
    </row>
    <row r="174" spans="1:13" ht="15.75">
      <c r="A174" s="32" t="s">
        <v>20</v>
      </c>
      <c r="B174" s="32" t="s">
        <v>122</v>
      </c>
      <c r="C174" s="29" t="s">
        <v>5</v>
      </c>
      <c r="D174" s="33"/>
      <c r="E174" s="32">
        <f>27</f>
        <v>27</v>
      </c>
      <c r="F174" s="13">
        <f>3</f>
        <v>3</v>
      </c>
      <c r="G174" s="13">
        <f>1/3</f>
        <v>0.3333333333333333</v>
      </c>
      <c r="H174" s="7">
        <f>G174*E174</f>
        <v>9</v>
      </c>
      <c r="I174" s="7">
        <f>G174*F174</f>
        <v>1</v>
      </c>
      <c r="J174" s="7">
        <f>I174*0.25</f>
        <v>0.25</v>
      </c>
      <c r="K174" s="7">
        <f>2.5</f>
        <v>2.5</v>
      </c>
      <c r="L174" s="5">
        <f>(1.11*I174+J174)*32+K174</f>
        <v>46.02</v>
      </c>
      <c r="M174" s="8"/>
    </row>
    <row r="175" spans="1:13" ht="15.75">
      <c r="A175" s="8" t="s">
        <v>20</v>
      </c>
      <c r="B175" s="8" t="s">
        <v>115</v>
      </c>
      <c r="C175" s="6" t="s">
        <v>92</v>
      </c>
      <c r="D175" s="42" t="s">
        <v>116</v>
      </c>
      <c r="E175" s="8">
        <v>27</v>
      </c>
      <c r="F175" s="9">
        <v>3.02</v>
      </c>
      <c r="G175" s="13">
        <f>1/3</f>
        <v>0.3333333333333333</v>
      </c>
      <c r="H175" s="7">
        <f>G175*E175</f>
        <v>9</v>
      </c>
      <c r="I175" s="7">
        <f>G175*F175</f>
        <v>1.0066666666666666</v>
      </c>
      <c r="J175" s="7">
        <f>I175*0.25</f>
        <v>0.25166666666666665</v>
      </c>
      <c r="K175" s="7">
        <f>7</f>
        <v>7</v>
      </c>
      <c r="L175" s="5">
        <f>(1.11*I175+J175)*32+K175</f>
        <v>50.81013333333333</v>
      </c>
      <c r="M175" s="8"/>
    </row>
    <row r="176" spans="1:13" ht="15.75">
      <c r="A176" s="48" t="s">
        <v>20</v>
      </c>
      <c r="B176" s="48" t="s">
        <v>57</v>
      </c>
      <c r="C176" s="47" t="s">
        <v>12</v>
      </c>
      <c r="D176" s="54" t="s">
        <v>56</v>
      </c>
      <c r="E176" s="48">
        <v>3</v>
      </c>
      <c r="F176" s="52">
        <v>6.5</v>
      </c>
      <c r="G176" s="52">
        <f>1/3</f>
        <v>0.3333333333333333</v>
      </c>
      <c r="H176" s="50">
        <f>G176*E176</f>
        <v>1</v>
      </c>
      <c r="I176" s="50">
        <f>G176*F176</f>
        <v>2.1666666666666665</v>
      </c>
      <c r="J176" s="50">
        <f>I176*0.25</f>
        <v>0.5416666666666666</v>
      </c>
      <c r="K176" s="50">
        <v>0</v>
      </c>
      <c r="L176" s="5">
        <f>(1.11*I176+J176)*32+K176</f>
        <v>94.29333333333334</v>
      </c>
      <c r="M176" s="6" t="s">
        <v>126</v>
      </c>
    </row>
    <row r="177" spans="1:13" ht="15.75">
      <c r="A177" s="8" t="s">
        <v>20</v>
      </c>
      <c r="B177" s="8" t="s">
        <v>106</v>
      </c>
      <c r="C177" s="6" t="s">
        <v>92</v>
      </c>
      <c r="D177" s="8" t="s">
        <v>107</v>
      </c>
      <c r="E177" s="8">
        <f>4*27</f>
        <v>108</v>
      </c>
      <c r="F177" s="9">
        <f>10.32</f>
        <v>10.32</v>
      </c>
      <c r="G177" s="13">
        <f>1/8</f>
        <v>0.125</v>
      </c>
      <c r="H177" s="7">
        <f>G177*E177</f>
        <v>13.5</v>
      </c>
      <c r="I177" s="7">
        <f>G177*F177</f>
        <v>1.29</v>
      </c>
      <c r="J177" s="7">
        <f>I177*0.25</f>
        <v>0.3225</v>
      </c>
      <c r="K177" s="7">
        <f>7</f>
        <v>7</v>
      </c>
      <c r="L177" s="5">
        <f>(1.11*I177+J177)*32+K177</f>
        <v>63.140800000000006</v>
      </c>
      <c r="M177" s="8"/>
    </row>
    <row r="178" spans="1:13" ht="15.75">
      <c r="A178" s="29" t="s">
        <v>20</v>
      </c>
      <c r="B178" s="32" t="s">
        <v>14</v>
      </c>
      <c r="C178" s="29" t="s">
        <v>12</v>
      </c>
      <c r="D178" s="41" t="s">
        <v>15</v>
      </c>
      <c r="E178" s="29">
        <v>28</v>
      </c>
      <c r="F178" s="7">
        <v>8</v>
      </c>
      <c r="G178" s="7">
        <f>3/28</f>
        <v>0.10714285714285714</v>
      </c>
      <c r="H178" s="7">
        <f>G178*E178</f>
        <v>3</v>
      </c>
      <c r="I178" s="7">
        <f>G178*F178</f>
        <v>0.8571428571428571</v>
      </c>
      <c r="J178" s="7">
        <f>I178*0.25</f>
        <v>0.21428571428571427</v>
      </c>
      <c r="K178" s="7">
        <v>0</v>
      </c>
      <c r="L178" s="5">
        <f>(1.11*I178+J178)*32+K178</f>
        <v>37.30285714285714</v>
      </c>
      <c r="M178" s="8" t="s">
        <v>21</v>
      </c>
    </row>
    <row r="179" spans="1:13" ht="15.75">
      <c r="A179" s="4" t="s">
        <v>20</v>
      </c>
      <c r="B179" s="23"/>
      <c r="C179" s="4"/>
      <c r="D179" s="26"/>
      <c r="E179" s="4"/>
      <c r="F179" s="5"/>
      <c r="G179" s="5"/>
      <c r="H179" s="5"/>
      <c r="I179" s="5">
        <f>SUM(I168:I178)</f>
        <v>14.053809523809523</v>
      </c>
      <c r="J179" s="5"/>
      <c r="K179" s="5">
        <f>SUM(K168:K178)</f>
        <v>33.5</v>
      </c>
      <c r="L179" s="5"/>
      <c r="M179" s="43">
        <v>646</v>
      </c>
    </row>
    <row r="180" spans="1:13" ht="15.75">
      <c r="A180" s="32" t="s">
        <v>62</v>
      </c>
      <c r="B180" s="32" t="s">
        <v>117</v>
      </c>
      <c r="C180" s="29" t="s">
        <v>5</v>
      </c>
      <c r="D180" s="39" t="s">
        <v>118</v>
      </c>
      <c r="E180" s="32">
        <v>27</v>
      </c>
      <c r="F180" s="13">
        <v>3</v>
      </c>
      <c r="G180" s="13">
        <f>1/3</f>
        <v>0.3333333333333333</v>
      </c>
      <c r="H180" s="7">
        <f>G180*E180</f>
        <v>9</v>
      </c>
      <c r="I180" s="7">
        <f>G180*F180</f>
        <v>1</v>
      </c>
      <c r="J180" s="7">
        <f>I180*0.25</f>
        <v>0.25</v>
      </c>
      <c r="K180" s="7">
        <f>2.5</f>
        <v>2.5</v>
      </c>
      <c r="L180" s="5">
        <f>(1.11*I180+J180)*32+K180</f>
        <v>46.02</v>
      </c>
      <c r="M180" s="8"/>
    </row>
    <row r="181" spans="1:13" ht="15.75">
      <c r="A181" s="32" t="s">
        <v>62</v>
      </c>
      <c r="B181" s="32" t="s">
        <v>121</v>
      </c>
      <c r="C181" s="29" t="s">
        <v>5</v>
      </c>
      <c r="D181" s="33"/>
      <c r="E181" s="32">
        <f>27</f>
        <v>27</v>
      </c>
      <c r="F181" s="13">
        <f>3</f>
        <v>3</v>
      </c>
      <c r="G181" s="13">
        <f>1/3</f>
        <v>0.3333333333333333</v>
      </c>
      <c r="H181" s="7">
        <f>G181*E181</f>
        <v>9</v>
      </c>
      <c r="I181" s="7">
        <f>G181*F181</f>
        <v>1</v>
      </c>
      <c r="J181" s="7">
        <f>I181*0.25</f>
        <v>0.25</v>
      </c>
      <c r="K181" s="7">
        <f>2.5</f>
        <v>2.5</v>
      </c>
      <c r="L181" s="5">
        <f>(1.11*I181+J181)*32+K181</f>
        <v>46.02</v>
      </c>
      <c r="M181" s="8"/>
    </row>
    <row r="182" spans="1:13" ht="15.75">
      <c r="A182" s="8" t="s">
        <v>62</v>
      </c>
      <c r="B182" s="8" t="s">
        <v>109</v>
      </c>
      <c r="C182" s="6" t="s">
        <v>92</v>
      </c>
      <c r="D182" s="31" t="s">
        <v>110</v>
      </c>
      <c r="E182" s="8">
        <v>27</v>
      </c>
      <c r="F182" s="9">
        <v>2.5</v>
      </c>
      <c r="G182" s="13">
        <f>1/3</f>
        <v>0.3333333333333333</v>
      </c>
      <c r="H182" s="7">
        <f>G182*E182</f>
        <v>9</v>
      </c>
      <c r="I182" s="7">
        <f>G182*F182</f>
        <v>0.8333333333333333</v>
      </c>
      <c r="J182" s="7">
        <f>I182*0.25</f>
        <v>0.20833333333333331</v>
      </c>
      <c r="K182" s="7">
        <f>7</f>
        <v>7</v>
      </c>
      <c r="L182" s="5">
        <f>(1.11*I182+J182)*32+K182</f>
        <v>43.266666666666666</v>
      </c>
      <c r="M182" s="8"/>
    </row>
    <row r="183" spans="1:13" ht="15.75">
      <c r="A183" s="8" t="s">
        <v>62</v>
      </c>
      <c r="B183" s="8" t="s">
        <v>111</v>
      </c>
      <c r="C183" s="6" t="s">
        <v>92</v>
      </c>
      <c r="D183" s="42" t="s">
        <v>112</v>
      </c>
      <c r="E183" s="8">
        <v>27</v>
      </c>
      <c r="F183" s="9">
        <v>3.5</v>
      </c>
      <c r="G183" s="13">
        <f>1/3</f>
        <v>0.3333333333333333</v>
      </c>
      <c r="H183" s="7">
        <f>G183*E183</f>
        <v>9</v>
      </c>
      <c r="I183" s="7">
        <f>G183*F183</f>
        <v>1.1666666666666665</v>
      </c>
      <c r="J183" s="7">
        <f>I183*0.25</f>
        <v>0.29166666666666663</v>
      </c>
      <c r="K183" s="7">
        <f>7</f>
        <v>7</v>
      </c>
      <c r="L183" s="5">
        <f>(1.11*I183+J183)*32+K183</f>
        <v>57.773333333333326</v>
      </c>
      <c r="M183" s="8"/>
    </row>
    <row r="184" spans="1:13" ht="15.75">
      <c r="A184" s="32" t="s">
        <v>62</v>
      </c>
      <c r="B184" s="32" t="s">
        <v>60</v>
      </c>
      <c r="C184" s="29" t="s">
        <v>12</v>
      </c>
      <c r="D184" s="32" t="s">
        <v>59</v>
      </c>
      <c r="E184" s="32">
        <v>3</v>
      </c>
      <c r="F184" s="13">
        <v>6.5</v>
      </c>
      <c r="G184" s="13">
        <v>0.3333333333333333</v>
      </c>
      <c r="H184" s="7">
        <f>G184*E184</f>
        <v>1</v>
      </c>
      <c r="I184" s="7">
        <f>G184*F184</f>
        <v>2.1666666666666665</v>
      </c>
      <c r="J184" s="7">
        <f>I184*0.25</f>
        <v>0.5416666666666666</v>
      </c>
      <c r="K184" s="7">
        <v>0</v>
      </c>
      <c r="L184" s="5">
        <f>(1.11*I184+J184)*32+K184</f>
        <v>94.29333333333334</v>
      </c>
      <c r="M184" s="8"/>
    </row>
    <row r="185" spans="1:13" ht="15.75">
      <c r="A185" s="23" t="s">
        <v>62</v>
      </c>
      <c r="B185" s="23"/>
      <c r="C185" s="4"/>
      <c r="D185" s="23"/>
      <c r="E185" s="23"/>
      <c r="F185" s="10"/>
      <c r="G185" s="10"/>
      <c r="H185" s="5"/>
      <c r="I185" s="5">
        <f>SUM(I180:I184)</f>
        <v>6.166666666666666</v>
      </c>
      <c r="J185" s="5"/>
      <c r="K185" s="5">
        <f>SUM(K182:K184)</f>
        <v>14</v>
      </c>
      <c r="L185" s="5"/>
      <c r="M185" s="43">
        <v>90</v>
      </c>
    </row>
    <row r="186" spans="1:13" ht="15.75">
      <c r="A186" s="8" t="s">
        <v>72</v>
      </c>
      <c r="B186" s="8" t="s">
        <v>82</v>
      </c>
      <c r="C186" s="6" t="s">
        <v>6</v>
      </c>
      <c r="D186" s="8" t="s">
        <v>83</v>
      </c>
      <c r="E186" s="8">
        <v>27</v>
      </c>
      <c r="F186" s="9">
        <v>5</v>
      </c>
      <c r="G186" s="13">
        <f>1/3</f>
        <v>0.3333333333333333</v>
      </c>
      <c r="H186" s="7">
        <f>G186*E186</f>
        <v>9</v>
      </c>
      <c r="I186" s="7">
        <f>G186*F186</f>
        <v>1.6666666666666665</v>
      </c>
      <c r="J186" s="7">
        <f>I186*0.25</f>
        <v>0.41666666666666663</v>
      </c>
      <c r="K186" s="7">
        <f>2.5</f>
        <v>2.5</v>
      </c>
      <c r="L186" s="5">
        <f>(1.11*I186+J186)*32+K186</f>
        <v>75.03333333333333</v>
      </c>
      <c r="M186" s="8"/>
    </row>
    <row r="187" spans="1:13" ht="15.75">
      <c r="A187" s="8" t="s">
        <v>72</v>
      </c>
      <c r="B187" s="8" t="s">
        <v>70</v>
      </c>
      <c r="C187" s="6" t="s">
        <v>6</v>
      </c>
      <c r="D187" s="8" t="s">
        <v>71</v>
      </c>
      <c r="E187" s="8">
        <v>27</v>
      </c>
      <c r="F187" s="9">
        <v>5.15</v>
      </c>
      <c r="G187" s="9">
        <f>1/3</f>
        <v>0.3333333333333333</v>
      </c>
      <c r="H187" s="7">
        <f>G187*E187</f>
        <v>9</v>
      </c>
      <c r="I187" s="7">
        <f>G187*F187</f>
        <v>1.7166666666666668</v>
      </c>
      <c r="J187" s="7">
        <f>I187*0.25</f>
        <v>0.4291666666666667</v>
      </c>
      <c r="K187" s="7">
        <f>2.5</f>
        <v>2.5</v>
      </c>
      <c r="L187" s="5">
        <f>(1.11*I187+J187)*32+K187</f>
        <v>77.20933333333335</v>
      </c>
      <c r="M187" s="8"/>
    </row>
    <row r="188" spans="1:13" ht="15.75">
      <c r="A188" s="17" t="s">
        <v>72</v>
      </c>
      <c r="B188" s="8" t="s">
        <v>106</v>
      </c>
      <c r="C188" s="6" t="s">
        <v>92</v>
      </c>
      <c r="D188" s="8" t="s">
        <v>107</v>
      </c>
      <c r="E188" s="8">
        <f>4*27</f>
        <v>108</v>
      </c>
      <c r="F188" s="9">
        <f>10.32</f>
        <v>10.32</v>
      </c>
      <c r="G188" s="13">
        <f>1/8</f>
        <v>0.125</v>
      </c>
      <c r="H188" s="7">
        <f>G188*E188</f>
        <v>13.5</v>
      </c>
      <c r="I188" s="7">
        <f>G188*F188</f>
        <v>1.29</v>
      </c>
      <c r="J188" s="7">
        <f>I188*0.25</f>
        <v>0.3225</v>
      </c>
      <c r="K188" s="7">
        <f>7</f>
        <v>7</v>
      </c>
      <c r="L188" s="5">
        <f>(1.11*I188+J188)*32+K188</f>
        <v>63.140800000000006</v>
      </c>
      <c r="M188" s="8"/>
    </row>
    <row r="189" spans="1:13" ht="15.75">
      <c r="A189" s="8" t="s">
        <v>72</v>
      </c>
      <c r="B189" s="8" t="s">
        <v>96</v>
      </c>
      <c r="C189" s="6" t="s">
        <v>92</v>
      </c>
      <c r="D189" s="31" t="s">
        <v>95</v>
      </c>
      <c r="E189" s="8">
        <f>4*27</f>
        <v>108</v>
      </c>
      <c r="F189" s="9">
        <f>7.2</f>
        <v>7.2</v>
      </c>
      <c r="G189" s="13">
        <f>1/8</f>
        <v>0.125</v>
      </c>
      <c r="H189" s="7">
        <f>G189*E189</f>
        <v>13.5</v>
      </c>
      <c r="I189" s="7">
        <f>G189*F189</f>
        <v>0.9</v>
      </c>
      <c r="J189" s="7">
        <f>I189*0.25</f>
        <v>0.225</v>
      </c>
      <c r="K189" s="7">
        <f>7</f>
        <v>7</v>
      </c>
      <c r="L189" s="5">
        <f>(1.11*I189+J189)*32+K189</f>
        <v>46.168000000000006</v>
      </c>
      <c r="M189" s="17"/>
    </row>
    <row r="190" spans="1:13" ht="15.75">
      <c r="A190" s="23" t="s">
        <v>72</v>
      </c>
      <c r="B190" s="23"/>
      <c r="C190" s="4"/>
      <c r="D190" s="11"/>
      <c r="E190" s="23"/>
      <c r="F190" s="10"/>
      <c r="G190" s="10"/>
      <c r="H190" s="5"/>
      <c r="I190" s="5">
        <f>SUM(I186:I189)</f>
        <v>5.573333333333334</v>
      </c>
      <c r="J190" s="5"/>
      <c r="K190" s="5">
        <f>SUM(K186:K189)</f>
        <v>19</v>
      </c>
      <c r="L190" s="5"/>
      <c r="M190" s="23">
        <v>0</v>
      </c>
    </row>
    <row r="191" spans="1:13" ht="15.75">
      <c r="A191" s="8"/>
      <c r="B191" s="8"/>
      <c r="C191" s="6"/>
      <c r="D191" s="36"/>
      <c r="E191" s="8">
        <f>27</f>
        <v>27</v>
      </c>
      <c r="F191" s="9">
        <f>3</f>
        <v>3</v>
      </c>
      <c r="G191" s="13">
        <f>1/3</f>
        <v>0.3333333333333333</v>
      </c>
      <c r="H191" s="7">
        <f>G191*E191</f>
        <v>9</v>
      </c>
      <c r="I191" s="7">
        <f>G191*F191</f>
        <v>1</v>
      </c>
      <c r="J191" s="7">
        <f>I191*0.25</f>
        <v>0.25</v>
      </c>
      <c r="K191" s="7">
        <f>2.5</f>
        <v>2.5</v>
      </c>
      <c r="L191" s="5">
        <f>(1.11*I191+J191)*32+K191</f>
        <v>46.02</v>
      </c>
      <c r="M191" s="8"/>
    </row>
    <row r="192" spans="1:13" ht="15.75">
      <c r="A192" s="8"/>
      <c r="B192" s="8"/>
      <c r="C192" s="6"/>
      <c r="D192" s="36"/>
      <c r="E192" s="8">
        <f>27</f>
        <v>27</v>
      </c>
      <c r="F192" s="9">
        <f>3</f>
        <v>3</v>
      </c>
      <c r="G192" s="13">
        <f>1/3</f>
        <v>0.3333333333333333</v>
      </c>
      <c r="H192" s="7">
        <f>G192*E192</f>
        <v>9</v>
      </c>
      <c r="I192" s="7">
        <f>G192*F192</f>
        <v>1</v>
      </c>
      <c r="J192" s="7">
        <f>I192*0.25</f>
        <v>0.25</v>
      </c>
      <c r="K192" s="7">
        <f>2.5</f>
        <v>2.5</v>
      </c>
      <c r="L192" s="5">
        <f>(1.11*I192+J192)*32+K192</f>
        <v>46.02</v>
      </c>
      <c r="M192" s="8"/>
    </row>
    <row r="193" spans="1:13" ht="15.75">
      <c r="A193" s="8"/>
      <c r="B193" s="8"/>
      <c r="C193" s="6"/>
      <c r="D193" s="36"/>
      <c r="E193" s="8">
        <f>27</f>
        <v>27</v>
      </c>
      <c r="F193" s="9">
        <f>3</f>
        <v>3</v>
      </c>
      <c r="G193" s="13">
        <f>1/3</f>
        <v>0.3333333333333333</v>
      </c>
      <c r="H193" s="7">
        <f>G193*E193</f>
        <v>9</v>
      </c>
      <c r="I193" s="7">
        <f>G193*F193</f>
        <v>1</v>
      </c>
      <c r="J193" s="7">
        <f>I193*0.25</f>
        <v>0.25</v>
      </c>
      <c r="K193" s="7">
        <f>2.5</f>
        <v>2.5</v>
      </c>
      <c r="L193" s="5">
        <f>(1.11*I193+J193)*32+K193</f>
        <v>46.02</v>
      </c>
      <c r="M193" s="8"/>
    </row>
    <row r="194" spans="1:13" ht="15.75">
      <c r="A194" s="8"/>
      <c r="B194" s="8"/>
      <c r="C194" s="6"/>
      <c r="D194" s="36"/>
      <c r="E194" s="8">
        <f>27</f>
        <v>27</v>
      </c>
      <c r="F194" s="9">
        <f>3</f>
        <v>3</v>
      </c>
      <c r="G194" s="13">
        <f>1/3</f>
        <v>0.3333333333333333</v>
      </c>
      <c r="H194" s="7">
        <f>G194*E194</f>
        <v>9</v>
      </c>
      <c r="I194" s="7">
        <f>G194*F194</f>
        <v>1</v>
      </c>
      <c r="J194" s="7">
        <f>I194*0.25</f>
        <v>0.25</v>
      </c>
      <c r="K194" s="7">
        <f>2.5</f>
        <v>2.5</v>
      </c>
      <c r="L194" s="5">
        <f>(1.11*I194+J194)*32+K194</f>
        <v>46.02</v>
      </c>
      <c r="M194" s="8"/>
    </row>
    <row r="195" spans="1:13" ht="15.75">
      <c r="A195" s="8"/>
      <c r="B195" s="8"/>
      <c r="C195" s="6"/>
      <c r="D195" s="36"/>
      <c r="E195" s="8">
        <f>27</f>
        <v>27</v>
      </c>
      <c r="F195" s="9">
        <f>3</f>
        <v>3</v>
      </c>
      <c r="G195" s="13">
        <f>1/3</f>
        <v>0.3333333333333333</v>
      </c>
      <c r="H195" s="7">
        <f>G195*E195</f>
        <v>9</v>
      </c>
      <c r="I195" s="7">
        <f>G195*F195</f>
        <v>1</v>
      </c>
      <c r="J195" s="7">
        <f>I195*0.25</f>
        <v>0.25</v>
      </c>
      <c r="K195" s="7">
        <f>2.5</f>
        <v>2.5</v>
      </c>
      <c r="L195" s="5">
        <f>(1.11*I195+J195)*32+K195</f>
        <v>46.02</v>
      </c>
      <c r="M195" s="8"/>
    </row>
    <row r="196" spans="1:13" ht="15.75">
      <c r="A196" s="8"/>
      <c r="B196" s="8"/>
      <c r="C196" s="6"/>
      <c r="D196" s="36"/>
      <c r="E196" s="8">
        <f>27</f>
        <v>27</v>
      </c>
      <c r="F196" s="9">
        <f>3</f>
        <v>3</v>
      </c>
      <c r="G196" s="13">
        <f>1/3</f>
        <v>0.3333333333333333</v>
      </c>
      <c r="H196" s="7">
        <f>G196*E196</f>
        <v>9</v>
      </c>
      <c r="I196" s="7">
        <f>G196*F196</f>
        <v>1</v>
      </c>
      <c r="J196" s="7">
        <f>I196*0.25</f>
        <v>0.25</v>
      </c>
      <c r="K196" s="7">
        <f>2.5</f>
        <v>2.5</v>
      </c>
      <c r="L196" s="5">
        <f>(1.11*I196+J196)*32+K196</f>
        <v>46.02</v>
      </c>
      <c r="M196" s="8"/>
    </row>
    <row r="197" spans="1:13" ht="15.75">
      <c r="A197" s="8"/>
      <c r="B197" s="8"/>
      <c r="C197" s="6"/>
      <c r="D197" s="36"/>
      <c r="E197" s="8">
        <f>27</f>
        <v>27</v>
      </c>
      <c r="F197" s="9">
        <f>3</f>
        <v>3</v>
      </c>
      <c r="G197" s="13">
        <f>1/3</f>
        <v>0.3333333333333333</v>
      </c>
      <c r="H197" s="7">
        <f>G197*E197</f>
        <v>9</v>
      </c>
      <c r="I197" s="7">
        <f>G197*F197</f>
        <v>1</v>
      </c>
      <c r="J197" s="7">
        <f>I197*0.25</f>
        <v>0.25</v>
      </c>
      <c r="K197" s="7">
        <f>2.5</f>
        <v>2.5</v>
      </c>
      <c r="L197" s="5">
        <f>(1.11*I197+J197)*32+K197</f>
        <v>46.02</v>
      </c>
      <c r="M197" s="8"/>
    </row>
    <row r="198" spans="1:13" ht="15.75">
      <c r="A198" s="8"/>
      <c r="B198" s="8"/>
      <c r="C198" s="6"/>
      <c r="D198" s="36"/>
      <c r="E198" s="8">
        <f>27</f>
        <v>27</v>
      </c>
      <c r="F198" s="9">
        <f>3</f>
        <v>3</v>
      </c>
      <c r="G198" s="13">
        <f>1/3</f>
        <v>0.3333333333333333</v>
      </c>
      <c r="H198" s="7">
        <f>G198*E198</f>
        <v>9</v>
      </c>
      <c r="I198" s="7">
        <f>G198*F198</f>
        <v>1</v>
      </c>
      <c r="J198" s="7">
        <f>I198*0.25</f>
        <v>0.25</v>
      </c>
      <c r="K198" s="7">
        <f>2.5</f>
        <v>2.5</v>
      </c>
      <c r="L198" s="5">
        <f>(1.11*I198+J198)*32+K198</f>
        <v>46.02</v>
      </c>
      <c r="M198" s="8"/>
    </row>
    <row r="199" spans="1:13" ht="15.75">
      <c r="A199" s="8"/>
      <c r="B199" s="8"/>
      <c r="C199" s="6"/>
      <c r="D199" s="36"/>
      <c r="E199" s="8"/>
      <c r="F199" s="9"/>
      <c r="G199" s="9"/>
      <c r="H199" s="7">
        <f>G199*E199</f>
        <v>0</v>
      </c>
      <c r="I199" s="7">
        <f>G199*F199</f>
        <v>0</v>
      </c>
      <c r="J199" s="7">
        <f>I199*0.25</f>
        <v>0</v>
      </c>
      <c r="K199" s="7">
        <f>2.5</f>
        <v>2.5</v>
      </c>
      <c r="L199" s="5">
        <f>(1.11*I199+J199)*32+K199</f>
        <v>2.5</v>
      </c>
      <c r="M199" s="8"/>
    </row>
    <row r="200" spans="1:13" ht="15.75">
      <c r="A200" s="8"/>
      <c r="B200" s="8"/>
      <c r="C200" s="6"/>
      <c r="D200" s="36"/>
      <c r="E200" s="8"/>
      <c r="F200" s="9"/>
      <c r="G200" s="9"/>
      <c r="H200" s="7">
        <f>G200*E200</f>
        <v>0</v>
      </c>
      <c r="I200" s="7">
        <f>G200*F200</f>
        <v>0</v>
      </c>
      <c r="J200" s="7">
        <f>I200*0.25</f>
        <v>0</v>
      </c>
      <c r="K200" s="7">
        <f>2.5</f>
        <v>2.5</v>
      </c>
      <c r="L200" s="5">
        <f>(1.11*I200+J200)*32+K200</f>
        <v>2.5</v>
      </c>
      <c r="M200" s="8"/>
    </row>
    <row r="201" spans="1:13" ht="15.75">
      <c r="A201" s="8"/>
      <c r="B201" s="8"/>
      <c r="C201" s="6"/>
      <c r="D201" s="36"/>
      <c r="E201" s="8"/>
      <c r="F201" s="9"/>
      <c r="G201" s="9"/>
      <c r="H201" s="7">
        <f>G201*E201</f>
        <v>0</v>
      </c>
      <c r="I201" s="7">
        <f>G201*F201</f>
        <v>0</v>
      </c>
      <c r="J201" s="7">
        <f>I201*0.25</f>
        <v>0</v>
      </c>
      <c r="K201" s="7">
        <f>2.5</f>
        <v>2.5</v>
      </c>
      <c r="L201" s="5">
        <f>(1.11*I201+J201)*32+K201</f>
        <v>2.5</v>
      </c>
      <c r="M201" s="8"/>
    </row>
    <row r="202" spans="1:13" ht="15.75">
      <c r="A202" s="8"/>
      <c r="B202" s="8"/>
      <c r="C202" s="6"/>
      <c r="D202" s="36"/>
      <c r="E202" s="8"/>
      <c r="F202" s="9"/>
      <c r="G202" s="9"/>
      <c r="H202" s="7">
        <f>G202*E202</f>
        <v>0</v>
      </c>
      <c r="I202" s="7">
        <f>G202*F202</f>
        <v>0</v>
      </c>
      <c r="J202" s="7">
        <f>I202*0.25</f>
        <v>0</v>
      </c>
      <c r="K202" s="7">
        <f>2.5</f>
        <v>2.5</v>
      </c>
      <c r="L202" s="5">
        <f>(1.11*I202+J202)*32+K202</f>
        <v>2.5</v>
      </c>
      <c r="M202" s="8"/>
    </row>
    <row r="203" spans="1:13" ht="15.75">
      <c r="A203" s="8"/>
      <c r="B203" s="8"/>
      <c r="C203" s="6"/>
      <c r="D203" s="36"/>
      <c r="E203" s="8"/>
      <c r="F203" s="9"/>
      <c r="G203" s="9"/>
      <c r="H203" s="7">
        <f>G203*E203</f>
        <v>0</v>
      </c>
      <c r="I203" s="7">
        <f>G203*F203</f>
        <v>0</v>
      </c>
      <c r="J203" s="7">
        <f>I203*0.25</f>
        <v>0</v>
      </c>
      <c r="K203" s="7">
        <f>2.5</f>
        <v>2.5</v>
      </c>
      <c r="L203" s="5">
        <f>(1.11*I203+J203)*32+K203</f>
        <v>2.5</v>
      </c>
      <c r="M203" s="8"/>
    </row>
    <row r="204" spans="1:13" ht="15.75">
      <c r="A204" s="8"/>
      <c r="B204" s="8"/>
      <c r="C204" s="6"/>
      <c r="D204" s="36"/>
      <c r="E204" s="8"/>
      <c r="F204" s="9"/>
      <c r="G204" s="9"/>
      <c r="H204" s="7">
        <f>G204*E204</f>
        <v>0</v>
      </c>
      <c r="I204" s="7">
        <f>G204*F204</f>
        <v>0</v>
      </c>
      <c r="J204" s="7">
        <f>I204*0.25</f>
        <v>0</v>
      </c>
      <c r="K204" s="7">
        <f>2.5</f>
        <v>2.5</v>
      </c>
      <c r="L204" s="5">
        <f>(1.11*I204+J204)*32+K204</f>
        <v>2.5</v>
      </c>
      <c r="M204" s="8"/>
    </row>
    <row r="205" spans="1:13" ht="15.75">
      <c r="A205" s="8"/>
      <c r="B205" s="8"/>
      <c r="C205" s="6"/>
      <c r="D205" s="36"/>
      <c r="E205" s="8"/>
      <c r="F205" s="9"/>
      <c r="G205" s="9"/>
      <c r="H205" s="7">
        <f>G205*E205</f>
        <v>0</v>
      </c>
      <c r="I205" s="7">
        <f>G205*F205</f>
        <v>0</v>
      </c>
      <c r="J205" s="7">
        <f>I205*0.25</f>
        <v>0</v>
      </c>
      <c r="K205" s="7">
        <f>2.5</f>
        <v>2.5</v>
      </c>
      <c r="L205" s="5">
        <f>(1.11*I205+J205)*32+K205</f>
        <v>2.5</v>
      </c>
      <c r="M205" s="8"/>
    </row>
    <row r="206" spans="1:13" ht="15.75">
      <c r="A206" s="8"/>
      <c r="B206" s="8"/>
      <c r="C206" s="6"/>
      <c r="D206" s="36"/>
      <c r="E206" s="8"/>
      <c r="F206" s="9"/>
      <c r="G206" s="9"/>
      <c r="H206" s="7">
        <f>G206*E206</f>
        <v>0</v>
      </c>
      <c r="I206" s="7">
        <f>G206*F206</f>
        <v>0</v>
      </c>
      <c r="J206" s="7">
        <f>I206*0.25</f>
        <v>0</v>
      </c>
      <c r="K206" s="7">
        <f>2.5</f>
        <v>2.5</v>
      </c>
      <c r="L206" s="5">
        <f>(1.11*I206+J206)*32+K206</f>
        <v>2.5</v>
      </c>
      <c r="M206" s="8"/>
    </row>
    <row r="207" spans="1:13" ht="15.75">
      <c r="A207" s="8"/>
      <c r="B207" s="8"/>
      <c r="C207" s="6"/>
      <c r="D207" s="36"/>
      <c r="E207" s="8"/>
      <c r="F207" s="9"/>
      <c r="G207" s="9"/>
      <c r="H207" s="7">
        <f>G207*E207</f>
        <v>0</v>
      </c>
      <c r="I207" s="7">
        <f>G207*F207</f>
        <v>0</v>
      </c>
      <c r="J207" s="7">
        <f>I207*0.25</f>
        <v>0</v>
      </c>
      <c r="K207" s="7">
        <f>2.5</f>
        <v>2.5</v>
      </c>
      <c r="L207" s="5">
        <f>(1.11*I207+J207)*32+K207</f>
        <v>2.5</v>
      </c>
      <c r="M207" s="8"/>
    </row>
    <row r="208" spans="1:13" ht="15.75">
      <c r="A208" s="8"/>
      <c r="B208" s="8"/>
      <c r="C208" s="6"/>
      <c r="D208" s="36"/>
      <c r="E208" s="8"/>
      <c r="F208" s="9"/>
      <c r="G208" s="9"/>
      <c r="H208" s="7">
        <f>G208*E208</f>
        <v>0</v>
      </c>
      <c r="I208" s="7">
        <f>G208*F208</f>
        <v>0</v>
      </c>
      <c r="J208" s="7">
        <f>I208*0.25</f>
        <v>0</v>
      </c>
      <c r="K208" s="7">
        <f>2.5</f>
        <v>2.5</v>
      </c>
      <c r="L208" s="5">
        <f>(1.11*I208+J208)*32+K208</f>
        <v>2.5</v>
      </c>
      <c r="M208" s="8"/>
    </row>
    <row r="209" spans="1:13" ht="15.75">
      <c r="A209" s="8"/>
      <c r="B209" s="8"/>
      <c r="C209" s="6"/>
      <c r="D209" s="36"/>
      <c r="E209" s="8"/>
      <c r="F209" s="9"/>
      <c r="G209" s="9"/>
      <c r="H209" s="7">
        <f>G209*E209</f>
        <v>0</v>
      </c>
      <c r="I209" s="7">
        <f>G209*F209</f>
        <v>0</v>
      </c>
      <c r="J209" s="7">
        <f>I209*0.25</f>
        <v>0</v>
      </c>
      <c r="K209" s="7">
        <f>2.5</f>
        <v>2.5</v>
      </c>
      <c r="L209" s="5">
        <f>(1.11*I209+J209)*32+K209</f>
        <v>2.5</v>
      </c>
      <c r="M209" s="8"/>
    </row>
    <row r="210" spans="1:13" ht="15.75">
      <c r="A210" s="8"/>
      <c r="B210" s="8"/>
      <c r="C210" s="6"/>
      <c r="D210" s="36"/>
      <c r="E210" s="8"/>
      <c r="F210" s="9"/>
      <c r="G210" s="9"/>
      <c r="H210" s="7">
        <f>G210*E210</f>
        <v>0</v>
      </c>
      <c r="I210" s="7">
        <f>G210*F210</f>
        <v>0</v>
      </c>
      <c r="J210" s="7">
        <f>I210*0.25</f>
        <v>0</v>
      </c>
      <c r="K210" s="7">
        <f>2.5</f>
        <v>2.5</v>
      </c>
      <c r="L210" s="5">
        <f>(1.11*I210+J210)*32+K210</f>
        <v>2.5</v>
      </c>
      <c r="M210" s="8"/>
    </row>
    <row r="211" spans="1:13" ht="15.75">
      <c r="A211" s="8"/>
      <c r="B211" s="8"/>
      <c r="C211" s="6"/>
      <c r="D211" s="36"/>
      <c r="E211" s="8"/>
      <c r="F211" s="9"/>
      <c r="G211" s="9"/>
      <c r="H211" s="7">
        <f>G211*E211</f>
        <v>0</v>
      </c>
      <c r="I211" s="7">
        <f>G211*F211</f>
        <v>0</v>
      </c>
      <c r="J211" s="7">
        <f>I211*0.25</f>
        <v>0</v>
      </c>
      <c r="K211" s="7">
        <f>2.5</f>
        <v>2.5</v>
      </c>
      <c r="L211" s="5">
        <f>(1.11*I211+J211)*32+K211</f>
        <v>2.5</v>
      </c>
      <c r="M211" s="8"/>
    </row>
    <row r="212" spans="1:13" ht="15.75">
      <c r="A212" s="8"/>
      <c r="B212" s="8"/>
      <c r="C212" s="6"/>
      <c r="D212" s="36"/>
      <c r="E212" s="8"/>
      <c r="F212" s="9"/>
      <c r="G212" s="9"/>
      <c r="H212" s="7">
        <f>G212*E212</f>
        <v>0</v>
      </c>
      <c r="I212" s="7">
        <f>G212*F212</f>
        <v>0</v>
      </c>
      <c r="J212" s="7">
        <f>I212*0.25</f>
        <v>0</v>
      </c>
      <c r="K212" s="7">
        <f>2.5</f>
        <v>2.5</v>
      </c>
      <c r="L212" s="5">
        <f>(1.11*I212+J212)*32+K212</f>
        <v>2.5</v>
      </c>
      <c r="M212" s="8"/>
    </row>
    <row r="213" spans="1:13" ht="15.75">
      <c r="A213" s="8"/>
      <c r="B213" s="8"/>
      <c r="C213" s="6"/>
      <c r="D213" s="36"/>
      <c r="E213" s="8"/>
      <c r="F213" s="9"/>
      <c r="G213" s="9"/>
      <c r="H213" s="7">
        <f>G213*E213</f>
        <v>0</v>
      </c>
      <c r="I213" s="7">
        <f>G213*F213</f>
        <v>0</v>
      </c>
      <c r="J213" s="7">
        <f>I213*0.25</f>
        <v>0</v>
      </c>
      <c r="K213" s="7">
        <f>2.5</f>
        <v>2.5</v>
      </c>
      <c r="L213" s="5">
        <f>(1.11*I213+J213)*32+K213</f>
        <v>2.5</v>
      </c>
      <c r="M213" s="8"/>
    </row>
    <row r="214" spans="1:13" ht="15.75">
      <c r="A214" s="8"/>
      <c r="B214" s="8"/>
      <c r="C214" s="6"/>
      <c r="D214" s="36"/>
      <c r="E214" s="8"/>
      <c r="F214" s="9"/>
      <c r="G214" s="9"/>
      <c r="H214" s="7">
        <f>G214*E214</f>
        <v>0</v>
      </c>
      <c r="I214" s="7">
        <f>G214*F214</f>
        <v>0</v>
      </c>
      <c r="J214" s="7">
        <f>I214*0.25</f>
        <v>0</v>
      </c>
      <c r="K214" s="7">
        <f>2.5</f>
        <v>2.5</v>
      </c>
      <c r="L214" s="5">
        <f>(1.11*I214+J214)*32+K214</f>
        <v>2.5</v>
      </c>
      <c r="M214" s="8"/>
    </row>
    <row r="215" spans="1:13" ht="15.75">
      <c r="A215" s="8"/>
      <c r="B215" s="8"/>
      <c r="C215" s="6"/>
      <c r="D215" s="36"/>
      <c r="E215" s="8"/>
      <c r="F215" s="9"/>
      <c r="G215" s="9"/>
      <c r="H215" s="7">
        <f>G215*E215</f>
        <v>0</v>
      </c>
      <c r="I215" s="7">
        <f>G215*F215</f>
        <v>0</v>
      </c>
      <c r="J215" s="7">
        <f>I215*0.25</f>
        <v>0</v>
      </c>
      <c r="K215" s="7">
        <f>2.5</f>
        <v>2.5</v>
      </c>
      <c r="L215" s="5">
        <f>(1.11*I215+J215)*32+K215</f>
        <v>2.5</v>
      </c>
      <c r="M215" s="8"/>
    </row>
    <row r="216" spans="1:13" ht="15.75">
      <c r="A216" s="8"/>
      <c r="B216" s="8"/>
      <c r="C216" s="6"/>
      <c r="D216" s="36"/>
      <c r="E216" s="8"/>
      <c r="F216" s="9"/>
      <c r="G216" s="9"/>
      <c r="H216" s="7">
        <f>G216*E216</f>
        <v>0</v>
      </c>
      <c r="I216" s="7">
        <f>G216*F216</f>
        <v>0</v>
      </c>
      <c r="J216" s="7">
        <f>I216*0.25</f>
        <v>0</v>
      </c>
      <c r="K216" s="7">
        <f>2.5</f>
        <v>2.5</v>
      </c>
      <c r="L216" s="5">
        <f>(1.11*I216+J216)*32+K216</f>
        <v>2.5</v>
      </c>
      <c r="M216" s="8"/>
    </row>
    <row r="217" spans="1:13" ht="15.75">
      <c r="A217" s="8"/>
      <c r="B217" s="8"/>
      <c r="C217" s="6"/>
      <c r="D217" s="36"/>
      <c r="E217" s="8"/>
      <c r="F217" s="9"/>
      <c r="G217" s="9"/>
      <c r="H217" s="9"/>
      <c r="I217" s="13"/>
      <c r="J217" s="13"/>
      <c r="K217" s="7">
        <f>2.5</f>
        <v>2.5</v>
      </c>
      <c r="L217" s="10"/>
      <c r="M217" s="8"/>
    </row>
    <row r="218" spans="1:13" ht="15.75">
      <c r="A218" s="8"/>
      <c r="B218" s="8"/>
      <c r="C218" s="6"/>
      <c r="D218" s="36"/>
      <c r="E218" s="8"/>
      <c r="F218" s="9"/>
      <c r="G218" s="9"/>
      <c r="H218" s="9"/>
      <c r="I218" s="13"/>
      <c r="J218" s="13"/>
      <c r="K218" s="7">
        <f>2.5</f>
        <v>2.5</v>
      </c>
      <c r="L218" s="10"/>
      <c r="M218" s="8"/>
    </row>
    <row r="219" spans="1:13" ht="15.75">
      <c r="A219" s="8"/>
      <c r="B219" s="8"/>
      <c r="C219" s="6"/>
      <c r="D219" s="36"/>
      <c r="E219" s="8"/>
      <c r="F219" s="9"/>
      <c r="G219" s="9"/>
      <c r="H219" s="9"/>
      <c r="I219" s="13"/>
      <c r="J219" s="13"/>
      <c r="K219" s="7">
        <f>2.5</f>
        <v>2.5</v>
      </c>
      <c r="L219" s="10"/>
      <c r="M219" s="8"/>
    </row>
    <row r="220" spans="1:13" ht="15.75">
      <c r="A220" s="8"/>
      <c r="B220" s="8"/>
      <c r="C220" s="6"/>
      <c r="D220" s="36"/>
      <c r="E220" s="8"/>
      <c r="F220" s="9"/>
      <c r="G220" s="9"/>
      <c r="H220" s="9"/>
      <c r="I220" s="13"/>
      <c r="J220" s="13"/>
      <c r="K220" s="7">
        <f>2.5</f>
        <v>2.5</v>
      </c>
      <c r="L220" s="10"/>
      <c r="M220" s="8"/>
    </row>
    <row r="221" spans="1:13" ht="15.75">
      <c r="A221" s="8"/>
      <c r="B221" s="8"/>
      <c r="C221" s="6"/>
      <c r="D221" s="36"/>
      <c r="E221" s="8"/>
      <c r="F221" s="9"/>
      <c r="G221" s="9"/>
      <c r="H221" s="9"/>
      <c r="I221" s="13"/>
      <c r="J221" s="13"/>
      <c r="K221" s="7">
        <f>2.5</f>
        <v>2.5</v>
      </c>
      <c r="L221" s="10"/>
      <c r="M221" s="8"/>
    </row>
    <row r="222" spans="1:13" ht="15.75">
      <c r="A222" s="8"/>
      <c r="B222" s="8"/>
      <c r="C222" s="6"/>
      <c r="D222" s="36"/>
      <c r="E222" s="8"/>
      <c r="F222" s="9"/>
      <c r="G222" s="9"/>
      <c r="H222" s="9"/>
      <c r="I222" s="13"/>
      <c r="J222" s="13"/>
      <c r="K222" s="7">
        <f>2.5</f>
        <v>2.5</v>
      </c>
      <c r="L222" s="10"/>
      <c r="M222" s="8"/>
    </row>
    <row r="223" spans="1:13" ht="15.75">
      <c r="A223" s="8"/>
      <c r="B223" s="8"/>
      <c r="C223" s="6"/>
      <c r="D223" s="36"/>
      <c r="E223" s="8"/>
      <c r="F223" s="9"/>
      <c r="G223" s="9"/>
      <c r="H223" s="9"/>
      <c r="I223" s="13"/>
      <c r="J223" s="13"/>
      <c r="K223" s="7">
        <f>2.5</f>
        <v>2.5</v>
      </c>
      <c r="L223" s="10"/>
      <c r="M223" s="8"/>
    </row>
    <row r="224" spans="1:13" ht="15.75">
      <c r="A224" s="8"/>
      <c r="B224" s="8"/>
      <c r="C224" s="6"/>
      <c r="D224" s="36"/>
      <c r="E224" s="8"/>
      <c r="F224" s="9"/>
      <c r="G224" s="9"/>
      <c r="H224" s="9"/>
      <c r="I224" s="13"/>
      <c r="J224" s="13"/>
      <c r="K224" s="7">
        <f>2.5</f>
        <v>2.5</v>
      </c>
      <c r="L224" s="10"/>
      <c r="M224" s="8"/>
    </row>
    <row r="225" spans="1:13" ht="15.75">
      <c r="A225" s="8"/>
      <c r="B225" s="8"/>
      <c r="C225" s="6"/>
      <c r="D225" s="36"/>
      <c r="E225" s="8"/>
      <c r="F225" s="9"/>
      <c r="G225" s="9"/>
      <c r="H225" s="9"/>
      <c r="I225" s="13"/>
      <c r="J225" s="13"/>
      <c r="K225" s="7">
        <f>2.5</f>
        <v>2.5</v>
      </c>
      <c r="L225" s="10"/>
      <c r="M225" s="8"/>
    </row>
    <row r="226" spans="1:13" ht="15.75">
      <c r="A226" s="8"/>
      <c r="B226" s="8"/>
      <c r="C226" s="6"/>
      <c r="D226" s="36"/>
      <c r="E226" s="8"/>
      <c r="F226" s="9"/>
      <c r="G226" s="9"/>
      <c r="H226" s="9"/>
      <c r="I226" s="13"/>
      <c r="J226" s="13"/>
      <c r="K226" s="7">
        <f>2.5</f>
        <v>2.5</v>
      </c>
      <c r="L226" s="10"/>
      <c r="M226" s="8"/>
    </row>
    <row r="227" spans="1:13" ht="15.75">
      <c r="A227" s="8"/>
      <c r="B227" s="8"/>
      <c r="C227" s="6"/>
      <c r="D227" s="36"/>
      <c r="E227" s="8"/>
      <c r="F227" s="9"/>
      <c r="G227" s="9"/>
      <c r="H227" s="9"/>
      <c r="I227" s="13"/>
      <c r="J227" s="13"/>
      <c r="K227" s="7">
        <f>2.5</f>
        <v>2.5</v>
      </c>
      <c r="L227" s="10"/>
      <c r="M227" s="8"/>
    </row>
    <row r="228" spans="1:13" ht="15.75">
      <c r="A228" s="8"/>
      <c r="B228" s="8"/>
      <c r="C228" s="6"/>
      <c r="D228" s="36"/>
      <c r="E228" s="8"/>
      <c r="F228" s="9"/>
      <c r="G228" s="9"/>
      <c r="H228" s="9"/>
      <c r="I228" s="13"/>
      <c r="J228" s="13"/>
      <c r="K228" s="7">
        <f>2.5</f>
        <v>2.5</v>
      </c>
      <c r="L228" s="10"/>
      <c r="M228" s="8"/>
    </row>
    <row r="229" spans="1:13" ht="15.75">
      <c r="A229" s="8"/>
      <c r="B229" s="8"/>
      <c r="C229" s="6"/>
      <c r="D229" s="36"/>
      <c r="E229" s="8"/>
      <c r="F229" s="9"/>
      <c r="G229" s="9"/>
      <c r="H229" s="9"/>
      <c r="I229" s="13"/>
      <c r="J229" s="13"/>
      <c r="K229" s="7">
        <f>2.5</f>
        <v>2.5</v>
      </c>
      <c r="L229" s="10"/>
      <c r="M229" s="8"/>
    </row>
    <row r="230" spans="1:13" ht="15.75">
      <c r="A230" s="8"/>
      <c r="B230" s="8"/>
      <c r="C230" s="6"/>
      <c r="D230" s="36"/>
      <c r="E230" s="8"/>
      <c r="F230" s="9"/>
      <c r="G230" s="9"/>
      <c r="H230" s="9"/>
      <c r="I230" s="13"/>
      <c r="J230" s="13"/>
      <c r="K230" s="7">
        <f>2.5</f>
        <v>2.5</v>
      </c>
      <c r="L230" s="10"/>
      <c r="M230" s="8"/>
    </row>
    <row r="231" spans="1:13" ht="15.75">
      <c r="A231" s="8"/>
      <c r="B231" s="8"/>
      <c r="C231" s="6"/>
      <c r="D231" s="36"/>
      <c r="E231" s="8"/>
      <c r="F231" s="9"/>
      <c r="G231" s="9"/>
      <c r="H231" s="9"/>
      <c r="I231" s="13"/>
      <c r="J231" s="13"/>
      <c r="K231" s="7">
        <f>2.5</f>
        <v>2.5</v>
      </c>
      <c r="L231" s="10"/>
      <c r="M231" s="8"/>
    </row>
    <row r="232" spans="1:13" ht="15.75">
      <c r="A232" s="8"/>
      <c r="B232" s="8"/>
      <c r="C232" s="6"/>
      <c r="D232" s="36"/>
      <c r="E232" s="8"/>
      <c r="F232" s="9"/>
      <c r="G232" s="9"/>
      <c r="H232" s="9"/>
      <c r="I232" s="13"/>
      <c r="J232" s="13"/>
      <c r="K232" s="7">
        <f>2.5</f>
        <v>2.5</v>
      </c>
      <c r="L232" s="10"/>
      <c r="M232" s="8"/>
    </row>
    <row r="233" spans="1:13" ht="15.75">
      <c r="A233" s="8"/>
      <c r="B233" s="8"/>
      <c r="C233" s="6"/>
      <c r="D233" s="36"/>
      <c r="E233" s="8"/>
      <c r="F233" s="9"/>
      <c r="G233" s="9"/>
      <c r="H233" s="9"/>
      <c r="I233" s="13"/>
      <c r="J233" s="13"/>
      <c r="K233" s="7">
        <f>2.5</f>
        <v>2.5</v>
      </c>
      <c r="L233" s="10"/>
      <c r="M233" s="8"/>
    </row>
    <row r="234" spans="1:13" ht="15.75">
      <c r="A234" s="8"/>
      <c r="B234" s="8"/>
      <c r="C234" s="6"/>
      <c r="D234" s="36"/>
      <c r="E234" s="8"/>
      <c r="F234" s="9"/>
      <c r="G234" s="9"/>
      <c r="H234" s="9"/>
      <c r="I234" s="13"/>
      <c r="J234" s="13"/>
      <c r="K234" s="7">
        <f>2.5</f>
        <v>2.5</v>
      </c>
      <c r="L234" s="10"/>
      <c r="M234" s="8"/>
    </row>
    <row r="235" spans="1:13" ht="15.75">
      <c r="A235" s="8"/>
      <c r="B235" s="8"/>
      <c r="C235" s="6"/>
      <c r="D235" s="36"/>
      <c r="E235" s="8"/>
      <c r="F235" s="9"/>
      <c r="G235" s="9"/>
      <c r="H235" s="9"/>
      <c r="I235" s="13"/>
      <c r="J235" s="13"/>
      <c r="K235" s="7">
        <f>2.5</f>
        <v>2.5</v>
      </c>
      <c r="L235" s="10"/>
      <c r="M235" s="8"/>
    </row>
    <row r="236" spans="1:13" ht="15.75">
      <c r="A236" s="8"/>
      <c r="B236" s="8"/>
      <c r="C236" s="6"/>
      <c r="D236" s="36"/>
      <c r="E236" s="8"/>
      <c r="F236" s="9"/>
      <c r="G236" s="9"/>
      <c r="H236" s="9"/>
      <c r="I236" s="13"/>
      <c r="J236" s="13"/>
      <c r="K236" s="7">
        <f>2.5</f>
        <v>2.5</v>
      </c>
      <c r="L236" s="10"/>
      <c r="M236" s="8"/>
    </row>
    <row r="237" spans="1:13" ht="15.75">
      <c r="A237" s="8"/>
      <c r="B237" s="8"/>
      <c r="C237" s="6"/>
      <c r="D237" s="36"/>
      <c r="E237" s="8"/>
      <c r="F237" s="9"/>
      <c r="G237" s="9"/>
      <c r="H237" s="9"/>
      <c r="I237" s="13"/>
      <c r="J237" s="13"/>
      <c r="K237" s="7">
        <f>2.5</f>
        <v>2.5</v>
      </c>
      <c r="L237" s="10"/>
      <c r="M237" s="8"/>
    </row>
    <row r="238" spans="1:13" ht="15.75">
      <c r="A238" s="8"/>
      <c r="B238" s="8"/>
      <c r="C238" s="6"/>
      <c r="D238" s="36"/>
      <c r="E238" s="8"/>
      <c r="F238" s="9"/>
      <c r="G238" s="9"/>
      <c r="H238" s="9"/>
      <c r="I238" s="13"/>
      <c r="J238" s="13"/>
      <c r="K238" s="7">
        <f>2.5</f>
        <v>2.5</v>
      </c>
      <c r="L238" s="10"/>
      <c r="M238" s="8"/>
    </row>
    <row r="239" spans="1:13" ht="15.75">
      <c r="A239" s="8"/>
      <c r="B239" s="8"/>
      <c r="C239" s="6"/>
      <c r="D239" s="36"/>
      <c r="E239" s="8"/>
      <c r="F239" s="9"/>
      <c r="G239" s="9"/>
      <c r="H239" s="9"/>
      <c r="I239" s="13"/>
      <c r="J239" s="13"/>
      <c r="K239" s="7">
        <f>2.5</f>
        <v>2.5</v>
      </c>
      <c r="L239" s="10"/>
      <c r="M239" s="8"/>
    </row>
    <row r="240" spans="1:13" ht="15.75">
      <c r="A240" s="8"/>
      <c r="B240" s="8"/>
      <c r="C240" s="6"/>
      <c r="D240" s="36"/>
      <c r="E240" s="8"/>
      <c r="F240" s="9"/>
      <c r="G240" s="9"/>
      <c r="H240" s="9"/>
      <c r="I240" s="13"/>
      <c r="J240" s="13"/>
      <c r="K240" s="7">
        <f>2.5</f>
        <v>2.5</v>
      </c>
      <c r="L240" s="10"/>
      <c r="M240" s="8"/>
    </row>
    <row r="241" spans="1:13" ht="15.75">
      <c r="A241" s="18"/>
      <c r="B241" s="18"/>
      <c r="C241" s="6"/>
      <c r="D241" s="19"/>
      <c r="E241" s="18"/>
      <c r="F241" s="20"/>
      <c r="G241" s="20"/>
      <c r="H241" s="20"/>
      <c r="I241" s="21"/>
      <c r="J241" s="21"/>
      <c r="K241" s="21"/>
      <c r="L241" s="22"/>
      <c r="M241" s="18"/>
    </row>
    <row r="242" spans="1:13" ht="15.75">
      <c r="A242" s="18"/>
      <c r="B242" s="18"/>
      <c r="C242" s="6"/>
      <c r="D242" s="19"/>
      <c r="E242" s="18"/>
      <c r="F242" s="20"/>
      <c r="G242" s="20"/>
      <c r="H242" s="20"/>
      <c r="I242" s="21"/>
      <c r="J242" s="21"/>
      <c r="K242" s="21"/>
      <c r="L242" s="22"/>
      <c r="M242" s="18"/>
    </row>
    <row r="243" spans="1:13" ht="15.75">
      <c r="A243" s="18"/>
      <c r="B243" s="18"/>
      <c r="C243" s="6"/>
      <c r="D243" s="19"/>
      <c r="E243" s="18"/>
      <c r="F243" s="20"/>
      <c r="G243" s="20"/>
      <c r="H243" s="20"/>
      <c r="I243" s="21"/>
      <c r="J243" s="21"/>
      <c r="K243" s="21"/>
      <c r="L243" s="22"/>
      <c r="M243" s="18"/>
    </row>
    <row r="244" spans="1:13" ht="15.75">
      <c r="A244" s="18"/>
      <c r="B244" s="18"/>
      <c r="C244" s="6"/>
      <c r="D244" s="19"/>
      <c r="E244" s="18"/>
      <c r="F244" s="20"/>
      <c r="G244" s="20"/>
      <c r="H244" s="20"/>
      <c r="I244" s="21"/>
      <c r="J244" s="21"/>
      <c r="K244" s="21"/>
      <c r="L244" s="22"/>
      <c r="M244" s="18"/>
    </row>
    <row r="245" spans="1:13" ht="15.75">
      <c r="A245" s="18"/>
      <c r="B245" s="18"/>
      <c r="C245" s="6"/>
      <c r="D245" s="19"/>
      <c r="E245" s="18"/>
      <c r="F245" s="20"/>
      <c r="G245" s="20"/>
      <c r="H245" s="20"/>
      <c r="I245" s="21"/>
      <c r="J245" s="21"/>
      <c r="K245" s="21"/>
      <c r="L245" s="22"/>
      <c r="M245" s="18"/>
    </row>
    <row r="246" spans="1:13" ht="15.75">
      <c r="A246" s="18"/>
      <c r="B246" s="18"/>
      <c r="C246" s="6"/>
      <c r="D246" s="19"/>
      <c r="E246" s="18"/>
      <c r="F246" s="20"/>
      <c r="G246" s="20"/>
      <c r="H246" s="20"/>
      <c r="I246" s="21"/>
      <c r="J246" s="21"/>
      <c r="K246" s="21"/>
      <c r="L246" s="22"/>
      <c r="M246" s="18"/>
    </row>
    <row r="247" spans="1:13" ht="15.75">
      <c r="A247" s="18"/>
      <c r="B247" s="18"/>
      <c r="C247" s="6"/>
      <c r="D247" s="19"/>
      <c r="E247" s="18"/>
      <c r="F247" s="20"/>
      <c r="G247" s="20"/>
      <c r="H247" s="20"/>
      <c r="I247" s="21"/>
      <c r="J247" s="21"/>
      <c r="K247" s="21"/>
      <c r="L247" s="22"/>
      <c r="M247" s="18"/>
    </row>
    <row r="248" spans="1:13" ht="15.75">
      <c r="A248" s="18"/>
      <c r="B248" s="18"/>
      <c r="C248" s="6"/>
      <c r="D248" s="19"/>
      <c r="E248" s="18"/>
      <c r="F248" s="20"/>
      <c r="G248" s="20"/>
      <c r="H248" s="20"/>
      <c r="I248" s="21"/>
      <c r="J248" s="21"/>
      <c r="K248" s="21"/>
      <c r="L248" s="22"/>
      <c r="M248" s="18"/>
    </row>
    <row r="249" spans="1:13" ht="15.75">
      <c r="A249" s="18"/>
      <c r="B249" s="18"/>
      <c r="C249" s="6"/>
      <c r="D249" s="19"/>
      <c r="E249" s="18"/>
      <c r="F249" s="20"/>
      <c r="G249" s="20"/>
      <c r="H249" s="20"/>
      <c r="I249" s="21"/>
      <c r="J249" s="21"/>
      <c r="K249" s="21"/>
      <c r="L249" s="22"/>
      <c r="M249" s="18"/>
    </row>
    <row r="250" spans="1:13" ht="15.75">
      <c r="A250" s="18"/>
      <c r="B250" s="18"/>
      <c r="C250" s="6"/>
      <c r="D250" s="19"/>
      <c r="E250" s="18"/>
      <c r="F250" s="20"/>
      <c r="G250" s="20"/>
      <c r="H250" s="20"/>
      <c r="I250" s="21"/>
      <c r="J250" s="21"/>
      <c r="K250" s="21"/>
      <c r="L250" s="22"/>
      <c r="M250" s="18"/>
    </row>
    <row r="251" spans="1:13" ht="15.75">
      <c r="A251" s="18"/>
      <c r="B251" s="18"/>
      <c r="C251" s="6"/>
      <c r="D251" s="19"/>
      <c r="E251" s="18"/>
      <c r="F251" s="20"/>
      <c r="G251" s="20"/>
      <c r="H251" s="20"/>
      <c r="I251" s="21"/>
      <c r="J251" s="21"/>
      <c r="K251" s="21"/>
      <c r="L251" s="22"/>
      <c r="M251" s="18"/>
    </row>
    <row r="252" spans="1:13" ht="15.75">
      <c r="A252" s="18"/>
      <c r="B252" s="18"/>
      <c r="C252" s="6"/>
      <c r="D252" s="19"/>
      <c r="E252" s="18"/>
      <c r="F252" s="20"/>
      <c r="G252" s="20"/>
      <c r="H252" s="20"/>
      <c r="I252" s="21"/>
      <c r="J252" s="21"/>
      <c r="K252" s="21"/>
      <c r="L252" s="22"/>
      <c r="M252" s="18"/>
    </row>
    <row r="253" spans="1:13" ht="15.75">
      <c r="A253" s="18"/>
      <c r="B253" s="18"/>
      <c r="C253" s="6"/>
      <c r="D253" s="19"/>
      <c r="E253" s="18"/>
      <c r="F253" s="20"/>
      <c r="G253" s="20"/>
      <c r="H253" s="20"/>
      <c r="I253" s="21"/>
      <c r="J253" s="21"/>
      <c r="K253" s="21"/>
      <c r="L253" s="22"/>
      <c r="M253" s="18"/>
    </row>
    <row r="254" spans="1:13" ht="15.75">
      <c r="A254" s="18"/>
      <c r="B254" s="18"/>
      <c r="C254" s="6"/>
      <c r="D254" s="19"/>
      <c r="E254" s="18"/>
      <c r="F254" s="20"/>
      <c r="G254" s="20"/>
      <c r="H254" s="20"/>
      <c r="I254" s="21"/>
      <c r="J254" s="21"/>
      <c r="K254" s="21"/>
      <c r="L254" s="22"/>
      <c r="M254" s="18"/>
    </row>
    <row r="255" spans="1:13" ht="15.75">
      <c r="A255" s="18"/>
      <c r="B255" s="18"/>
      <c r="C255" s="6"/>
      <c r="D255" s="19"/>
      <c r="E255" s="18"/>
      <c r="F255" s="20"/>
      <c r="G255" s="20"/>
      <c r="H255" s="20"/>
      <c r="I255" s="21"/>
      <c r="J255" s="21"/>
      <c r="K255" s="21"/>
      <c r="L255" s="22"/>
      <c r="M255" s="18"/>
    </row>
    <row r="256" spans="1:13" ht="15.75">
      <c r="A256" s="18"/>
      <c r="B256" s="18"/>
      <c r="C256" s="6"/>
      <c r="D256" s="19"/>
      <c r="E256" s="18"/>
      <c r="F256" s="20"/>
      <c r="G256" s="20"/>
      <c r="H256" s="20"/>
      <c r="I256" s="21"/>
      <c r="J256" s="21"/>
      <c r="K256" s="21"/>
      <c r="L256" s="22"/>
      <c r="M256" s="18"/>
    </row>
    <row r="257" spans="1:13" ht="15.75">
      <c r="A257" s="18"/>
      <c r="B257" s="18"/>
      <c r="C257" s="6"/>
      <c r="D257" s="19"/>
      <c r="E257" s="18"/>
      <c r="F257" s="20"/>
      <c r="G257" s="20"/>
      <c r="H257" s="20"/>
      <c r="I257" s="21"/>
      <c r="J257" s="21"/>
      <c r="K257" s="21"/>
      <c r="L257" s="22"/>
      <c r="M257" s="18"/>
    </row>
    <row r="258" spans="1:13" ht="15.75">
      <c r="A258" s="18"/>
      <c r="B258" s="18"/>
      <c r="C258" s="6"/>
      <c r="D258" s="19"/>
      <c r="E258" s="18"/>
      <c r="F258" s="20"/>
      <c r="G258" s="20"/>
      <c r="H258" s="20"/>
      <c r="I258" s="21"/>
      <c r="J258" s="21"/>
      <c r="K258" s="21"/>
      <c r="L258" s="22"/>
      <c r="M258" s="18"/>
    </row>
    <row r="259" spans="1:13" ht="15.75">
      <c r="A259" s="18"/>
      <c r="B259" s="18"/>
      <c r="C259" s="6"/>
      <c r="D259" s="19"/>
      <c r="E259" s="18"/>
      <c r="F259" s="20"/>
      <c r="G259" s="20"/>
      <c r="H259" s="20"/>
      <c r="I259" s="21"/>
      <c r="J259" s="21"/>
      <c r="K259" s="21"/>
      <c r="L259" s="22"/>
      <c r="M259" s="18"/>
    </row>
    <row r="260" spans="1:13" ht="15.75">
      <c r="A260" s="18"/>
      <c r="B260" s="18"/>
      <c r="C260" s="6"/>
      <c r="D260" s="19"/>
      <c r="E260" s="18"/>
      <c r="F260" s="20"/>
      <c r="G260" s="20"/>
      <c r="H260" s="20"/>
      <c r="I260" s="21"/>
      <c r="J260" s="21"/>
      <c r="K260" s="21"/>
      <c r="L260" s="22"/>
      <c r="M260" s="18"/>
    </row>
    <row r="261" spans="1:13" ht="15.75">
      <c r="A261" s="18"/>
      <c r="B261" s="18"/>
      <c r="C261" s="6"/>
      <c r="D261" s="19"/>
      <c r="E261" s="18"/>
      <c r="F261" s="20"/>
      <c r="G261" s="20"/>
      <c r="H261" s="20"/>
      <c r="I261" s="21"/>
      <c r="J261" s="21"/>
      <c r="K261" s="21"/>
      <c r="L261" s="22"/>
      <c r="M261" s="18"/>
    </row>
    <row r="262" spans="1:13" ht="15.75">
      <c r="A262" s="18"/>
      <c r="B262" s="18"/>
      <c r="C262" s="6"/>
      <c r="D262" s="19"/>
      <c r="E262" s="18"/>
      <c r="F262" s="20"/>
      <c r="G262" s="20"/>
      <c r="H262" s="20"/>
      <c r="I262" s="21"/>
      <c r="J262" s="21"/>
      <c r="K262" s="21"/>
      <c r="L262" s="22"/>
      <c r="M262" s="18"/>
    </row>
    <row r="263" spans="1:13" ht="15.75">
      <c r="A263" s="18"/>
      <c r="B263" s="18"/>
      <c r="C263" s="6"/>
      <c r="D263" s="19"/>
      <c r="E263" s="18"/>
      <c r="F263" s="20"/>
      <c r="G263" s="20"/>
      <c r="H263" s="20"/>
      <c r="I263" s="21"/>
      <c r="J263" s="21"/>
      <c r="K263" s="21"/>
      <c r="L263" s="22"/>
      <c r="M263" s="18"/>
    </row>
    <row r="264" spans="1:13" ht="15.75">
      <c r="A264" s="18"/>
      <c r="B264" s="18"/>
      <c r="C264" s="6"/>
      <c r="D264" s="19"/>
      <c r="E264" s="18"/>
      <c r="F264" s="20"/>
      <c r="G264" s="20"/>
      <c r="H264" s="20"/>
      <c r="I264" s="21"/>
      <c r="J264" s="21"/>
      <c r="K264" s="21"/>
      <c r="L264" s="22"/>
      <c r="M264" s="18"/>
    </row>
    <row r="265" spans="1:13" ht="15.75">
      <c r="A265" s="18"/>
      <c r="B265" s="18"/>
      <c r="C265" s="6"/>
      <c r="D265" s="19"/>
      <c r="E265" s="18"/>
      <c r="F265" s="20"/>
      <c r="G265" s="20"/>
      <c r="H265" s="20"/>
      <c r="I265" s="21"/>
      <c r="J265" s="21"/>
      <c r="K265" s="21"/>
      <c r="L265" s="22"/>
      <c r="M265" s="18"/>
    </row>
    <row r="266" spans="1:13" ht="15.75">
      <c r="A266" s="18"/>
      <c r="B266" s="18"/>
      <c r="C266" s="6"/>
      <c r="D266" s="19"/>
      <c r="E266" s="18"/>
      <c r="F266" s="20"/>
      <c r="G266" s="20"/>
      <c r="H266" s="20"/>
      <c r="I266" s="21"/>
      <c r="J266" s="21"/>
      <c r="K266" s="21"/>
      <c r="L266" s="22"/>
      <c r="M266" s="18"/>
    </row>
    <row r="267" spans="1:13" ht="15.75">
      <c r="A267" s="18"/>
      <c r="B267" s="18"/>
      <c r="C267" s="6"/>
      <c r="D267" s="19"/>
      <c r="E267" s="18"/>
      <c r="F267" s="20"/>
      <c r="G267" s="20"/>
      <c r="H267" s="20"/>
      <c r="I267" s="21"/>
      <c r="J267" s="21"/>
      <c r="K267" s="21"/>
      <c r="L267" s="22"/>
      <c r="M267" s="18"/>
    </row>
    <row r="268" spans="1:13" ht="15.75">
      <c r="A268" s="18"/>
      <c r="B268" s="18"/>
      <c r="C268" s="6"/>
      <c r="D268" s="19"/>
      <c r="E268" s="18"/>
      <c r="F268" s="20"/>
      <c r="G268" s="20"/>
      <c r="H268" s="20"/>
      <c r="I268" s="21"/>
      <c r="J268" s="21"/>
      <c r="K268" s="21"/>
      <c r="L268" s="22"/>
      <c r="M268" s="18"/>
    </row>
    <row r="269" spans="1:13" ht="15.75">
      <c r="A269" s="18"/>
      <c r="B269" s="18"/>
      <c r="C269" s="6"/>
      <c r="D269" s="19"/>
      <c r="E269" s="18"/>
      <c r="F269" s="20"/>
      <c r="G269" s="20"/>
      <c r="H269" s="20"/>
      <c r="I269" s="21"/>
      <c r="J269" s="21"/>
      <c r="K269" s="21"/>
      <c r="L269" s="22"/>
      <c r="M269" s="18"/>
    </row>
    <row r="270" spans="1:13" ht="15.75">
      <c r="A270" s="18"/>
      <c r="B270" s="18"/>
      <c r="C270" s="6"/>
      <c r="D270" s="19"/>
      <c r="E270" s="18"/>
      <c r="F270" s="20"/>
      <c r="G270" s="20"/>
      <c r="H270" s="20"/>
      <c r="I270" s="21"/>
      <c r="J270" s="21"/>
      <c r="K270" s="21"/>
      <c r="L270" s="22"/>
      <c r="M270" s="18"/>
    </row>
    <row r="271" spans="1:13" ht="15.75">
      <c r="A271" s="18"/>
      <c r="B271" s="18"/>
      <c r="C271" s="6"/>
      <c r="D271" s="19"/>
      <c r="E271" s="18"/>
      <c r="F271" s="20"/>
      <c r="G271" s="20"/>
      <c r="H271" s="20"/>
      <c r="I271" s="21"/>
      <c r="J271" s="21"/>
      <c r="K271" s="21"/>
      <c r="L271" s="22"/>
      <c r="M271" s="18"/>
    </row>
    <row r="272" spans="1:13" ht="15.75">
      <c r="A272" s="18"/>
      <c r="B272" s="18"/>
      <c r="C272" s="6"/>
      <c r="D272" s="19"/>
      <c r="E272" s="18"/>
      <c r="F272" s="20"/>
      <c r="G272" s="20"/>
      <c r="H272" s="20"/>
      <c r="I272" s="21"/>
      <c r="J272" s="21"/>
      <c r="K272" s="21"/>
      <c r="L272" s="22"/>
      <c r="M272" s="18"/>
    </row>
    <row r="273" spans="1:13" ht="15.75">
      <c r="A273" s="18"/>
      <c r="B273" s="18"/>
      <c r="C273" s="6"/>
      <c r="D273" s="19"/>
      <c r="E273" s="18"/>
      <c r="F273" s="20"/>
      <c r="G273" s="20"/>
      <c r="H273" s="20"/>
      <c r="I273" s="21"/>
      <c r="J273" s="21"/>
      <c r="K273" s="21"/>
      <c r="L273" s="22"/>
      <c r="M273" s="18"/>
    </row>
    <row r="274" spans="1:13" ht="15.75">
      <c r="A274" s="18"/>
      <c r="B274" s="18"/>
      <c r="C274" s="6"/>
      <c r="D274" s="19"/>
      <c r="E274" s="18"/>
      <c r="F274" s="20"/>
      <c r="G274" s="20"/>
      <c r="H274" s="20"/>
      <c r="I274" s="21"/>
      <c r="J274" s="21"/>
      <c r="K274" s="21"/>
      <c r="L274" s="22"/>
      <c r="M274" s="18"/>
    </row>
    <row r="275" spans="1:13" ht="15.75">
      <c r="A275" s="18"/>
      <c r="B275" s="18"/>
      <c r="C275" s="6"/>
      <c r="D275" s="19"/>
      <c r="E275" s="18"/>
      <c r="F275" s="20"/>
      <c r="G275" s="20"/>
      <c r="H275" s="20"/>
      <c r="I275" s="21"/>
      <c r="J275" s="21"/>
      <c r="K275" s="21"/>
      <c r="L275" s="22"/>
      <c r="M275" s="18"/>
    </row>
    <row r="276" spans="1:13" ht="15.75">
      <c r="A276" s="18"/>
      <c r="B276" s="18"/>
      <c r="C276" s="6"/>
      <c r="D276" s="19"/>
      <c r="E276" s="18"/>
      <c r="F276" s="20"/>
      <c r="G276" s="20"/>
      <c r="H276" s="20"/>
      <c r="I276" s="21"/>
      <c r="J276" s="21"/>
      <c r="K276" s="21"/>
      <c r="L276" s="22"/>
      <c r="M276" s="18"/>
    </row>
    <row r="277" spans="1:13" ht="15.75">
      <c r="A277" s="18"/>
      <c r="B277" s="18"/>
      <c r="C277" s="6"/>
      <c r="D277" s="19"/>
      <c r="E277" s="18"/>
      <c r="F277" s="20"/>
      <c r="G277" s="20"/>
      <c r="H277" s="20"/>
      <c r="I277" s="21"/>
      <c r="J277" s="21"/>
      <c r="K277" s="21"/>
      <c r="L277" s="22"/>
      <c r="M277" s="18"/>
    </row>
    <row r="278" spans="1:13" ht="15.75">
      <c r="A278" s="18"/>
      <c r="B278" s="18"/>
      <c r="C278" s="6"/>
      <c r="D278" s="19"/>
      <c r="E278" s="18"/>
      <c r="F278" s="20"/>
      <c r="G278" s="20"/>
      <c r="H278" s="20"/>
      <c r="I278" s="21"/>
      <c r="J278" s="21"/>
      <c r="K278" s="21"/>
      <c r="L278" s="22"/>
      <c r="M278" s="18"/>
    </row>
    <row r="279" spans="1:13" ht="15.75">
      <c r="A279" s="18"/>
      <c r="B279" s="18"/>
      <c r="C279" s="6"/>
      <c r="D279" s="19"/>
      <c r="E279" s="18"/>
      <c r="F279" s="20"/>
      <c r="G279" s="20"/>
      <c r="H279" s="20"/>
      <c r="I279" s="21"/>
      <c r="J279" s="21"/>
      <c r="K279" s="21"/>
      <c r="L279" s="22"/>
      <c r="M279" s="18"/>
    </row>
    <row r="280" spans="1:13" ht="15.75">
      <c r="A280" s="18"/>
      <c r="B280" s="18"/>
      <c r="C280" s="6"/>
      <c r="D280" s="19"/>
      <c r="E280" s="18"/>
      <c r="F280" s="20"/>
      <c r="G280" s="20"/>
      <c r="H280" s="20"/>
      <c r="I280" s="21"/>
      <c r="J280" s="21"/>
      <c r="K280" s="21"/>
      <c r="L280" s="22"/>
      <c r="M280" s="18"/>
    </row>
    <row r="281" spans="1:13" ht="15.75">
      <c r="A281" s="18"/>
      <c r="B281" s="18"/>
      <c r="C281" s="6"/>
      <c r="D281" s="19"/>
      <c r="E281" s="18"/>
      <c r="F281" s="20"/>
      <c r="G281" s="20"/>
      <c r="H281" s="20"/>
      <c r="I281" s="21"/>
      <c r="J281" s="21"/>
      <c r="K281" s="21"/>
      <c r="L281" s="22"/>
      <c r="M281" s="18"/>
    </row>
    <row r="282" spans="1:13" ht="15.75">
      <c r="A282" s="18"/>
      <c r="B282" s="18"/>
      <c r="C282" s="6"/>
      <c r="D282" s="19"/>
      <c r="E282" s="18"/>
      <c r="F282" s="20"/>
      <c r="G282" s="20"/>
      <c r="H282" s="20"/>
      <c r="I282" s="21"/>
      <c r="J282" s="21"/>
      <c r="K282" s="21"/>
      <c r="L282" s="22"/>
      <c r="M282" s="18"/>
    </row>
    <row r="283" spans="1:13" ht="15.75">
      <c r="A283" s="18"/>
      <c r="B283" s="18"/>
      <c r="C283" s="6"/>
      <c r="D283" s="19"/>
      <c r="E283" s="18"/>
      <c r="F283" s="20"/>
      <c r="G283" s="20"/>
      <c r="H283" s="20"/>
      <c r="I283" s="21"/>
      <c r="J283" s="21"/>
      <c r="K283" s="21"/>
      <c r="L283" s="22"/>
      <c r="M283" s="18"/>
    </row>
    <row r="284" spans="1:13" ht="15.75">
      <c r="A284" s="18"/>
      <c r="B284" s="18"/>
      <c r="C284" s="6"/>
      <c r="D284" s="19"/>
      <c r="E284" s="18"/>
      <c r="F284" s="20"/>
      <c r="G284" s="20"/>
      <c r="H284" s="20"/>
      <c r="I284" s="21"/>
      <c r="J284" s="21"/>
      <c r="K284" s="21"/>
      <c r="L284" s="22"/>
      <c r="M284" s="18"/>
    </row>
    <row r="285" spans="1:13" ht="15.75">
      <c r="A285" s="18"/>
      <c r="B285" s="18"/>
      <c r="C285" s="6"/>
      <c r="D285" s="19"/>
      <c r="E285" s="18"/>
      <c r="F285" s="20"/>
      <c r="G285" s="20"/>
      <c r="H285" s="20"/>
      <c r="I285" s="21"/>
      <c r="J285" s="21"/>
      <c r="K285" s="21"/>
      <c r="L285" s="22"/>
      <c r="M285" s="18"/>
    </row>
    <row r="286" spans="1:13" ht="15.75">
      <c r="A286" s="18"/>
      <c r="B286" s="18"/>
      <c r="C286" s="6"/>
      <c r="D286" s="19"/>
      <c r="E286" s="18"/>
      <c r="F286" s="20"/>
      <c r="G286" s="20"/>
      <c r="H286" s="20"/>
      <c r="I286" s="21"/>
      <c r="J286" s="21"/>
      <c r="K286" s="21"/>
      <c r="L286" s="22"/>
      <c r="M286" s="18"/>
    </row>
    <row r="287" spans="1:13" ht="15.75">
      <c r="A287" s="18"/>
      <c r="B287" s="18"/>
      <c r="C287" s="6"/>
      <c r="D287" s="19"/>
      <c r="E287" s="18"/>
      <c r="F287" s="20"/>
      <c r="G287" s="20"/>
      <c r="H287" s="20"/>
      <c r="I287" s="21"/>
      <c r="J287" s="21"/>
      <c r="K287" s="21"/>
      <c r="L287" s="22"/>
      <c r="M287" s="18"/>
    </row>
    <row r="288" spans="1:13" ht="15.75">
      <c r="A288" s="18"/>
      <c r="B288" s="18"/>
      <c r="C288" s="6"/>
      <c r="D288" s="19"/>
      <c r="E288" s="18"/>
      <c r="F288" s="20"/>
      <c r="G288" s="20"/>
      <c r="H288" s="20"/>
      <c r="I288" s="21"/>
      <c r="J288" s="21"/>
      <c r="K288" s="21"/>
      <c r="L288" s="22"/>
      <c r="M288" s="18"/>
    </row>
    <row r="289" spans="1:13" ht="15.75">
      <c r="A289" s="18"/>
      <c r="B289" s="18"/>
      <c r="C289" s="6"/>
      <c r="D289" s="19"/>
      <c r="E289" s="18"/>
      <c r="F289" s="20"/>
      <c r="G289" s="20"/>
      <c r="H289" s="20"/>
      <c r="I289" s="21"/>
      <c r="J289" s="21"/>
      <c r="K289" s="21"/>
      <c r="L289" s="22"/>
      <c r="M289" s="18"/>
    </row>
    <row r="290" spans="1:13" ht="15.75">
      <c r="A290" s="18"/>
      <c r="B290" s="18"/>
      <c r="C290" s="6"/>
      <c r="D290" s="19"/>
      <c r="E290" s="18"/>
      <c r="F290" s="20"/>
      <c r="G290" s="20"/>
      <c r="H290" s="20"/>
      <c r="I290" s="21"/>
      <c r="J290" s="21"/>
      <c r="K290" s="21"/>
      <c r="L290" s="22"/>
      <c r="M290" s="18"/>
    </row>
    <row r="291" spans="1:13" ht="15.75">
      <c r="A291" s="18"/>
      <c r="B291" s="18"/>
      <c r="C291" s="6"/>
      <c r="D291" s="19"/>
      <c r="E291" s="18"/>
      <c r="F291" s="20"/>
      <c r="G291" s="20"/>
      <c r="H291" s="20"/>
      <c r="I291" s="21"/>
      <c r="J291" s="21"/>
      <c r="K291" s="21"/>
      <c r="L291" s="22"/>
      <c r="M291" s="18"/>
    </row>
    <row r="292" spans="1:13" ht="15.75">
      <c r="A292" s="18"/>
      <c r="B292" s="18"/>
      <c r="C292" s="6"/>
      <c r="D292" s="19"/>
      <c r="E292" s="18"/>
      <c r="F292" s="20"/>
      <c r="G292" s="20"/>
      <c r="H292" s="20"/>
      <c r="I292" s="21"/>
      <c r="J292" s="21"/>
      <c r="K292" s="21"/>
      <c r="L292" s="22"/>
      <c r="M292" s="18"/>
    </row>
    <row r="293" spans="1:13" ht="15.75">
      <c r="A293" s="18"/>
      <c r="B293" s="18"/>
      <c r="C293" s="6"/>
      <c r="D293" s="19"/>
      <c r="E293" s="18"/>
      <c r="F293" s="20"/>
      <c r="G293" s="20"/>
      <c r="H293" s="20"/>
      <c r="I293" s="21"/>
      <c r="J293" s="21"/>
      <c r="K293" s="21"/>
      <c r="L293" s="22"/>
      <c r="M293" s="18"/>
    </row>
    <row r="294" spans="1:13" ht="15.75">
      <c r="A294" s="18"/>
      <c r="B294" s="18"/>
      <c r="C294" s="6"/>
      <c r="D294" s="19"/>
      <c r="E294" s="18"/>
      <c r="F294" s="20"/>
      <c r="G294" s="20"/>
      <c r="H294" s="20"/>
      <c r="I294" s="21"/>
      <c r="J294" s="21"/>
      <c r="K294" s="21"/>
      <c r="L294" s="22"/>
      <c r="M294" s="18"/>
    </row>
    <row r="295" spans="1:13" ht="15.75">
      <c r="A295" s="18"/>
      <c r="B295" s="18"/>
      <c r="C295" s="6"/>
      <c r="D295" s="19"/>
      <c r="E295" s="18"/>
      <c r="F295" s="20"/>
      <c r="G295" s="20"/>
      <c r="H295" s="20"/>
      <c r="I295" s="21"/>
      <c r="J295" s="21"/>
      <c r="K295" s="21"/>
      <c r="L295" s="22"/>
      <c r="M295" s="18"/>
    </row>
    <row r="296" spans="1:13" ht="15.75">
      <c r="A296" s="18"/>
      <c r="B296" s="18"/>
      <c r="C296" s="6"/>
      <c r="D296" s="19"/>
      <c r="E296" s="18"/>
      <c r="F296" s="20"/>
      <c r="G296" s="20"/>
      <c r="H296" s="20"/>
      <c r="I296" s="21"/>
      <c r="J296" s="21"/>
      <c r="K296" s="21"/>
      <c r="L296" s="22"/>
      <c r="M296" s="18"/>
    </row>
    <row r="297" spans="1:13" ht="15.75">
      <c r="A297" s="18"/>
      <c r="B297" s="18"/>
      <c r="C297" s="6"/>
      <c r="D297" s="19"/>
      <c r="E297" s="18"/>
      <c r="F297" s="20"/>
      <c r="G297" s="20"/>
      <c r="H297" s="20"/>
      <c r="I297" s="21"/>
      <c r="J297" s="21"/>
      <c r="K297" s="21"/>
      <c r="L297" s="22"/>
      <c r="M297" s="18"/>
    </row>
    <row r="298" spans="1:13" ht="15.75">
      <c r="A298" s="18"/>
      <c r="B298" s="18"/>
      <c r="C298" s="6"/>
      <c r="D298" s="19"/>
      <c r="E298" s="18"/>
      <c r="F298" s="20"/>
      <c r="G298" s="20"/>
      <c r="H298" s="20"/>
      <c r="I298" s="21"/>
      <c r="J298" s="21"/>
      <c r="K298" s="21"/>
      <c r="L298" s="22"/>
      <c r="M298" s="18"/>
    </row>
    <row r="299" spans="1:13" ht="15.75">
      <c r="A299" s="18"/>
      <c r="B299" s="18"/>
      <c r="C299" s="6"/>
      <c r="D299" s="19"/>
      <c r="E299" s="18"/>
      <c r="F299" s="20"/>
      <c r="G299" s="20"/>
      <c r="H299" s="20"/>
      <c r="I299" s="21"/>
      <c r="J299" s="21"/>
      <c r="K299" s="21"/>
      <c r="L299" s="22"/>
      <c r="M299" s="18"/>
    </row>
    <row r="300" spans="1:13" ht="15.75">
      <c r="A300" s="18"/>
      <c r="B300" s="18"/>
      <c r="C300" s="6"/>
      <c r="D300" s="19"/>
      <c r="E300" s="18"/>
      <c r="F300" s="20"/>
      <c r="G300" s="20"/>
      <c r="H300" s="20"/>
      <c r="I300" s="21"/>
      <c r="J300" s="21"/>
      <c r="K300" s="21"/>
      <c r="L300" s="22"/>
      <c r="M300" s="18"/>
    </row>
    <row r="301" spans="1:13" ht="15.75">
      <c r="A301" s="18"/>
      <c r="B301" s="18"/>
      <c r="C301" s="6"/>
      <c r="D301" s="19"/>
      <c r="E301" s="18"/>
      <c r="F301" s="20"/>
      <c r="G301" s="20"/>
      <c r="H301" s="20"/>
      <c r="I301" s="21"/>
      <c r="J301" s="21"/>
      <c r="K301" s="21"/>
      <c r="L301" s="22"/>
      <c r="M301" s="18"/>
    </row>
    <row r="302" spans="1:13" ht="15.75">
      <c r="A302" s="18"/>
      <c r="B302" s="18"/>
      <c r="C302" s="6"/>
      <c r="D302" s="19"/>
      <c r="E302" s="18"/>
      <c r="F302" s="20"/>
      <c r="G302" s="20"/>
      <c r="H302" s="20"/>
      <c r="I302" s="21"/>
      <c r="J302" s="21"/>
      <c r="K302" s="21"/>
      <c r="L302" s="22"/>
      <c r="M302" s="18"/>
    </row>
    <row r="303" spans="1:13" ht="15.75">
      <c r="A303" s="18"/>
      <c r="B303" s="18"/>
      <c r="C303" s="6"/>
      <c r="D303" s="19"/>
      <c r="E303" s="18"/>
      <c r="F303" s="20"/>
      <c r="G303" s="20"/>
      <c r="H303" s="20"/>
      <c r="I303" s="21"/>
      <c r="J303" s="21"/>
      <c r="K303" s="21"/>
      <c r="L303" s="22"/>
      <c r="M303" s="18"/>
    </row>
    <row r="304" spans="1:13" ht="15.75">
      <c r="A304" s="18"/>
      <c r="B304" s="18"/>
      <c r="C304" s="6"/>
      <c r="D304" s="19"/>
      <c r="E304" s="18"/>
      <c r="F304" s="20"/>
      <c r="G304" s="20"/>
      <c r="H304" s="20"/>
      <c r="I304" s="21"/>
      <c r="J304" s="21"/>
      <c r="K304" s="21"/>
      <c r="L304" s="22"/>
      <c r="M304" s="18"/>
    </row>
    <row r="305" spans="1:13" ht="15.75">
      <c r="A305" s="18"/>
      <c r="B305" s="18"/>
      <c r="C305" s="6"/>
      <c r="D305" s="19"/>
      <c r="E305" s="18"/>
      <c r="F305" s="20"/>
      <c r="G305" s="20"/>
      <c r="H305" s="20"/>
      <c r="I305" s="21"/>
      <c r="J305" s="21"/>
      <c r="K305" s="21"/>
      <c r="L305" s="22"/>
      <c r="M305" s="18"/>
    </row>
    <row r="306" spans="1:13" ht="15.75">
      <c r="A306" s="18"/>
      <c r="B306" s="18"/>
      <c r="C306" s="6"/>
      <c r="D306" s="19"/>
      <c r="E306" s="18"/>
      <c r="F306" s="20"/>
      <c r="G306" s="20"/>
      <c r="H306" s="20"/>
      <c r="I306" s="21"/>
      <c r="J306" s="21"/>
      <c r="K306" s="21"/>
      <c r="L306" s="22"/>
      <c r="M306" s="18"/>
    </row>
    <row r="307" spans="1:13" ht="15.75">
      <c r="A307" s="18"/>
      <c r="B307" s="18"/>
      <c r="C307" s="6"/>
      <c r="D307" s="19"/>
      <c r="E307" s="18"/>
      <c r="F307" s="20"/>
      <c r="G307" s="20"/>
      <c r="H307" s="20"/>
      <c r="I307" s="21"/>
      <c r="J307" s="21"/>
      <c r="K307" s="21"/>
      <c r="L307" s="22"/>
      <c r="M307" s="18"/>
    </row>
    <row r="308" spans="1:13" ht="15.75">
      <c r="A308" s="18"/>
      <c r="B308" s="18"/>
      <c r="C308" s="6"/>
      <c r="D308" s="19"/>
      <c r="E308" s="18"/>
      <c r="F308" s="20"/>
      <c r="G308" s="20"/>
      <c r="H308" s="20"/>
      <c r="I308" s="21"/>
      <c r="J308" s="21"/>
      <c r="K308" s="21"/>
      <c r="L308" s="22"/>
      <c r="M308" s="18"/>
    </row>
    <row r="309" spans="1:13" ht="15.75">
      <c r="A309" s="18"/>
      <c r="B309" s="18"/>
      <c r="C309" s="6"/>
      <c r="D309" s="19"/>
      <c r="E309" s="18"/>
      <c r="F309" s="20"/>
      <c r="G309" s="20"/>
      <c r="H309" s="20"/>
      <c r="I309" s="21"/>
      <c r="J309" s="21"/>
      <c r="K309" s="21"/>
      <c r="L309" s="22"/>
      <c r="M309" s="18"/>
    </row>
    <row r="310" spans="1:13" ht="15.75">
      <c r="A310" s="18"/>
      <c r="B310" s="18"/>
      <c r="C310" s="6"/>
      <c r="D310" s="19"/>
      <c r="E310" s="18"/>
      <c r="F310" s="20"/>
      <c r="G310" s="20"/>
      <c r="H310" s="20"/>
      <c r="I310" s="21"/>
      <c r="J310" s="21"/>
      <c r="K310" s="21"/>
      <c r="L310" s="22"/>
      <c r="M310" s="18"/>
    </row>
    <row r="311" spans="1:13" ht="15.75">
      <c r="A311" s="18"/>
      <c r="B311" s="18"/>
      <c r="C311" s="6"/>
      <c r="D311" s="19"/>
      <c r="E311" s="18"/>
      <c r="F311" s="20"/>
      <c r="G311" s="20"/>
      <c r="H311" s="20"/>
      <c r="I311" s="21"/>
      <c r="J311" s="21"/>
      <c r="K311" s="21"/>
      <c r="L311" s="22"/>
      <c r="M311" s="18"/>
    </row>
    <row r="312" spans="1:13" ht="15.75">
      <c r="A312" s="18"/>
      <c r="B312" s="18"/>
      <c r="C312" s="6"/>
      <c r="D312" s="19"/>
      <c r="E312" s="18"/>
      <c r="F312" s="20"/>
      <c r="G312" s="20"/>
      <c r="H312" s="20"/>
      <c r="I312" s="21"/>
      <c r="J312" s="21"/>
      <c r="K312" s="21"/>
      <c r="L312" s="22"/>
      <c r="M312" s="18"/>
    </row>
    <row r="313" spans="1:13" ht="15.75">
      <c r="A313" s="18"/>
      <c r="B313" s="18"/>
      <c r="C313" s="6"/>
      <c r="D313" s="19"/>
      <c r="E313" s="18"/>
      <c r="F313" s="20"/>
      <c r="G313" s="20"/>
      <c r="H313" s="20"/>
      <c r="I313" s="21"/>
      <c r="J313" s="21"/>
      <c r="K313" s="21"/>
      <c r="L313" s="22"/>
      <c r="M313" s="18"/>
    </row>
    <row r="314" spans="1:13" ht="15.75">
      <c r="A314" s="18"/>
      <c r="B314" s="18"/>
      <c r="C314" s="6"/>
      <c r="D314" s="19"/>
      <c r="E314" s="18"/>
      <c r="F314" s="20"/>
      <c r="G314" s="20"/>
      <c r="H314" s="20"/>
      <c r="I314" s="21"/>
      <c r="J314" s="21"/>
      <c r="K314" s="21"/>
      <c r="L314" s="22"/>
      <c r="M314" s="18"/>
    </row>
    <row r="315" spans="1:13" ht="15.75">
      <c r="A315" s="18"/>
      <c r="B315" s="18"/>
      <c r="C315" s="6"/>
      <c r="D315" s="19"/>
      <c r="E315" s="18"/>
      <c r="F315" s="20"/>
      <c r="G315" s="20"/>
      <c r="H315" s="20"/>
      <c r="I315" s="21"/>
      <c r="J315" s="21"/>
      <c r="K315" s="21"/>
      <c r="L315" s="22"/>
      <c r="M315" s="18"/>
    </row>
  </sheetData>
  <sheetProtection/>
  <autoFilter ref="A1:M315">
    <sortState ref="A2:M315">
      <sortCondition sortBy="value" ref="A2:A315"/>
    </sortState>
  </autoFilter>
  <hyperlinks>
    <hyperlink ref="D127" r:id="rId1" display="http://www.brambleberry.com/Celebrations-Clear-Stamp-Set-P4705.aspx"/>
    <hyperlink ref="D145" r:id="rId2" display="http://www.brambleberry.com/Celebrations-Clear-Stamp-Set-P4705.aspx"/>
    <hyperlink ref="D166" r:id="rId3" display="http://www.brambleberry.com/Celebrations-Clear-Stamp-Set-P4705.aspx"/>
    <hyperlink ref="D178" r:id="rId4" display="http://www.brambleberry.com/Celebrations-Clear-Stamp-Set-P4705.aspx"/>
    <hyperlink ref="D128" r:id="rId5" display="http://www.brambleberry.com/Celebrations-Clear-Stamp-Set-P4705.aspx"/>
    <hyperlink ref="D89" r:id="rId6" display="http://www.brambleberry.com/Beads-on-a-String-Rectangle-Heavy-Duty-P4860.aspx"/>
    <hyperlink ref="D8:D10" r:id="rId7" display="http://www.brambleberry.com/Beads-on-a-String-Rectangle-Heavy-Duty-P4860.aspx"/>
    <hyperlink ref="D94" r:id="rId8" display="http://www.brambleberry.com/Heart-Grid-Rectangle-Heavy-Duty-P4859.aspx"/>
    <hyperlink ref="D6" r:id="rId9" display="http://www.brambleberry.com/Heart-Grid-Rectangle-Heavy-Duty-P4859.aspx"/>
    <hyperlink ref="D30" r:id="rId10" display="http://www.brambleberry.com/Heart-Grid-Rectangle-Heavy-Duty-P4859.aspx"/>
    <hyperlink ref="D74" r:id="rId11" display="http://www.brambleberry.com/Heart-Grid-Rectangle-Heavy-Duty-P4859.aspx"/>
    <hyperlink ref="D50" r:id="rId12" display="http://www.brambleberry.com/Christmas-Tree-With-Ornaments-Mold-1-mold-P3791.aspx"/>
    <hyperlink ref="D135" r:id="rId13" display="http://www.brambleberry.com/Christmas-Tree-With-Ornaments-Mold-1-mold-P3791.aspx"/>
    <hyperlink ref="D105" r:id="rId14" display="http://www.brambleberry.com/Christmas-Tree-With-Ornaments-Mold-1-mold-P3791.aspx"/>
    <hyperlink ref="D51" r:id="rId15" display="http://www.brambleberry.com/Gingerbread-Man-Mold-P3764.aspx"/>
    <hyperlink ref="D136" r:id="rId16" display="http://www.brambleberry.com/Gingerbread-Man-Mold-P3764.aspx"/>
    <hyperlink ref="D31" r:id="rId17" display="http://www.brambleberry.com/Gingerbread-Man-Mold-P3764.aspx"/>
    <hyperlink ref="D29" r:id="rId18" display="http://www.brambleberry.com/Bird-on-Branch-Mold-P4763.aspx"/>
    <hyperlink ref="D4" r:id="rId19" display="http://www.brambleberry.com/Bird-on-Branch-Mold-P4763.aspx"/>
    <hyperlink ref="D110" r:id="rId20" display="http://www.brambleberry.com/Bird-on-Branch-Mold-P4763.aspx"/>
    <hyperlink ref="D70" r:id="rId21" display="http://www.brambleberry.com/Bird-on-Branch-Mold-P4763.aspx"/>
    <hyperlink ref="D84" r:id="rId22" display="http://www.brambleberry.com/Heart-Lip-Butter-Pot-P3028.aspx"/>
    <hyperlink ref="D34:D36" r:id="rId23" display="http://www.brambleberry.com/Heart-Lip-Butter-Pot-P3028.aspx"/>
    <hyperlink ref="D97" r:id="rId24" display="http://www.brambleberry.com/Guest-Oval-Rectangle-Mold-P3989.aspx"/>
    <hyperlink ref="D160" r:id="rId25" display="http://www.brambleberry.com/Guest-Oval-Rectangle-Mold-P3989.aspx"/>
    <hyperlink ref="D117" r:id="rId26" display="http://www.brambleberry.com/Guest-Oval-Rectangle-Mold-P3989.aspx"/>
    <hyperlink ref="D172" r:id="rId27" display="http://www.brambleberry.com/Rabbits-Mold-P3081.aspx"/>
    <hyperlink ref="D162" r:id="rId28" display="http://www.brambleberry.com/Rabbits-Mold-P3081.aspx"/>
    <hyperlink ref="D21" r:id="rId29" display="http://www.brambleberry.com/Rabbits-Mold-P3081.aspx"/>
    <hyperlink ref="D176" r:id="rId30" display="http://www.brambleberry.com/Square-Butterfly-Mold-P4672.aspx"/>
    <hyperlink ref="D164" r:id="rId31" display="http://www.brambleberry.com/Square-Butterfly-Mold-P4672.aspx"/>
    <hyperlink ref="D22" r:id="rId32" display="http://www.brambleberry.com/Square-Butterfly-Mold-P4672.aspx"/>
    <hyperlink ref="D99" r:id="rId33" display="http://www.brambleberry.com/Milky-Way-Sleigh-1-mold-P3783.aspx"/>
    <hyperlink ref="D140" r:id="rId34" display="http://www.brambleberry.com/Milky-Way-Sleigh-1-mold-P3783.aspx"/>
    <hyperlink ref="D165" r:id="rId35" display="http://www.brambleberry.com/Milky-Way-Sleigh-1-mold-P3783.aspx"/>
    <hyperlink ref="D34" r:id="rId36" display="http://www.brambleberry.com/Tea-Cup-Flexible-Mold-1-mold-P3182.aspx"/>
    <hyperlink ref="D26" r:id="rId37" display="http://www.brambleberry.com/Tea-Cup-Flexible-Mold-1-mold-P3182.aspx"/>
    <hyperlink ref="D126" r:id="rId38" display="http://www.brambleberry.com/Tea-Cup-Flexible-Mold-1-mold-P3182.aspx"/>
    <hyperlink ref="D40" r:id="rId39" display="http://www.brambleberry.com/Tea-Cup-Flexible-Mold-1-mold-P3182.aspx"/>
    <hyperlink ref="D112" r:id="rId40" display="http://www.brambleberry.com/Coral-Mica-P3070.aspx"/>
    <hyperlink ref="D150" r:id="rId41" display="http://www.brambleberry.com/Coral-Mica-P3070.aspx"/>
    <hyperlink ref="D17" r:id="rId42" display="http://www.brambleberry.com/Coral-Mica-P3070.aspx"/>
    <hyperlink ref="D43" r:id="rId43" display="http://www.brambleberry.com/Coral-Mica-P3070.aspx"/>
    <hyperlink ref="D63" r:id="rId44" display="http://www.brambleberry.com/Coral-Mica-P3070.aspx"/>
    <hyperlink ref="D90" r:id="rId45" display="http://www.brambleberry.com/Coral-Mica-P3070.aspx"/>
    <hyperlink ref="D108" r:id="rId46" display="http://www.brambleberry.com/Aqua-Pearl-Mica-P3455.aspx"/>
    <hyperlink ref="D148" r:id="rId47" display="http://www.brambleberry.com/Aqua-Pearl-Mica-P3455.aspx"/>
    <hyperlink ref="D102" r:id="rId48" display="http://www.brambleberry.com/Aqua-Pearl-Mica-P3455.aspx"/>
    <hyperlink ref="D61" r:id="rId49" display="http://www.brambleberry.com/Aqua-Pearl-Mica-P3455.aspx"/>
    <hyperlink ref="D86" r:id="rId50" display="http://www.brambleberry.com/Cream-Cheese-Frosting-Fragrance-Oil-P3654.aspx"/>
    <hyperlink ref="D143" r:id="rId51" display="http://www.brambleberry.com/Cream-Cheese-Frosting-Fragrance-Oil-P3654.aspx"/>
    <hyperlink ref="D36" r:id="rId52" display="http://www.brambleberry.com/Cream-Cheese-Frosting-Fragrance-Oil-P3654.aspx"/>
    <hyperlink ref="D106" r:id="rId53" display="http://www.brambleberry.com/Cream-Cheese-Frosting-Fragrance-Oil-P3654.aspx"/>
    <hyperlink ref="D124" r:id="rId54" display="http://www.brambleberry.com/Cream-Cheese-Frosting-Fragrance-Oil-P3654.aspx"/>
    <hyperlink ref="D95" r:id="rId55" display="http://www.brambleberry.com/Cream-Cheese-Frosting-Fragrance-Oil-P3654.aspx"/>
    <hyperlink ref="D67" r:id="rId56" display="http://www.brambleberry.com/Cream-Cheese-Frosting-Fragrance-Oil-P3654.aspx"/>
    <hyperlink ref="D32" r:id="rId57" display="http://www.brambleberry.com/Cream-Cheese-Frosting-Fragrance-Oil-P3654.aspx"/>
    <hyperlink ref="D158" r:id="rId58" display="http://www.brambleberry.com/Cream-Cheese-Frosting-Fragrance-Oil-P3654.aspx"/>
    <hyperlink ref="D52" r:id="rId59" display="http://www.brambleberry.com/Cream-Cheese-Frosting-Fragrance-Oil-P3654.aspx"/>
    <hyperlink ref="D39" r:id="rId60" display="http://www.brambleberry.com/Cream-Cheese-Frosting-Fragrance-Oil-P3654.aspx"/>
    <hyperlink ref="D189" r:id="rId61" display="http://www.brambleberry.com/Cream-Cheese-Frosting-Fragrance-Oil-P3654.aspx"/>
    <hyperlink ref="D12" r:id="rId62" display="http://www.brambleberry.com/Cream-Cheese-Frosting-Fragrance-Oil-P3654.aspx"/>
    <hyperlink ref="D155" r:id="rId63" display="http://www.brambleberry.com/Caramel-Flavor-Oil-Pre-sweetened-P3850.aspx"/>
    <hyperlink ref="D137" r:id="rId64" display="http://www.brambleberry.com/Caramel-Flavor-Oil-Pre-sweetened-P3850.aspx"/>
    <hyperlink ref="D182" r:id="rId65" display="http://www.brambleberry.com/Caramel-Flavor-Oil-Pre-sweetened-P3850.aspx"/>
    <hyperlink ref="D82" r:id="rId66" display="http://www.brambleberry.com/Strawberry-Flavor-Oil-P3844.aspx"/>
    <hyperlink ref="D138" r:id="rId67" display="http://www.brambleberry.com/Strawberry-Flavor-Oil-P3844.aspx"/>
    <hyperlink ref="D183" r:id="rId68" display="http://www.brambleberry.com/Strawberry-Flavor-Oil-P3844.aspx"/>
    <hyperlink ref="D80" r:id="rId69" display="http://www.brambleberry.com/English-Rose-Fragrance-Oil-P3860.aspx"/>
    <hyperlink ref="D175" r:id="rId70" display="http://www.brambleberry.com/English-Rose-Fragrance-Oil-P3860.aspx"/>
    <hyperlink ref="D163" r:id="rId71" display="http://www.brambleberry.com/English-Rose-Fragrance-Oil-P3860.aspx"/>
    <hyperlink ref="D168" r:id="rId72" display="http://www.brambleberry.com/Burgundy-Pigment-P4051.aspx"/>
    <hyperlink ref="D15" r:id="rId73" display="http://www.brambleberry.com/Burgundy-Pigment-P4051.aspx"/>
    <hyperlink ref="D180" r:id="rId74" display="http://www.brambleberry.com/Burgundy-Pigment-P4051.aspx"/>
    <hyperlink ref="D75" r:id="rId75" display="http://www.brambleberry.com/Hydrated-Chrome-Green-Pigment-P4050.aspx"/>
    <hyperlink ref="D7" r:id="rId76" display="http://www.brambleberry.com/Hydrated-Chrome-Green-Pigment-P4050.aspx"/>
    <hyperlink ref="D119" r:id="rId77" display="http://www.brambleberry.com/Hydrated-Chrome-Green-Pigment-P4050.aspx"/>
    <hyperlink ref="D45" r:id="rId78" display="http://www.brambleberry.com/Hydrated-Chrome-Green-Pigment-P4050.aspx"/>
    <hyperlink ref="D20" r:id="rId79" display="http://www.brambleberry.com/Hydrated-Chrome-Green-Pigment-P4050.aspx"/>
    <hyperlink ref="D171" r:id="rId80" display="http://www.brambleberry.com/Hydrated-Chrome-Green-Pigment-P4050.aspx"/>
    <hyperlink ref="D13" r:id="rId81" display="http://www.brambleberry.com/Tea-Pot-Flexible-Mold-1-mold-P3178.aspx"/>
    <hyperlink ref="D8" r:id="rId82" display="http://www.brambleberry.com/Lidded-Mold-P4827.aspx"/>
    <hyperlink ref="D37" r:id="rId83" display="http://www.brambleberry.com/Guest-Snowflake-Mold-1-sheet-P3665.aspx"/>
    <hyperlink ref="D125" r:id="rId84" display="http://www.brambleberry.com/Snowflake-2-Mold-1-mold-P3784.aspx"/>
    <hyperlink ref="D16" r:id="rId85" display="http://www.brambleberry.com/Cellini-Red-Lip-Safe-Mica-P3068.aspx"/>
    <hyperlink ref="D54" r:id="rId86" display="http://www.brambleberry.com/Gold-light-Mica-P3073.aspx"/>
    <hyperlink ref="D92" r:id="rId87" display="http://www.brambleberry.com/Gold-Sparkle-Mica-P3063.aspx"/>
    <hyperlink ref="D55" r:id="rId88" display="http://www.brambleberry.com/Honeyed-Beige-Mica-P3600.aspx"/>
    <hyperlink ref="D120" r:id="rId89" display="http://www.brambleberry.com/Sparkle-Violet-Mica-P3462.aspx"/>
    <hyperlink ref="D2" r:id="rId90" display="http://www.brambleberry.com/Almond-Fragrance-Oil-P3936.aspx"/>
    <hyperlink ref="D18" r:id="rId91" display="http://www.brambleberry.com/Gingersnap-Fragrance-Oil-P3918.aspx"/>
    <hyperlink ref="D77" r:id="rId92" display="http://www.brambleberry.com/Moroccan-Mint-Fragrance-Oil-P3925.aspx"/>
    <hyperlink ref="D57" r:id="rId93" display="http://www.brambleberry.com/Santas-Spruce-Fragrance-Oil-P3867.aspx"/>
    <hyperlink ref="D23" r:id="rId94" display="http://www.brambleberry.com/Oatmeal-Milk-And-Honey-Fragrance-Oil-P3931.aspx"/>
    <hyperlink ref="D11" r:id="rId95" display="http://www.brambleberry.com/Sleigh-Ride-Fragrance-Oil-P3924.aspx"/>
  </hyperlinks>
  <printOptions/>
  <pageMargins left="0.7" right="0.7" top="0.75" bottom="0.75" header="0.3" footer="0.3"/>
  <pageSetup horizontalDpi="600" verticalDpi="600" orientation="portrait" paperSize="9" r:id="rId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16.57421875" style="0" customWidth="1"/>
    <col min="2" max="2" width="14.57421875" style="0" customWidth="1"/>
    <col min="3" max="4" width="11.421875" style="0" customWidth="1"/>
    <col min="7" max="7" width="11.28125" style="0" customWidth="1"/>
  </cols>
  <sheetData>
    <row r="1" spans="1:8" ht="32.25" thickTop="1">
      <c r="A1" s="55" t="s">
        <v>0</v>
      </c>
      <c r="B1" s="56" t="s">
        <v>9</v>
      </c>
      <c r="C1" s="56" t="s">
        <v>128</v>
      </c>
      <c r="D1" s="56" t="s">
        <v>127</v>
      </c>
      <c r="E1" s="56" t="s">
        <v>63</v>
      </c>
      <c r="F1" s="56" t="s">
        <v>64</v>
      </c>
      <c r="G1" s="57" t="s">
        <v>129</v>
      </c>
      <c r="H1" s="58" t="s">
        <v>130</v>
      </c>
    </row>
    <row r="2" spans="1:8" ht="15.75">
      <c r="A2" s="59" t="s">
        <v>25</v>
      </c>
      <c r="B2" s="2">
        <v>17.064999999999998</v>
      </c>
      <c r="C2" s="2">
        <v>4.266249999999999</v>
      </c>
      <c r="D2" s="2">
        <f>(B2/$B$22)*$C$24</f>
        <v>8.656457179548921</v>
      </c>
      <c r="E2" s="2">
        <v>35.5</v>
      </c>
      <c r="F2" s="3">
        <f>(B2+D2)*32+E2</f>
        <v>858.5866297455655</v>
      </c>
      <c r="G2" s="2">
        <v>780</v>
      </c>
      <c r="H2" s="60">
        <f>G2-F2</f>
        <v>-78.58662974556546</v>
      </c>
    </row>
    <row r="3" spans="1:8" ht="15.75">
      <c r="A3" s="59" t="s">
        <v>55</v>
      </c>
      <c r="B3" s="2">
        <v>19.861666666666665</v>
      </c>
      <c r="C3" s="2">
        <v>4.965416666666666</v>
      </c>
      <c r="D3" s="2">
        <f aca="true" t="shared" si="0" ref="D3:D21">(B3/$B$22)*$C$24</f>
        <v>10.075105011103085</v>
      </c>
      <c r="E3" s="2">
        <v>33.5</v>
      </c>
      <c r="F3" s="3">
        <f aca="true" t="shared" si="1" ref="F3:F21">(B3+D3)*32+E3</f>
        <v>991.4766936886319</v>
      </c>
      <c r="G3" s="2">
        <v>900</v>
      </c>
      <c r="H3" s="60">
        <f aca="true" t="shared" si="2" ref="H3:H21">G3-F3</f>
        <v>-91.47669368863194</v>
      </c>
    </row>
    <row r="4" spans="1:8" ht="15.75">
      <c r="A4" s="59" t="s">
        <v>26</v>
      </c>
      <c r="B4" s="2">
        <v>14.191666666666666</v>
      </c>
      <c r="C4" s="2">
        <v>3.5479166666666666</v>
      </c>
      <c r="D4" s="2">
        <f t="shared" si="0"/>
        <v>7.19891912138481</v>
      </c>
      <c r="E4" s="2">
        <v>7</v>
      </c>
      <c r="F4" s="3">
        <f t="shared" si="1"/>
        <v>691.4987452176472</v>
      </c>
      <c r="G4" s="2">
        <v>600</v>
      </c>
      <c r="H4" s="60">
        <f t="shared" si="2"/>
        <v>-91.49874521764718</v>
      </c>
    </row>
    <row r="5" spans="1:8" ht="15.75">
      <c r="A5" s="59" t="s">
        <v>97</v>
      </c>
      <c r="B5" s="2">
        <v>0.9</v>
      </c>
      <c r="C5" s="2">
        <v>0.225</v>
      </c>
      <c r="D5" s="2">
        <f t="shared" si="0"/>
        <v>0.4565374428124248</v>
      </c>
      <c r="E5" s="2">
        <v>7</v>
      </c>
      <c r="F5" s="3">
        <f t="shared" si="1"/>
        <v>50.409198169997595</v>
      </c>
      <c r="G5" s="2">
        <v>0</v>
      </c>
      <c r="H5" s="60">
        <f t="shared" si="2"/>
        <v>-50.409198169997595</v>
      </c>
    </row>
    <row r="6" spans="1:8" ht="15.75">
      <c r="A6" s="61" t="s">
        <v>108</v>
      </c>
      <c r="B6" s="2">
        <v>7.19</v>
      </c>
      <c r="C6" s="2">
        <v>1.7975</v>
      </c>
      <c r="D6" s="2">
        <f t="shared" si="0"/>
        <v>3.6472269042459273</v>
      </c>
      <c r="E6" s="2">
        <v>21</v>
      </c>
      <c r="F6" s="3">
        <f t="shared" si="1"/>
        <v>367.7912609358697</v>
      </c>
      <c r="G6" s="2">
        <v>337</v>
      </c>
      <c r="H6" s="60">
        <f t="shared" si="2"/>
        <v>-30.791260935869673</v>
      </c>
    </row>
    <row r="7" spans="1:8" ht="15.75">
      <c r="A7" s="59" t="s">
        <v>32</v>
      </c>
      <c r="B7" s="2">
        <v>13.299999999999999</v>
      </c>
      <c r="C7" s="2">
        <v>3.3249999999999997</v>
      </c>
      <c r="D7" s="2">
        <f t="shared" si="0"/>
        <v>6.746608877116944</v>
      </c>
      <c r="E7" s="2">
        <v>17</v>
      </c>
      <c r="F7" s="3">
        <f t="shared" si="1"/>
        <v>658.4914840677421</v>
      </c>
      <c r="G7" s="2">
        <v>650</v>
      </c>
      <c r="H7" s="60">
        <f t="shared" si="2"/>
        <v>-8.491484067742135</v>
      </c>
    </row>
    <row r="8" spans="1:8" ht="15.75">
      <c r="A8" s="61" t="s">
        <v>79</v>
      </c>
      <c r="B8" s="2">
        <v>7.84</v>
      </c>
      <c r="C8" s="2">
        <v>1.96</v>
      </c>
      <c r="D8" s="2">
        <f t="shared" si="0"/>
        <v>3.9769483907215673</v>
      </c>
      <c r="E8" s="2">
        <v>28.5</v>
      </c>
      <c r="F8" s="3">
        <f t="shared" si="1"/>
        <v>406.64234850309015</v>
      </c>
      <c r="G8" s="2">
        <v>370</v>
      </c>
      <c r="H8" s="60">
        <f t="shared" si="2"/>
        <v>-36.64234850309015</v>
      </c>
    </row>
    <row r="9" spans="1:8" ht="15.75">
      <c r="A9" s="59" t="s">
        <v>74</v>
      </c>
      <c r="B9" s="2">
        <v>8.973333333333334</v>
      </c>
      <c r="C9" s="2">
        <v>2.2433333333333336</v>
      </c>
      <c r="D9" s="2">
        <f t="shared" si="0"/>
        <v>4.551847392781658</v>
      </c>
      <c r="E9" s="2">
        <v>31</v>
      </c>
      <c r="F9" s="3">
        <f t="shared" si="1"/>
        <v>463.80578323567977</v>
      </c>
      <c r="G9" s="2">
        <v>412</v>
      </c>
      <c r="H9" s="60">
        <f t="shared" si="2"/>
        <v>-51.80578323567977</v>
      </c>
    </row>
    <row r="10" spans="1:8" ht="15.75">
      <c r="A10" s="59" t="s">
        <v>28</v>
      </c>
      <c r="B10" s="2">
        <v>25.763333333333332</v>
      </c>
      <c r="C10" s="2">
        <v>6.440833333333333</v>
      </c>
      <c r="D10" s="2">
        <f t="shared" si="0"/>
        <v>13.068807020360115</v>
      </c>
      <c r="E10" s="2">
        <v>68.5</v>
      </c>
      <c r="F10" s="3">
        <f t="shared" si="1"/>
        <v>1311.1284913181903</v>
      </c>
      <c r="G10" s="2">
        <v>1100</v>
      </c>
      <c r="H10" s="60">
        <v>0</v>
      </c>
    </row>
    <row r="11" spans="1:8" ht="15.75">
      <c r="A11" s="59" t="s">
        <v>24</v>
      </c>
      <c r="B11" s="2">
        <v>9.55</v>
      </c>
      <c r="C11" s="2">
        <v>2.3875</v>
      </c>
      <c r="D11" s="2">
        <f t="shared" si="0"/>
        <v>4.844369532065175</v>
      </c>
      <c r="E11" s="2">
        <v>14.5</v>
      </c>
      <c r="F11" s="3">
        <f t="shared" si="1"/>
        <v>475.11982502608566</v>
      </c>
      <c r="G11" s="2">
        <v>433</v>
      </c>
      <c r="H11" s="60">
        <f t="shared" si="2"/>
        <v>-42.119825026085664</v>
      </c>
    </row>
    <row r="12" spans="1:8" ht="15.75">
      <c r="A12" s="59" t="s">
        <v>48</v>
      </c>
      <c r="B12" s="2">
        <v>7.216666666666667</v>
      </c>
      <c r="C12" s="2">
        <v>1.8041666666666667</v>
      </c>
      <c r="D12" s="2">
        <f t="shared" si="0"/>
        <v>3.6607539395885174</v>
      </c>
      <c r="E12" s="2">
        <v>0</v>
      </c>
      <c r="F12" s="3">
        <f t="shared" si="1"/>
        <v>348.0774594001659</v>
      </c>
      <c r="G12" s="2">
        <v>300</v>
      </c>
      <c r="H12" s="60">
        <f t="shared" si="2"/>
        <v>-48.07745940016588</v>
      </c>
    </row>
    <row r="13" spans="1:8" ht="15.75">
      <c r="A13" s="59" t="s">
        <v>33</v>
      </c>
      <c r="B13" s="2">
        <v>6.966666666666666</v>
      </c>
      <c r="C13" s="2">
        <v>1.7416666666666665</v>
      </c>
      <c r="D13" s="2">
        <f t="shared" si="0"/>
        <v>3.5339379832517324</v>
      </c>
      <c r="E13" s="2">
        <v>14.5</v>
      </c>
      <c r="F13" s="3">
        <f t="shared" si="1"/>
        <v>350.5193487973887</v>
      </c>
      <c r="G13" s="2">
        <v>350</v>
      </c>
      <c r="H13" s="60">
        <f t="shared" si="2"/>
        <v>-0.5193487973887159</v>
      </c>
    </row>
    <row r="14" spans="1:8" ht="15.75">
      <c r="A14" s="59" t="s">
        <v>13</v>
      </c>
      <c r="B14" s="2">
        <v>34.95</v>
      </c>
      <c r="C14" s="2">
        <v>8.7375</v>
      </c>
      <c r="D14" s="2">
        <f t="shared" si="0"/>
        <v>17.7288706958825</v>
      </c>
      <c r="E14" s="2">
        <v>41.5</v>
      </c>
      <c r="F14" s="3">
        <f t="shared" si="1"/>
        <v>1727.22386226824</v>
      </c>
      <c r="G14" s="2">
        <v>1300</v>
      </c>
      <c r="H14" s="60">
        <f t="shared" si="2"/>
        <v>-427.22386226824005</v>
      </c>
    </row>
    <row r="15" spans="1:8" ht="15.75">
      <c r="A15" s="59" t="s">
        <v>18</v>
      </c>
      <c r="B15" s="2">
        <v>21.928095238095235</v>
      </c>
      <c r="C15" s="2">
        <v>5.482023809523809</v>
      </c>
      <c r="D15" s="2">
        <f t="shared" si="0"/>
        <v>11.123329473052564</v>
      </c>
      <c r="E15" s="2">
        <v>58.5</v>
      </c>
      <c r="F15" s="3">
        <f t="shared" si="1"/>
        <v>1116.1455907567297</v>
      </c>
      <c r="G15" s="2">
        <v>1013</v>
      </c>
      <c r="H15" s="60">
        <f t="shared" si="2"/>
        <v>-103.14559075672969</v>
      </c>
    </row>
    <row r="16" spans="1:8" ht="15.75">
      <c r="A16" s="59" t="s">
        <v>125</v>
      </c>
      <c r="B16" s="2">
        <v>1</v>
      </c>
      <c r="C16" s="2">
        <v>0.25</v>
      </c>
      <c r="D16" s="2">
        <f t="shared" si="0"/>
        <v>0.5072638253471388</v>
      </c>
      <c r="E16" s="2">
        <v>2.5</v>
      </c>
      <c r="F16" s="3">
        <f t="shared" si="1"/>
        <v>50.73244241110844</v>
      </c>
      <c r="G16" s="2">
        <v>0</v>
      </c>
      <c r="H16" s="60">
        <f t="shared" si="2"/>
        <v>-50.73244241110844</v>
      </c>
    </row>
    <row r="17" spans="1:8" ht="15.75">
      <c r="A17" s="59" t="s">
        <v>73</v>
      </c>
      <c r="B17" s="2">
        <v>14.711666666666668</v>
      </c>
      <c r="C17" s="2">
        <v>3.677916666666667</v>
      </c>
      <c r="D17" s="2">
        <f t="shared" si="0"/>
        <v>7.462696310565322</v>
      </c>
      <c r="E17" s="2">
        <v>50</v>
      </c>
      <c r="F17" s="3">
        <f t="shared" si="1"/>
        <v>759.5796152714237</v>
      </c>
      <c r="G17" s="2">
        <v>580</v>
      </c>
      <c r="H17" s="60">
        <f t="shared" si="2"/>
        <v>-179.57961527142368</v>
      </c>
    </row>
    <row r="18" spans="1:8" ht="15.75">
      <c r="A18" s="59" t="s">
        <v>19</v>
      </c>
      <c r="B18" s="2">
        <v>11.978095238095237</v>
      </c>
      <c r="C18" s="2">
        <v>2.9945238095238094</v>
      </c>
      <c r="D18" s="2">
        <f t="shared" si="0"/>
        <v>6.076054410848537</v>
      </c>
      <c r="E18" s="2">
        <v>7</v>
      </c>
      <c r="F18" s="3">
        <f t="shared" si="1"/>
        <v>584.7327887662008</v>
      </c>
      <c r="G18" s="2">
        <v>600</v>
      </c>
      <c r="H18" s="60">
        <f t="shared" si="2"/>
        <v>15.26721123379923</v>
      </c>
    </row>
    <row r="19" spans="1:8" ht="15.75">
      <c r="A19" s="62" t="s">
        <v>20</v>
      </c>
      <c r="B19" s="2">
        <v>14.053809523809523</v>
      </c>
      <c r="C19" s="2">
        <v>3.5134523809523808</v>
      </c>
      <c r="D19" s="2">
        <f t="shared" si="0"/>
        <v>7.128989179747669</v>
      </c>
      <c r="E19" s="2">
        <v>33.5</v>
      </c>
      <c r="F19" s="3">
        <f t="shared" si="1"/>
        <v>711.3495585138302</v>
      </c>
      <c r="G19" s="2">
        <v>646</v>
      </c>
      <c r="H19" s="60">
        <f t="shared" si="2"/>
        <v>-65.34955851383017</v>
      </c>
    </row>
    <row r="20" spans="1:8" ht="15.75">
      <c r="A20" s="59" t="s">
        <v>62</v>
      </c>
      <c r="B20" s="2">
        <v>6.166666666666666</v>
      </c>
      <c r="C20" s="2">
        <v>1.5416666666666665</v>
      </c>
      <c r="D20" s="2">
        <f t="shared" si="0"/>
        <v>3.1281269229740216</v>
      </c>
      <c r="E20" s="2">
        <v>14</v>
      </c>
      <c r="F20" s="3">
        <f t="shared" si="1"/>
        <v>311.433394868502</v>
      </c>
      <c r="G20" s="2">
        <v>90</v>
      </c>
      <c r="H20" s="60">
        <f t="shared" si="2"/>
        <v>-221.43339486850198</v>
      </c>
    </row>
    <row r="21" spans="1:8" ht="16.5" thickBot="1">
      <c r="A21" s="63" t="s">
        <v>72</v>
      </c>
      <c r="B21" s="64">
        <v>5.573333333333334</v>
      </c>
      <c r="C21" s="64">
        <v>1.3933333333333335</v>
      </c>
      <c r="D21" s="64">
        <f t="shared" si="0"/>
        <v>2.8271503866013865</v>
      </c>
      <c r="E21" s="64">
        <v>19</v>
      </c>
      <c r="F21" s="65">
        <f t="shared" si="1"/>
        <v>287.8154790379111</v>
      </c>
      <c r="G21" s="64">
        <v>0</v>
      </c>
      <c r="H21" s="66">
        <f t="shared" si="2"/>
        <v>-287.8154790379111</v>
      </c>
    </row>
    <row r="22" spans="2:8" ht="15.75" thickTop="1">
      <c r="B22" s="46">
        <f>SUM(B2:B21)</f>
        <v>249.17999999999998</v>
      </c>
      <c r="C22" s="46">
        <f>SUM(C2:C21)</f>
        <v>62.294999999999995</v>
      </c>
      <c r="D22" s="46">
        <f>SUM(D2:D21)</f>
        <v>126.40000000000002</v>
      </c>
      <c r="H22" s="46"/>
    </row>
    <row r="24" spans="2:3" ht="15">
      <c r="B24" t="s">
        <v>65</v>
      </c>
      <c r="C24">
        <f>13+93.4+20</f>
        <v>126.4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panda</cp:lastModifiedBy>
  <dcterms:created xsi:type="dcterms:W3CDTF">2010-02-17T23:18:30Z</dcterms:created>
  <dcterms:modified xsi:type="dcterms:W3CDTF">2010-12-22T13:08:00Z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