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0" windowWidth="14460" windowHeight="8220" tabRatio="926" firstSheet="2" activeTab="19"/>
  </bookViews>
  <sheets>
    <sheet name="Лист2" sheetId="1" state="hidden" r:id="rId1"/>
    <sheet name="Orlando, Pronto+" sheetId="2" state="hidden" r:id="rId2"/>
    <sheet name="Balance_opt_Kovrov" sheetId="3" r:id="rId3"/>
    <sheet name="Askona (CL, Grd, Sf)" sheetId="4" state="hidden" r:id="rId4"/>
    <sheet name="Baby Flex_opt (Ковров)" sheetId="5" r:id="rId5"/>
    <sheet name="Promo_opt" sheetId="6" r:id="rId6"/>
    <sheet name="Promo" sheetId="7" state="hidden" r:id="rId7"/>
    <sheet name="Askona (CL, Grd, Sf)_opt" sheetId="8" r:id="rId8"/>
    <sheet name="Fitness" sheetId="9" state="hidden" r:id="rId9"/>
    <sheet name="Fitness_opt" sheetId="10" r:id="rId10"/>
    <sheet name="Serta NS" sheetId="11" state="hidden" r:id="rId11"/>
    <sheet name="MediflexKids_opt" sheetId="12" r:id="rId12"/>
    <sheet name="MediflexKids" sheetId="13" state="hidden" r:id="rId13"/>
    <sheet name="Serta NS_opt" sheetId="14" r:id="rId14"/>
    <sheet name="ErgoMotion" sheetId="15" state="hidden" r:id="rId15"/>
    <sheet name="ErgoMotion_opt" sheetId="16" r:id="rId16"/>
    <sheet name="Active Tonus " sheetId="17" state="hidden" r:id="rId17"/>
    <sheet name="Active Tonus_opt" sheetId="18" r:id="rId18"/>
    <sheet name="Compact" sheetId="19" state="hidden" r:id="rId19"/>
    <sheet name="Compact_opt" sheetId="20" r:id="rId20"/>
    <sheet name="Энергия сна " sheetId="21" state="hidden" r:id="rId21"/>
    <sheet name="Энергия сна_opt " sheetId="22" r:id="rId22"/>
    <sheet name="Энергия сна Новосиб" sheetId="23" state="hidden" r:id="rId23"/>
    <sheet name="Аксессуары " sheetId="24" r:id="rId24"/>
    <sheet name="Аксессуары (2)" sheetId="25" state="hidden" r:id="rId25"/>
    <sheet name="Кровати детские_opt" sheetId="26" r:id="rId26"/>
    <sheet name="Кровати детские" sheetId="27" state="hidden" r:id="rId27"/>
    <sheet name="Кровати опт_opt" sheetId="28" r:id="rId28"/>
    <sheet name="Кровати опт" sheetId="29" state="hidden" r:id="rId29"/>
    <sheet name="Pronto+_opt" sheetId="30" r:id="rId30"/>
    <sheet name="Pronto+" sheetId="31" state="hidden" r:id="rId31"/>
    <sheet name="Orlando_opt" sheetId="32" r:id="rId32"/>
    <sheet name="Orlando" sheetId="33" state="hidden" r:id="rId33"/>
    <sheet name="Основ. Аск." sheetId="34" state="hidden" r:id="rId34"/>
    <sheet name="Осн. Аскона_opt" sheetId="35" r:id="rId35"/>
    <sheet name="Тумбочки opt" sheetId="36" r:id="rId36"/>
    <sheet name="Тумбочки" sheetId="37" state="hidden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">'[1]Документ'!#REF!</definedName>
    <definedName name="_111">'[1]Документ'!#REF!</definedName>
    <definedName name="_DAN1" localSheetId="16">'[1]Документ'!#REF!</definedName>
    <definedName name="_DAN1" localSheetId="17">'[1]Документ'!#REF!</definedName>
    <definedName name="_DAN1" localSheetId="18">'[1]Документ'!#REF!</definedName>
    <definedName name="_DAN1" localSheetId="19">'[1]Документ'!#REF!</definedName>
    <definedName name="_DAN1" localSheetId="14">'[1]Документ'!#REF!</definedName>
    <definedName name="_DAN1" localSheetId="15">'[1]Документ'!#REF!</definedName>
    <definedName name="_DAN1" localSheetId="12">'[1]Документ'!#REF!</definedName>
    <definedName name="_DAN1" localSheetId="11">'[1]Документ'!#REF!</definedName>
    <definedName name="_DAN1" localSheetId="32">'[1]Документ'!#REF!</definedName>
    <definedName name="_DAN1" localSheetId="1">'[1]Документ'!#REF!</definedName>
    <definedName name="_DAN1" localSheetId="31">'[1]Документ'!#REF!</definedName>
    <definedName name="_DAN1" localSheetId="6">'[1]Документ'!#REF!</definedName>
    <definedName name="_DAN1" localSheetId="5">'[1]Документ'!#REF!</definedName>
    <definedName name="_DAN1" localSheetId="30">'[1]Документ'!#REF!</definedName>
    <definedName name="_DAN1" localSheetId="29">'[1]Документ'!#REF!</definedName>
    <definedName name="_DAN1" localSheetId="13">'[1]Документ'!#REF!</definedName>
    <definedName name="_DAN1" localSheetId="23">'[1]Документ'!#REF!</definedName>
    <definedName name="_DAN1" localSheetId="26">'[1]Документ'!#REF!</definedName>
    <definedName name="_DAN1" localSheetId="25">'[1]Документ'!#REF!</definedName>
    <definedName name="_DAN1" localSheetId="34">'[1]Документ'!#REF!</definedName>
    <definedName name="_DAN1" localSheetId="33">'[1]Документ'!#REF!</definedName>
    <definedName name="_DAN1" localSheetId="36">'[1]Документ'!#REF!</definedName>
    <definedName name="_DAN1" localSheetId="35">'[1]Документ'!#REF!</definedName>
    <definedName name="_DAN1" localSheetId="20">'[1]Документ'!#REF!</definedName>
    <definedName name="_DAN1" localSheetId="22">'[1]Документ'!#REF!</definedName>
    <definedName name="_DAN1" localSheetId="21">'[1]Документ'!#REF!</definedName>
    <definedName name="_DAN1">'[1]Документ'!#REF!</definedName>
    <definedName name="_DAN2" localSheetId="16">'[1]Документ'!#REF!</definedName>
    <definedName name="_DAN2" localSheetId="17">'[1]Документ'!#REF!</definedName>
    <definedName name="_DAN2" localSheetId="18">'[1]Документ'!#REF!</definedName>
    <definedName name="_DAN2" localSheetId="19">'[1]Документ'!#REF!</definedName>
    <definedName name="_DAN2" localSheetId="14">'[1]Документ'!#REF!</definedName>
    <definedName name="_DAN2" localSheetId="15">'[1]Документ'!#REF!</definedName>
    <definedName name="_DAN2" localSheetId="12">'[1]Документ'!#REF!</definedName>
    <definedName name="_DAN2" localSheetId="11">'[1]Документ'!#REF!</definedName>
    <definedName name="_DAN2" localSheetId="32">'[1]Документ'!#REF!</definedName>
    <definedName name="_DAN2" localSheetId="1">'[1]Документ'!#REF!</definedName>
    <definedName name="_DAN2" localSheetId="31">'[1]Документ'!#REF!</definedName>
    <definedName name="_DAN2" localSheetId="6">'[1]Документ'!#REF!</definedName>
    <definedName name="_DAN2" localSheetId="5">'[1]Документ'!#REF!</definedName>
    <definedName name="_DAN2" localSheetId="30">'[1]Документ'!#REF!</definedName>
    <definedName name="_DAN2" localSheetId="29">'[1]Документ'!#REF!</definedName>
    <definedName name="_DAN2" localSheetId="13">'[1]Документ'!#REF!</definedName>
    <definedName name="_DAN2" localSheetId="23">'[1]Документ'!#REF!</definedName>
    <definedName name="_DAN2" localSheetId="26">'[1]Документ'!#REF!</definedName>
    <definedName name="_DAN2" localSheetId="25">'[1]Документ'!#REF!</definedName>
    <definedName name="_DAN2" localSheetId="34">'[1]Документ'!#REF!</definedName>
    <definedName name="_DAN2" localSheetId="33">'[1]Документ'!#REF!</definedName>
    <definedName name="_DAN2" localSheetId="36">'[1]Документ'!#REF!</definedName>
    <definedName name="_DAN2" localSheetId="35">'[1]Документ'!#REF!</definedName>
    <definedName name="_DAN2" localSheetId="20">'[1]Документ'!#REF!</definedName>
    <definedName name="_DAN2" localSheetId="22">'[1]Документ'!#REF!</definedName>
    <definedName name="_DAN2" localSheetId="21">'[1]Документ'!#REF!</definedName>
    <definedName name="_DAN2">'[1]Документ'!#REF!</definedName>
    <definedName name="_DAN3" localSheetId="16">'[1]Документ'!#REF!</definedName>
    <definedName name="_DAN3" localSheetId="17">'[1]Документ'!#REF!</definedName>
    <definedName name="_DAN3" localSheetId="18">'[1]Документ'!#REF!</definedName>
    <definedName name="_DAN3" localSheetId="19">'[1]Документ'!#REF!</definedName>
    <definedName name="_DAN3" localSheetId="14">'[1]Документ'!#REF!</definedName>
    <definedName name="_DAN3" localSheetId="15">'[1]Документ'!#REF!</definedName>
    <definedName name="_DAN3" localSheetId="12">'[1]Документ'!#REF!</definedName>
    <definedName name="_DAN3" localSheetId="11">'[1]Документ'!#REF!</definedName>
    <definedName name="_DAN3" localSheetId="32">'[1]Документ'!#REF!</definedName>
    <definedName name="_DAN3" localSheetId="1">'[1]Документ'!#REF!</definedName>
    <definedName name="_DAN3" localSheetId="31">'[1]Документ'!#REF!</definedName>
    <definedName name="_DAN3" localSheetId="6">'[1]Документ'!#REF!</definedName>
    <definedName name="_DAN3" localSheetId="5">'[1]Документ'!#REF!</definedName>
    <definedName name="_DAN3" localSheetId="30">'[1]Документ'!#REF!</definedName>
    <definedName name="_DAN3" localSheetId="29">'[1]Документ'!#REF!</definedName>
    <definedName name="_DAN3" localSheetId="13">'[1]Документ'!#REF!</definedName>
    <definedName name="_DAN3" localSheetId="23">'[1]Документ'!#REF!</definedName>
    <definedName name="_DAN3" localSheetId="26">'[1]Документ'!#REF!</definedName>
    <definedName name="_DAN3" localSheetId="25">'[1]Документ'!#REF!</definedName>
    <definedName name="_DAN3" localSheetId="34">'[1]Документ'!#REF!</definedName>
    <definedName name="_DAN3" localSheetId="33">'[1]Документ'!#REF!</definedName>
    <definedName name="_DAN3" localSheetId="36">'[1]Документ'!#REF!</definedName>
    <definedName name="_DAN3" localSheetId="35">'[1]Документ'!#REF!</definedName>
    <definedName name="_DAN3" localSheetId="20">'[1]Документ'!#REF!</definedName>
    <definedName name="_DAN3" localSheetId="22">'[1]Документ'!#REF!</definedName>
    <definedName name="_DAN3" localSheetId="21">'[1]Документ'!#REF!</definedName>
    <definedName name="_DAN3">'[1]Документ'!#REF!</definedName>
    <definedName name="_DAV1" localSheetId="16">'[1]Документ'!#REF!</definedName>
    <definedName name="_DAV1" localSheetId="17">'[1]Документ'!#REF!</definedName>
    <definedName name="_DAV1" localSheetId="18">'[1]Документ'!#REF!</definedName>
    <definedName name="_DAV1" localSheetId="19">'[1]Документ'!#REF!</definedName>
    <definedName name="_DAV1" localSheetId="14">'[1]Документ'!#REF!</definedName>
    <definedName name="_DAV1" localSheetId="15">'[1]Документ'!#REF!</definedName>
    <definedName name="_DAV1" localSheetId="12">'[1]Документ'!#REF!</definedName>
    <definedName name="_DAV1" localSheetId="11">'[1]Документ'!#REF!</definedName>
    <definedName name="_DAV1" localSheetId="32">'[1]Документ'!#REF!</definedName>
    <definedName name="_DAV1" localSheetId="1">'[1]Документ'!#REF!</definedName>
    <definedName name="_DAV1" localSheetId="31">'[1]Документ'!#REF!</definedName>
    <definedName name="_DAV1" localSheetId="6">'[1]Документ'!#REF!</definedName>
    <definedName name="_DAV1" localSheetId="5">'[1]Документ'!#REF!</definedName>
    <definedName name="_DAV1" localSheetId="30">'[1]Документ'!#REF!</definedName>
    <definedName name="_DAV1" localSheetId="29">'[1]Документ'!#REF!</definedName>
    <definedName name="_DAV1" localSheetId="13">'[1]Документ'!#REF!</definedName>
    <definedName name="_DAV1" localSheetId="23">'[1]Документ'!#REF!</definedName>
    <definedName name="_DAV1" localSheetId="26">'[1]Документ'!#REF!</definedName>
    <definedName name="_DAV1" localSheetId="25">'[1]Документ'!#REF!</definedName>
    <definedName name="_DAV1" localSheetId="34">'[1]Документ'!#REF!</definedName>
    <definedName name="_DAV1" localSheetId="33">'[1]Документ'!#REF!</definedName>
    <definedName name="_DAV1" localSheetId="36">'[1]Документ'!#REF!</definedName>
    <definedName name="_DAV1" localSheetId="35">'[1]Документ'!#REF!</definedName>
    <definedName name="_DAV1" localSheetId="20">'[1]Документ'!#REF!</definedName>
    <definedName name="_DAV1" localSheetId="22">'[1]Документ'!#REF!</definedName>
    <definedName name="_DAV1" localSheetId="21">'[1]Документ'!#REF!</definedName>
    <definedName name="_DAV1">'[1]Документ'!#REF!</definedName>
    <definedName name="_DAV2" localSheetId="16">'[1]Документ'!#REF!</definedName>
    <definedName name="_DAV2" localSheetId="17">'[1]Документ'!#REF!</definedName>
    <definedName name="_DAV2" localSheetId="18">'[1]Документ'!#REF!</definedName>
    <definedName name="_DAV2" localSheetId="19">'[1]Документ'!#REF!</definedName>
    <definedName name="_DAV2" localSheetId="14">'[1]Документ'!#REF!</definedName>
    <definedName name="_DAV2" localSheetId="15">'[1]Документ'!#REF!</definedName>
    <definedName name="_DAV2" localSheetId="12">'[1]Документ'!#REF!</definedName>
    <definedName name="_DAV2" localSheetId="11">'[1]Документ'!#REF!</definedName>
    <definedName name="_DAV2" localSheetId="32">'[1]Документ'!#REF!</definedName>
    <definedName name="_DAV2" localSheetId="1">'[1]Документ'!#REF!</definedName>
    <definedName name="_DAV2" localSheetId="31">'[1]Документ'!#REF!</definedName>
    <definedName name="_DAV2" localSheetId="6">'[1]Документ'!#REF!</definedName>
    <definedName name="_DAV2" localSheetId="5">'[1]Документ'!#REF!</definedName>
    <definedName name="_DAV2" localSheetId="30">'[1]Документ'!#REF!</definedName>
    <definedName name="_DAV2" localSheetId="29">'[1]Документ'!#REF!</definedName>
    <definedName name="_DAV2" localSheetId="13">'[1]Документ'!#REF!</definedName>
    <definedName name="_DAV2" localSheetId="23">'[1]Документ'!#REF!</definedName>
    <definedName name="_DAV2" localSheetId="26">'[1]Документ'!#REF!</definedName>
    <definedName name="_DAV2" localSheetId="25">'[1]Документ'!#REF!</definedName>
    <definedName name="_DAV2" localSheetId="34">'[1]Документ'!#REF!</definedName>
    <definedName name="_DAV2" localSheetId="33">'[1]Документ'!#REF!</definedName>
    <definedName name="_DAV2" localSheetId="36">'[1]Документ'!#REF!</definedName>
    <definedName name="_DAV2" localSheetId="35">'[1]Документ'!#REF!</definedName>
    <definedName name="_DAV2" localSheetId="20">'[1]Документ'!#REF!</definedName>
    <definedName name="_DAV2" localSheetId="22">'[1]Документ'!#REF!</definedName>
    <definedName name="_DAV2" localSheetId="21">'[1]Документ'!#REF!</definedName>
    <definedName name="_DAV2">'[1]Документ'!#REF!</definedName>
    <definedName name="_DAV3" localSheetId="16">'[1]Документ'!#REF!</definedName>
    <definedName name="_DAV3" localSheetId="17">'[1]Документ'!#REF!</definedName>
    <definedName name="_DAV3" localSheetId="18">'[1]Документ'!#REF!</definedName>
    <definedName name="_DAV3" localSheetId="19">'[1]Документ'!#REF!</definedName>
    <definedName name="_DAV3" localSheetId="14">'[1]Документ'!#REF!</definedName>
    <definedName name="_DAV3" localSheetId="15">'[1]Документ'!#REF!</definedName>
    <definedName name="_DAV3" localSheetId="12">'[1]Документ'!#REF!</definedName>
    <definedName name="_DAV3" localSheetId="11">'[1]Документ'!#REF!</definedName>
    <definedName name="_DAV3" localSheetId="32">'[1]Документ'!#REF!</definedName>
    <definedName name="_DAV3" localSheetId="1">'[1]Документ'!#REF!</definedName>
    <definedName name="_DAV3" localSheetId="31">'[1]Документ'!#REF!</definedName>
    <definedName name="_DAV3" localSheetId="6">'[1]Документ'!#REF!</definedName>
    <definedName name="_DAV3" localSheetId="5">'[1]Документ'!#REF!</definedName>
    <definedName name="_DAV3" localSheetId="30">'[1]Документ'!#REF!</definedName>
    <definedName name="_DAV3" localSheetId="29">'[1]Документ'!#REF!</definedName>
    <definedName name="_DAV3" localSheetId="13">'[1]Документ'!#REF!</definedName>
    <definedName name="_DAV3" localSheetId="23">'[1]Документ'!#REF!</definedName>
    <definedName name="_DAV3" localSheetId="26">'[1]Документ'!#REF!</definedName>
    <definedName name="_DAV3" localSheetId="25">'[1]Документ'!#REF!</definedName>
    <definedName name="_DAV3" localSheetId="34">'[1]Документ'!#REF!</definedName>
    <definedName name="_DAV3" localSheetId="33">'[1]Документ'!#REF!</definedName>
    <definedName name="_DAV3" localSheetId="36">'[1]Документ'!#REF!</definedName>
    <definedName name="_DAV3" localSheetId="35">'[1]Документ'!#REF!</definedName>
    <definedName name="_DAV3" localSheetId="20">'[1]Документ'!#REF!</definedName>
    <definedName name="_DAV3" localSheetId="22">'[1]Документ'!#REF!</definedName>
    <definedName name="_DAV3" localSheetId="21">'[1]Документ'!#REF!</definedName>
    <definedName name="_DAV3">'[1]Документ'!#REF!</definedName>
    <definedName name="_FRC1" localSheetId="16">'[1]Документ'!#REF!</definedName>
    <definedName name="_FRC1" localSheetId="17">'[1]Документ'!#REF!</definedName>
    <definedName name="_FRC1" localSheetId="18">'[1]Документ'!#REF!</definedName>
    <definedName name="_FRC1" localSheetId="19">'[1]Документ'!#REF!</definedName>
    <definedName name="_FRC1" localSheetId="14">'[1]Документ'!#REF!</definedName>
    <definedName name="_FRC1" localSheetId="15">'[1]Документ'!#REF!</definedName>
    <definedName name="_FRC1" localSheetId="12">'[1]Документ'!#REF!</definedName>
    <definedName name="_FRC1" localSheetId="11">'[1]Документ'!#REF!</definedName>
    <definedName name="_FRC1" localSheetId="32">'[1]Документ'!#REF!</definedName>
    <definedName name="_FRC1" localSheetId="1">'[1]Документ'!#REF!</definedName>
    <definedName name="_FRC1" localSheetId="31">'[1]Документ'!#REF!</definedName>
    <definedName name="_FRC1" localSheetId="6">'[1]Документ'!#REF!</definedName>
    <definedName name="_FRC1" localSheetId="5">'[1]Документ'!#REF!</definedName>
    <definedName name="_FRC1" localSheetId="30">'[1]Документ'!#REF!</definedName>
    <definedName name="_FRC1" localSheetId="29">'[1]Документ'!#REF!</definedName>
    <definedName name="_FRC1" localSheetId="13">'[1]Документ'!#REF!</definedName>
    <definedName name="_FRC1" localSheetId="23">'[1]Документ'!#REF!</definedName>
    <definedName name="_FRC1" localSheetId="26">'[1]Документ'!#REF!</definedName>
    <definedName name="_FRC1" localSheetId="25">'[1]Документ'!#REF!</definedName>
    <definedName name="_FRC1" localSheetId="34">'[1]Документ'!#REF!</definedName>
    <definedName name="_FRC1" localSheetId="33">'[1]Документ'!#REF!</definedName>
    <definedName name="_FRC1" localSheetId="36">'[1]Документ'!#REF!</definedName>
    <definedName name="_FRC1" localSheetId="35">'[1]Документ'!#REF!</definedName>
    <definedName name="_FRC1" localSheetId="20">'[1]Документ'!#REF!</definedName>
    <definedName name="_FRC1" localSheetId="22">'[1]Документ'!#REF!</definedName>
    <definedName name="_FRC1" localSheetId="21">'[1]Документ'!#REF!</definedName>
    <definedName name="_FRC1">'[1]Документ'!#REF!</definedName>
    <definedName name="_PB1" localSheetId="16">'[1]Документ'!#REF!</definedName>
    <definedName name="_PB1" localSheetId="17">'[1]Документ'!#REF!</definedName>
    <definedName name="_PB1" localSheetId="18">'[1]Документ'!#REF!</definedName>
    <definedName name="_PB1" localSheetId="19">'[1]Документ'!#REF!</definedName>
    <definedName name="_PB1" localSheetId="14">'[1]Документ'!#REF!</definedName>
    <definedName name="_PB1" localSheetId="15">'[1]Документ'!#REF!</definedName>
    <definedName name="_PB1" localSheetId="12">'[1]Документ'!#REF!</definedName>
    <definedName name="_PB1" localSheetId="11">'[1]Документ'!#REF!</definedName>
    <definedName name="_PB1" localSheetId="32">'[1]Документ'!#REF!</definedName>
    <definedName name="_PB1" localSheetId="1">'[1]Документ'!#REF!</definedName>
    <definedName name="_PB1" localSheetId="31">'[1]Документ'!#REF!</definedName>
    <definedName name="_PB1" localSheetId="6">'[1]Документ'!#REF!</definedName>
    <definedName name="_PB1" localSheetId="5">'[1]Документ'!#REF!</definedName>
    <definedName name="_PB1" localSheetId="30">'[1]Документ'!#REF!</definedName>
    <definedName name="_PB1" localSheetId="29">'[1]Документ'!#REF!</definedName>
    <definedName name="_PB1" localSheetId="13">'[1]Документ'!#REF!</definedName>
    <definedName name="_PB1" localSheetId="23">'[1]Документ'!#REF!</definedName>
    <definedName name="_PB1" localSheetId="26">'[1]Документ'!#REF!</definedName>
    <definedName name="_PB1" localSheetId="25">'[1]Документ'!#REF!</definedName>
    <definedName name="_PB1" localSheetId="34">'[1]Документ'!#REF!</definedName>
    <definedName name="_PB1" localSheetId="33">'[1]Документ'!#REF!</definedName>
    <definedName name="_PB1" localSheetId="36">'[1]Документ'!#REF!</definedName>
    <definedName name="_PB1" localSheetId="35">'[1]Документ'!#REF!</definedName>
    <definedName name="_PB1" localSheetId="20">'[1]Документ'!#REF!</definedName>
    <definedName name="_PB1" localSheetId="22">'[1]Документ'!#REF!</definedName>
    <definedName name="_PB1" localSheetId="21">'[1]Документ'!#REF!</definedName>
    <definedName name="_PB1">'[1]Документ'!#REF!</definedName>
    <definedName name="_PB2" localSheetId="16">'[1]Документ'!#REF!</definedName>
    <definedName name="_PB2" localSheetId="17">'[1]Документ'!#REF!</definedName>
    <definedName name="_PB2" localSheetId="18">'[1]Документ'!#REF!</definedName>
    <definedName name="_PB2" localSheetId="19">'[1]Документ'!#REF!</definedName>
    <definedName name="_PB2" localSheetId="14">'[1]Документ'!#REF!</definedName>
    <definedName name="_PB2" localSheetId="15">'[1]Документ'!#REF!</definedName>
    <definedName name="_PB2" localSheetId="12">'[1]Документ'!#REF!</definedName>
    <definedName name="_PB2" localSheetId="11">'[1]Документ'!#REF!</definedName>
    <definedName name="_PB2" localSheetId="32">'[1]Документ'!#REF!</definedName>
    <definedName name="_PB2" localSheetId="1">'[1]Документ'!#REF!</definedName>
    <definedName name="_PB2" localSheetId="31">'[1]Документ'!#REF!</definedName>
    <definedName name="_PB2" localSheetId="6">'[1]Документ'!#REF!</definedName>
    <definedName name="_PB2" localSheetId="5">'[1]Документ'!#REF!</definedName>
    <definedName name="_PB2" localSheetId="30">'[1]Документ'!#REF!</definedName>
    <definedName name="_PB2" localSheetId="29">'[1]Документ'!#REF!</definedName>
    <definedName name="_PB2" localSheetId="13">'[1]Документ'!#REF!</definedName>
    <definedName name="_PB2" localSheetId="23">'[1]Документ'!#REF!</definedName>
    <definedName name="_PB2" localSheetId="26">'[1]Документ'!#REF!</definedName>
    <definedName name="_PB2" localSheetId="25">'[1]Документ'!#REF!</definedName>
    <definedName name="_PB2" localSheetId="34">'[1]Документ'!#REF!</definedName>
    <definedName name="_PB2" localSheetId="33">'[1]Документ'!#REF!</definedName>
    <definedName name="_PB2" localSheetId="36">'[1]Документ'!#REF!</definedName>
    <definedName name="_PB2" localSheetId="35">'[1]Документ'!#REF!</definedName>
    <definedName name="_PB2" localSheetId="20">'[1]Документ'!#REF!</definedName>
    <definedName name="_PB2" localSheetId="22">'[1]Документ'!#REF!</definedName>
    <definedName name="_PB2" localSheetId="21">'[1]Документ'!#REF!</definedName>
    <definedName name="_PB2">'[1]Документ'!#REF!</definedName>
    <definedName name="_PB3" localSheetId="16">'[1]Документ'!#REF!</definedName>
    <definedName name="_PB3" localSheetId="17">'[1]Документ'!#REF!</definedName>
    <definedName name="_PB3" localSheetId="18">'[1]Документ'!#REF!</definedName>
    <definedName name="_PB3" localSheetId="19">'[1]Документ'!#REF!</definedName>
    <definedName name="_PB3" localSheetId="14">'[1]Документ'!#REF!</definedName>
    <definedName name="_PB3" localSheetId="15">'[1]Документ'!#REF!</definedName>
    <definedName name="_PB3" localSheetId="12">'[1]Документ'!#REF!</definedName>
    <definedName name="_PB3" localSheetId="11">'[1]Документ'!#REF!</definedName>
    <definedName name="_PB3" localSheetId="32">'[1]Документ'!#REF!</definedName>
    <definedName name="_PB3" localSheetId="1">'[1]Документ'!#REF!</definedName>
    <definedName name="_PB3" localSheetId="31">'[1]Документ'!#REF!</definedName>
    <definedName name="_PB3" localSheetId="6">'[1]Документ'!#REF!</definedName>
    <definedName name="_PB3" localSheetId="5">'[1]Документ'!#REF!</definedName>
    <definedName name="_PB3" localSheetId="30">'[1]Документ'!#REF!</definedName>
    <definedName name="_PB3" localSheetId="29">'[1]Документ'!#REF!</definedName>
    <definedName name="_PB3" localSheetId="13">'[1]Документ'!#REF!</definedName>
    <definedName name="_PB3" localSheetId="23">'[1]Документ'!#REF!</definedName>
    <definedName name="_PB3" localSheetId="26">'[1]Документ'!#REF!</definedName>
    <definedName name="_PB3" localSheetId="25">'[1]Документ'!#REF!</definedName>
    <definedName name="_PB3" localSheetId="34">'[1]Документ'!#REF!</definedName>
    <definedName name="_PB3" localSheetId="33">'[1]Документ'!#REF!</definedName>
    <definedName name="_PB3" localSheetId="36">'[1]Документ'!#REF!</definedName>
    <definedName name="_PB3" localSheetId="35">'[1]Документ'!#REF!</definedName>
    <definedName name="_PB3" localSheetId="20">'[1]Документ'!#REF!</definedName>
    <definedName name="_PB3" localSheetId="22">'[1]Документ'!#REF!</definedName>
    <definedName name="_PB3" localSheetId="21">'[1]Документ'!#REF!</definedName>
    <definedName name="_PB3">'[1]Документ'!#REF!</definedName>
    <definedName name="_PB4" localSheetId="16">'[1]Документ'!#REF!</definedName>
    <definedName name="_PB4" localSheetId="17">'[1]Документ'!#REF!</definedName>
    <definedName name="_PB4" localSheetId="18">'[1]Документ'!#REF!</definedName>
    <definedName name="_PB4" localSheetId="19">'[1]Документ'!#REF!</definedName>
    <definedName name="_PB4" localSheetId="14">'[1]Документ'!#REF!</definedName>
    <definedName name="_PB4" localSheetId="15">'[1]Документ'!#REF!</definedName>
    <definedName name="_PB4" localSheetId="12">'[1]Документ'!#REF!</definedName>
    <definedName name="_PB4" localSheetId="11">'[1]Документ'!#REF!</definedName>
    <definedName name="_PB4" localSheetId="32">'[1]Документ'!#REF!</definedName>
    <definedName name="_PB4" localSheetId="1">'[1]Документ'!#REF!</definedName>
    <definedName name="_PB4" localSheetId="31">'[1]Документ'!#REF!</definedName>
    <definedName name="_PB4" localSheetId="6">'[1]Документ'!#REF!</definedName>
    <definedName name="_PB4" localSheetId="5">'[1]Документ'!#REF!</definedName>
    <definedName name="_PB4" localSheetId="30">'[1]Документ'!#REF!</definedName>
    <definedName name="_PB4" localSheetId="29">'[1]Документ'!#REF!</definedName>
    <definedName name="_PB4" localSheetId="13">'[1]Документ'!#REF!</definedName>
    <definedName name="_PB4" localSheetId="23">'[1]Документ'!#REF!</definedName>
    <definedName name="_PB4" localSheetId="26">'[1]Документ'!#REF!</definedName>
    <definedName name="_PB4" localSheetId="25">'[1]Документ'!#REF!</definedName>
    <definedName name="_PB4" localSheetId="34">'[1]Документ'!#REF!</definedName>
    <definedName name="_PB4" localSheetId="33">'[1]Документ'!#REF!</definedName>
    <definedName name="_PB4" localSheetId="36">'[1]Документ'!#REF!</definedName>
    <definedName name="_PB4" localSheetId="35">'[1]Документ'!#REF!</definedName>
    <definedName name="_PB4" localSheetId="20">'[1]Документ'!#REF!</definedName>
    <definedName name="_PB4" localSheetId="22">'[1]Документ'!#REF!</definedName>
    <definedName name="_PB4" localSheetId="21">'[1]Документ'!#REF!</definedName>
    <definedName name="_PB4">'[1]Документ'!#REF!</definedName>
    <definedName name="_PB5" localSheetId="16">'[1]Документ'!#REF!</definedName>
    <definedName name="_PB5" localSheetId="17">'[1]Документ'!#REF!</definedName>
    <definedName name="_PB5" localSheetId="18">'[1]Документ'!#REF!</definedName>
    <definedName name="_PB5" localSheetId="19">'[1]Документ'!#REF!</definedName>
    <definedName name="_PB5" localSheetId="14">'[1]Документ'!#REF!</definedName>
    <definedName name="_PB5" localSheetId="15">'[1]Документ'!#REF!</definedName>
    <definedName name="_PB5" localSheetId="12">'[1]Документ'!#REF!</definedName>
    <definedName name="_PB5" localSheetId="11">'[1]Документ'!#REF!</definedName>
    <definedName name="_PB5" localSheetId="32">'[1]Документ'!#REF!</definedName>
    <definedName name="_PB5" localSheetId="1">'[1]Документ'!#REF!</definedName>
    <definedName name="_PB5" localSheetId="31">'[1]Документ'!#REF!</definedName>
    <definedName name="_PB5" localSheetId="6">'[1]Документ'!#REF!</definedName>
    <definedName name="_PB5" localSheetId="5">'[1]Документ'!#REF!</definedName>
    <definedName name="_PB5" localSheetId="30">'[1]Документ'!#REF!</definedName>
    <definedName name="_PB5" localSheetId="29">'[1]Документ'!#REF!</definedName>
    <definedName name="_PB5" localSheetId="13">'[1]Документ'!#REF!</definedName>
    <definedName name="_PB5" localSheetId="23">'[1]Документ'!#REF!</definedName>
    <definedName name="_PB5" localSheetId="26">'[1]Документ'!#REF!</definedName>
    <definedName name="_PB5" localSheetId="25">'[1]Документ'!#REF!</definedName>
    <definedName name="_PB5" localSheetId="34">'[1]Документ'!#REF!</definedName>
    <definedName name="_PB5" localSheetId="33">'[1]Документ'!#REF!</definedName>
    <definedName name="_PB5" localSheetId="36">'[1]Документ'!#REF!</definedName>
    <definedName name="_PB5" localSheetId="35">'[1]Документ'!#REF!</definedName>
    <definedName name="_PB5" localSheetId="20">'[1]Документ'!#REF!</definedName>
    <definedName name="_PB5" localSheetId="22">'[1]Документ'!#REF!</definedName>
    <definedName name="_PB5" localSheetId="21">'[1]Документ'!#REF!</definedName>
    <definedName name="_PB5">'[1]Документ'!#REF!</definedName>
    <definedName name="_PB6" localSheetId="16">'[1]Документ'!#REF!</definedName>
    <definedName name="_PB6" localSheetId="17">'[1]Документ'!#REF!</definedName>
    <definedName name="_PB6" localSheetId="18">'[1]Документ'!#REF!</definedName>
    <definedName name="_PB6" localSheetId="19">'[1]Документ'!#REF!</definedName>
    <definedName name="_PB6" localSheetId="14">'[1]Документ'!#REF!</definedName>
    <definedName name="_PB6" localSheetId="15">'[1]Документ'!#REF!</definedName>
    <definedName name="_PB6" localSheetId="12">'[1]Документ'!#REF!</definedName>
    <definedName name="_PB6" localSheetId="11">'[1]Документ'!#REF!</definedName>
    <definedName name="_PB6" localSheetId="32">'[1]Документ'!#REF!</definedName>
    <definedName name="_PB6" localSheetId="1">'[1]Документ'!#REF!</definedName>
    <definedName name="_PB6" localSheetId="31">'[1]Документ'!#REF!</definedName>
    <definedName name="_PB6" localSheetId="6">'[1]Документ'!#REF!</definedName>
    <definedName name="_PB6" localSheetId="5">'[1]Документ'!#REF!</definedName>
    <definedName name="_PB6" localSheetId="30">'[1]Документ'!#REF!</definedName>
    <definedName name="_PB6" localSheetId="29">'[1]Документ'!#REF!</definedName>
    <definedName name="_PB6" localSheetId="13">'[1]Документ'!#REF!</definedName>
    <definedName name="_PB6" localSheetId="23">'[1]Документ'!#REF!</definedName>
    <definedName name="_PB6" localSheetId="26">'[1]Документ'!#REF!</definedName>
    <definedName name="_PB6" localSheetId="25">'[1]Документ'!#REF!</definedName>
    <definedName name="_PB6" localSheetId="34">'[1]Документ'!#REF!</definedName>
    <definedName name="_PB6" localSheetId="33">'[1]Документ'!#REF!</definedName>
    <definedName name="_PB6" localSheetId="36">'[1]Документ'!#REF!</definedName>
    <definedName name="_PB6" localSheetId="35">'[1]Документ'!#REF!</definedName>
    <definedName name="_PB6" localSheetId="20">'[1]Документ'!#REF!</definedName>
    <definedName name="_PB6" localSheetId="22">'[1]Документ'!#REF!</definedName>
    <definedName name="_PB6" localSheetId="21">'[1]Документ'!#REF!</definedName>
    <definedName name="_PB6">'[1]Документ'!#REF!</definedName>
    <definedName name="_лшлш">'[1]Документ'!#REF!</definedName>
    <definedName name="_xlnm._FilterDatabase" localSheetId="0" hidden="1">'Лист2'!$A$1:$A$49</definedName>
    <definedName name="DC" localSheetId="16">'[1]Документ'!#REF!</definedName>
    <definedName name="DC" localSheetId="17">'[1]Документ'!#REF!</definedName>
    <definedName name="DC" localSheetId="18">'[1]Документ'!#REF!</definedName>
    <definedName name="DC" localSheetId="19">'[1]Документ'!#REF!</definedName>
    <definedName name="DC" localSheetId="14">'[1]Документ'!#REF!</definedName>
    <definedName name="DC" localSheetId="15">'[1]Документ'!#REF!</definedName>
    <definedName name="DC" localSheetId="12">'[1]Документ'!#REF!</definedName>
    <definedName name="DC" localSheetId="11">'[1]Документ'!#REF!</definedName>
    <definedName name="DC" localSheetId="32">'[1]Документ'!#REF!</definedName>
    <definedName name="DC" localSheetId="1">'[1]Документ'!#REF!</definedName>
    <definedName name="DC" localSheetId="31">'[1]Документ'!#REF!</definedName>
    <definedName name="DC" localSheetId="6">'[1]Документ'!#REF!</definedName>
    <definedName name="DC" localSheetId="5">'[1]Документ'!#REF!</definedName>
    <definedName name="DC" localSheetId="30">'[1]Документ'!#REF!</definedName>
    <definedName name="DC" localSheetId="29">'[1]Документ'!#REF!</definedName>
    <definedName name="DC" localSheetId="13">'[1]Документ'!#REF!</definedName>
    <definedName name="DC" localSheetId="26">'[1]Документ'!#REF!</definedName>
    <definedName name="DC" localSheetId="25">'[1]Документ'!#REF!</definedName>
    <definedName name="DC" localSheetId="34">'[1]Документ'!#REF!</definedName>
    <definedName name="DC" localSheetId="36">'[1]Документ'!#REF!</definedName>
    <definedName name="DC" localSheetId="35">'[1]Документ'!#REF!</definedName>
    <definedName name="DC" localSheetId="20">'[1]Документ'!#REF!</definedName>
    <definedName name="DC" localSheetId="22">'[1]Документ'!#REF!</definedName>
    <definedName name="DC" localSheetId="21">'[1]Документ'!#REF!</definedName>
    <definedName name="DC">'[1]Документ'!#REF!</definedName>
    <definedName name="DDt" localSheetId="16">'[1]Документ'!#REF!</definedName>
    <definedName name="DDt" localSheetId="17">'[1]Документ'!#REF!</definedName>
    <definedName name="DDt" localSheetId="18">'[1]Документ'!#REF!</definedName>
    <definedName name="DDt" localSheetId="19">'[1]Документ'!#REF!</definedName>
    <definedName name="DDt" localSheetId="14">'[1]Документ'!#REF!</definedName>
    <definedName name="DDt" localSheetId="15">'[1]Документ'!#REF!</definedName>
    <definedName name="DDt" localSheetId="12">'[1]Документ'!#REF!</definedName>
    <definedName name="DDt" localSheetId="11">'[1]Документ'!#REF!</definedName>
    <definedName name="DDt" localSheetId="32">'[1]Документ'!#REF!</definedName>
    <definedName name="DDt" localSheetId="1">'[1]Документ'!#REF!</definedName>
    <definedName name="DDt" localSheetId="31">'[1]Документ'!#REF!</definedName>
    <definedName name="DDt" localSheetId="6">'[1]Документ'!#REF!</definedName>
    <definedName name="DDt" localSheetId="5">'[1]Документ'!#REF!</definedName>
    <definedName name="DDt" localSheetId="30">'[1]Документ'!#REF!</definedName>
    <definedName name="DDt" localSheetId="29">'[1]Документ'!#REF!</definedName>
    <definedName name="DDt" localSheetId="13">'[1]Документ'!#REF!</definedName>
    <definedName name="DDt" localSheetId="26">'[1]Документ'!#REF!</definedName>
    <definedName name="DDt" localSheetId="25">'[1]Документ'!#REF!</definedName>
    <definedName name="DDt" localSheetId="34">'[1]Документ'!#REF!</definedName>
    <definedName name="DDt" localSheetId="36">'[1]Документ'!#REF!</definedName>
    <definedName name="DDt" localSheetId="35">'[1]Документ'!#REF!</definedName>
    <definedName name="DDt" localSheetId="20">'[1]Документ'!#REF!</definedName>
    <definedName name="DDt" localSheetId="21">'[1]Документ'!#REF!</definedName>
    <definedName name="DDt">'[1]Документ'!#REF!</definedName>
    <definedName name="DEDt" localSheetId="16">'[1]Документ'!#REF!</definedName>
    <definedName name="DEDt" localSheetId="18">'[1]Документ'!#REF!</definedName>
    <definedName name="DEDt" localSheetId="19">'[1]Документ'!#REF!</definedName>
    <definedName name="DEDt" localSheetId="14">'[1]Документ'!#REF!</definedName>
    <definedName name="DEDt" localSheetId="15">'[1]Документ'!#REF!</definedName>
    <definedName name="DEDt" localSheetId="12">'[1]Документ'!#REF!</definedName>
    <definedName name="DEDt" localSheetId="11">'[1]Документ'!#REF!</definedName>
    <definedName name="DEDt" localSheetId="32">'[1]Документ'!#REF!</definedName>
    <definedName name="DEDt" localSheetId="1">'[1]Документ'!#REF!</definedName>
    <definedName name="DEDt" localSheetId="31">'[1]Документ'!#REF!</definedName>
    <definedName name="DEDt" localSheetId="30">'[1]Документ'!#REF!</definedName>
    <definedName name="DEDt" localSheetId="29">'[1]Документ'!#REF!</definedName>
    <definedName name="DEDt" localSheetId="13">'[1]Документ'!#REF!</definedName>
    <definedName name="DEDt" localSheetId="26">'[1]Документ'!#REF!</definedName>
    <definedName name="DEDt" localSheetId="25">'[1]Документ'!#REF!</definedName>
    <definedName name="DEDt" localSheetId="34">'[1]Документ'!#REF!</definedName>
    <definedName name="DEDt" localSheetId="36">'[1]Документ'!#REF!</definedName>
    <definedName name="DEDt" localSheetId="35">'[1]Документ'!#REF!</definedName>
    <definedName name="DEDt" localSheetId="20">'[1]Документ'!#REF!</definedName>
    <definedName name="DEDt" localSheetId="21">'[1]Документ'!#REF!</definedName>
    <definedName name="DEDt">'[1]Документ'!#REF!</definedName>
    <definedName name="DEI" localSheetId="16">'[1]Документ'!#REF!</definedName>
    <definedName name="DEI" localSheetId="18">'[1]Документ'!#REF!</definedName>
    <definedName name="DEI" localSheetId="19">'[1]Документ'!#REF!</definedName>
    <definedName name="DEI" localSheetId="14">'[1]Документ'!#REF!</definedName>
    <definedName name="DEI" localSheetId="15">'[1]Документ'!#REF!</definedName>
    <definedName name="DEI" localSheetId="12">'[1]Документ'!#REF!</definedName>
    <definedName name="DEI" localSheetId="11">'[1]Документ'!#REF!</definedName>
    <definedName name="DEI" localSheetId="32">'[1]Документ'!#REF!</definedName>
    <definedName name="DEI" localSheetId="1">'[1]Документ'!#REF!</definedName>
    <definedName name="DEI" localSheetId="31">'[1]Документ'!#REF!</definedName>
    <definedName name="DEI" localSheetId="30">'[1]Документ'!#REF!</definedName>
    <definedName name="DEI" localSheetId="29">'[1]Документ'!#REF!</definedName>
    <definedName name="DEI" localSheetId="13">'[1]Документ'!#REF!</definedName>
    <definedName name="DEI" localSheetId="26">'[1]Документ'!#REF!</definedName>
    <definedName name="DEI" localSheetId="25">'[1]Документ'!#REF!</definedName>
    <definedName name="DEI" localSheetId="34">'[1]Документ'!#REF!</definedName>
    <definedName name="DEI" localSheetId="36">'[1]Документ'!#REF!</definedName>
    <definedName name="DEI" localSheetId="35">'[1]Документ'!#REF!</definedName>
    <definedName name="DEI" localSheetId="20">'[1]Документ'!#REF!</definedName>
    <definedName name="DEI" localSheetId="21">'[1]Документ'!#REF!</definedName>
    <definedName name="DEI">'[1]Документ'!#REF!</definedName>
    <definedName name="DL" localSheetId="16">'[1]Документ'!#REF!</definedName>
    <definedName name="DL" localSheetId="18">'[1]Документ'!#REF!</definedName>
    <definedName name="DL" localSheetId="19">'[1]Документ'!#REF!</definedName>
    <definedName name="DL" localSheetId="14">'[1]Документ'!#REF!</definedName>
    <definedName name="DL" localSheetId="15">'[1]Документ'!#REF!</definedName>
    <definedName name="DL" localSheetId="12">'[1]Документ'!#REF!</definedName>
    <definedName name="DL" localSheetId="11">'[1]Документ'!#REF!</definedName>
    <definedName name="DL" localSheetId="32">'[1]Документ'!#REF!</definedName>
    <definedName name="DL" localSheetId="1">'[1]Документ'!#REF!</definedName>
    <definedName name="DL" localSheetId="31">'[1]Документ'!#REF!</definedName>
    <definedName name="DL" localSheetId="30">'[1]Документ'!#REF!</definedName>
    <definedName name="DL" localSheetId="29">'[1]Документ'!#REF!</definedName>
    <definedName name="DL" localSheetId="13">'[1]Документ'!#REF!</definedName>
    <definedName name="DL" localSheetId="26">'[1]Документ'!#REF!</definedName>
    <definedName name="DL" localSheetId="25">'[1]Документ'!#REF!</definedName>
    <definedName name="DL" localSheetId="34">'[1]Документ'!#REF!</definedName>
    <definedName name="DL" localSheetId="36">'[1]Документ'!#REF!</definedName>
    <definedName name="DL" localSheetId="35">'[1]Документ'!#REF!</definedName>
    <definedName name="DL" localSheetId="20">'[1]Документ'!#REF!</definedName>
    <definedName name="DL" localSheetId="21">'[1]Документ'!#REF!</definedName>
    <definedName name="DL">'[1]Документ'!#REF!</definedName>
    <definedName name="DN" localSheetId="16">'[1]Документ'!#REF!</definedName>
    <definedName name="DN" localSheetId="18">'[1]Документ'!#REF!</definedName>
    <definedName name="DN" localSheetId="19">'[1]Документ'!#REF!</definedName>
    <definedName name="DN" localSheetId="14">'[1]Документ'!#REF!</definedName>
    <definedName name="DN" localSheetId="15">'[1]Документ'!#REF!</definedName>
    <definedName name="DN" localSheetId="12">'[1]Документ'!#REF!</definedName>
    <definedName name="DN" localSheetId="11">'[1]Документ'!#REF!</definedName>
    <definedName name="DN" localSheetId="32">'[1]Документ'!#REF!</definedName>
    <definedName name="DN" localSheetId="1">'[1]Документ'!#REF!</definedName>
    <definedName name="DN" localSheetId="31">'[1]Документ'!#REF!</definedName>
    <definedName name="DN" localSheetId="30">'[1]Документ'!#REF!</definedName>
    <definedName name="DN" localSheetId="29">'[1]Документ'!#REF!</definedName>
    <definedName name="DN" localSheetId="13">'[1]Документ'!#REF!</definedName>
    <definedName name="DN" localSheetId="26">'[1]Документ'!#REF!</definedName>
    <definedName name="DN" localSheetId="25">'[1]Документ'!#REF!</definedName>
    <definedName name="DN" localSheetId="34">'[1]Документ'!#REF!</definedName>
    <definedName name="DN" localSheetId="36">'[1]Документ'!#REF!</definedName>
    <definedName name="DN" localSheetId="35">'[1]Документ'!#REF!</definedName>
    <definedName name="DN" localSheetId="20">'[1]Документ'!#REF!</definedName>
    <definedName name="DN" localSheetId="21">'[1]Документ'!#REF!</definedName>
    <definedName name="DN">'[1]Документ'!#REF!</definedName>
    <definedName name="DND" localSheetId="16">'[1]Документ'!#REF!</definedName>
    <definedName name="DND" localSheetId="18">'[1]Документ'!#REF!</definedName>
    <definedName name="DND" localSheetId="19">'[1]Документ'!#REF!</definedName>
    <definedName name="DND" localSheetId="14">'[1]Документ'!#REF!</definedName>
    <definedName name="DND" localSheetId="15">'[1]Документ'!#REF!</definedName>
    <definedName name="DND" localSheetId="12">'[1]Документ'!#REF!</definedName>
    <definedName name="DND" localSheetId="11">'[1]Документ'!#REF!</definedName>
    <definedName name="DND" localSheetId="32">'[1]Документ'!#REF!</definedName>
    <definedName name="DND" localSheetId="1">'[1]Документ'!#REF!</definedName>
    <definedName name="DND" localSheetId="31">'[1]Документ'!#REF!</definedName>
    <definedName name="DND" localSheetId="30">'[1]Документ'!#REF!</definedName>
    <definedName name="DND" localSheetId="29">'[1]Документ'!#REF!</definedName>
    <definedName name="DND" localSheetId="13">'[1]Документ'!#REF!</definedName>
    <definedName name="DND" localSheetId="26">'[1]Документ'!#REF!</definedName>
    <definedName name="DND" localSheetId="25">'[1]Документ'!#REF!</definedName>
    <definedName name="DND" localSheetId="34">'[1]Документ'!#REF!</definedName>
    <definedName name="DND" localSheetId="36">'[1]Документ'!#REF!</definedName>
    <definedName name="DND" localSheetId="35">'[1]Документ'!#REF!</definedName>
    <definedName name="DND" localSheetId="20">'[1]Документ'!#REF!</definedName>
    <definedName name="DND" localSheetId="21">'[1]Документ'!#REF!</definedName>
    <definedName name="DND">'[1]Документ'!#REF!</definedName>
    <definedName name="DOC" localSheetId="16">'[1]Документ'!#REF!</definedName>
    <definedName name="DOC" localSheetId="18">'[1]Документ'!#REF!</definedName>
    <definedName name="DOC" localSheetId="19">'[1]Документ'!#REF!</definedName>
    <definedName name="DOC" localSheetId="14">'[1]Документ'!#REF!</definedName>
    <definedName name="DOC" localSheetId="15">'[1]Документ'!#REF!</definedName>
    <definedName name="DOC" localSheetId="12">'[1]Документ'!#REF!</definedName>
    <definedName name="DOC" localSheetId="11">'[1]Документ'!#REF!</definedName>
    <definedName name="DOC" localSheetId="32">'[1]Документ'!#REF!</definedName>
    <definedName name="DOC" localSheetId="1">'[1]Документ'!#REF!</definedName>
    <definedName name="DOC" localSheetId="31">'[1]Документ'!#REF!</definedName>
    <definedName name="DOC" localSheetId="30">'[1]Документ'!#REF!</definedName>
    <definedName name="DOC" localSheetId="29">'[1]Документ'!#REF!</definedName>
    <definedName name="DOC" localSheetId="13">'[1]Документ'!#REF!</definedName>
    <definedName name="DOC" localSheetId="26">'[1]Документ'!#REF!</definedName>
    <definedName name="DOC" localSheetId="25">'[1]Документ'!#REF!</definedName>
    <definedName name="DOC" localSheetId="34">'[1]Документ'!#REF!</definedName>
    <definedName name="DOC" localSheetId="36">'[1]Документ'!#REF!</definedName>
    <definedName name="DOC" localSheetId="35">'[1]Документ'!#REF!</definedName>
    <definedName name="DOC" localSheetId="20">'[1]Документ'!#REF!</definedName>
    <definedName name="DOC" localSheetId="21">'[1]Документ'!#REF!</definedName>
    <definedName name="DOC">'[1]Документ'!#REF!</definedName>
    <definedName name="DOEI" localSheetId="16">'[1]Документ'!#REF!</definedName>
    <definedName name="DOEI" localSheetId="18">'[1]Документ'!#REF!</definedName>
    <definedName name="DOEI" localSheetId="19">'[1]Документ'!#REF!</definedName>
    <definedName name="DOEI" localSheetId="14">'[1]Документ'!#REF!</definedName>
    <definedName name="DOEI" localSheetId="15">'[1]Документ'!#REF!</definedName>
    <definedName name="DOEI" localSheetId="12">'[1]Документ'!#REF!</definedName>
    <definedName name="DOEI" localSheetId="11">'[1]Документ'!#REF!</definedName>
    <definedName name="DOEI" localSheetId="32">'[1]Документ'!#REF!</definedName>
    <definedName name="DOEI" localSheetId="1">'[1]Документ'!#REF!</definedName>
    <definedName name="DOEI" localSheetId="31">'[1]Документ'!#REF!</definedName>
    <definedName name="DOEI" localSheetId="30">'[1]Документ'!#REF!</definedName>
    <definedName name="DOEI" localSheetId="29">'[1]Документ'!#REF!</definedName>
    <definedName name="DOEI" localSheetId="13">'[1]Документ'!#REF!</definedName>
    <definedName name="DOEI" localSheetId="26">'[1]Документ'!#REF!</definedName>
    <definedName name="DOEI" localSheetId="25">'[1]Документ'!#REF!</definedName>
    <definedName name="DOEI" localSheetId="34">'[1]Документ'!#REF!</definedName>
    <definedName name="DOEI" localSheetId="36">'[1]Документ'!#REF!</definedName>
    <definedName name="DOEI" localSheetId="35">'[1]Документ'!#REF!</definedName>
    <definedName name="DOEI" localSheetId="20">'[1]Документ'!#REF!</definedName>
    <definedName name="DOEI" localSheetId="21">'[1]Документ'!#REF!</definedName>
    <definedName name="DOEI">'[1]Документ'!#REF!</definedName>
    <definedName name="DON" localSheetId="16">'[1]Документ'!#REF!</definedName>
    <definedName name="DON" localSheetId="18">'[1]Документ'!#REF!</definedName>
    <definedName name="DON" localSheetId="19">'[1]Документ'!#REF!</definedName>
    <definedName name="DON" localSheetId="14">'[1]Документ'!#REF!</definedName>
    <definedName name="DON" localSheetId="15">'[1]Документ'!#REF!</definedName>
    <definedName name="DON" localSheetId="12">'[1]Документ'!#REF!</definedName>
    <definedName name="DON" localSheetId="11">'[1]Документ'!#REF!</definedName>
    <definedName name="DON" localSheetId="32">'[1]Документ'!#REF!</definedName>
    <definedName name="DON" localSheetId="1">'[1]Документ'!#REF!</definedName>
    <definedName name="DON" localSheetId="31">'[1]Документ'!#REF!</definedName>
    <definedName name="DON" localSheetId="30">'[1]Документ'!#REF!</definedName>
    <definedName name="DON" localSheetId="29">'[1]Документ'!#REF!</definedName>
    <definedName name="DON" localSheetId="13">'[1]Документ'!#REF!</definedName>
    <definedName name="DON" localSheetId="26">'[1]Документ'!#REF!</definedName>
    <definedName name="DON" localSheetId="25">'[1]Документ'!#REF!</definedName>
    <definedName name="DON" localSheetId="34">'[1]Документ'!#REF!</definedName>
    <definedName name="DON" localSheetId="36">'[1]Документ'!#REF!</definedName>
    <definedName name="DON" localSheetId="35">'[1]Документ'!#REF!</definedName>
    <definedName name="DON" localSheetId="20">'[1]Документ'!#REF!</definedName>
    <definedName name="DON" localSheetId="21">'[1]Документ'!#REF!</definedName>
    <definedName name="DON">'[1]Документ'!#REF!</definedName>
    <definedName name="DONN" localSheetId="16">'[1]Документ'!#REF!</definedName>
    <definedName name="DONN" localSheetId="18">'[1]Документ'!#REF!</definedName>
    <definedName name="DONN" localSheetId="19">'[1]Документ'!#REF!</definedName>
    <definedName name="DONN" localSheetId="14">'[1]Документ'!#REF!</definedName>
    <definedName name="DONN" localSheetId="15">'[1]Документ'!#REF!</definedName>
    <definedName name="DONN" localSheetId="12">'[1]Документ'!#REF!</definedName>
    <definedName name="DONN" localSheetId="11">'[1]Документ'!#REF!</definedName>
    <definedName name="DONN" localSheetId="32">'[1]Документ'!#REF!</definedName>
    <definedName name="DONN" localSheetId="1">'[1]Документ'!#REF!</definedName>
    <definedName name="DONN" localSheetId="31">'[1]Документ'!#REF!</definedName>
    <definedName name="DONN" localSheetId="30">'[1]Документ'!#REF!</definedName>
    <definedName name="DONN" localSheetId="29">'[1]Документ'!#REF!</definedName>
    <definedName name="DONN" localSheetId="13">'[1]Документ'!#REF!</definedName>
    <definedName name="DONN" localSheetId="26">'[1]Документ'!#REF!</definedName>
    <definedName name="DONN" localSheetId="25">'[1]Документ'!#REF!</definedName>
    <definedName name="DONN" localSheetId="34">'[1]Документ'!#REF!</definedName>
    <definedName name="DONN" localSheetId="36">'[1]Документ'!#REF!</definedName>
    <definedName name="DONN" localSheetId="35">'[1]Документ'!#REF!</definedName>
    <definedName name="DONN" localSheetId="20">'[1]Документ'!#REF!</definedName>
    <definedName name="DONN" localSheetId="21">'[1]Документ'!#REF!</definedName>
    <definedName name="DONN">'[1]Документ'!#REF!</definedName>
    <definedName name="DOQ" localSheetId="16">'[1]Документ'!#REF!</definedName>
    <definedName name="DOQ" localSheetId="18">'[1]Документ'!#REF!</definedName>
    <definedName name="DOQ" localSheetId="19">'[1]Документ'!#REF!</definedName>
    <definedName name="DOQ" localSheetId="14">'[1]Документ'!#REF!</definedName>
    <definedName name="DOQ" localSheetId="15">'[1]Документ'!#REF!</definedName>
    <definedName name="DOQ" localSheetId="12">'[1]Документ'!#REF!</definedName>
    <definedName name="DOQ" localSheetId="11">'[1]Документ'!#REF!</definedName>
    <definedName name="DOQ" localSheetId="32">'[1]Документ'!#REF!</definedName>
    <definedName name="DOQ" localSheetId="1">'[1]Документ'!#REF!</definedName>
    <definedName name="DOQ" localSheetId="31">'[1]Документ'!#REF!</definedName>
    <definedName name="DOQ" localSheetId="30">'[1]Документ'!#REF!</definedName>
    <definedName name="DOQ" localSheetId="29">'[1]Документ'!#REF!</definedName>
    <definedName name="DOQ" localSheetId="13">'[1]Документ'!#REF!</definedName>
    <definedName name="DOQ" localSheetId="26">'[1]Документ'!#REF!</definedName>
    <definedName name="DOQ" localSheetId="25">'[1]Документ'!#REF!</definedName>
    <definedName name="DOQ" localSheetId="34">'[1]Документ'!#REF!</definedName>
    <definedName name="DOQ" localSheetId="36">'[1]Документ'!#REF!</definedName>
    <definedName name="DOQ" localSheetId="35">'[1]Документ'!#REF!</definedName>
    <definedName name="DOQ" localSheetId="20">'[1]Документ'!#REF!</definedName>
    <definedName name="DOQ" localSheetId="21">'[1]Документ'!#REF!</definedName>
    <definedName name="DOQ">'[1]Документ'!#REF!</definedName>
    <definedName name="DOT" localSheetId="16">'[1]Документ'!#REF!</definedName>
    <definedName name="DOT" localSheetId="18">'[1]Документ'!#REF!</definedName>
    <definedName name="DOT" localSheetId="19">'[1]Документ'!#REF!</definedName>
    <definedName name="DOT" localSheetId="14">'[1]Документ'!#REF!</definedName>
    <definedName name="DOT" localSheetId="15">'[1]Документ'!#REF!</definedName>
    <definedName name="DOT" localSheetId="12">'[1]Документ'!#REF!</definedName>
    <definedName name="DOT" localSheetId="11">'[1]Документ'!#REF!</definedName>
    <definedName name="DOT" localSheetId="32">'[1]Документ'!#REF!</definedName>
    <definedName name="DOT" localSheetId="1">'[1]Документ'!#REF!</definedName>
    <definedName name="DOT" localSheetId="31">'[1]Документ'!#REF!</definedName>
    <definedName name="DOT" localSheetId="30">'[1]Документ'!#REF!</definedName>
    <definedName name="DOT" localSheetId="29">'[1]Документ'!#REF!</definedName>
    <definedName name="DOT" localSheetId="13">'[1]Документ'!#REF!</definedName>
    <definedName name="DOT" localSheetId="26">'[1]Документ'!#REF!</definedName>
    <definedName name="DOT" localSheetId="25">'[1]Документ'!#REF!</definedName>
    <definedName name="DOT" localSheetId="34">'[1]Документ'!#REF!</definedName>
    <definedName name="DOT" localSheetId="36">'[1]Документ'!#REF!</definedName>
    <definedName name="DOT" localSheetId="35">'[1]Документ'!#REF!</definedName>
    <definedName name="DOT" localSheetId="20">'[1]Документ'!#REF!</definedName>
    <definedName name="DOT" localSheetId="21">'[1]Документ'!#REF!</definedName>
    <definedName name="DOT">'[1]Документ'!#REF!</definedName>
    <definedName name="DSDt" localSheetId="16">'[1]Документ'!#REF!</definedName>
    <definedName name="DSDt" localSheetId="18">'[1]Документ'!#REF!</definedName>
    <definedName name="DSDt" localSheetId="19">'[1]Документ'!#REF!</definedName>
    <definedName name="DSDt" localSheetId="14">'[1]Документ'!#REF!</definedName>
    <definedName name="DSDt" localSheetId="15">'[1]Документ'!#REF!</definedName>
    <definedName name="DSDt" localSheetId="12">'[1]Документ'!#REF!</definedName>
    <definedName name="DSDt" localSheetId="11">'[1]Документ'!#REF!</definedName>
    <definedName name="DSDt" localSheetId="32">'[1]Документ'!#REF!</definedName>
    <definedName name="DSDt" localSheetId="1">'[1]Документ'!#REF!</definedName>
    <definedName name="DSDt" localSheetId="31">'[1]Документ'!#REF!</definedName>
    <definedName name="DSDt" localSheetId="30">'[1]Документ'!#REF!</definedName>
    <definedName name="DSDt" localSheetId="29">'[1]Документ'!#REF!</definedName>
    <definedName name="DSDt" localSheetId="13">'[1]Документ'!#REF!</definedName>
    <definedName name="DSDt" localSheetId="26">'[1]Документ'!#REF!</definedName>
    <definedName name="DSDt" localSheetId="25">'[1]Документ'!#REF!</definedName>
    <definedName name="DSDt" localSheetId="34">'[1]Документ'!#REF!</definedName>
    <definedName name="DSDt" localSheetId="36">'[1]Документ'!#REF!</definedName>
    <definedName name="DSDt" localSheetId="35">'[1]Документ'!#REF!</definedName>
    <definedName name="DSDt" localSheetId="20">'[1]Документ'!#REF!</definedName>
    <definedName name="DSDt" localSheetId="21">'[1]Документ'!#REF!</definedName>
    <definedName name="DSDt">'[1]Документ'!#REF!</definedName>
    <definedName name="DT" localSheetId="16">'[1]Документ'!#REF!</definedName>
    <definedName name="DT" localSheetId="18">'[1]Документ'!#REF!</definedName>
    <definedName name="DT" localSheetId="19">'[1]Документ'!#REF!</definedName>
    <definedName name="DT" localSheetId="14">'[1]Документ'!#REF!</definedName>
    <definedName name="DT" localSheetId="15">'[1]Документ'!#REF!</definedName>
    <definedName name="DT" localSheetId="12">'[1]Документ'!#REF!</definedName>
    <definedName name="DT" localSheetId="11">'[1]Документ'!#REF!</definedName>
    <definedName name="DT" localSheetId="32">'[1]Документ'!#REF!</definedName>
    <definedName name="DT" localSheetId="1">'[1]Документ'!#REF!</definedName>
    <definedName name="DT" localSheetId="31">'[1]Документ'!#REF!</definedName>
    <definedName name="DT" localSheetId="30">'[1]Документ'!#REF!</definedName>
    <definedName name="DT" localSheetId="29">'[1]Документ'!#REF!</definedName>
    <definedName name="DT" localSheetId="13">'[1]Документ'!#REF!</definedName>
    <definedName name="DT" localSheetId="26">'[1]Документ'!#REF!</definedName>
    <definedName name="DT" localSheetId="25">'[1]Документ'!#REF!</definedName>
    <definedName name="DT" localSheetId="34">'[1]Документ'!#REF!</definedName>
    <definedName name="DT" localSheetId="36">'[1]Документ'!#REF!</definedName>
    <definedName name="DT" localSheetId="35">'[1]Документ'!#REF!</definedName>
    <definedName name="DT" localSheetId="20">'[1]Документ'!#REF!</definedName>
    <definedName name="DT" localSheetId="21">'[1]Документ'!#REF!</definedName>
    <definedName name="DT">'[1]Документ'!#REF!</definedName>
    <definedName name="DTD" localSheetId="16">'[1]Документ'!#REF!</definedName>
    <definedName name="DTD" localSheetId="18">'[1]Документ'!#REF!</definedName>
    <definedName name="DTD" localSheetId="19">'[1]Документ'!#REF!</definedName>
    <definedName name="DTD" localSheetId="14">'[1]Документ'!#REF!</definedName>
    <definedName name="DTD" localSheetId="15">'[1]Документ'!#REF!</definedName>
    <definedName name="DTD" localSheetId="12">'[1]Документ'!#REF!</definedName>
    <definedName name="DTD" localSheetId="11">'[1]Документ'!#REF!</definedName>
    <definedName name="DTD" localSheetId="32">'[1]Документ'!#REF!</definedName>
    <definedName name="DTD" localSheetId="1">'[1]Документ'!#REF!</definedName>
    <definedName name="DTD" localSheetId="31">'[1]Документ'!#REF!</definedName>
    <definedName name="DTD" localSheetId="30">'[1]Документ'!#REF!</definedName>
    <definedName name="DTD" localSheetId="29">'[1]Документ'!#REF!</definedName>
    <definedName name="DTD" localSheetId="13">'[1]Документ'!#REF!</definedName>
    <definedName name="DTD" localSheetId="26">'[1]Документ'!#REF!</definedName>
    <definedName name="DTD" localSheetId="25">'[1]Документ'!#REF!</definedName>
    <definedName name="DTD" localSheetId="34">'[1]Документ'!#REF!</definedName>
    <definedName name="DTD" localSheetId="36">'[1]Документ'!#REF!</definedName>
    <definedName name="DTD" localSheetId="35">'[1]Документ'!#REF!</definedName>
    <definedName name="DTD" localSheetId="20">'[1]Документ'!#REF!</definedName>
    <definedName name="DTD" localSheetId="21">'[1]Документ'!#REF!</definedName>
    <definedName name="DTD">'[1]Документ'!#REF!</definedName>
    <definedName name="FPC" localSheetId="16">'[1]Документ'!#REF!</definedName>
    <definedName name="FPC" localSheetId="18">'[1]Документ'!#REF!</definedName>
    <definedName name="FPC" localSheetId="19">'[1]Документ'!#REF!</definedName>
    <definedName name="FPC" localSheetId="14">'[1]Документ'!#REF!</definedName>
    <definedName name="FPC" localSheetId="15">'[1]Документ'!#REF!</definedName>
    <definedName name="FPC" localSheetId="12">'[1]Документ'!#REF!</definedName>
    <definedName name="FPC" localSheetId="11">'[1]Документ'!#REF!</definedName>
    <definedName name="FPC" localSheetId="32">'[1]Документ'!#REF!</definedName>
    <definedName name="FPC" localSheetId="1">'[1]Документ'!#REF!</definedName>
    <definedName name="FPC" localSheetId="31">'[1]Документ'!#REF!</definedName>
    <definedName name="FPC" localSheetId="30">'[1]Документ'!#REF!</definedName>
    <definedName name="FPC" localSheetId="29">'[1]Документ'!#REF!</definedName>
    <definedName name="FPC" localSheetId="13">'[1]Документ'!#REF!</definedName>
    <definedName name="FPC" localSheetId="26">'[1]Документ'!#REF!</definedName>
    <definedName name="FPC" localSheetId="25">'[1]Документ'!#REF!</definedName>
    <definedName name="FPC" localSheetId="34">'[1]Документ'!#REF!</definedName>
    <definedName name="FPC" localSheetId="36">'[1]Документ'!#REF!</definedName>
    <definedName name="FPC" localSheetId="35">'[1]Документ'!#REF!</definedName>
    <definedName name="FPC" localSheetId="20">'[1]Документ'!#REF!</definedName>
    <definedName name="FPC" localSheetId="21">'[1]Документ'!#REF!</definedName>
    <definedName name="FPC">'[1]Документ'!#REF!</definedName>
    <definedName name="FPT" localSheetId="16">'[1]Документ'!#REF!</definedName>
    <definedName name="FPT" localSheetId="18">'[1]Документ'!#REF!</definedName>
    <definedName name="FPT" localSheetId="19">'[1]Документ'!#REF!</definedName>
    <definedName name="FPT" localSheetId="14">'[1]Документ'!#REF!</definedName>
    <definedName name="FPT" localSheetId="15">'[1]Документ'!#REF!</definedName>
    <definedName name="FPT" localSheetId="12">'[1]Документ'!#REF!</definedName>
    <definedName name="FPT" localSheetId="11">'[1]Документ'!#REF!</definedName>
    <definedName name="FPT" localSheetId="32">'[1]Документ'!#REF!</definedName>
    <definedName name="FPT" localSheetId="1">'[1]Документ'!#REF!</definedName>
    <definedName name="FPT" localSheetId="31">'[1]Документ'!#REF!</definedName>
    <definedName name="FPT" localSheetId="30">'[1]Документ'!#REF!</definedName>
    <definedName name="FPT" localSheetId="29">'[1]Документ'!#REF!</definedName>
    <definedName name="FPT" localSheetId="13">'[1]Документ'!#REF!</definedName>
    <definedName name="FPT" localSheetId="26">'[1]Документ'!#REF!</definedName>
    <definedName name="FPT" localSheetId="25">'[1]Документ'!#REF!</definedName>
    <definedName name="FPT" localSheetId="34">'[1]Документ'!#REF!</definedName>
    <definedName name="FPT" localSheetId="36">'[1]Документ'!#REF!</definedName>
    <definedName name="FPT" localSheetId="35">'[1]Документ'!#REF!</definedName>
    <definedName name="FPT" localSheetId="20">'[1]Документ'!#REF!</definedName>
    <definedName name="FPT" localSheetId="21">'[1]Документ'!#REF!</definedName>
    <definedName name="FPT">'[1]Документ'!#REF!</definedName>
    <definedName name="FRC0" localSheetId="16">'[1]Документ'!#REF!</definedName>
    <definedName name="FRC0" localSheetId="18">'[1]Документ'!#REF!</definedName>
    <definedName name="FRC0" localSheetId="19">'[1]Документ'!#REF!</definedName>
    <definedName name="FRC0" localSheetId="14">'[1]Документ'!#REF!</definedName>
    <definedName name="FRC0" localSheetId="15">'[1]Документ'!#REF!</definedName>
    <definedName name="FRC0" localSheetId="12">'[1]Документ'!#REF!</definedName>
    <definedName name="FRC0" localSheetId="11">'[1]Документ'!#REF!</definedName>
    <definedName name="FRC0" localSheetId="32">'[1]Документ'!#REF!</definedName>
    <definedName name="FRC0" localSheetId="1">'[1]Документ'!#REF!</definedName>
    <definedName name="FRC0" localSheetId="31">'[1]Документ'!#REF!</definedName>
    <definedName name="FRC0" localSheetId="30">'[1]Документ'!#REF!</definedName>
    <definedName name="FRC0" localSheetId="29">'[1]Документ'!#REF!</definedName>
    <definedName name="FRC0" localSheetId="13">'[1]Документ'!#REF!</definedName>
    <definedName name="FRC0" localSheetId="26">'[1]Документ'!#REF!</definedName>
    <definedName name="FRC0" localSheetId="25">'[1]Документ'!#REF!</definedName>
    <definedName name="FRC0" localSheetId="34">'[1]Документ'!#REF!</definedName>
    <definedName name="FRC0" localSheetId="36">'[1]Документ'!#REF!</definedName>
    <definedName name="FRC0" localSheetId="35">'[1]Документ'!#REF!</definedName>
    <definedName name="FRC0" localSheetId="20">'[1]Документ'!#REF!</definedName>
    <definedName name="FRC0" localSheetId="21">'[1]Документ'!#REF!</definedName>
    <definedName name="FRC0">'[1]Документ'!#REF!</definedName>
    <definedName name="FRT" localSheetId="16">'[1]Документ'!#REF!</definedName>
    <definedName name="FRT" localSheetId="18">'[1]Документ'!#REF!</definedName>
    <definedName name="FRT" localSheetId="19">'[1]Документ'!#REF!</definedName>
    <definedName name="FRT" localSheetId="14">'[1]Документ'!#REF!</definedName>
    <definedName name="FRT" localSheetId="15">'[1]Документ'!#REF!</definedName>
    <definedName name="FRT" localSheetId="12">'[1]Документ'!#REF!</definedName>
    <definedName name="FRT" localSheetId="11">'[1]Документ'!#REF!</definedName>
    <definedName name="FRT" localSheetId="32">'[1]Документ'!#REF!</definedName>
    <definedName name="FRT" localSheetId="1">'[1]Документ'!#REF!</definedName>
    <definedName name="FRT" localSheetId="31">'[1]Документ'!#REF!</definedName>
    <definedName name="FRT" localSheetId="30">'[1]Документ'!#REF!</definedName>
    <definedName name="FRT" localSheetId="29">'[1]Документ'!#REF!</definedName>
    <definedName name="FRT" localSheetId="13">'[1]Документ'!#REF!</definedName>
    <definedName name="FRT" localSheetId="26">'[1]Документ'!#REF!</definedName>
    <definedName name="FRT" localSheetId="25">'[1]Документ'!#REF!</definedName>
    <definedName name="FRT" localSheetId="34">'[1]Документ'!#REF!</definedName>
    <definedName name="FRT" localSheetId="33">'[1]Документ'!#REF!</definedName>
    <definedName name="FRT" localSheetId="36">'[1]Документ'!#REF!</definedName>
    <definedName name="FRT" localSheetId="35">'[1]Документ'!#REF!</definedName>
    <definedName name="FRT" localSheetId="20">'[1]Документ'!#REF!</definedName>
    <definedName name="FRT" localSheetId="21">'[1]Документ'!#REF!</definedName>
    <definedName name="FRT">'[1]Документ'!#REF!</definedName>
    <definedName name="klnkljn" localSheetId="16">'[2]Документ'!#REF!</definedName>
    <definedName name="klnkljn" localSheetId="18">'[2]Документ'!#REF!</definedName>
    <definedName name="klnkljn" localSheetId="19">'[2]Документ'!#REF!</definedName>
    <definedName name="klnkljn" localSheetId="14">'[2]Документ'!#REF!</definedName>
    <definedName name="klnkljn" localSheetId="15">'[2]Документ'!#REF!</definedName>
    <definedName name="klnkljn" localSheetId="12">'[2]Документ'!#REF!</definedName>
    <definedName name="klnkljn" localSheetId="11">'[2]Документ'!#REF!</definedName>
    <definedName name="klnkljn" localSheetId="32">'[2]Документ'!#REF!</definedName>
    <definedName name="klnkljn" localSheetId="1">'[2]Документ'!#REF!</definedName>
    <definedName name="klnkljn" localSheetId="31">'[2]Документ'!#REF!</definedName>
    <definedName name="klnkljn" localSheetId="30">'[2]Документ'!#REF!</definedName>
    <definedName name="klnkljn" localSheetId="29">'[2]Документ'!#REF!</definedName>
    <definedName name="klnkljn" localSheetId="13">'[2]Документ'!#REF!</definedName>
    <definedName name="klnkljn" localSheetId="26">'[2]Документ'!#REF!</definedName>
    <definedName name="klnkljn" localSheetId="25">'[2]Документ'!#REF!</definedName>
    <definedName name="klnkljn" localSheetId="34">'[2]Документ'!#REF!</definedName>
    <definedName name="klnkljn" localSheetId="33">'[2]Документ'!#REF!</definedName>
    <definedName name="klnkljn" localSheetId="36">'[2]Документ'!#REF!</definedName>
    <definedName name="klnkljn" localSheetId="35">'[2]Документ'!#REF!</definedName>
    <definedName name="klnkljn" localSheetId="20">'[2]Документ'!#REF!</definedName>
    <definedName name="klnkljn" localSheetId="21">'[2]Документ'!#REF!</definedName>
    <definedName name="klnkljn">'[2]Документ'!#REF!</definedName>
    <definedName name="PAn1Name" localSheetId="16">'[3]Data'!#REF!</definedName>
    <definedName name="PAn1Name" localSheetId="18">'[3]Data'!#REF!</definedName>
    <definedName name="PAn1Name" localSheetId="19">'[3]Data'!#REF!</definedName>
    <definedName name="PAn1Name" localSheetId="14">'[3]Data'!#REF!</definedName>
    <definedName name="PAn1Name" localSheetId="15">'[3]Data'!#REF!</definedName>
    <definedName name="PAn1Name" localSheetId="12">'[3]Data'!#REF!</definedName>
    <definedName name="PAn1Name" localSheetId="11">'[3]Data'!#REF!</definedName>
    <definedName name="PAn1Name" localSheetId="32">'[3]Data'!#REF!</definedName>
    <definedName name="PAn1Name" localSheetId="1">'[3]Data'!#REF!</definedName>
    <definedName name="PAn1Name" localSheetId="31">'[3]Data'!#REF!</definedName>
    <definedName name="PAn1Name" localSheetId="30">'[3]Data'!#REF!</definedName>
    <definedName name="PAn1Name" localSheetId="29">'[3]Data'!#REF!</definedName>
    <definedName name="PAn1Name" localSheetId="13">'[3]Data'!#REF!</definedName>
    <definedName name="PAn1Name" localSheetId="26">'[3]Data'!#REF!</definedName>
    <definedName name="PAn1Name" localSheetId="25">'[3]Data'!#REF!</definedName>
    <definedName name="PAn1Name" localSheetId="34">'[3]Data'!#REF!</definedName>
    <definedName name="PAn1Name" localSheetId="33">'[3]Data'!#REF!</definedName>
    <definedName name="PAn1Name" localSheetId="36">'[3]Data'!#REF!</definedName>
    <definedName name="PAn1Name" localSheetId="35">'[3]Data'!#REF!</definedName>
    <definedName name="PAn1Name" localSheetId="20">'[3]Data'!#REF!</definedName>
    <definedName name="PAn1Name" localSheetId="21">'[3]Data'!#REF!</definedName>
    <definedName name="PAn1Name">'[3]Data'!#REF!</definedName>
    <definedName name="PAn2Name" localSheetId="16">'[3]Data'!#REF!</definedName>
    <definedName name="PAn2Name" localSheetId="18">'[3]Data'!#REF!</definedName>
    <definedName name="PAn2Name" localSheetId="19">'[3]Data'!#REF!</definedName>
    <definedName name="PAn2Name" localSheetId="14">'[3]Data'!#REF!</definedName>
    <definedName name="PAn2Name" localSheetId="15">'[3]Data'!#REF!</definedName>
    <definedName name="PAn2Name" localSheetId="12">'[3]Data'!#REF!</definedName>
    <definedName name="PAn2Name" localSheetId="11">'[3]Data'!#REF!</definedName>
    <definedName name="PAn2Name" localSheetId="32">'[3]Data'!#REF!</definedName>
    <definedName name="PAn2Name" localSheetId="1">'[3]Data'!#REF!</definedName>
    <definedName name="PAn2Name" localSheetId="31">'[3]Data'!#REF!</definedName>
    <definedName name="PAn2Name" localSheetId="30">'[3]Data'!#REF!</definedName>
    <definedName name="PAn2Name" localSheetId="29">'[3]Data'!#REF!</definedName>
    <definedName name="PAn2Name" localSheetId="13">'[3]Data'!#REF!</definedName>
    <definedName name="PAn2Name" localSheetId="26">'[3]Data'!#REF!</definedName>
    <definedName name="PAn2Name" localSheetId="25">'[3]Data'!#REF!</definedName>
    <definedName name="PAn2Name" localSheetId="34">'[3]Data'!#REF!</definedName>
    <definedName name="PAn2Name" localSheetId="33">'[3]Data'!#REF!</definedName>
    <definedName name="PAn2Name" localSheetId="36">'[3]Data'!#REF!</definedName>
    <definedName name="PAn2Name" localSheetId="35">'[3]Data'!#REF!</definedName>
    <definedName name="PAn2Name" localSheetId="20">'[3]Data'!#REF!</definedName>
    <definedName name="PAn2Name" localSheetId="21">'[3]Data'!#REF!</definedName>
    <definedName name="PAn2Name">'[3]Data'!#REF!</definedName>
    <definedName name="PAn3Name" localSheetId="16">'[3]Data'!#REF!</definedName>
    <definedName name="PAn3Name" localSheetId="18">'[3]Data'!#REF!</definedName>
    <definedName name="PAn3Name" localSheetId="19">'[3]Data'!#REF!</definedName>
    <definedName name="PAn3Name" localSheetId="14">'[3]Data'!#REF!</definedName>
    <definedName name="PAn3Name" localSheetId="15">'[3]Data'!#REF!</definedName>
    <definedName name="PAn3Name" localSheetId="12">'[3]Data'!#REF!</definedName>
    <definedName name="PAn3Name" localSheetId="11">'[3]Data'!#REF!</definedName>
    <definedName name="PAn3Name" localSheetId="32">'[3]Data'!#REF!</definedName>
    <definedName name="PAn3Name" localSheetId="1">'[3]Data'!#REF!</definedName>
    <definedName name="PAn3Name" localSheetId="31">'[3]Data'!#REF!</definedName>
    <definedName name="PAn3Name" localSheetId="30">'[3]Data'!#REF!</definedName>
    <definedName name="PAn3Name" localSheetId="29">'[3]Data'!#REF!</definedName>
    <definedName name="PAn3Name" localSheetId="13">'[3]Data'!#REF!</definedName>
    <definedName name="PAn3Name" localSheetId="23">'[3]Data'!#REF!</definedName>
    <definedName name="PAn3Name" localSheetId="26">'[3]Data'!#REF!</definedName>
    <definedName name="PAn3Name" localSheetId="25">'[3]Data'!#REF!</definedName>
    <definedName name="PAn3Name" localSheetId="34">'[3]Data'!#REF!</definedName>
    <definedName name="PAn3Name" localSheetId="33">'[3]Data'!#REF!</definedName>
    <definedName name="PAn3Name" localSheetId="36">'[3]Data'!#REF!</definedName>
    <definedName name="PAn3Name" localSheetId="35">'[3]Data'!#REF!</definedName>
    <definedName name="PAn3Name" localSheetId="20">'[3]Data'!#REF!</definedName>
    <definedName name="PAn3Name" localSheetId="21">'[3]Data'!#REF!</definedName>
    <definedName name="PAn3Name">'[3]Data'!#REF!</definedName>
    <definedName name="А" localSheetId="16">#REF!</definedName>
    <definedName name="А" localSheetId="17">#REF!</definedName>
    <definedName name="А" localSheetId="18">#REF!</definedName>
    <definedName name="А" localSheetId="19">#REF!</definedName>
    <definedName name="А" localSheetId="14">#REF!</definedName>
    <definedName name="А" localSheetId="15">#REF!</definedName>
    <definedName name="А" localSheetId="12">#REF!</definedName>
    <definedName name="А" localSheetId="11">#REF!</definedName>
    <definedName name="А" localSheetId="32">#REF!</definedName>
    <definedName name="А" localSheetId="1">#REF!</definedName>
    <definedName name="А" localSheetId="31">#REF!</definedName>
    <definedName name="А" localSheetId="6">#REF!</definedName>
    <definedName name="А" localSheetId="5">#REF!</definedName>
    <definedName name="А" localSheetId="30">#REF!</definedName>
    <definedName name="А" localSheetId="29">#REF!</definedName>
    <definedName name="А" localSheetId="13">#REF!</definedName>
    <definedName name="А" localSheetId="26">#REF!</definedName>
    <definedName name="А" localSheetId="25">#REF!</definedName>
    <definedName name="А" localSheetId="34">#REF!</definedName>
    <definedName name="А" localSheetId="36">#REF!</definedName>
    <definedName name="А" localSheetId="35">#REF!</definedName>
    <definedName name="А" localSheetId="20">#REF!</definedName>
    <definedName name="А" localSheetId="21">#REF!</definedName>
    <definedName name="А">#REF!</definedName>
    <definedName name="вьплвпо" localSheetId="16">'[1]Документ'!#REF!</definedName>
    <definedName name="вьплвпо" localSheetId="17">'[1]Документ'!#REF!</definedName>
    <definedName name="вьплвпо" localSheetId="18">'[1]Документ'!#REF!</definedName>
    <definedName name="вьплвпо" localSheetId="19">'[1]Документ'!#REF!</definedName>
    <definedName name="вьплвпо" localSheetId="14">'[1]Документ'!#REF!</definedName>
    <definedName name="вьплвпо" localSheetId="15">'[1]Документ'!#REF!</definedName>
    <definedName name="вьплвпо" localSheetId="12">'[1]Документ'!#REF!</definedName>
    <definedName name="вьплвпо" localSheetId="11">'[1]Документ'!#REF!</definedName>
    <definedName name="вьплвпо" localSheetId="32">'[1]Документ'!#REF!</definedName>
    <definedName name="вьплвпо" localSheetId="1">'[1]Документ'!#REF!</definedName>
    <definedName name="вьплвпо" localSheetId="31">'[1]Документ'!#REF!</definedName>
    <definedName name="вьплвпо" localSheetId="6">'[1]Документ'!#REF!</definedName>
    <definedName name="вьплвпо" localSheetId="5">'[1]Документ'!#REF!</definedName>
    <definedName name="вьплвпо" localSheetId="30">'[1]Документ'!#REF!</definedName>
    <definedName name="вьплвпо" localSheetId="29">'[1]Документ'!#REF!</definedName>
    <definedName name="вьплвпо" localSheetId="13">'[1]Документ'!#REF!</definedName>
    <definedName name="вьплвпо" localSheetId="23">'[1]Документ'!#REF!</definedName>
    <definedName name="вьплвпо" localSheetId="26">'[1]Документ'!#REF!</definedName>
    <definedName name="вьплвпо" localSheetId="25">'[1]Документ'!#REF!</definedName>
    <definedName name="вьплвпо" localSheetId="34">'[1]Документ'!#REF!</definedName>
    <definedName name="вьплвпо" localSheetId="33">'[1]Документ'!#REF!</definedName>
    <definedName name="вьплвпо" localSheetId="36">'[1]Документ'!#REF!</definedName>
    <definedName name="вьплвпо" localSheetId="35">'[1]Документ'!#REF!</definedName>
    <definedName name="вьплвпо" localSheetId="20">'[1]Документ'!#REF!</definedName>
    <definedName name="вьплвпо" localSheetId="22">'[1]Документ'!#REF!</definedName>
    <definedName name="вьплвпо" localSheetId="21">'[1]Документ'!#REF!</definedName>
    <definedName name="вьплвпо">'[1]Документ'!#REF!</definedName>
    <definedName name="_xlnm.Print_Titles" localSheetId="23">'Аксессуары '!$1:$4</definedName>
    <definedName name="имя">'[1]Документ'!#REF!</definedName>
    <definedName name="имя2">'[1]Документ'!#REF!</definedName>
    <definedName name="Материалы">'[4]Ценник'!$B$2:$B$462</definedName>
    <definedName name="_xlnm.Print_Area" localSheetId="17">'Active Tonus_opt'!$A$1:$G$24</definedName>
    <definedName name="_xlnm.Print_Area" localSheetId="7">'Askona (CL, Grd, Sf)_opt'!$A$1:$O$33</definedName>
    <definedName name="_xlnm.Print_Area" localSheetId="15">'ErgoMotion_opt'!$A$1:$E$26</definedName>
    <definedName name="_xlnm.Print_Area" localSheetId="9">'Fitness_opt'!$A$1:$M$23</definedName>
    <definedName name="_xlnm.Print_Area" localSheetId="11">'MediflexKids_opt'!$A$1:$N$19</definedName>
    <definedName name="_xlnm.Print_Area" localSheetId="32">'Orlando'!$A$1:$P$32</definedName>
    <definedName name="_xlnm.Print_Area" localSheetId="1">'Orlando, Pronto+'!$A$1:$F$32</definedName>
    <definedName name="_xlnm.Print_Area" localSheetId="31">'Orlando_opt'!$A$1:$Q$25</definedName>
    <definedName name="_xlnm.Print_Area" localSheetId="30">'Pronto+'!$A$1:$F$32</definedName>
    <definedName name="_xlnm.Print_Area" localSheetId="29">'Pronto+_opt'!$A$1:$E$20</definedName>
    <definedName name="_xlnm.Print_Area" localSheetId="13">'Serta NS_opt'!$A$1:$I$15</definedName>
    <definedName name="_xlnm.Print_Area" localSheetId="23">'Аксессуары '!$A$1:$J$108</definedName>
    <definedName name="_xlnm.Print_Area" localSheetId="26">'Кровати детские'!$A$1:$F$26</definedName>
    <definedName name="_xlnm.Print_Area" localSheetId="25">'Кровати детские_opt'!$A$1:$F$22</definedName>
    <definedName name="_xlnm.Print_Area" localSheetId="21">'Энергия сна_opt '!$A$1:$I$23</definedName>
    <definedName name="рио" localSheetId="33">'[1]Документ'!#REF!</definedName>
    <definedName name="рио">'[1]Документ'!#REF!</definedName>
    <definedName name="скидка" localSheetId="16">'[5]Лист2'!$A$2:$A$49</definedName>
    <definedName name="скидка" localSheetId="17">'[6]Лист2'!$A$2:$A$49</definedName>
    <definedName name="скидка" localSheetId="18">'[7]Лист2'!$A$2:$A$49</definedName>
    <definedName name="скидка" localSheetId="19">'[7]Лист2'!$A$2:$A$49</definedName>
    <definedName name="скидка" localSheetId="14">'[7]Лист2'!$A$2:$A$49</definedName>
    <definedName name="скидка" localSheetId="15">'[7]Лист2'!$A$2:$A$49</definedName>
    <definedName name="скидка" localSheetId="12">'[7]Лист2'!$A$2:$A$49</definedName>
    <definedName name="скидка" localSheetId="11">'[7]Лист2'!$A$2:$A$49</definedName>
    <definedName name="скидка" localSheetId="32">'[7]Лист2'!$A$2:$A$49</definedName>
    <definedName name="скидка" localSheetId="1">'[7]Лист2'!$A$2:$A$49</definedName>
    <definedName name="скидка" localSheetId="31">'[7]Лист2'!$A$2:$A$49</definedName>
    <definedName name="скидка" localSheetId="6">'[7]Лист2'!$A$2:$A$49</definedName>
    <definedName name="скидка" localSheetId="5">'[7]Лист2'!$A$2:$A$49</definedName>
    <definedName name="скидка" localSheetId="30">'[7]Лист2'!$A$2:$A$49</definedName>
    <definedName name="скидка" localSheetId="29">'[7]Лист2'!$A$2:$A$49</definedName>
    <definedName name="скидка" localSheetId="23">'[8]Лист2'!$A$2:$A$49</definedName>
    <definedName name="скидка" localSheetId="26">'[7]Лист2'!$A$2:$A$49</definedName>
    <definedName name="скидка" localSheetId="25">'[7]Лист2'!$A$2:$A$49</definedName>
    <definedName name="скидка" localSheetId="34">'[9]Лист2'!$A$2:$A$49</definedName>
    <definedName name="скидка" localSheetId="36">'[7]Лист2'!$A$2:$A$49</definedName>
    <definedName name="скидка" localSheetId="35">'[7]Лист2'!$A$2:$A$49</definedName>
    <definedName name="скидка" localSheetId="20">'[5]Лист2'!$A$2:$A$49</definedName>
    <definedName name="скидка" localSheetId="22">'[5]Лист2'!$A$2:$A$49</definedName>
    <definedName name="скидка" localSheetId="21">'[6]Лист2'!$A$2:$A$49</definedName>
    <definedName name="скидка">'Лист2'!$A$2:$A$49</definedName>
    <definedName name="укпп" localSheetId="33">'[1]Документ'!#REF!</definedName>
    <definedName name="укпп">'[1]Документ'!#REF!</definedName>
    <definedName name="Энергия" localSheetId="33">'[1]Документ'!#REF!</definedName>
    <definedName name="Энергия">'[1]Документ'!#REF!</definedName>
  </definedNames>
  <calcPr fullCalcOnLoad="1"/>
</workbook>
</file>

<file path=xl/sharedStrings.xml><?xml version="1.0" encoding="utf-8"?>
<sst xmlns="http://schemas.openxmlformats.org/spreadsheetml/2006/main" count="2028" uniqueCount="337">
  <si>
    <t>186
190
195
200</t>
  </si>
  <si>
    <t>Длина, см</t>
  </si>
  <si>
    <t>Ширина, см</t>
  </si>
  <si>
    <t>-</t>
  </si>
  <si>
    <t>Размеры, см</t>
  </si>
  <si>
    <t>200*090</t>
  </si>
  <si>
    <t>200*120</t>
  </si>
  <si>
    <t>200*140</t>
  </si>
  <si>
    <t>200*160</t>
  </si>
  <si>
    <t>200*180</t>
  </si>
  <si>
    <t>200*200</t>
  </si>
  <si>
    <t>200*100</t>
  </si>
  <si>
    <t>200*080</t>
  </si>
  <si>
    <t>Решетка разборная деревянная</t>
  </si>
  <si>
    <t>Ортопедическое основание</t>
  </si>
  <si>
    <t>Утверждаю</t>
  </si>
  <si>
    <t>Директор по оптовым продажам ООО «ТД «Аскона»</t>
  </si>
  <si>
    <t>А.Б. Говырин</t>
  </si>
  <si>
    <t>200*110</t>
  </si>
  <si>
    <t>200*130</t>
  </si>
  <si>
    <t>200*150</t>
  </si>
  <si>
    <t>200*170</t>
  </si>
  <si>
    <t>200*190</t>
  </si>
  <si>
    <t>Решетка разборная металлическая</t>
  </si>
  <si>
    <t>Цена по акции</t>
  </si>
  <si>
    <t>Цена по прайсу</t>
  </si>
  <si>
    <t>Скидка</t>
  </si>
  <si>
    <t>Оптовая цена</t>
  </si>
  <si>
    <t>Серия:</t>
  </si>
  <si>
    <t xml:space="preserve">Дата: </t>
  </si>
  <si>
    <t>Название акции:</t>
  </si>
  <si>
    <r>
      <rPr>
        <b/>
        <u val="single"/>
        <sz val="24"/>
        <rFont val="Arial"/>
        <family val="2"/>
      </rPr>
      <t>АКЦИОННЫЙ</t>
    </r>
    <r>
      <rPr>
        <b/>
        <sz val="24"/>
        <rFont val="Arial"/>
        <family val="2"/>
      </rPr>
      <t xml:space="preserve"> РОЗНИЧНЫЙ ПРАЙС-ЛИСТ НА МАТРАСЫ "ASKONA"</t>
    </r>
  </si>
  <si>
    <t>Цена
по прайсу</t>
  </si>
  <si>
    <t>Цена
по акции</t>
  </si>
  <si>
    <t>Рассрочка 0-0-24</t>
  </si>
  <si>
    <t>Рассрочка 0-0-12</t>
  </si>
  <si>
    <t>скидки</t>
  </si>
  <si>
    <t>РАСЧЕТНЫЙ ОПТОВЫЙ ПРАЙС-ЛИСТ НА МАТРАСЫ "ASKONA"</t>
  </si>
  <si>
    <t>оптовая цена</t>
  </si>
  <si>
    <t>ВВЕДИТЕ СКИДКУ/выберите из списка</t>
  </si>
  <si>
    <r>
      <rPr>
        <b/>
        <u val="single"/>
        <sz val="24"/>
        <rFont val="Arial"/>
        <family val="2"/>
      </rPr>
      <t>АКЦИОННЫЙ</t>
    </r>
    <r>
      <rPr>
        <b/>
        <sz val="24"/>
        <rFont val="Arial"/>
        <family val="2"/>
      </rPr>
      <t xml:space="preserve"> РОЗНИЧНЫЙ ПРАЙС-ЛИСТ НА КРОВАТИ "ASKONA"</t>
    </r>
  </si>
  <si>
    <t>Fabiano</t>
  </si>
  <si>
    <t>Penelopa</t>
  </si>
  <si>
    <t>Cornelia</t>
  </si>
  <si>
    <t>Miledy</t>
  </si>
  <si>
    <t>ПОДЪЕМНЫЙ МЕХАНИЗМ</t>
  </si>
  <si>
    <t>ПМ 200*090</t>
  </si>
  <si>
    <t>ПМ 200*120</t>
  </si>
  <si>
    <t>ПМ 200*140</t>
  </si>
  <si>
    <t>ПМ 200*160</t>
  </si>
  <si>
    <t>ПМ 200*180</t>
  </si>
  <si>
    <t>Цены на все кровати указаны в к/з Экотекс</t>
  </si>
  <si>
    <t>Ортопедические основания</t>
  </si>
  <si>
    <t>Заказ на кровати принимается обязательно только в комплекте со стандартным ортопедическим основание или с ПМ</t>
  </si>
  <si>
    <t>FABIANO</t>
  </si>
  <si>
    <t>PENELOPA</t>
  </si>
  <si>
    <t>CORNELIA</t>
  </si>
  <si>
    <t>MILEDY</t>
  </si>
  <si>
    <t>Для ПМ и решеток</t>
  </si>
  <si>
    <t>Диаметр, см</t>
  </si>
  <si>
    <t>Круглые матрасы</t>
  </si>
  <si>
    <r>
      <rPr>
        <b/>
        <u val="single"/>
        <sz val="24"/>
        <rFont val="Arial"/>
        <family val="2"/>
      </rPr>
      <t>РАСЧЕТНЫЙ ОПТОВЫЙ</t>
    </r>
    <r>
      <rPr>
        <b/>
        <sz val="24"/>
        <rFont val="Arial"/>
        <family val="2"/>
      </rPr>
      <t xml:space="preserve"> ПРАЙС-ЛИСТ НА МАТРАСЫ "ASKONA"</t>
    </r>
  </si>
  <si>
    <t>Balance Smart</t>
  </si>
  <si>
    <t>Balance Practice</t>
  </si>
  <si>
    <t>Balance Extra</t>
  </si>
  <si>
    <t>Balance Palma</t>
  </si>
  <si>
    <t>Balance Forma</t>
  </si>
  <si>
    <t>Balance Status</t>
  </si>
  <si>
    <t xml:space="preserve"> - пружинный блок "Боннель"
- спанбонд
- ППУ
- жаккард, стеганый на синтепоне
- короб из ППУ</t>
  </si>
  <si>
    <t xml:space="preserve"> - пружинный блок "Боннель"
- войлок
- ППУ
- жаккард, стеганый на синтепоне
- короб из ППУ</t>
  </si>
  <si>
    <t xml:space="preserve"> - пружинный блок "Боннель" (усиленный ППУ)
- войлок
- ППУ
- жаккард, стеганый на синтепоне
- короб из ППУ</t>
  </si>
  <si>
    <t xml:space="preserve"> - пружинный блок "Боннель"
- кокосовая плита
- ППУ
- жаккард, стеганый на синтепоне
- короб из ППУ</t>
  </si>
  <si>
    <t xml:space="preserve"> - блок независимых пружин TFK
- войлок
- ППУ
- жаккард, стеганый на синтепоне
- короб из ППУ</t>
  </si>
  <si>
    <t xml:space="preserve"> - блок независимых пружин TFK
- кокосовая плита
- ППУ
- жаккард, стеганый на синтепоне
- короб из ППУ</t>
  </si>
  <si>
    <t>190         195              200</t>
  </si>
  <si>
    <t>Balance Lux</t>
  </si>
  <si>
    <t>Balance Prestige</t>
  </si>
  <si>
    <t>ОПТОВЫЙ ПРАЙС-ЛИСТ НА МАТРАСЫ "ASKONA BALANCE"</t>
  </si>
  <si>
    <t>г. Ковров</t>
  </si>
  <si>
    <t>- блок независимых пружин TFK
- войлок
- ППУ
- комфортный трикотаж, стеганый на синтепоне
- короб из ППУ</t>
  </si>
  <si>
    <t>- блок независимых пружин TFK
- кокосовая плита
- ППУ
- комфортный трикотаж, стеганый на синтепоне
- короб из ППУ</t>
  </si>
  <si>
    <t>от 50
тыс. руб.</t>
  </si>
  <si>
    <t>от 100
тыс. руб.</t>
  </si>
  <si>
    <t>от 200
тыс. руб.</t>
  </si>
  <si>
    <t>г. Новосибирск</t>
  </si>
  <si>
    <t>Серия: Комплектация</t>
  </si>
  <si>
    <t>ASKONA Classic
Tonus</t>
  </si>
  <si>
    <t>ASKONA Classic
Plush</t>
  </si>
  <si>
    <t>ASKONA Classic
Fiesta</t>
  </si>
  <si>
    <t>ASKONA Classic
Rich</t>
  </si>
  <si>
    <t>ASKONA Garden
Camellia</t>
  </si>
  <si>
    <t>ASKONA Garden
Wisteria Cotton</t>
  </si>
  <si>
    <t>ASKONA Garden
Azalia</t>
  </si>
  <si>
    <t>ASKONA Softy
Milena</t>
  </si>
  <si>
    <t>ASKONA Softy
Ingrid</t>
  </si>
  <si>
    <t>ASKONA Softy
Annabel</t>
  </si>
  <si>
    <t>ASKONA Liga</t>
  </si>
  <si>
    <t>ASKONA Arena</t>
  </si>
  <si>
    <t>ASKONA Formula</t>
  </si>
  <si>
    <t>ASKONA Leader</t>
  </si>
  <si>
    <t>ASKONA Idea</t>
  </si>
  <si>
    <t>ASKONA Expert</t>
  </si>
  <si>
    <t>Серия: Fitness</t>
  </si>
  <si>
    <r>
      <t xml:space="preserve">АКЦИОННЫЙ РОЗНИЧНЫЙ ПРАЙС-ЛИСТ НА МАТРАСЫ </t>
    </r>
    <r>
      <rPr>
        <b/>
        <u val="single"/>
        <sz val="20"/>
        <rFont val="Arial"/>
        <family val="2"/>
      </rPr>
      <t>SERTA</t>
    </r>
  </si>
  <si>
    <t>SERTA
Arcadia</t>
  </si>
  <si>
    <t>SERTA
Caledonia</t>
  </si>
  <si>
    <t>SERTA
San Marino</t>
  </si>
  <si>
    <t>SERTA
Florina</t>
  </si>
  <si>
    <t>SERTA
Kilimanjaro</t>
  </si>
  <si>
    <t>Оптовые поставки со склада в Коврове, Москве, Санкт-Петербурге, Казани, Уфе, Новосибирске, Екатеринбурге, Челябинске, Краснодаре, Ростове-на-Дону со скидкой до 50% от Акционной розничной цены</t>
  </si>
  <si>
    <t>Серия: Serta Natural Strart</t>
  </si>
  <si>
    <r>
      <t xml:space="preserve">РАСЧЕТНЫЙ ОПТОВЫЙ ПРАЙС-ЛИСТ НА МАТРАСЫ </t>
    </r>
    <r>
      <rPr>
        <b/>
        <u val="single"/>
        <sz val="20"/>
        <rFont val="Arial"/>
        <family val="2"/>
      </rPr>
      <t>SERTA</t>
    </r>
  </si>
  <si>
    <t>РАСЧЕТНЫЙ ОПТОВЫЙ ПРАЙС-ЛИСТ НА МЯГКИЕ КРОВАТИ "ASKONA"</t>
  </si>
  <si>
    <t>с 1 ноября 2012 по 31 декабря 2012</t>
  </si>
  <si>
    <t>Приложение №_____</t>
  </si>
  <si>
    <t>Серия: аксессуары</t>
  </si>
  <si>
    <t>Подушки ОРТОПЕДИЧЕСКИЕ</t>
  </si>
  <si>
    <t>Название</t>
  </si>
  <si>
    <t>MEDIFLEX
ProfiLux</t>
  </si>
  <si>
    <t>MEDIFLEX
Spring Pillow</t>
  </si>
  <si>
    <t>MEDIFLEX
Revolution</t>
  </si>
  <si>
    <t>Подушка</t>
  </si>
  <si>
    <t>MEDIFLEX
Suit</t>
  </si>
  <si>
    <t>MEDIFLEX
Medium</t>
  </si>
  <si>
    <t>MEDIFLEX
Anatomic</t>
  </si>
  <si>
    <t>MEDIFLEX
ProfiStyle</t>
  </si>
  <si>
    <t>Наволочка</t>
  </si>
  <si>
    <t>Подушки С НАПОЛНИТЕЛЕМ</t>
  </si>
  <si>
    <t>ASKONA
Fortuna</t>
  </si>
  <si>
    <t>ASKONA
Juventa</t>
  </si>
  <si>
    <t>ASKONA
Junona</t>
  </si>
  <si>
    <t>Protect-a-bed</t>
  </si>
  <si>
    <t>Подушка 50х70</t>
  </si>
  <si>
    <t>Подушка 68х68</t>
  </si>
  <si>
    <t>Подушки ОРТОПЕДИЧЕСКИЕ с материалом TechnoGel</t>
  </si>
  <si>
    <t>Technogel
Contour (62 х 42 х 10 см)</t>
  </si>
  <si>
    <t>Technogel
Classic Deluxe (66 х 40 х 14 см)</t>
  </si>
  <si>
    <t>Technogel
Deluxe (66 х 40 х 7 см)</t>
  </si>
  <si>
    <t>Technogel
Anatomic (66 х 42 х 11 см)</t>
  </si>
  <si>
    <t>Чехол водонепроницаемый для подушки</t>
  </si>
  <si>
    <t>Protect-A-Bed
Plush</t>
  </si>
  <si>
    <t>Чехол 050*070</t>
  </si>
  <si>
    <t>Одеяла</t>
  </si>
  <si>
    <t>ASKONA
Muza</t>
  </si>
  <si>
    <t>ASKONA
Afina</t>
  </si>
  <si>
    <t>ASKONA
Demetra</t>
  </si>
  <si>
    <t>205х140</t>
  </si>
  <si>
    <t>205х172</t>
  </si>
  <si>
    <t>220х200</t>
  </si>
  <si>
    <t>ASKONA
Afrodita</t>
  </si>
  <si>
    <t>ASKONA
Venera</t>
  </si>
  <si>
    <t>Чехлы ВОДОНЕПРОНИЦАЕМЫЕ с резинкой по периметру</t>
  </si>
  <si>
    <t>Protect-A-Bed
Premium</t>
  </si>
  <si>
    <t>Чехлы защитные с резинкой по периметру</t>
  </si>
  <si>
    <t>ASKONA
Flat</t>
  </si>
  <si>
    <t>ASKONA
Flat Grand</t>
  </si>
  <si>
    <t>ASKONA
Fandy*</t>
  </si>
  <si>
    <t>ASKONA
Fandy Grand*</t>
  </si>
  <si>
    <t>Диаметр 200 см</t>
  </si>
  <si>
    <t>Диаметр 210 см</t>
  </si>
  <si>
    <t>Диаметр 220 см</t>
  </si>
  <si>
    <t>Полный чехол</t>
  </si>
  <si>
    <r>
      <t xml:space="preserve">* ТОЛЬКО на чехлы </t>
    </r>
    <r>
      <rPr>
        <u val="single"/>
        <sz val="22"/>
        <rFont val="Arial Cyr"/>
        <family val="0"/>
      </rPr>
      <t>ASKONA Fandy</t>
    </r>
    <r>
      <rPr>
        <sz val="22"/>
        <rFont val="Arial Cyr"/>
        <family val="0"/>
      </rPr>
      <t xml:space="preserve"> и </t>
    </r>
    <r>
      <rPr>
        <u val="single"/>
        <sz val="22"/>
        <rFont val="Arial Cyr"/>
        <family val="0"/>
      </rPr>
      <t>ASKONA Fandy Grand</t>
    </r>
    <r>
      <rPr>
        <sz val="22"/>
        <rFont val="Arial Cyr"/>
        <family val="0"/>
      </rPr>
      <t xml:space="preserve"> принимаются заказы </t>
    </r>
    <r>
      <rPr>
        <b/>
        <u val="single"/>
        <sz val="22"/>
        <rFont val="Arial Cyr"/>
        <family val="0"/>
      </rPr>
      <t>нестандартных размеров</t>
    </r>
    <r>
      <rPr>
        <sz val="22"/>
        <rFont val="Arial Cyr"/>
        <family val="0"/>
      </rPr>
      <t>.</t>
    </r>
  </si>
  <si>
    <t>Наматрасники</t>
  </si>
  <si>
    <t>ASKONA
Nika</t>
  </si>
  <si>
    <t>ASKONA
Zeus</t>
  </si>
  <si>
    <t>ASKONA
Nefela</t>
  </si>
  <si>
    <t>Топперы (Надиванники)</t>
  </si>
  <si>
    <t>ASKONA
Dionys**</t>
  </si>
  <si>
    <t>MEDIFLEX
Pro Vita**</t>
  </si>
  <si>
    <r>
      <t xml:space="preserve">** Топперы шириной более 180 см </t>
    </r>
    <r>
      <rPr>
        <b/>
        <u val="single"/>
        <sz val="22"/>
        <rFont val="Arial Cyr"/>
        <family val="0"/>
      </rPr>
      <t>доставляются в не скрученном виде</t>
    </r>
  </si>
  <si>
    <t>РАСЧЕТНЫЙ ОПТОВЫЙ ПРАЙС-ЛИСТ НА АКСЕССУАРЫ "ASKONA"</t>
  </si>
  <si>
    <t>Protect-A-Bed Premium, Plush</t>
  </si>
  <si>
    <t>Остальные</t>
  </si>
  <si>
    <t>MEDIFLEX
Vita Lux</t>
  </si>
  <si>
    <t>Серия: акционные модели</t>
  </si>
  <si>
    <t>ASKONA Victory</t>
  </si>
  <si>
    <t>ASKONA Laura</t>
  </si>
  <si>
    <t>ASKONA Josephine</t>
  </si>
  <si>
    <t>Платеж в месяц</t>
  </si>
  <si>
    <t>ОПТОВАЯ ЦЕНА</t>
  </si>
  <si>
    <r>
      <rPr>
        <b/>
        <u val="single"/>
        <sz val="24"/>
        <rFont val="Arial"/>
        <family val="2"/>
      </rPr>
      <t>АКЦИОННЫЙ</t>
    </r>
    <r>
      <rPr>
        <b/>
        <sz val="24"/>
        <rFont val="Arial"/>
        <family val="2"/>
      </rPr>
      <t xml:space="preserve"> РОЗНИЧНЫЙ ПРАЙС-ЛИСТ НА МЯГКИЕ КРОВАТИ "ASKONA"</t>
    </r>
  </si>
  <si>
    <t>Серия: кровати</t>
  </si>
  <si>
    <t>размер</t>
  </si>
  <si>
    <t>Pronto Plus К/з Экотекс Venge, 109, White</t>
  </si>
  <si>
    <t xml:space="preserve"> -</t>
  </si>
  <si>
    <t xml:space="preserve"> - </t>
  </si>
  <si>
    <t>Orlando К/з Экотекс Venge, 109, White</t>
  </si>
  <si>
    <t>Ортопедическое основание 2000х1600</t>
  </si>
  <si>
    <t>КОМПЛЕКТ Кровать 200*160 PRONTO PLUS К/з Экотекс + Ортопедическое основание**</t>
  </si>
  <si>
    <r>
      <t xml:space="preserve">**Заказ на кровать PRONTO PLUS принимается ОБЯЗАТЕЛЬНО только в комплекте </t>
    </r>
    <r>
      <rPr>
        <b/>
        <sz val="20"/>
        <rFont val="Arial Cyr"/>
        <family val="0"/>
      </rPr>
      <t>со стандартным сварным ортопедическим основанием</t>
    </r>
  </si>
  <si>
    <t>Прикроватная тумбочка PRONTO</t>
  </si>
  <si>
    <t>Наименование</t>
  </si>
  <si>
    <t>Тумбочка PRONTO К/з Экотекс Venge</t>
  </si>
  <si>
    <t>Тумбочка PRONTO К/з Экотекс 109</t>
  </si>
  <si>
    <t>Тумбочка PRONTO К/з Экотекс White</t>
  </si>
  <si>
    <r>
      <rPr>
        <b/>
        <u val="single"/>
        <sz val="24"/>
        <rFont val="Arial"/>
        <family val="2"/>
      </rPr>
      <t>РАСЧЕТНЫЙ ОПТОВЫЙ</t>
    </r>
    <r>
      <rPr>
        <b/>
        <sz val="24"/>
        <rFont val="Arial"/>
        <family val="2"/>
      </rPr>
      <t xml:space="preserve"> ПРАЙС-ЛИСТ НА МЯГКИЕ КРОВАТИ "ASKONA"</t>
    </r>
  </si>
  <si>
    <r>
      <rPr>
        <b/>
        <u val="single"/>
        <sz val="24"/>
        <rFont val="Arial"/>
        <family val="2"/>
      </rPr>
      <t>АКЦИОННЫЙ</t>
    </r>
    <r>
      <rPr>
        <b/>
        <sz val="24"/>
        <rFont val="Arial"/>
        <family val="2"/>
      </rPr>
      <t xml:space="preserve"> РОЗНИЧНЫЙ ПРАЙС-ЛИСТ НА МАТРАСЫ ДЛЯ ДЕТЕЙ "MEDIFLEX Kids"</t>
    </r>
  </si>
  <si>
    <t>Серия: Mediflex Kids</t>
  </si>
  <si>
    <t>MEDIFLEX Kids
Berry*</t>
  </si>
  <si>
    <t>MEDIFLEX Kids
Tutsy*</t>
  </si>
  <si>
    <t>MEDIFLEX Kids
Happy*</t>
  </si>
  <si>
    <t>MEDIFLEX Kids
Cherry</t>
  </si>
  <si>
    <t>MEDIFLEX Kids
Star*</t>
  </si>
  <si>
    <t>Детский ортопедический матрас.
• съемный дышащий чехол из махровой ткани на молнии
• ортопедическая пена улучшеной формулы EcoFoam</t>
  </si>
  <si>
    <t>Детский матрас разносторонней жесткости.
• съемный дышащий чехол из махровой ткани на молнии
• 100% натуральный лен
• ортопедическая пена улучшеной формулы EcoFoam</t>
  </si>
  <si>
    <t>Детский матрас с системой независимых пружин.
• съемный дышащий чехол из махровой ткани на молнии
• ортопедическая пена улучшеной формулы EcoFoam
• блок независимых мини-пружин MediSpring
• усиленный периметр</t>
  </si>
  <si>
    <t>Детский ортопедический матрас с натуральными наполнителями.
• стеганый хлопковый жаккард с антибактериальной пропиткой
• 2 слоя х/б ватина                                      • 100% натуральный лен
• блок независимых пружин
• усиленный периметр</t>
  </si>
  <si>
    <t>Беспружинный элитный детский матрас.
• съемный дышащий чехол из махровой ткани на молнии
• натуральный латекс
• ортопедическая пена улучшеной формулы EcoFoam</t>
  </si>
  <si>
    <t>Высота, см</t>
  </si>
  <si>
    <t>060</t>
  </si>
  <si>
    <t>125</t>
  </si>
  <si>
    <t>065</t>
  </si>
  <si>
    <t>160</t>
  </si>
  <si>
    <t>070</t>
  </si>
  <si>
    <t>080</t>
  </si>
  <si>
    <t>190</t>
  </si>
  <si>
    <t>200</t>
  </si>
  <si>
    <t>090</t>
  </si>
  <si>
    <r>
      <t xml:space="preserve">Принимаются заказы на матрасы нестандартных размеров </t>
    </r>
    <r>
      <rPr>
        <b/>
        <u val="single"/>
        <sz val="22"/>
        <rFont val="Arial Cyr"/>
        <family val="0"/>
      </rPr>
      <t>ТОЛЬКО по модели MEDIFLEX Kids Cherry!</t>
    </r>
  </si>
  <si>
    <r>
      <t xml:space="preserve">* Заказы принимаются на матрасы </t>
    </r>
    <r>
      <rPr>
        <b/>
        <u val="single"/>
        <sz val="22"/>
        <rFont val="Arial Cyr"/>
        <family val="0"/>
      </rPr>
      <t>ТОЛЬКО стандартных размеров, указанных в прайс-листе!</t>
    </r>
  </si>
  <si>
    <t>РАСЧЕТНЫЙ ОПТОВЫЙ ПРАЙС-ЛИСТ НА МАТРАСЫ ДЛЯ ДЕТЕЙ "MEDIFLEX Kids"</t>
  </si>
  <si>
    <r>
      <rPr>
        <b/>
        <u val="single"/>
        <sz val="24"/>
        <rFont val="Arial"/>
        <family val="2"/>
      </rPr>
      <t>АКЦИОННЫЙ</t>
    </r>
    <r>
      <rPr>
        <b/>
        <sz val="24"/>
        <rFont val="Arial"/>
        <family val="2"/>
      </rPr>
      <t xml:space="preserve"> РОЗНИЧНЫЙ ПРАЙС-ЛИСТ НА МЯГКИЕ ДЕТСКИЕ КРОВАТИ "ASKONA"</t>
    </r>
  </si>
  <si>
    <t>Кровать 200*090 LEO К/з Экотекс*</t>
  </si>
  <si>
    <t>200*90</t>
  </si>
  <si>
    <t>Кровать 200*090 LEO К/з Santorini 0404*</t>
  </si>
  <si>
    <t>Подъемный механизм 200*090</t>
  </si>
  <si>
    <t>Ортопедическое основание 2000*0900</t>
  </si>
  <si>
    <t>Тумбочка Классик 1 К/з Santorini 0404</t>
  </si>
  <si>
    <t>Тумбочка Классик 2 К/з Santorini 0404</t>
  </si>
  <si>
    <r>
      <t>*</t>
    </r>
    <r>
      <rPr>
        <sz val="20"/>
        <rFont val="Arial Cyr"/>
        <family val="0"/>
      </rPr>
      <t xml:space="preserve">Заказ на кровать Leo принимается ОБЯЗАТЕЛЬНО только в комплекте </t>
    </r>
    <r>
      <rPr>
        <b/>
        <sz val="20"/>
        <rFont val="Arial Cyr"/>
        <family val="0"/>
      </rPr>
      <t xml:space="preserve">со сварным Ортопедическим основанием или </t>
    </r>
    <r>
      <rPr>
        <b/>
        <sz val="20"/>
        <color indexed="10"/>
        <rFont val="Arial Cyr"/>
        <family val="0"/>
      </rPr>
      <t xml:space="preserve">подъёмным механизмом. </t>
    </r>
  </si>
  <si>
    <t>РАСЧЕТНЫЙ ОПТОВЫЙ ПРАЙС-ЛИСТ НА МЯГКИЕ ДЕТСКИЕ КРОВАТИ "ASKONA"</t>
  </si>
  <si>
    <r>
      <t>*</t>
    </r>
    <r>
      <rPr>
        <sz val="20"/>
        <rFont val="Arial Cyr"/>
        <family val="0"/>
      </rPr>
      <t>Заказ на кровать Leo принимается ОБЯЗАТЕЛЬНО только в комплекте</t>
    </r>
    <r>
      <rPr>
        <b/>
        <sz val="20"/>
        <rFont val="Arial Cyr"/>
        <family val="0"/>
      </rPr>
      <t xml:space="preserve">
со сварным Ортопедическим основанием или </t>
    </r>
    <r>
      <rPr>
        <b/>
        <sz val="20"/>
        <color indexed="10"/>
        <rFont val="Arial Cyr"/>
        <family val="0"/>
      </rPr>
      <t xml:space="preserve">подъёмным механизмом. </t>
    </r>
  </si>
  <si>
    <t>Серия: Active Tonus</t>
  </si>
  <si>
    <t>Active</t>
  </si>
  <si>
    <t>Tonus Light</t>
  </si>
  <si>
    <t>Vital Active</t>
  </si>
  <si>
    <t>Relax</t>
  </si>
  <si>
    <t>Olimpus</t>
  </si>
  <si>
    <t>Maximus</t>
  </si>
  <si>
    <t>РАСЧЕТНЫЙ ОПТОВЫЙ ПРАЙС-ЛИСТ НА МАТРАСЫ "ASKONA "</t>
  </si>
  <si>
    <r>
      <rPr>
        <b/>
        <u val="single"/>
        <sz val="22"/>
        <rFont val="Arial Cyr"/>
        <family val="0"/>
      </rPr>
      <t>АКЦИОННЫЙ</t>
    </r>
    <r>
      <rPr>
        <b/>
        <sz val="22"/>
        <rFont val="Arial Cyr"/>
        <family val="0"/>
      </rPr>
      <t xml:space="preserve"> РОЗНИЧНЫЙ ПРАЙС-ЛИСТ НА ПРОДУКЦИЮ "ErgoMotion"</t>
    </r>
  </si>
  <si>
    <t>Серия: Ergomotion</t>
  </si>
  <si>
    <t>Модель</t>
  </si>
  <si>
    <t>Трансформируемое основание*</t>
  </si>
  <si>
    <t>ErgoMotion</t>
  </si>
  <si>
    <t>Матрасы для трансформируемого основания</t>
  </si>
  <si>
    <t>Ergo Latex</t>
  </si>
  <si>
    <t>Ergo Memory</t>
  </si>
  <si>
    <t>* По акции трансформируемое основание можно приобрести только в комплекте с матрасом. При заказе основания без матраса акционная скидка не предоставляется</t>
  </si>
  <si>
    <t>РАСЧЕТНЫЙ ОПТОВЫЙ ПРАЙС-ЛИСТ НА ПРОДУКЦИЮ "ErgoMotion"</t>
  </si>
  <si>
    <t>Серия: Askona Compact</t>
  </si>
  <si>
    <t>ASKONA Effect Low</t>
  </si>
  <si>
    <t>ASKONA Effect High</t>
  </si>
  <si>
    <t>ASKONA Favorite</t>
  </si>
  <si>
    <t>ASKONA Compact New</t>
  </si>
  <si>
    <t>ASKONA Massage</t>
  </si>
  <si>
    <t>ASKONA Record</t>
  </si>
  <si>
    <t>ASKONA Cascade</t>
  </si>
  <si>
    <t>ASKONA Bonus</t>
  </si>
  <si>
    <t>Effect Low</t>
  </si>
  <si>
    <t>Effect High</t>
  </si>
  <si>
    <t>Favorite</t>
  </si>
  <si>
    <t>Compact New</t>
  </si>
  <si>
    <t>Massage</t>
  </si>
  <si>
    <t>Record</t>
  </si>
  <si>
    <t>Cascade</t>
  </si>
  <si>
    <t>Bonus</t>
  </si>
  <si>
    <t>РЕКОМЕНДУЕМЫЙ РОЗНИЧНЫЙ ПРАЙС-ЛИСТ НА ТУМБОЧКИ, БАНКЕТКИ, СТОЛИКИ.</t>
  </si>
  <si>
    <t>Тумбочки, банкетки, столики</t>
  </si>
  <si>
    <t>Категория ткани</t>
  </si>
  <si>
    <t>Столик угловой
Соло</t>
  </si>
  <si>
    <t>Тумбочка
Классик 1</t>
  </si>
  <si>
    <t>Тумбочка
Классик 2</t>
  </si>
  <si>
    <t>Банкетка
Квадро 1</t>
  </si>
  <si>
    <t>Банкетка
Квадро 2</t>
  </si>
  <si>
    <t>Банкетка
Галант 1</t>
  </si>
  <si>
    <t>Банкетка
Галант 2</t>
  </si>
  <si>
    <t>Банкетка
Лорд</t>
  </si>
  <si>
    <t>Категория 1</t>
  </si>
  <si>
    <t>К/з Манго</t>
  </si>
  <si>
    <t>Категория 4</t>
  </si>
  <si>
    <t>Категория 2</t>
  </si>
  <si>
    <t>Sunny 2011, Экотекс</t>
  </si>
  <si>
    <t>Категория 5</t>
  </si>
  <si>
    <t>Категория 3</t>
  </si>
  <si>
    <t>Винченцо, Noble, Chester Celine, Chester Vintage, Amelia, Colin Velvet, Forshine Venzel, Eclipse</t>
  </si>
  <si>
    <t>Категория 6</t>
  </si>
  <si>
    <t>Macedonia Print, Romania</t>
  </si>
  <si>
    <t>Категория 7</t>
  </si>
  <si>
    <t>Arpatek, Arpatek Lux, Venezia однотон.</t>
  </si>
  <si>
    <t>РАСЧЕТНЫЙ ОПТОВЫЙ ПРАЙС-ЛИСТ НА ТУМБОЧКИ, БАНКЕТКИ, СТОЛИКИ.</t>
  </si>
  <si>
    <t>Тумбы, банкетки, столики</t>
  </si>
  <si>
    <t>Винченцо, Noble, Chester Celine, Chester Vintage, Amelia, Colin Velvet, Forshine Venzel, Турин, Eclipse</t>
  </si>
  <si>
    <r>
      <rPr>
        <b/>
        <u val="single"/>
        <sz val="24"/>
        <rFont val="Arial"/>
        <family val="2"/>
      </rPr>
      <t>АКЦИОННЫЙ</t>
    </r>
    <r>
      <rPr>
        <b/>
        <sz val="24"/>
        <rFont val="Arial"/>
        <family val="2"/>
      </rPr>
      <t xml:space="preserve"> РОЗНИЧНЫЙ ПРАЙС-ЛИСТ НА МАТРАСЫ "ASKONA "</t>
    </r>
  </si>
  <si>
    <t>Серия: Энергия сна</t>
  </si>
  <si>
    <t>Бейс</t>
  </si>
  <si>
    <t>Кокос</t>
  </si>
  <si>
    <t>Бейс Орто</t>
  </si>
  <si>
    <t>Кокос Орто</t>
  </si>
  <si>
    <t>Good 4 you</t>
  </si>
  <si>
    <t>Just 4 you</t>
  </si>
  <si>
    <t>Best 4 you</t>
  </si>
  <si>
    <t>Бейс орто</t>
  </si>
  <si>
    <t>Кокос орто</t>
  </si>
  <si>
    <t>ОПТОВЫЙ ПРАЙС-ЛИСТ НА ДЕТСКИЕ МАТРАСЫ</t>
  </si>
  <si>
    <t>"BABY FLEX"</t>
  </si>
  <si>
    <t>Baby Flex Jump</t>
  </si>
  <si>
    <t>Baby Flex Sleep</t>
  </si>
  <si>
    <t>Baby Flex Dream</t>
  </si>
  <si>
    <t>Baby Flex Play</t>
  </si>
  <si>
    <t>Baby Flex Spin</t>
  </si>
  <si>
    <t>Baby Flex Smile</t>
  </si>
  <si>
    <t xml:space="preserve"> - пружинный блок bonnel 8 см
 - войлок
 - пенополиуретан
 - пенополиуретан по периметру
 - хлопковая ткань</t>
  </si>
  <si>
    <t xml:space="preserve"> - холлофайбер
 - кокосовая койра
 - холлофайбер
 - хлопковая ткань</t>
  </si>
  <si>
    <t xml:space="preserve"> - высокоэластичный пенополиуретан
 - термоскрепленый лен
 - стеганый хлопковый жаккард с антибактериальной пропиткой</t>
  </si>
  <si>
    <t xml:space="preserve"> - пружинный блок bonnel 8 см
 - объемное упругое полиэфирное волокно
 - кокосовая койра 1см
 - пенополиуретан по периметру
 - хлопковая ткань</t>
  </si>
  <si>
    <t xml:space="preserve"> - блок независимых пружин пониженной высоты
 - объемное упругое полиэфирное волокно
 - плотный хлопковый войлок
 - кокосовая койра 
 - пенополиуретан по периметру
 - стеганый хлопковый жаккард с антибактериальной пропиткой</t>
  </si>
  <si>
    <t xml:space="preserve"> - блок независимых пружин
 - объемное упругое полиэфирное волокно
 - кокосовая койра
 - пенополиуретан по периметру
 - стеганый хлопковый жаккард с антибактериальной пропиткой</t>
  </si>
  <si>
    <t>180
186
190
195
200</t>
  </si>
  <si>
    <r>
      <t xml:space="preserve">* </t>
    </r>
    <r>
      <rPr>
        <sz val="20"/>
        <rFont val="Arial Cyr"/>
        <family val="0"/>
      </rPr>
      <t xml:space="preserve">Заказы принимаются на детские матрасы </t>
    </r>
    <r>
      <rPr>
        <b/>
        <u val="single"/>
        <sz val="20"/>
        <rFont val="Arial Cyr"/>
        <family val="0"/>
      </rPr>
      <t>ТОЛЬКО стандартных размеров</t>
    </r>
  </si>
  <si>
    <t>Размеры спального места, см</t>
  </si>
  <si>
    <t>Мягкие кровати</t>
  </si>
  <si>
    <t>Основа-ние ASKONA</t>
  </si>
  <si>
    <t>РЕКОМЕНДУЕМЫЙ РОЗНИЧНЫЙ ПРАЙС-ЛИСТ НА ОСНОВАНИЯ АСКОНА</t>
  </si>
  <si>
    <t>РАСЧЕТНЫЙ ОПТОВЫЙ ПРАЙС-ЛИСТ НА ОСНОВАНИЯ ASKONA</t>
  </si>
  <si>
    <t>товар неддели\дня</t>
  </si>
  <si>
    <t xml:space="preserve">Подушка музыкальная Jack
</t>
  </si>
  <si>
    <t>200*080, 200*090</t>
  </si>
  <si>
    <t>Подъемный механизм 200*080, 200*090</t>
  </si>
  <si>
    <t>Ортопедическое основание 2000*0800</t>
  </si>
  <si>
    <t>ПМ 200*080, 200*090</t>
  </si>
  <si>
    <t>Размер, см</t>
  </si>
  <si>
    <t>Кровать  LEO К/з Экотекс*</t>
  </si>
  <si>
    <t>Кровать  LEO К/з Santorini 0404*</t>
  </si>
  <si>
    <t>РАСЧЕТНЫЙ ШАБЛОН ОПТОВЫЙ ПРАЙС-ЛИСТ НА МАТРАСЫ "ASKONA"</t>
  </si>
  <si>
    <t>Protect-A-Bed Plush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</si>
</sst>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9">
    <font>
      <sz val="10"/>
      <name val="Arial Cyr"/>
      <family val="0"/>
    </font>
    <font>
      <sz val="11"/>
      <color indexed="8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6"/>
      <name val="Arial Cyr"/>
      <family val="2"/>
    </font>
    <font>
      <sz val="14"/>
      <name val="Arial Cyr"/>
      <family val="0"/>
    </font>
    <font>
      <b/>
      <sz val="18"/>
      <name val="Arial Cyr"/>
      <family val="2"/>
    </font>
    <font>
      <sz val="16"/>
      <name val="Arial Cyr"/>
      <family val="0"/>
    </font>
    <font>
      <b/>
      <sz val="2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0"/>
    </font>
    <font>
      <b/>
      <sz val="24"/>
      <name val="Arial Cyr"/>
      <family val="2"/>
    </font>
    <font>
      <u val="single"/>
      <sz val="10"/>
      <color indexed="12"/>
      <name val="Arial Cyr"/>
      <family val="0"/>
    </font>
    <font>
      <sz val="18"/>
      <name val="Arial Cyr"/>
      <family val="0"/>
    </font>
    <font>
      <sz val="16"/>
      <name val="Arial"/>
      <family val="2"/>
    </font>
    <font>
      <b/>
      <i/>
      <sz val="20"/>
      <name val="Arial Cyr"/>
      <family val="0"/>
    </font>
    <font>
      <b/>
      <sz val="22"/>
      <name val="Arial Cyr"/>
      <family val="2"/>
    </font>
    <font>
      <sz val="20"/>
      <name val="Arial Cyr"/>
      <family val="0"/>
    </font>
    <font>
      <b/>
      <sz val="24"/>
      <name val="Arial"/>
      <family val="2"/>
    </font>
    <font>
      <b/>
      <u val="single"/>
      <sz val="12"/>
      <name val="Arial Cyr"/>
      <family val="2"/>
    </font>
    <font>
      <b/>
      <u val="single"/>
      <sz val="24"/>
      <name val="Arial"/>
      <family val="2"/>
    </font>
    <font>
      <strike/>
      <sz val="20"/>
      <name val="Arial Cyr"/>
      <family val="0"/>
    </font>
    <font>
      <i/>
      <sz val="20"/>
      <name val="Arial Cyr"/>
      <family val="0"/>
    </font>
    <font>
      <b/>
      <strike/>
      <sz val="20"/>
      <name val="Arial Cyr"/>
      <family val="0"/>
    </font>
    <font>
      <b/>
      <sz val="15"/>
      <name val="Arial Cyr"/>
      <family val="0"/>
    </font>
    <font>
      <b/>
      <i/>
      <sz val="15"/>
      <name val="Arial Cyr"/>
      <family val="0"/>
    </font>
    <font>
      <b/>
      <sz val="13"/>
      <name val="Arial Cyr"/>
      <family val="0"/>
    </font>
    <font>
      <b/>
      <i/>
      <sz val="14"/>
      <name val="Arial Cyr"/>
      <family val="0"/>
    </font>
    <font>
      <u val="single"/>
      <sz val="10"/>
      <name val="Arial Cyr"/>
      <family val="2"/>
    </font>
    <font>
      <b/>
      <sz val="20"/>
      <name val="Arial"/>
      <family val="2"/>
    </font>
    <font>
      <i/>
      <sz val="18"/>
      <name val="Arial Cyr"/>
      <family val="0"/>
    </font>
    <font>
      <strike/>
      <sz val="18"/>
      <name val="Arial Cyr"/>
      <family val="0"/>
    </font>
    <font>
      <b/>
      <strike/>
      <sz val="18"/>
      <name val="Arial Cyr"/>
      <family val="0"/>
    </font>
    <font>
      <b/>
      <i/>
      <sz val="18"/>
      <name val="Arial Cyr"/>
      <family val="0"/>
    </font>
    <font>
      <b/>
      <u val="single"/>
      <sz val="20"/>
      <name val="Arial Cyr"/>
      <family val="0"/>
    </font>
    <font>
      <b/>
      <sz val="9"/>
      <name val="Arial Cyr"/>
      <family val="0"/>
    </font>
    <font>
      <b/>
      <sz val="11"/>
      <name val="Arial"/>
      <family val="2"/>
    </font>
    <font>
      <sz val="22"/>
      <name val="Arial Cyr"/>
      <family val="2"/>
    </font>
    <font>
      <strike/>
      <sz val="14"/>
      <name val="Arial Cyr"/>
      <family val="0"/>
    </font>
    <font>
      <i/>
      <sz val="14"/>
      <name val="Arial Cyr"/>
      <family val="0"/>
    </font>
    <font>
      <b/>
      <strike/>
      <sz val="14"/>
      <name val="Arial Cyr"/>
      <family val="0"/>
    </font>
    <font>
      <b/>
      <u val="single"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b/>
      <u val="single"/>
      <sz val="14"/>
      <name val="Arial Cyr"/>
      <family val="0"/>
    </font>
    <font>
      <b/>
      <sz val="2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2"/>
      <name val="Arial Cyr"/>
      <family val="0"/>
    </font>
    <font>
      <u val="single"/>
      <sz val="22"/>
      <name val="Arial Cyr"/>
      <family val="0"/>
    </font>
    <font>
      <b/>
      <u val="single"/>
      <sz val="22"/>
      <name val="Arial Cyr"/>
      <family val="0"/>
    </font>
    <font>
      <b/>
      <sz val="28"/>
      <name val="Arial Cyr"/>
      <family val="2"/>
    </font>
    <font>
      <strike/>
      <sz val="22"/>
      <name val="Arial Cyr"/>
      <family val="0"/>
    </font>
    <font>
      <i/>
      <sz val="22"/>
      <name val="Arial Cyr"/>
      <family val="0"/>
    </font>
    <font>
      <b/>
      <strike/>
      <sz val="22"/>
      <name val="Arial Cyr"/>
      <family val="0"/>
    </font>
    <font>
      <b/>
      <i/>
      <sz val="22"/>
      <name val="Arial Cyr"/>
      <family val="0"/>
    </font>
    <font>
      <i/>
      <sz val="16"/>
      <name val="Arial Cyr"/>
      <family val="0"/>
    </font>
    <font>
      <b/>
      <i/>
      <sz val="16"/>
      <name val="Arial Cyr"/>
      <family val="0"/>
    </font>
    <font>
      <b/>
      <sz val="26"/>
      <name val="Arial Cyr"/>
      <family val="2"/>
    </font>
    <font>
      <sz val="15"/>
      <name val="Arial Cyr"/>
      <family val="0"/>
    </font>
    <font>
      <b/>
      <sz val="20"/>
      <color indexed="10"/>
      <name val="Arial Cyr"/>
      <family val="0"/>
    </font>
    <font>
      <sz val="14"/>
      <name val="Arial"/>
      <family val="2"/>
    </font>
    <font>
      <b/>
      <u val="single"/>
      <sz val="16"/>
      <name val="Arial"/>
      <family val="2"/>
    </font>
    <font>
      <b/>
      <i/>
      <sz val="26"/>
      <name val="Arial Cyr"/>
      <family val="0"/>
    </font>
    <font>
      <b/>
      <i/>
      <strike/>
      <sz val="26"/>
      <name val="Arial Cyr"/>
      <family val="0"/>
    </font>
    <font>
      <sz val="26"/>
      <name val="Arial Cyr"/>
      <family val="0"/>
    </font>
    <font>
      <b/>
      <i/>
      <strike/>
      <sz val="22"/>
      <name val="Arial Cyr"/>
      <family val="0"/>
    </font>
    <font>
      <sz val="24"/>
      <name val="Arial Cyr"/>
      <family val="0"/>
    </font>
    <font>
      <b/>
      <sz val="18"/>
      <name val="Times New Roman"/>
      <family val="1"/>
    </font>
    <font>
      <strike/>
      <sz val="16"/>
      <name val="Arial Cyr"/>
      <family val="0"/>
    </font>
    <font>
      <b/>
      <strike/>
      <sz val="16"/>
      <name val="Arial Cyr"/>
      <family val="0"/>
    </font>
    <font>
      <u val="single"/>
      <sz val="18"/>
      <name val="Arial Cyr"/>
      <family val="2"/>
    </font>
    <font>
      <i/>
      <sz val="12"/>
      <name val="Arial Cyr"/>
      <family val="0"/>
    </font>
    <font>
      <sz val="9"/>
      <name val="Arial Cyr"/>
      <family val="0"/>
    </font>
    <font>
      <i/>
      <sz val="15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0"/>
      <color theme="1"/>
      <name val="Arial Cyr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0"/>
      <name val="Arial Cyr"/>
      <family val="0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1FF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1" applyNumberFormat="0" applyAlignment="0" applyProtection="0"/>
    <xf numFmtId="0" fontId="107" fillId="27" borderId="2" applyNumberFormat="0" applyAlignment="0" applyProtection="0"/>
    <xf numFmtId="0" fontId="108" fillId="27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8" borderId="7" applyNumberFormat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0" fillId="0" borderId="0">
      <alignment/>
      <protection/>
    </xf>
    <xf numFmtId="0" fontId="10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47" fillId="0" borderId="0">
      <alignment/>
      <protection/>
    </xf>
    <xf numFmtId="0" fontId="116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17" fillId="30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121" fillId="32" borderId="0" applyNumberFormat="0" applyBorder="0" applyAlignment="0" applyProtection="0"/>
  </cellStyleXfs>
  <cellXfs count="1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3" fillId="3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9" fontId="21" fillId="35" borderId="18" xfId="214" applyFont="1" applyFill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6" fillId="34" borderId="19" xfId="0" applyNumberFormat="1" applyFont="1" applyFill="1" applyBorder="1" applyAlignment="1">
      <alignment horizontal="center" vertical="center"/>
    </xf>
    <xf numFmtId="3" fontId="26" fillId="34" borderId="2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9" fontId="12" fillId="35" borderId="18" xfId="214" applyFont="1" applyFill="1" applyBorder="1" applyAlignment="1">
      <alignment horizontal="center" vertical="center"/>
    </xf>
    <xf numFmtId="3" fontId="19" fillId="34" borderId="19" xfId="0" applyNumberFormat="1" applyFont="1" applyFill="1" applyBorder="1" applyAlignment="1">
      <alignment horizontal="center" vertical="center"/>
    </xf>
    <xf numFmtId="3" fontId="19" fillId="34" borderId="20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9" fontId="21" fillId="35" borderId="23" xfId="214" applyFont="1" applyFill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/>
    </xf>
    <xf numFmtId="3" fontId="26" fillId="34" borderId="24" xfId="0" applyNumberFormat="1" applyFont="1" applyFill="1" applyBorder="1" applyAlignment="1">
      <alignment horizontal="center" vertical="center"/>
    </xf>
    <xf numFmtId="3" fontId="26" fillId="34" borderId="25" xfId="0" applyNumberFormat="1" applyFont="1" applyFill="1" applyBorder="1" applyAlignment="1">
      <alignment horizontal="center" vertical="center"/>
    </xf>
    <xf numFmtId="3" fontId="13" fillId="34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7" fillId="0" borderId="0" xfId="0" applyFont="1" applyAlignment="1">
      <alignment vertical="center"/>
    </xf>
    <xf numFmtId="9" fontId="15" fillId="0" borderId="2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9" fontId="13" fillId="35" borderId="23" xfId="235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9" fontId="28" fillId="35" borderId="28" xfId="235" applyFont="1" applyFill="1" applyBorder="1" applyAlignment="1">
      <alignment horizontal="center" vertical="center" wrapText="1"/>
    </xf>
    <xf numFmtId="3" fontId="29" fillId="0" borderId="28" xfId="74" applyNumberFormat="1" applyFont="1" applyFill="1" applyBorder="1" applyAlignment="1">
      <alignment horizontal="center" vertical="center" wrapText="1"/>
      <protection/>
    </xf>
    <xf numFmtId="3" fontId="28" fillId="36" borderId="28" xfId="74" applyNumberFormat="1" applyFont="1" applyFill="1" applyBorder="1" applyAlignment="1">
      <alignment horizontal="center" vertical="center" wrapText="1"/>
      <protection/>
    </xf>
    <xf numFmtId="3" fontId="28" fillId="36" borderId="29" xfId="74" applyNumberFormat="1" applyFont="1" applyFill="1" applyBorder="1" applyAlignment="1">
      <alignment horizontal="center" vertical="center" wrapText="1"/>
      <protection/>
    </xf>
    <xf numFmtId="3" fontId="26" fillId="0" borderId="30" xfId="0" applyNumberFormat="1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3" fontId="13" fillId="34" borderId="32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3" fontId="29" fillId="0" borderId="29" xfId="74" applyNumberFormat="1" applyFont="1" applyFill="1" applyBorder="1" applyAlignment="1">
      <alignment horizontal="center" vertical="center" wrapText="1"/>
      <protection/>
    </xf>
    <xf numFmtId="0" fontId="13" fillId="33" borderId="29" xfId="0" applyFont="1" applyFill="1" applyBorder="1" applyAlignment="1">
      <alignment horizontal="center" vertical="center" wrapText="1"/>
    </xf>
    <xf numFmtId="10" fontId="122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3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34" fillId="34" borderId="25" xfId="0" applyNumberFormat="1" applyFont="1" applyFill="1" applyBorder="1" applyAlignment="1">
      <alignment horizontal="center" vertical="center"/>
    </xf>
    <xf numFmtId="3" fontId="34" fillId="34" borderId="32" xfId="0" applyNumberFormat="1" applyFont="1" applyFill="1" applyBorder="1" applyAlignment="1">
      <alignment horizontal="center" vertical="center"/>
    </xf>
    <xf numFmtId="3" fontId="26" fillId="0" borderId="32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/>
    </xf>
    <xf numFmtId="9" fontId="17" fillId="35" borderId="15" xfId="214" applyFont="1" applyFill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9" fontId="17" fillId="35" borderId="18" xfId="214" applyFont="1" applyFill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3" fontId="34" fillId="34" borderId="20" xfId="0" applyNumberFormat="1" applyFont="1" applyFill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9" fontId="10" fillId="35" borderId="18" xfId="214" applyFont="1" applyFill="1" applyBorder="1" applyAlignment="1">
      <alignment horizontal="center" vertical="center"/>
    </xf>
    <xf numFmtId="3" fontId="37" fillId="0" borderId="18" xfId="0" applyNumberFormat="1" applyFont="1" applyBorder="1" applyAlignment="1">
      <alignment horizontal="center" vertical="center"/>
    </xf>
    <xf numFmtId="3" fontId="37" fillId="34" borderId="20" xfId="0" applyNumberFormat="1" applyFont="1" applyFill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9" fontId="17" fillId="35" borderId="23" xfId="214" applyFont="1" applyFill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3" fontId="34" fillId="0" borderId="32" xfId="0" applyNumberFormat="1" applyFont="1" applyBorder="1" applyAlignment="1">
      <alignment horizontal="center" vertical="center"/>
    </xf>
    <xf numFmtId="3" fontId="34" fillId="0" borderId="20" xfId="0" applyNumberFormat="1" applyFont="1" applyBorder="1" applyAlignment="1">
      <alignment horizontal="center" vertical="center"/>
    </xf>
    <xf numFmtId="3" fontId="37" fillId="0" borderId="20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8" fillId="0" borderId="0" xfId="0" applyFont="1" applyAlignment="1">
      <alignment vertical="top"/>
    </xf>
    <xf numFmtId="0" fontId="11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37" fillId="34" borderId="18" xfId="0" applyNumberFormat="1" applyFont="1" applyFill="1" applyBorder="1" applyAlignment="1">
      <alignment horizontal="center" vertical="center"/>
    </xf>
    <xf numFmtId="3" fontId="34" fillId="34" borderId="18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3" fontId="13" fillId="34" borderId="28" xfId="0" applyNumberFormat="1" applyFont="1" applyFill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/>
    </xf>
    <xf numFmtId="9" fontId="9" fillId="35" borderId="15" xfId="214" applyFont="1" applyFill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3" fontId="43" fillId="34" borderId="15" xfId="0" applyNumberFormat="1" applyFont="1" applyFill="1" applyBorder="1" applyAlignment="1">
      <alignment horizontal="center" vertical="center"/>
    </xf>
    <xf numFmtId="3" fontId="43" fillId="34" borderId="32" xfId="0" applyNumberFormat="1" applyFont="1" applyFill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9" fontId="9" fillId="35" borderId="18" xfId="214" applyFont="1" applyFill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3" fillId="34" borderId="18" xfId="0" applyNumberFormat="1" applyFont="1" applyFill="1" applyBorder="1" applyAlignment="1">
      <alignment horizontal="center" vertical="center"/>
    </xf>
    <xf numFmtId="3" fontId="43" fillId="34" borderId="20" xfId="0" applyNumberFormat="1" applyFont="1" applyFill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9" fontId="4" fillId="35" borderId="18" xfId="214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3" fontId="31" fillId="34" borderId="18" xfId="0" applyNumberFormat="1" applyFont="1" applyFill="1" applyBorder="1" applyAlignment="1">
      <alignment horizontal="center" vertical="center"/>
    </xf>
    <xf numFmtId="3" fontId="31" fillId="34" borderId="20" xfId="0" applyNumberFormat="1" applyFont="1" applyFill="1" applyBorder="1" applyAlignment="1">
      <alignment horizontal="center" vertical="center"/>
    </xf>
    <xf numFmtId="3" fontId="42" fillId="0" borderId="22" xfId="0" applyNumberFormat="1" applyFont="1" applyBorder="1" applyAlignment="1">
      <alignment horizontal="center" vertical="center"/>
    </xf>
    <xf numFmtId="9" fontId="9" fillId="35" borderId="23" xfId="214" applyFont="1" applyFill="1" applyBorder="1" applyAlignment="1">
      <alignment horizontal="center" vertical="center"/>
    </xf>
    <xf numFmtId="3" fontId="43" fillId="0" borderId="23" xfId="0" applyNumberFormat="1" applyFont="1" applyBorder="1" applyAlignment="1">
      <alignment horizontal="center" vertical="center"/>
    </xf>
    <xf numFmtId="3" fontId="43" fillId="34" borderId="23" xfId="0" applyNumberFormat="1" applyFont="1" applyFill="1" applyBorder="1" applyAlignment="1">
      <alignment horizontal="center" vertical="center"/>
    </xf>
    <xf numFmtId="3" fontId="43" fillId="34" borderId="25" xfId="0" applyNumberFormat="1" applyFont="1" applyFill="1" applyBorder="1" applyAlignment="1">
      <alignment horizontal="center" vertical="center"/>
    </xf>
    <xf numFmtId="1" fontId="8" fillId="33" borderId="27" xfId="210" applyNumberFormat="1" applyFont="1" applyFill="1" applyBorder="1" applyAlignment="1">
      <alignment horizontal="center" vertical="center" wrapText="1"/>
      <protection/>
    </xf>
    <xf numFmtId="3" fontId="34" fillId="34" borderId="15" xfId="0" applyNumberFormat="1" applyFont="1" applyFill="1" applyBorder="1" applyAlignment="1">
      <alignment horizontal="center" vertical="center"/>
    </xf>
    <xf numFmtId="3" fontId="34" fillId="34" borderId="23" xfId="0" applyNumberFormat="1" applyFont="1" applyFill="1" applyBorder="1" applyAlignment="1">
      <alignment horizontal="center" vertical="center"/>
    </xf>
    <xf numFmtId="3" fontId="13" fillId="34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3" fontId="25" fillId="0" borderId="40" xfId="0" applyNumberFormat="1" applyFont="1" applyBorder="1" applyAlignment="1">
      <alignment horizontal="center" vertical="center"/>
    </xf>
    <xf numFmtId="9" fontId="21" fillId="35" borderId="41" xfId="214" applyFont="1" applyFill="1" applyBorder="1" applyAlignment="1">
      <alignment horizontal="center" vertical="center"/>
    </xf>
    <xf numFmtId="3" fontId="26" fillId="0" borderId="42" xfId="0" applyNumberFormat="1" applyFont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7" fillId="0" borderId="0" xfId="55" applyFont="1">
      <alignment/>
      <protection/>
    </xf>
    <xf numFmtId="0" fontId="50" fillId="0" borderId="0" xfId="55" applyFont="1" applyAlignment="1">
      <alignment horizontal="left"/>
      <protection/>
    </xf>
    <xf numFmtId="0" fontId="23" fillId="0" borderId="0" xfId="55" applyFont="1" applyBorder="1" applyAlignment="1">
      <alignment horizontal="left" vertical="center"/>
      <protection/>
    </xf>
    <xf numFmtId="0" fontId="48" fillId="0" borderId="0" xfId="55" applyFont="1" applyAlignment="1">
      <alignment horizontal="left"/>
      <protection/>
    </xf>
    <xf numFmtId="0" fontId="51" fillId="0" borderId="0" xfId="55" applyFont="1" applyAlignment="1">
      <alignment/>
      <protection/>
    </xf>
    <xf numFmtId="0" fontId="12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52" fillId="0" borderId="12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3" fillId="35" borderId="38" xfId="55" applyFont="1" applyFill="1" applyBorder="1" applyAlignment="1">
      <alignment horizontal="center" vertical="center" wrapText="1"/>
      <protection/>
    </xf>
    <xf numFmtId="0" fontId="41" fillId="0" borderId="0" xfId="73" applyFont="1">
      <alignment/>
      <protection/>
    </xf>
    <xf numFmtId="0" fontId="10" fillId="0" borderId="0" xfId="55" applyFont="1" applyAlignment="1">
      <alignment vertical="center"/>
      <protection/>
    </xf>
    <xf numFmtId="0" fontId="10" fillId="0" borderId="0" xfId="55" applyFont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12" fillId="0" borderId="0" xfId="55" applyFont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vertical="center"/>
      <protection/>
    </xf>
    <xf numFmtId="0" fontId="10" fillId="0" borderId="10" xfId="55" applyFont="1" applyBorder="1" applyAlignment="1">
      <alignment horizontal="right" vertical="center"/>
      <protection/>
    </xf>
    <xf numFmtId="0" fontId="10" fillId="0" borderId="0" xfId="55" applyFont="1" applyBorder="1" applyAlignment="1">
      <alignment horizontal="left" vertical="center"/>
      <protection/>
    </xf>
    <xf numFmtId="9" fontId="15" fillId="0" borderId="27" xfId="55" applyNumberFormat="1" applyFont="1" applyBorder="1" applyAlignment="1">
      <alignment horizontal="center" vertical="center"/>
      <protection/>
    </xf>
    <xf numFmtId="0" fontId="3" fillId="35" borderId="11" xfId="55" applyFont="1" applyFill="1" applyBorder="1" applyAlignment="1">
      <alignment horizontal="center" vertical="center" wrapText="1"/>
      <protection/>
    </xf>
    <xf numFmtId="0" fontId="52" fillId="0" borderId="26" xfId="55" applyFont="1" applyBorder="1" applyAlignment="1">
      <alignment horizontal="center" vertical="center" wrapText="1"/>
      <protection/>
    </xf>
    <xf numFmtId="3" fontId="26" fillId="0" borderId="29" xfId="55" applyNumberFormat="1" applyFont="1" applyBorder="1" applyAlignment="1">
      <alignment horizontal="center" vertical="center"/>
      <protection/>
    </xf>
    <xf numFmtId="3" fontId="26" fillId="0" borderId="32" xfId="55" applyNumberFormat="1" applyFont="1" applyBorder="1" applyAlignment="1">
      <alignment horizontal="center" vertical="center"/>
      <protection/>
    </xf>
    <xf numFmtId="3" fontId="26" fillId="0" borderId="25" xfId="55" applyNumberFormat="1" applyFont="1" applyBorder="1" applyAlignment="1">
      <alignment horizontal="center" vertical="center"/>
      <protection/>
    </xf>
    <xf numFmtId="0" fontId="52" fillId="0" borderId="13" xfId="55" applyFont="1" applyBorder="1" applyAlignment="1">
      <alignment horizontal="center" vertical="center" wrapText="1"/>
      <protection/>
    </xf>
    <xf numFmtId="3" fontId="26" fillId="0" borderId="43" xfId="55" applyNumberFormat="1" applyFont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3" fontId="56" fillId="0" borderId="33" xfId="0" applyNumberFormat="1" applyFont="1" applyBorder="1" applyAlignment="1">
      <alignment horizontal="center" vertical="center"/>
    </xf>
    <xf numFmtId="9" fontId="41" fillId="35" borderId="15" xfId="214" applyFont="1" applyFill="1" applyBorder="1" applyAlignment="1">
      <alignment horizontal="center" vertical="center"/>
    </xf>
    <xf numFmtId="3" fontId="57" fillId="0" borderId="15" xfId="0" applyNumberFormat="1" applyFont="1" applyBorder="1" applyAlignment="1">
      <alignment horizontal="center" vertical="center"/>
    </xf>
    <xf numFmtId="3" fontId="57" fillId="34" borderId="32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9" fontId="41" fillId="35" borderId="18" xfId="214" applyFont="1" applyFill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3" fontId="57" fillId="34" borderId="2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58" fillId="0" borderId="17" xfId="0" applyNumberFormat="1" applyFont="1" applyBorder="1" applyAlignment="1">
      <alignment horizontal="center" vertical="center"/>
    </xf>
    <xf numFmtId="9" fontId="20" fillId="35" borderId="18" xfId="214" applyFont="1" applyFill="1" applyBorder="1" applyAlignment="1">
      <alignment horizontal="center" vertical="center"/>
    </xf>
    <xf numFmtId="3" fontId="59" fillId="0" borderId="18" xfId="0" applyNumberFormat="1" applyFont="1" applyBorder="1" applyAlignment="1">
      <alignment horizontal="center" vertical="center"/>
    </xf>
    <xf numFmtId="3" fontId="59" fillId="34" borderId="2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3" fontId="56" fillId="0" borderId="22" xfId="0" applyNumberFormat="1" applyFont="1" applyBorder="1" applyAlignment="1">
      <alignment horizontal="center" vertical="center"/>
    </xf>
    <xf numFmtId="9" fontId="41" fillId="35" borderId="23" xfId="214" applyFont="1" applyFill="1" applyBorder="1" applyAlignment="1">
      <alignment horizontal="center" vertical="center"/>
    </xf>
    <xf numFmtId="3" fontId="57" fillId="0" borderId="23" xfId="0" applyNumberFormat="1" applyFont="1" applyBorder="1" applyAlignment="1">
      <alignment horizontal="center" vertical="center"/>
    </xf>
    <xf numFmtId="3" fontId="57" fillId="34" borderId="2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57" fillId="0" borderId="32" xfId="0" applyNumberFormat="1" applyFont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 vertical="center"/>
    </xf>
    <xf numFmtId="3" fontId="57" fillId="0" borderId="25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" fontId="11" fillId="0" borderId="4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3" fontId="17" fillId="0" borderId="47" xfId="0" applyNumberFormat="1" applyFont="1" applyFill="1" applyBorder="1" applyAlignment="1">
      <alignment horizontal="left" vertical="center"/>
    </xf>
    <xf numFmtId="3" fontId="11" fillId="0" borderId="17" xfId="0" applyNumberFormat="1" applyFont="1" applyBorder="1" applyAlignment="1">
      <alignment horizontal="center" vertical="center"/>
    </xf>
    <xf numFmtId="9" fontId="11" fillId="35" borderId="18" xfId="240" applyFont="1" applyFill="1" applyBorder="1" applyAlignment="1">
      <alignment horizontal="center" vertical="center"/>
    </xf>
    <xf numFmtId="3" fontId="60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48" xfId="0" applyNumberFormat="1" applyFont="1" applyFill="1" applyBorder="1" applyAlignment="1">
      <alignment horizontal="left" vertical="center" wrapText="1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9" fontId="8" fillId="35" borderId="23" xfId="240" applyFont="1" applyFill="1" applyBorder="1" applyAlignment="1">
      <alignment horizontal="center" vertical="center"/>
    </xf>
    <xf numFmtId="3" fontId="61" fillId="0" borderId="25" xfId="0" applyNumberFormat="1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1" fillId="33" borderId="29" xfId="0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left" vertical="center"/>
    </xf>
    <xf numFmtId="3" fontId="10" fillId="0" borderId="49" xfId="0" applyNumberFormat="1" applyFont="1" applyFill="1" applyBorder="1" applyAlignment="1">
      <alignment horizontal="left" vertical="center"/>
    </xf>
    <xf numFmtId="3" fontId="10" fillId="0" borderId="17" xfId="0" applyNumberFormat="1" applyFont="1" applyBorder="1" applyAlignment="1">
      <alignment horizontal="center" vertical="center"/>
    </xf>
    <xf numFmtId="9" fontId="10" fillId="35" borderId="18" xfId="24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10" fillId="0" borderId="50" xfId="0" applyNumberFormat="1" applyFont="1" applyFill="1" applyBorder="1" applyAlignment="1">
      <alignment horizontal="left" vertical="center"/>
    </xf>
    <xf numFmtId="3" fontId="10" fillId="0" borderId="51" xfId="0" applyNumberFormat="1" applyFont="1" applyFill="1" applyBorder="1" applyAlignment="1">
      <alignment horizontal="left" vertical="center"/>
    </xf>
    <xf numFmtId="3" fontId="10" fillId="0" borderId="35" xfId="0" applyNumberFormat="1" applyFont="1" applyBorder="1" applyAlignment="1">
      <alignment horizontal="center" vertical="center"/>
    </xf>
    <xf numFmtId="9" fontId="10" fillId="35" borderId="36" xfId="240" applyFont="1" applyFill="1" applyBorder="1" applyAlignment="1">
      <alignment horizontal="center" vertical="center"/>
    </xf>
    <xf numFmtId="3" fontId="37" fillId="0" borderId="37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left" vertical="center" wrapText="1"/>
    </xf>
    <xf numFmtId="3" fontId="10" fillId="0" borderId="52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Border="1" applyAlignment="1">
      <alignment horizontal="center" vertical="center"/>
    </xf>
    <xf numFmtId="9" fontId="10" fillId="35" borderId="23" xfId="240" applyFont="1" applyFill="1" applyBorder="1" applyAlignment="1">
      <alignment horizontal="center" vertical="center"/>
    </xf>
    <xf numFmtId="3" fontId="37" fillId="0" borderId="25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1" fontId="26" fillId="37" borderId="20" xfId="214" applyNumberFormat="1" applyFont="1" applyFill="1" applyBorder="1" applyAlignment="1">
      <alignment horizontal="center" vertical="center"/>
    </xf>
    <xf numFmtId="3" fontId="19" fillId="37" borderId="20" xfId="214" applyNumberFormat="1" applyFont="1" applyFill="1" applyBorder="1" applyAlignment="1">
      <alignment horizontal="center" vertical="center"/>
    </xf>
    <xf numFmtId="1" fontId="26" fillId="37" borderId="25" xfId="214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0" fillId="0" borderId="39" xfId="0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9" fontId="10" fillId="35" borderId="41" xfId="214" applyFont="1" applyFill="1" applyBorder="1" applyAlignment="1">
      <alignment horizontal="center" vertical="center"/>
    </xf>
    <xf numFmtId="3" fontId="37" fillId="0" borderId="41" xfId="0" applyNumberFormat="1" applyFont="1" applyBorder="1" applyAlignment="1">
      <alignment horizontal="center" vertical="center"/>
    </xf>
    <xf numFmtId="3" fontId="37" fillId="34" borderId="15" xfId="0" applyNumberFormat="1" applyFont="1" applyFill="1" applyBorder="1" applyAlignment="1">
      <alignment horizontal="center" vertical="center"/>
    </xf>
    <xf numFmtId="3" fontId="37" fillId="34" borderId="32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3" fontId="35" fillId="0" borderId="35" xfId="0" applyNumberFormat="1" applyFont="1" applyBorder="1" applyAlignment="1">
      <alignment horizontal="center" vertical="center"/>
    </xf>
    <xf numFmtId="9" fontId="17" fillId="35" borderId="36" xfId="214" applyFont="1" applyFill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34" fillId="34" borderId="23" xfId="0" applyNumberFormat="1" applyFont="1" applyFill="1" applyBorder="1" applyAlignment="1">
      <alignment horizontal="center" vertical="center"/>
    </xf>
    <xf numFmtId="3" fontId="34" fillId="34" borderId="25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9" fontId="17" fillId="35" borderId="41" xfId="214" applyFont="1" applyFill="1" applyBorder="1" applyAlignment="1">
      <alignment horizontal="center" vertical="center"/>
    </xf>
    <xf numFmtId="3" fontId="34" fillId="0" borderId="41" xfId="0" applyNumberFormat="1" applyFont="1" applyBorder="1" applyAlignment="1">
      <alignment horizontal="center" vertical="center"/>
    </xf>
    <xf numFmtId="3" fontId="34" fillId="34" borderId="15" xfId="0" applyNumberFormat="1" applyFont="1" applyFill="1" applyBorder="1" applyAlignment="1">
      <alignment horizontal="center" vertical="center"/>
    </xf>
    <xf numFmtId="3" fontId="34" fillId="34" borderId="32" xfId="0" applyNumberFormat="1" applyFont="1" applyFill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9" fontId="17" fillId="35" borderId="18" xfId="214" applyFont="1" applyFill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3" fontId="34" fillId="34" borderId="18" xfId="0" applyNumberFormat="1" applyFont="1" applyFill="1" applyBorder="1" applyAlignment="1">
      <alignment horizontal="center" vertical="center"/>
    </xf>
    <xf numFmtId="3" fontId="34" fillId="34" borderId="2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9" fontId="17" fillId="35" borderId="23" xfId="214" applyFont="1" applyFill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0" fontId="20" fillId="0" borderId="0" xfId="73" applyFont="1">
      <alignment/>
      <protection/>
    </xf>
    <xf numFmtId="3" fontId="37" fillId="0" borderId="42" xfId="0" applyNumberFormat="1" applyFont="1" applyBorder="1" applyAlignment="1">
      <alignment horizontal="center" vertical="center"/>
    </xf>
    <xf numFmtId="3" fontId="34" fillId="0" borderId="37" xfId="0" applyNumberFormat="1" applyFont="1" applyBorder="1" applyAlignment="1">
      <alignment horizontal="center" vertical="center"/>
    </xf>
    <xf numFmtId="3" fontId="34" fillId="0" borderId="42" xfId="0" applyNumberFormat="1" applyFont="1" applyBorder="1" applyAlignment="1">
      <alignment horizontal="center" vertical="center"/>
    </xf>
    <xf numFmtId="3" fontId="34" fillId="0" borderId="20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center" vertical="center"/>
    </xf>
    <xf numFmtId="9" fontId="21" fillId="0" borderId="55" xfId="214" applyFont="1" applyFill="1" applyBorder="1" applyAlignment="1">
      <alignment horizontal="center" vertical="center"/>
    </xf>
    <xf numFmtId="3" fontId="26" fillId="0" borderId="30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left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9" fontId="8" fillId="35" borderId="28" xfId="240" applyFont="1" applyFill="1" applyBorder="1" applyAlignment="1">
      <alignment horizontal="center" vertical="center"/>
    </xf>
    <xf numFmtId="3" fontId="61" fillId="0" borderId="29" xfId="0" applyNumberFormat="1" applyFont="1" applyBorder="1" applyAlignment="1">
      <alignment horizontal="center" vertical="center"/>
    </xf>
    <xf numFmtId="3" fontId="17" fillId="0" borderId="54" xfId="0" applyNumberFormat="1" applyFont="1" applyFill="1" applyBorder="1" applyAlignment="1">
      <alignment horizontal="left"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9" fontId="11" fillId="35" borderId="28" xfId="240" applyFont="1" applyFill="1" applyBorder="1" applyAlignment="1">
      <alignment horizontal="center" vertical="center"/>
    </xf>
    <xf numFmtId="3" fontId="60" fillId="0" borderId="29" xfId="0" applyNumberFormat="1" applyFont="1" applyBorder="1" applyAlignment="1">
      <alignment horizontal="center" vertical="center"/>
    </xf>
    <xf numFmtId="9" fontId="8" fillId="35" borderId="38" xfId="0" applyNumberFormat="1" applyFont="1" applyFill="1" applyBorder="1" applyAlignment="1">
      <alignment horizontal="center" vertical="center"/>
    </xf>
    <xf numFmtId="3" fontId="61" fillId="0" borderId="29" xfId="240" applyNumberFormat="1" applyFont="1" applyFill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60" fillId="0" borderId="29" xfId="240" applyNumberFormat="1" applyFont="1" applyFill="1" applyBorder="1" applyAlignment="1">
      <alignment horizontal="center" vertical="center"/>
    </xf>
    <xf numFmtId="3" fontId="6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7" fillId="0" borderId="0" xfId="55" applyFont="1" applyAlignment="1">
      <alignment vertical="center"/>
      <protection/>
    </xf>
    <xf numFmtId="0" fontId="48" fillId="0" borderId="0" xfId="55" applyFont="1" applyBorder="1" applyAlignment="1">
      <alignment horizontal="left" vertical="center"/>
      <protection/>
    </xf>
    <xf numFmtId="0" fontId="4" fillId="0" borderId="0" xfId="55" applyFont="1" applyAlignment="1">
      <alignment horizontal="center"/>
      <protection/>
    </xf>
    <xf numFmtId="0" fontId="65" fillId="0" borderId="0" xfId="55" applyFont="1" applyAlignment="1">
      <alignment vertical="center"/>
      <protection/>
    </xf>
    <xf numFmtId="0" fontId="17" fillId="0" borderId="0" xfId="55" applyFont="1" applyAlignment="1">
      <alignment vertical="center"/>
      <protection/>
    </xf>
    <xf numFmtId="0" fontId="41" fillId="0" borderId="0" xfId="55" applyFont="1" applyAlignment="1">
      <alignment/>
      <protection/>
    </xf>
    <xf numFmtId="0" fontId="4" fillId="0" borderId="0" xfId="55" applyFont="1" applyBorder="1" applyAlignment="1">
      <alignment horizontal="left" vertical="center"/>
      <protection/>
    </xf>
    <xf numFmtId="0" fontId="4" fillId="0" borderId="0" xfId="55" applyFont="1" applyAlignment="1">
      <alignment vertical="center"/>
      <protection/>
    </xf>
    <xf numFmtId="0" fontId="38" fillId="0" borderId="0" xfId="55" applyFont="1" applyAlignment="1">
      <alignment vertical="top"/>
      <protection/>
    </xf>
    <xf numFmtId="0" fontId="3" fillId="0" borderId="0" xfId="55" applyFont="1" applyBorder="1" applyAlignment="1">
      <alignment horizontal="left" vertical="center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2" xfId="55" applyFont="1" applyFill="1" applyBorder="1" applyAlignment="1">
      <alignment horizontal="center" vertical="center" wrapText="1"/>
      <protection/>
    </xf>
    <xf numFmtId="0" fontId="13" fillId="33" borderId="57" xfId="55" applyFont="1" applyFill="1" applyBorder="1" applyAlignment="1">
      <alignment horizontal="center" vertical="center" wrapText="1"/>
      <protection/>
    </xf>
    <xf numFmtId="0" fontId="13" fillId="33" borderId="58" xfId="55" applyFont="1" applyFill="1" applyBorder="1" applyAlignment="1">
      <alignment horizontal="center" vertical="center" wrapText="1"/>
      <protection/>
    </xf>
    <xf numFmtId="0" fontId="13" fillId="33" borderId="59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vertical="center" wrapText="1"/>
      <protection/>
    </xf>
    <xf numFmtId="0" fontId="9" fillId="0" borderId="14" xfId="55" applyFont="1" applyBorder="1" applyAlignment="1">
      <alignment horizontal="center" vertical="center"/>
      <protection/>
    </xf>
    <xf numFmtId="3" fontId="42" fillId="0" borderId="33" xfId="55" applyNumberFormat="1" applyFont="1" applyBorder="1" applyAlignment="1">
      <alignment horizontal="center" vertical="center"/>
      <protection/>
    </xf>
    <xf numFmtId="9" fontId="9" fillId="35" borderId="15" xfId="224" applyFont="1" applyFill="1" applyBorder="1" applyAlignment="1">
      <alignment horizontal="center" vertical="center"/>
    </xf>
    <xf numFmtId="3" fontId="43" fillId="0" borderId="15" xfId="55" applyNumberFormat="1" applyFont="1" applyBorder="1" applyAlignment="1">
      <alignment horizontal="center" vertical="center"/>
      <protection/>
    </xf>
    <xf numFmtId="3" fontId="43" fillId="0" borderId="32" xfId="55" applyNumberFormat="1" applyFont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9" fillId="0" borderId="16" xfId="55" applyFont="1" applyBorder="1" applyAlignment="1">
      <alignment horizontal="center" vertical="center"/>
      <protection/>
    </xf>
    <xf numFmtId="3" fontId="42" fillId="0" borderId="17" xfId="55" applyNumberFormat="1" applyFont="1" applyBorder="1" applyAlignment="1">
      <alignment horizontal="center" vertical="center"/>
      <protection/>
    </xf>
    <xf numFmtId="9" fontId="9" fillId="35" borderId="18" xfId="224" applyFont="1" applyFill="1" applyBorder="1" applyAlignment="1">
      <alignment horizontal="center" vertical="center"/>
    </xf>
    <xf numFmtId="3" fontId="43" fillId="0" borderId="18" xfId="55" applyNumberFormat="1" applyFont="1" applyBorder="1" applyAlignment="1">
      <alignment horizontal="center" vertical="center"/>
      <protection/>
    </xf>
    <xf numFmtId="3" fontId="43" fillId="0" borderId="20" xfId="55" applyNumberFormat="1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3" fontId="44" fillId="0" borderId="17" xfId="55" applyNumberFormat="1" applyFont="1" applyBorder="1" applyAlignment="1">
      <alignment horizontal="center" vertical="center"/>
      <protection/>
    </xf>
    <xf numFmtId="9" fontId="4" fillId="35" borderId="18" xfId="224" applyFont="1" applyFill="1" applyBorder="1" applyAlignment="1">
      <alignment horizontal="center" vertical="center"/>
    </xf>
    <xf numFmtId="3" fontId="31" fillId="0" borderId="18" xfId="55" applyNumberFormat="1" applyFont="1" applyBorder="1" applyAlignment="1">
      <alignment horizontal="center" vertical="center"/>
      <protection/>
    </xf>
    <xf numFmtId="3" fontId="31" fillId="0" borderId="20" xfId="55" applyNumberFormat="1" applyFont="1" applyBorder="1" applyAlignment="1">
      <alignment horizontal="center" vertical="center"/>
      <protection/>
    </xf>
    <xf numFmtId="0" fontId="9" fillId="0" borderId="21" xfId="55" applyFont="1" applyBorder="1" applyAlignment="1">
      <alignment horizontal="center" vertical="center"/>
      <protection/>
    </xf>
    <xf numFmtId="3" fontId="42" fillId="0" borderId="22" xfId="55" applyNumberFormat="1" applyFont="1" applyBorder="1" applyAlignment="1">
      <alignment horizontal="center" vertical="center"/>
      <protection/>
    </xf>
    <xf numFmtId="9" fontId="9" fillId="35" borderId="23" xfId="224" applyFont="1" applyFill="1" applyBorder="1" applyAlignment="1">
      <alignment horizontal="center" vertical="center"/>
    </xf>
    <xf numFmtId="3" fontId="43" fillId="0" borderId="23" xfId="55" applyNumberFormat="1" applyFont="1" applyBorder="1" applyAlignment="1">
      <alignment horizontal="center" vertical="center"/>
      <protection/>
    </xf>
    <xf numFmtId="3" fontId="43" fillId="0" borderId="25" xfId="55" applyNumberFormat="1" applyFont="1" applyBorder="1" applyAlignment="1">
      <alignment horizontal="center" vertical="center"/>
      <protection/>
    </xf>
    <xf numFmtId="0" fontId="13" fillId="33" borderId="13" xfId="55" applyFont="1" applyFill="1" applyBorder="1" applyAlignment="1">
      <alignment horizontal="center" vertical="center" wrapText="1"/>
      <protection/>
    </xf>
    <xf numFmtId="0" fontId="13" fillId="33" borderId="18" xfId="55" applyFont="1" applyFill="1" applyBorder="1" applyAlignment="1">
      <alignment horizontal="center" vertical="center" wrapText="1"/>
      <protection/>
    </xf>
    <xf numFmtId="0" fontId="13" fillId="33" borderId="20" xfId="55" applyFont="1" applyFill="1" applyBorder="1" applyAlignment="1">
      <alignment horizontal="center" vertical="center" wrapText="1"/>
      <protection/>
    </xf>
    <xf numFmtId="3" fontId="43" fillId="0" borderId="60" xfId="55" applyNumberFormat="1" applyFont="1" applyBorder="1" applyAlignment="1">
      <alignment horizontal="center" vertical="center"/>
      <protection/>
    </xf>
    <xf numFmtId="3" fontId="42" fillId="0" borderId="18" xfId="55" applyNumberFormat="1" applyFont="1" applyBorder="1" applyAlignment="1">
      <alignment horizontal="center" vertical="center"/>
      <protection/>
    </xf>
    <xf numFmtId="3" fontId="43" fillId="0" borderId="19" xfId="55" applyNumberFormat="1" applyFont="1" applyBorder="1" applyAlignment="1">
      <alignment horizontal="center" vertical="center"/>
      <protection/>
    </xf>
    <xf numFmtId="3" fontId="31" fillId="0" borderId="19" xfId="55" applyNumberFormat="1" applyFont="1" applyBorder="1" applyAlignment="1">
      <alignment horizontal="center" vertical="center"/>
      <protection/>
    </xf>
    <xf numFmtId="3" fontId="44" fillId="0" borderId="18" xfId="55" applyNumberFormat="1" applyFont="1" applyBorder="1" applyAlignment="1">
      <alignment horizontal="center" vertical="center"/>
      <protection/>
    </xf>
    <xf numFmtId="3" fontId="43" fillId="0" borderId="24" xfId="55" applyNumberFormat="1" applyFont="1" applyBorder="1" applyAlignment="1">
      <alignment horizontal="center" vertical="center"/>
      <protection/>
    </xf>
    <xf numFmtId="3" fontId="42" fillId="0" borderId="23" xfId="55" applyNumberFormat="1" applyFont="1" applyBorder="1" applyAlignment="1">
      <alignment horizontal="center" vertical="center"/>
      <protection/>
    </xf>
    <xf numFmtId="1" fontId="8" fillId="33" borderId="61" xfId="210" applyNumberFormat="1" applyFont="1" applyFill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 wrapText="1"/>
      <protection/>
    </xf>
    <xf numFmtId="1" fontId="8" fillId="33" borderId="54" xfId="210" applyNumberFormat="1" applyFont="1" applyFill="1" applyBorder="1" applyAlignment="1">
      <alignment horizontal="center" vertical="center" wrapText="1"/>
      <protection/>
    </xf>
    <xf numFmtId="1" fontId="8" fillId="0" borderId="0" xfId="210" applyNumberFormat="1" applyFont="1" applyFill="1" applyBorder="1" applyAlignment="1">
      <alignment horizontal="center" vertical="center" wrapText="1"/>
      <protection/>
    </xf>
    <xf numFmtId="9" fontId="9" fillId="0" borderId="0" xfId="224" applyFont="1" applyFill="1" applyBorder="1" applyAlignment="1">
      <alignment horizontal="center" vertical="center"/>
    </xf>
    <xf numFmtId="9" fontId="4" fillId="0" borderId="0" xfId="224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66" fillId="0" borderId="0" xfId="0" applyFont="1" applyAlignment="1">
      <alignment vertical="center"/>
    </xf>
    <xf numFmtId="0" fontId="19" fillId="33" borderId="27" xfId="210" applyFont="1" applyFill="1" applyBorder="1" applyAlignment="1">
      <alignment horizontal="center" vertical="center"/>
      <protection/>
    </xf>
    <xf numFmtId="0" fontId="19" fillId="33" borderId="27" xfId="210" applyFont="1" applyFill="1" applyBorder="1" applyAlignment="1">
      <alignment horizontal="center" vertical="center" wrapText="1"/>
      <protection/>
    </xf>
    <xf numFmtId="1" fontId="12" fillId="33" borderId="27" xfId="210" applyNumberFormat="1" applyFont="1" applyFill="1" applyBorder="1" applyAlignment="1">
      <alignment horizontal="center" vertical="center" wrapText="1"/>
      <protection/>
    </xf>
    <xf numFmtId="0" fontId="19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27" xfId="210" applyFont="1" applyFill="1" applyBorder="1" applyAlignment="1">
      <alignment horizontal="center" vertical="center" wrapText="1"/>
      <protection/>
    </xf>
    <xf numFmtId="0" fontId="67" fillId="0" borderId="27" xfId="210" applyFont="1" applyFill="1" applyBorder="1" applyAlignment="1">
      <alignment horizontal="center" vertical="center"/>
      <protection/>
    </xf>
    <xf numFmtId="3" fontId="68" fillId="0" borderId="27" xfId="210" applyNumberFormat="1" applyFont="1" applyFill="1" applyBorder="1" applyAlignment="1">
      <alignment horizontal="center" vertical="center"/>
      <protection/>
    </xf>
    <xf numFmtId="9" fontId="67" fillId="35" borderId="27" xfId="214" applyNumberFormat="1" applyFont="1" applyFill="1" applyBorder="1" applyAlignment="1">
      <alignment horizontal="center" vertical="center"/>
    </xf>
    <xf numFmtId="3" fontId="67" fillId="0" borderId="27" xfId="210" applyNumberFormat="1" applyFont="1" applyFill="1" applyBorder="1" applyAlignment="1">
      <alignment horizontal="center" vertical="center"/>
      <protection/>
    </xf>
    <xf numFmtId="3" fontId="67" fillId="34" borderId="27" xfId="210" applyNumberFormat="1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59" fillId="0" borderId="27" xfId="210" applyFont="1" applyFill="1" applyBorder="1" applyAlignment="1">
      <alignment horizontal="center" vertical="center" wrapText="1"/>
      <protection/>
    </xf>
    <xf numFmtId="0" fontId="59" fillId="0" borderId="27" xfId="210" applyFont="1" applyFill="1" applyBorder="1" applyAlignment="1">
      <alignment horizontal="center" vertical="center"/>
      <protection/>
    </xf>
    <xf numFmtId="3" fontId="70" fillId="0" borderId="27" xfId="210" applyNumberFormat="1" applyFont="1" applyFill="1" applyBorder="1" applyAlignment="1">
      <alignment horizontal="center" vertical="center"/>
      <protection/>
    </xf>
    <xf numFmtId="9" fontId="59" fillId="35" borderId="27" xfId="214" applyNumberFormat="1" applyFont="1" applyFill="1" applyBorder="1" applyAlignment="1">
      <alignment horizontal="center" vertical="center"/>
    </xf>
    <xf numFmtId="3" fontId="59" fillId="0" borderId="27" xfId="210" applyNumberFormat="1" applyFont="1" applyFill="1" applyBorder="1" applyAlignment="1">
      <alignment horizontal="center" vertical="center"/>
      <protection/>
    </xf>
    <xf numFmtId="3" fontId="59" fillId="34" borderId="27" xfId="210" applyNumberFormat="1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center" vertical="center"/>
    </xf>
    <xf numFmtId="3" fontId="73" fillId="0" borderId="33" xfId="0" applyNumberFormat="1" applyFont="1" applyBorder="1" applyAlignment="1">
      <alignment horizontal="center" vertical="center"/>
    </xf>
    <xf numFmtId="9" fontId="11" fillId="35" borderId="15" xfId="214" applyFont="1" applyFill="1" applyBorder="1" applyAlignment="1">
      <alignment horizontal="center" vertical="center"/>
    </xf>
    <xf numFmtId="3" fontId="60" fillId="0" borderId="15" xfId="0" applyNumberFormat="1" applyFont="1" applyBorder="1" applyAlignment="1">
      <alignment horizontal="center" vertical="center"/>
    </xf>
    <xf numFmtId="3" fontId="60" fillId="0" borderId="32" xfId="0" applyNumberFormat="1" applyFont="1" applyBorder="1" applyAlignment="1">
      <alignment horizontal="center" vertical="center"/>
    </xf>
    <xf numFmtId="3" fontId="73" fillId="0" borderId="17" xfId="0" applyNumberFormat="1" applyFont="1" applyBorder="1" applyAlignment="1">
      <alignment horizontal="center" vertical="center"/>
    </xf>
    <xf numFmtId="9" fontId="11" fillId="35" borderId="18" xfId="214" applyFont="1" applyFill="1" applyBorder="1" applyAlignment="1">
      <alignment horizontal="center" vertical="center"/>
    </xf>
    <xf numFmtId="3" fontId="60" fillId="0" borderId="18" xfId="0" applyNumberFormat="1" applyFont="1" applyBorder="1" applyAlignment="1">
      <alignment horizontal="center" vertical="center"/>
    </xf>
    <xf numFmtId="3" fontId="74" fillId="0" borderId="17" xfId="0" applyNumberFormat="1" applyFont="1" applyBorder="1" applyAlignment="1">
      <alignment horizontal="center" vertical="center"/>
    </xf>
    <xf numFmtId="9" fontId="8" fillId="35" borderId="18" xfId="214" applyFont="1" applyFill="1" applyBorder="1" applyAlignment="1">
      <alignment horizontal="center" vertical="center"/>
    </xf>
    <xf numFmtId="3" fontId="61" fillId="0" borderId="18" xfId="0" applyNumberFormat="1" applyFont="1" applyBorder="1" applyAlignment="1">
      <alignment horizontal="center" vertical="center"/>
    </xf>
    <xf numFmtId="3" fontId="61" fillId="0" borderId="20" xfId="0" applyNumberFormat="1" applyFont="1" applyBorder="1" applyAlignment="1">
      <alignment horizontal="center" vertical="center"/>
    </xf>
    <xf numFmtId="3" fontId="73" fillId="0" borderId="22" xfId="0" applyNumberFormat="1" applyFont="1" applyBorder="1" applyAlignment="1">
      <alignment horizontal="center" vertical="center"/>
    </xf>
    <xf numFmtId="9" fontId="11" fillId="35" borderId="23" xfId="214" applyFont="1" applyFill="1" applyBorder="1" applyAlignment="1">
      <alignment horizontal="center" vertical="center"/>
    </xf>
    <xf numFmtId="3" fontId="60" fillId="0" borderId="23" xfId="0" applyNumberFormat="1" applyFont="1" applyBorder="1" applyAlignment="1">
      <alignment horizontal="center" vertical="center"/>
    </xf>
    <xf numFmtId="3" fontId="60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26" fillId="0" borderId="12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4" fillId="0" borderId="0" xfId="0" applyFont="1" applyAlignment="1">
      <alignment/>
    </xf>
    <xf numFmtId="0" fontId="125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26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3" fillId="0" borderId="0" xfId="0" applyFont="1" applyBorder="1" applyAlignment="1">
      <alignment vertical="center"/>
    </xf>
    <xf numFmtId="0" fontId="3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9" fontId="13" fillId="33" borderId="23" xfId="236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9" fontId="13" fillId="33" borderId="36" xfId="236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3" fontId="28" fillId="0" borderId="33" xfId="74" applyNumberFormat="1" applyFont="1" applyFill="1" applyBorder="1" applyAlignment="1">
      <alignment horizontal="center" vertical="center" wrapText="1"/>
      <protection/>
    </xf>
    <xf numFmtId="9" fontId="28" fillId="35" borderId="15" xfId="236" applyFont="1" applyFill="1" applyBorder="1" applyAlignment="1">
      <alignment horizontal="center" vertical="center" wrapText="1"/>
    </xf>
    <xf numFmtId="3" fontId="29" fillId="0" borderId="15" xfId="74" applyNumberFormat="1" applyFont="1" applyFill="1" applyBorder="1" applyAlignment="1">
      <alignment horizontal="center" vertical="center" wrapText="1"/>
      <protection/>
    </xf>
    <xf numFmtId="3" fontId="28" fillId="36" borderId="15" xfId="74" applyNumberFormat="1" applyFont="1" applyFill="1" applyBorder="1" applyAlignment="1">
      <alignment horizontal="center" vertical="center" wrapText="1"/>
      <protection/>
    </xf>
    <xf numFmtId="3" fontId="28" fillId="36" borderId="32" xfId="74" applyNumberFormat="1" applyFont="1" applyFill="1" applyBorder="1" applyAlignment="1">
      <alignment horizontal="center" vertical="center" wrapText="1"/>
      <protection/>
    </xf>
    <xf numFmtId="3" fontId="28" fillId="0" borderId="33" xfId="74" applyNumberFormat="1" applyFont="1" applyFill="1" applyBorder="1" applyAlignment="1">
      <alignment horizontal="center" vertical="center"/>
      <protection/>
    </xf>
    <xf numFmtId="3" fontId="28" fillId="34" borderId="15" xfId="74" applyNumberFormat="1" applyFont="1" applyFill="1" applyBorder="1" applyAlignment="1">
      <alignment horizontal="center" vertical="center" wrapText="1"/>
      <protection/>
    </xf>
    <xf numFmtId="3" fontId="28" fillId="34" borderId="32" xfId="74" applyNumberFormat="1" applyFont="1" applyFill="1" applyBorder="1" applyAlignment="1">
      <alignment horizontal="center" vertical="center" wrapText="1"/>
      <protection/>
    </xf>
    <xf numFmtId="3" fontId="28" fillId="0" borderId="17" xfId="74" applyNumberFormat="1" applyFont="1" applyFill="1" applyBorder="1" applyAlignment="1">
      <alignment horizontal="center" vertical="center" wrapText="1"/>
      <protection/>
    </xf>
    <xf numFmtId="9" fontId="28" fillId="35" borderId="18" xfId="236" applyFont="1" applyFill="1" applyBorder="1" applyAlignment="1">
      <alignment horizontal="center" vertical="center" wrapText="1"/>
    </xf>
    <xf numFmtId="3" fontId="29" fillId="0" borderId="18" xfId="74" applyNumberFormat="1" applyFont="1" applyFill="1" applyBorder="1" applyAlignment="1">
      <alignment horizontal="center" vertical="center" wrapText="1"/>
      <protection/>
    </xf>
    <xf numFmtId="3" fontId="28" fillId="36" borderId="18" xfId="74" applyNumberFormat="1" applyFont="1" applyFill="1" applyBorder="1" applyAlignment="1">
      <alignment horizontal="center" vertical="center" wrapText="1"/>
      <protection/>
    </xf>
    <xf numFmtId="3" fontId="28" fillId="36" borderId="20" xfId="74" applyNumberFormat="1" applyFont="1" applyFill="1" applyBorder="1" applyAlignment="1">
      <alignment horizontal="center" vertical="center" wrapText="1"/>
      <protection/>
    </xf>
    <xf numFmtId="3" fontId="28" fillId="0" borderId="17" xfId="74" applyNumberFormat="1" applyFont="1" applyFill="1" applyBorder="1" applyAlignment="1">
      <alignment horizontal="center" vertical="center"/>
      <protection/>
    </xf>
    <xf numFmtId="3" fontId="28" fillId="34" borderId="18" xfId="74" applyNumberFormat="1" applyFont="1" applyFill="1" applyBorder="1" applyAlignment="1">
      <alignment horizontal="center" vertical="center" wrapText="1"/>
      <protection/>
    </xf>
    <xf numFmtId="3" fontId="28" fillId="34" borderId="20" xfId="74" applyNumberFormat="1" applyFont="1" applyFill="1" applyBorder="1" applyAlignment="1">
      <alignment horizontal="center" vertical="center" wrapText="1"/>
      <protection/>
    </xf>
    <xf numFmtId="3" fontId="28" fillId="0" borderId="17" xfId="74" applyNumberFormat="1" applyFont="1" applyBorder="1" applyAlignment="1">
      <alignment horizontal="center" vertical="center"/>
      <protection/>
    </xf>
    <xf numFmtId="9" fontId="28" fillId="35" borderId="18" xfId="236" applyFont="1" applyFill="1" applyBorder="1" applyAlignment="1">
      <alignment horizontal="center" vertical="center"/>
    </xf>
    <xf numFmtId="3" fontId="29" fillId="0" borderId="18" xfId="74" applyNumberFormat="1" applyFont="1" applyBorder="1" applyAlignment="1">
      <alignment horizontal="center" vertical="center"/>
      <protection/>
    </xf>
    <xf numFmtId="3" fontId="28" fillId="36" borderId="18" xfId="74" applyNumberFormat="1" applyFont="1" applyFill="1" applyBorder="1" applyAlignment="1">
      <alignment horizontal="center" vertical="center"/>
      <protection/>
    </xf>
    <xf numFmtId="3" fontId="28" fillId="36" borderId="20" xfId="74" applyNumberFormat="1" applyFont="1" applyFill="1" applyBorder="1" applyAlignment="1">
      <alignment horizontal="center" vertical="center"/>
      <protection/>
    </xf>
    <xf numFmtId="3" fontId="28" fillId="34" borderId="18" xfId="74" applyNumberFormat="1" applyFont="1" applyFill="1" applyBorder="1" applyAlignment="1">
      <alignment horizontal="center" vertical="center"/>
      <protection/>
    </xf>
    <xf numFmtId="3" fontId="28" fillId="34" borderId="20" xfId="74" applyNumberFormat="1" applyFont="1" applyFill="1" applyBorder="1" applyAlignment="1">
      <alignment horizontal="center" vertical="center"/>
      <protection/>
    </xf>
    <xf numFmtId="3" fontId="28" fillId="0" borderId="22" xfId="74" applyNumberFormat="1" applyFont="1" applyFill="1" applyBorder="1" applyAlignment="1">
      <alignment horizontal="center" vertical="center" wrapText="1"/>
      <protection/>
    </xf>
    <xf numFmtId="9" fontId="28" fillId="35" borderId="23" xfId="236" applyFont="1" applyFill="1" applyBorder="1" applyAlignment="1">
      <alignment horizontal="center" vertical="center" wrapText="1"/>
    </xf>
    <xf numFmtId="3" fontId="29" fillId="0" borderId="23" xfId="74" applyNumberFormat="1" applyFont="1" applyFill="1" applyBorder="1" applyAlignment="1">
      <alignment horizontal="center" vertical="center" wrapText="1"/>
      <protection/>
    </xf>
    <xf numFmtId="3" fontId="28" fillId="36" borderId="23" xfId="74" applyNumberFormat="1" applyFont="1" applyFill="1" applyBorder="1" applyAlignment="1">
      <alignment horizontal="center" vertical="center" wrapText="1"/>
      <protection/>
    </xf>
    <xf numFmtId="3" fontId="28" fillId="36" borderId="25" xfId="74" applyNumberFormat="1" applyFont="1" applyFill="1" applyBorder="1" applyAlignment="1">
      <alignment horizontal="center" vertical="center" wrapText="1"/>
      <protection/>
    </xf>
    <xf numFmtId="3" fontId="28" fillId="0" borderId="22" xfId="74" applyNumberFormat="1" applyFont="1" applyFill="1" applyBorder="1" applyAlignment="1">
      <alignment horizontal="center" vertical="center"/>
      <protection/>
    </xf>
    <xf numFmtId="3" fontId="28" fillId="34" borderId="23" xfId="74" applyNumberFormat="1" applyFont="1" applyFill="1" applyBorder="1" applyAlignment="1">
      <alignment horizontal="center" vertical="center" wrapText="1"/>
      <protection/>
    </xf>
    <xf numFmtId="3" fontId="28" fillId="34" borderId="25" xfId="74" applyNumberFormat="1" applyFont="1" applyFill="1" applyBorder="1" applyAlignment="1">
      <alignment horizontal="center" vertical="center" wrapText="1"/>
      <protection/>
    </xf>
    <xf numFmtId="0" fontId="10" fillId="0" borderId="0" xfId="74" applyFont="1" applyFill="1" applyBorder="1" applyAlignment="1">
      <alignment horizontal="center" vertical="center" wrapText="1"/>
      <protection/>
    </xf>
    <xf numFmtId="3" fontId="6" fillId="0" borderId="0" xfId="74" applyNumberFormat="1" applyFont="1" applyFill="1" applyBorder="1" applyAlignment="1">
      <alignment horizontal="center" vertical="center" wrapText="1"/>
      <protection/>
    </xf>
    <xf numFmtId="9" fontId="6" fillId="0" borderId="0" xfId="236" applyFont="1" applyFill="1" applyBorder="1" applyAlignment="1">
      <alignment horizontal="center" vertical="center" wrapText="1"/>
    </xf>
    <xf numFmtId="3" fontId="76" fillId="0" borderId="0" xfId="74" applyNumberFormat="1" applyFont="1" applyFill="1" applyBorder="1" applyAlignment="1">
      <alignment horizontal="center" vertical="center" wrapText="1"/>
      <protection/>
    </xf>
    <xf numFmtId="3" fontId="6" fillId="0" borderId="0" xfId="7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9" fillId="0" borderId="0" xfId="7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3" fillId="33" borderId="3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3" fontId="11" fillId="0" borderId="55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" fontId="11" fillId="0" borderId="0" xfId="0" applyNumberFormat="1" applyFont="1" applyAlignment="1">
      <alignment/>
    </xf>
    <xf numFmtId="9" fontId="6" fillId="0" borderId="0" xfId="258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3" fontId="43" fillId="0" borderId="60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43" fillId="0" borderId="2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9" fontId="9" fillId="0" borderId="0" xfId="214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9" fontId="4" fillId="0" borderId="0" xfId="214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left" vertical="top" wrapText="1"/>
    </xf>
    <xf numFmtId="0" fontId="77" fillId="0" borderId="23" xfId="0" applyFont="1" applyBorder="1" applyAlignment="1">
      <alignment horizontal="left" vertical="top" wrapText="1"/>
    </xf>
    <xf numFmtId="0" fontId="77" fillId="0" borderId="2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0" borderId="6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3" fontId="41" fillId="0" borderId="57" xfId="0" applyNumberFormat="1" applyFont="1" applyFill="1" applyBorder="1" applyAlignment="1">
      <alignment horizontal="center" vertical="center" wrapText="1"/>
    </xf>
    <xf numFmtId="3" fontId="41" fillId="0" borderId="58" xfId="0" applyNumberFormat="1" applyFont="1" applyFill="1" applyBorder="1" applyAlignment="1">
      <alignment horizontal="center" vertical="center" wrapText="1"/>
    </xf>
    <xf numFmtId="3" fontId="41" fillId="0" borderId="59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41" fillId="0" borderId="17" xfId="0" applyNumberFormat="1" applyFont="1" applyFill="1" applyBorder="1" applyAlignment="1">
      <alignment horizontal="center" vertical="center" wrapText="1"/>
    </xf>
    <xf numFmtId="3" fontId="41" fillId="0" borderId="18" xfId="0" applyNumberFormat="1" applyFont="1" applyFill="1" applyBorder="1" applyAlignment="1">
      <alignment horizontal="center" vertical="center" wrapText="1"/>
    </xf>
    <xf numFmtId="3" fontId="41" fillId="0" borderId="2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3" fontId="41" fillId="0" borderId="25" xfId="0" applyNumberFormat="1" applyFont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3" fontId="41" fillId="0" borderId="33" xfId="0" applyNumberFormat="1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21" fillId="0" borderId="0" xfId="0" applyNumberFormat="1" applyFont="1" applyFill="1" applyBorder="1" applyAlignment="1">
      <alignment horizontal="left" vertical="center" wrapText="1"/>
    </xf>
    <xf numFmtId="3" fontId="60" fillId="37" borderId="20" xfId="241" applyNumberFormat="1" applyFont="1" applyFill="1" applyBorder="1" applyAlignment="1">
      <alignment horizontal="center" vertical="center"/>
    </xf>
    <xf numFmtId="3" fontId="37" fillId="37" borderId="20" xfId="241" applyNumberFormat="1" applyFont="1" applyFill="1" applyBorder="1" applyAlignment="1">
      <alignment horizontal="center" vertical="center"/>
    </xf>
    <xf numFmtId="3" fontId="37" fillId="37" borderId="25" xfId="241" applyNumberFormat="1" applyFont="1" applyFill="1" applyBorder="1" applyAlignment="1">
      <alignment horizontal="center" vertical="center"/>
    </xf>
    <xf numFmtId="9" fontId="11" fillId="35" borderId="18" xfId="241" applyFont="1" applyFill="1" applyBorder="1" applyAlignment="1">
      <alignment horizontal="center" vertical="center"/>
    </xf>
    <xf numFmtId="9" fontId="8" fillId="35" borderId="23" xfId="241" applyFont="1" applyFill="1" applyBorder="1" applyAlignment="1">
      <alignment horizontal="center" vertical="center"/>
    </xf>
    <xf numFmtId="9" fontId="10" fillId="35" borderId="18" xfId="241" applyFont="1" applyFill="1" applyBorder="1" applyAlignment="1">
      <alignment horizontal="center" vertical="center"/>
    </xf>
    <xf numFmtId="9" fontId="10" fillId="35" borderId="36" xfId="241" applyFont="1" applyFill="1" applyBorder="1" applyAlignment="1">
      <alignment horizontal="center" vertical="center"/>
    </xf>
    <xf numFmtId="9" fontId="10" fillId="35" borderId="23" xfId="241" applyFont="1" applyFill="1" applyBorder="1" applyAlignment="1">
      <alignment horizontal="center" vertical="center"/>
    </xf>
    <xf numFmtId="9" fontId="28" fillId="35" borderId="28" xfId="260" applyFont="1" applyFill="1" applyBorder="1" applyAlignment="1">
      <alignment horizontal="center" vertical="center" wrapText="1"/>
    </xf>
    <xf numFmtId="9" fontId="13" fillId="35" borderId="23" xfId="26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3" fontId="26" fillId="0" borderId="26" xfId="0" applyNumberFormat="1" applyFont="1" applyBorder="1" applyAlignment="1">
      <alignment horizontal="center" vertical="center"/>
    </xf>
    <xf numFmtId="3" fontId="43" fillId="0" borderId="32" xfId="0" applyNumberFormat="1" applyFont="1" applyBorder="1" applyAlignment="1">
      <alignment horizontal="center" vertical="center"/>
    </xf>
    <xf numFmtId="3" fontId="43" fillId="0" borderId="20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horizontal="center" vertical="center"/>
    </xf>
    <xf numFmtId="3" fontId="43" fillId="0" borderId="25" xfId="0" applyNumberFormat="1" applyFont="1" applyBorder="1" applyAlignment="1">
      <alignment horizontal="center" vertical="center"/>
    </xf>
    <xf numFmtId="1" fontId="8" fillId="33" borderId="29" xfId="210" applyNumberFormat="1" applyFont="1" applyFill="1" applyBorder="1" applyAlignment="1">
      <alignment horizontal="center" vertical="center" wrapText="1"/>
      <protection/>
    </xf>
    <xf numFmtId="0" fontId="123" fillId="0" borderId="0" xfId="0" applyFont="1" applyAlignment="1">
      <alignment horizontal="center" vertical="center"/>
    </xf>
    <xf numFmtId="3" fontId="43" fillId="0" borderId="13" xfId="55" applyNumberFormat="1" applyFont="1" applyBorder="1" applyAlignment="1">
      <alignment horizontal="center" vertical="center"/>
      <protection/>
    </xf>
    <xf numFmtId="3" fontId="43" fillId="0" borderId="66" xfId="55" applyNumberFormat="1" applyFont="1" applyBorder="1" applyAlignment="1">
      <alignment horizontal="center" vertical="center"/>
      <protection/>
    </xf>
    <xf numFmtId="3" fontId="31" fillId="0" borderId="66" xfId="55" applyNumberFormat="1" applyFont="1" applyBorder="1" applyAlignment="1">
      <alignment horizontal="center" vertical="center"/>
      <protection/>
    </xf>
    <xf numFmtId="3" fontId="43" fillId="0" borderId="56" xfId="55" applyNumberFormat="1" applyFont="1" applyBorder="1" applyAlignment="1">
      <alignment horizontal="center" vertical="center"/>
      <protection/>
    </xf>
    <xf numFmtId="3" fontId="43" fillId="0" borderId="26" xfId="55" applyNumberFormat="1" applyFont="1" applyBorder="1" applyAlignment="1">
      <alignment horizontal="center" vertical="center"/>
      <protection/>
    </xf>
    <xf numFmtId="3" fontId="43" fillId="0" borderId="59" xfId="55" applyNumberFormat="1" applyFont="1" applyBorder="1" applyAlignment="1">
      <alignment horizontal="center" vertical="center"/>
      <protection/>
    </xf>
    <xf numFmtId="3" fontId="31" fillId="0" borderId="59" xfId="55" applyNumberFormat="1" applyFont="1" applyBorder="1" applyAlignment="1">
      <alignment horizontal="center" vertical="center"/>
      <protection/>
    </xf>
    <xf numFmtId="3" fontId="43" fillId="0" borderId="64" xfId="55" applyNumberFormat="1" applyFont="1" applyBorder="1" applyAlignment="1">
      <alignment horizontal="center" vertical="center"/>
      <protection/>
    </xf>
    <xf numFmtId="0" fontId="63" fillId="0" borderId="39" xfId="74" applyFont="1" applyFill="1" applyBorder="1" applyAlignment="1">
      <alignment horizontal="center" vertical="center"/>
      <protection/>
    </xf>
    <xf numFmtId="3" fontId="78" fillId="0" borderId="41" xfId="74" applyNumberFormat="1" applyFont="1" applyFill="1" applyBorder="1" applyAlignment="1">
      <alignment horizontal="center" vertical="center" wrapText="1"/>
      <protection/>
    </xf>
    <xf numFmtId="0" fontId="63" fillId="0" borderId="16" xfId="74" applyFont="1" applyFill="1" applyBorder="1" applyAlignment="1">
      <alignment horizontal="center" vertical="center"/>
      <protection/>
    </xf>
    <xf numFmtId="3" fontId="78" fillId="0" borderId="18" xfId="7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8" fillId="0" borderId="16" xfId="74" applyFont="1" applyFill="1" applyBorder="1" applyAlignment="1">
      <alignment horizontal="center" vertical="center"/>
      <protection/>
    </xf>
    <xf numFmtId="0" fontId="63" fillId="0" borderId="21" xfId="74" applyFont="1" applyFill="1" applyBorder="1" applyAlignment="1">
      <alignment horizontal="center" vertical="center"/>
      <protection/>
    </xf>
    <xf numFmtId="3" fontId="78" fillId="0" borderId="23" xfId="74" applyNumberFormat="1" applyFont="1" applyFill="1" applyBorder="1" applyAlignment="1">
      <alignment horizontal="center" vertical="center" wrapText="1"/>
      <protection/>
    </xf>
    <xf numFmtId="0" fontId="14" fillId="0" borderId="0" xfId="182" applyFont="1" applyBorder="1" applyAlignment="1">
      <alignment horizontal="center" vertical="center" wrapText="1"/>
      <protection/>
    </xf>
    <xf numFmtId="0" fontId="5" fillId="0" borderId="0" xfId="181" applyFont="1" applyFill="1" applyBorder="1" applyAlignment="1">
      <alignment horizontal="center" vertical="center" wrapText="1"/>
      <protection/>
    </xf>
    <xf numFmtId="3" fontId="6" fillId="0" borderId="0" xfId="181" applyNumberFormat="1" applyFont="1" applyFill="1" applyBorder="1" applyAlignment="1">
      <alignment horizontal="center" vertical="center" wrapText="1"/>
      <protection/>
    </xf>
    <xf numFmtId="9" fontId="6" fillId="0" borderId="0" xfId="259" applyFont="1" applyFill="1" applyBorder="1" applyAlignment="1">
      <alignment horizontal="center" vertical="center" wrapText="1"/>
    </xf>
    <xf numFmtId="3" fontId="63" fillId="0" borderId="40" xfId="74" applyNumberFormat="1" applyFont="1" applyFill="1" applyBorder="1" applyAlignment="1">
      <alignment horizontal="center" vertical="center" wrapText="1"/>
      <protection/>
    </xf>
    <xf numFmtId="9" fontId="63" fillId="35" borderId="41" xfId="236" applyFont="1" applyFill="1" applyBorder="1" applyAlignment="1">
      <alignment horizontal="center" vertical="center" wrapText="1"/>
    </xf>
    <xf numFmtId="3" fontId="63" fillId="36" borderId="41" xfId="74" applyNumberFormat="1" applyFont="1" applyFill="1" applyBorder="1" applyAlignment="1">
      <alignment horizontal="center" vertical="center" wrapText="1"/>
      <protection/>
    </xf>
    <xf numFmtId="3" fontId="63" fillId="36" borderId="42" xfId="74" applyNumberFormat="1" applyFont="1" applyFill="1" applyBorder="1" applyAlignment="1">
      <alignment horizontal="center" vertical="center" wrapText="1"/>
      <protection/>
    </xf>
    <xf numFmtId="3" fontId="63" fillId="0" borderId="40" xfId="74" applyNumberFormat="1" applyFont="1" applyFill="1" applyBorder="1" applyAlignment="1">
      <alignment horizontal="center" vertical="center"/>
      <protection/>
    </xf>
    <xf numFmtId="3" fontId="63" fillId="0" borderId="17" xfId="74" applyNumberFormat="1" applyFont="1" applyFill="1" applyBorder="1" applyAlignment="1">
      <alignment horizontal="center" vertical="center" wrapText="1"/>
      <protection/>
    </xf>
    <xf numFmtId="9" fontId="63" fillId="35" borderId="18" xfId="236" applyFont="1" applyFill="1" applyBorder="1" applyAlignment="1">
      <alignment horizontal="center" vertical="center" wrapText="1"/>
    </xf>
    <xf numFmtId="3" fontId="63" fillId="36" borderId="18" xfId="74" applyNumberFormat="1" applyFont="1" applyFill="1" applyBorder="1" applyAlignment="1">
      <alignment horizontal="center" vertical="center" wrapText="1"/>
      <protection/>
    </xf>
    <xf numFmtId="3" fontId="63" fillId="36" borderId="20" xfId="74" applyNumberFormat="1" applyFont="1" applyFill="1" applyBorder="1" applyAlignment="1">
      <alignment horizontal="center" vertical="center" wrapText="1"/>
      <protection/>
    </xf>
    <xf numFmtId="3" fontId="63" fillId="0" borderId="17" xfId="74" applyNumberFormat="1" applyFont="1" applyFill="1" applyBorder="1" applyAlignment="1">
      <alignment horizontal="center" vertical="center"/>
      <protection/>
    </xf>
    <xf numFmtId="3" fontId="63" fillId="0" borderId="22" xfId="74" applyNumberFormat="1" applyFont="1" applyFill="1" applyBorder="1" applyAlignment="1">
      <alignment horizontal="center" vertical="center" wrapText="1"/>
      <protection/>
    </xf>
    <xf numFmtId="9" fontId="63" fillId="35" borderId="23" xfId="236" applyFont="1" applyFill="1" applyBorder="1" applyAlignment="1">
      <alignment horizontal="center" vertical="center" wrapText="1"/>
    </xf>
    <xf numFmtId="3" fontId="63" fillId="36" borderId="23" xfId="74" applyNumberFormat="1" applyFont="1" applyFill="1" applyBorder="1" applyAlignment="1">
      <alignment horizontal="center" vertical="center" wrapText="1"/>
      <protection/>
    </xf>
    <xf numFmtId="3" fontId="63" fillId="36" borderId="25" xfId="74" applyNumberFormat="1" applyFont="1" applyFill="1" applyBorder="1" applyAlignment="1">
      <alignment horizontal="center" vertical="center" wrapText="1"/>
      <protection/>
    </xf>
    <xf numFmtId="3" fontId="63" fillId="0" borderId="22" xfId="74" applyNumberFormat="1" applyFont="1" applyFill="1" applyBorder="1" applyAlignment="1">
      <alignment horizontal="center" vertical="center"/>
      <protection/>
    </xf>
    <xf numFmtId="0" fontId="127" fillId="0" borderId="0" xfId="160" applyFont="1" applyAlignment="1">
      <alignment horizontal="center" vertical="center" wrapText="1"/>
      <protection/>
    </xf>
    <xf numFmtId="0" fontId="104" fillId="0" borderId="0" xfId="160" applyAlignment="1">
      <alignment horizontal="center" vertical="center" wrapText="1"/>
      <protection/>
    </xf>
    <xf numFmtId="9" fontId="21" fillId="35" borderId="38" xfId="254" applyFont="1" applyFill="1" applyBorder="1" applyAlignment="1">
      <alignment horizontal="center" vertical="center"/>
    </xf>
    <xf numFmtId="3" fontId="26" fillId="0" borderId="29" xfId="55" applyNumberFormat="1" applyFont="1" applyFill="1" applyBorder="1" applyAlignment="1">
      <alignment horizontal="center" vertical="center"/>
      <protection/>
    </xf>
    <xf numFmtId="9" fontId="21" fillId="35" borderId="11" xfId="254" applyFont="1" applyFill="1" applyBorder="1" applyAlignment="1">
      <alignment horizontal="center" vertical="center"/>
    </xf>
    <xf numFmtId="3" fontId="26" fillId="0" borderId="26" xfId="55" applyNumberFormat="1" applyFont="1" applyFill="1" applyBorder="1" applyAlignment="1">
      <alignment horizontal="center" vertical="center"/>
      <protection/>
    </xf>
    <xf numFmtId="9" fontId="21" fillId="35" borderId="22" xfId="254" applyFont="1" applyFill="1" applyBorder="1" applyAlignment="1">
      <alignment horizontal="center" vertical="center"/>
    </xf>
    <xf numFmtId="9" fontId="21" fillId="35" borderId="33" xfId="254" applyFont="1" applyFill="1" applyBorder="1" applyAlignment="1">
      <alignment horizontal="center" vertical="center"/>
    </xf>
    <xf numFmtId="9" fontId="21" fillId="35" borderId="62" xfId="254" applyFont="1" applyFill="1" applyBorder="1" applyAlignment="1">
      <alignment horizontal="center" vertical="center"/>
    </xf>
    <xf numFmtId="9" fontId="21" fillId="35" borderId="31" xfId="254" applyFont="1" applyFill="1" applyBorder="1" applyAlignment="1">
      <alignment horizontal="center" vertical="center"/>
    </xf>
    <xf numFmtId="9" fontId="21" fillId="35" borderId="68" xfId="254" applyFont="1" applyFill="1" applyBorder="1" applyAlignment="1">
      <alignment horizontal="center" vertical="center"/>
    </xf>
    <xf numFmtId="9" fontId="21" fillId="35" borderId="28" xfId="254" applyFont="1" applyFill="1" applyBorder="1" applyAlignment="1">
      <alignment horizontal="center" vertical="center"/>
    </xf>
    <xf numFmtId="0" fontId="104" fillId="0" borderId="0" xfId="160">
      <alignment/>
      <protection/>
    </xf>
    <xf numFmtId="3" fontId="26" fillId="0" borderId="15" xfId="160" applyNumberFormat="1" applyFont="1" applyBorder="1" applyAlignment="1">
      <alignment horizontal="center" vertical="center"/>
      <protection/>
    </xf>
    <xf numFmtId="9" fontId="21" fillId="35" borderId="15" xfId="254" applyFont="1" applyFill="1" applyBorder="1" applyAlignment="1">
      <alignment horizontal="center" vertical="center"/>
    </xf>
    <xf numFmtId="3" fontId="26" fillId="0" borderId="32" xfId="160" applyNumberFormat="1" applyFont="1" applyBorder="1" applyAlignment="1">
      <alignment horizontal="center" vertical="center"/>
      <protection/>
    </xf>
    <xf numFmtId="9" fontId="12" fillId="35" borderId="17" xfId="254" applyFont="1" applyFill="1" applyBorder="1" applyAlignment="1">
      <alignment horizontal="center" vertical="center"/>
    </xf>
    <xf numFmtId="3" fontId="19" fillId="0" borderId="18" xfId="160" applyNumberFormat="1" applyFont="1" applyBorder="1" applyAlignment="1">
      <alignment horizontal="center" vertical="center"/>
      <protection/>
    </xf>
    <xf numFmtId="9" fontId="12" fillId="35" borderId="18" xfId="254" applyFont="1" applyFill="1" applyBorder="1" applyAlignment="1">
      <alignment horizontal="center" vertical="center"/>
    </xf>
    <xf numFmtId="3" fontId="19" fillId="0" borderId="20" xfId="160" applyNumberFormat="1" applyFont="1" applyBorder="1" applyAlignment="1">
      <alignment horizontal="center" vertical="center"/>
      <protection/>
    </xf>
    <xf numFmtId="3" fontId="26" fillId="0" borderId="23" xfId="160" applyNumberFormat="1" applyFont="1" applyBorder="1" applyAlignment="1">
      <alignment horizontal="center" vertical="center"/>
      <protection/>
    </xf>
    <xf numFmtId="9" fontId="21" fillId="35" borderId="23" xfId="254" applyFont="1" applyFill="1" applyBorder="1" applyAlignment="1">
      <alignment horizontal="center" vertical="center"/>
    </xf>
    <xf numFmtId="3" fontId="26" fillId="0" borderId="25" xfId="160" applyNumberFormat="1" applyFont="1" applyBorder="1" applyAlignment="1">
      <alignment horizontal="center" vertical="center"/>
      <protection/>
    </xf>
    <xf numFmtId="0" fontId="104" fillId="0" borderId="0" xfId="160" applyBorder="1">
      <alignment/>
      <protection/>
    </xf>
    <xf numFmtId="0" fontId="104" fillId="0" borderId="0" xfId="160" applyAlignment="1">
      <alignment horizontal="right"/>
      <protection/>
    </xf>
    <xf numFmtId="0" fontId="128" fillId="0" borderId="0" xfId="160" applyFont="1" applyAlignment="1">
      <alignment horizontal="right" wrapText="1"/>
      <protection/>
    </xf>
    <xf numFmtId="9" fontId="15" fillId="0" borderId="0" xfId="55" applyNumberFormat="1" applyFont="1" applyBorder="1" applyAlignment="1">
      <alignment horizontal="center" vertical="center"/>
      <protection/>
    </xf>
    <xf numFmtId="0" fontId="11" fillId="0" borderId="14" xfId="160" applyFont="1" applyBorder="1" applyAlignment="1">
      <alignment horizontal="center" vertical="center"/>
      <protection/>
    </xf>
    <xf numFmtId="0" fontId="11" fillId="0" borderId="16" xfId="160" applyFont="1" applyBorder="1" applyAlignment="1">
      <alignment horizontal="center" vertical="center"/>
      <protection/>
    </xf>
    <xf numFmtId="9" fontId="21" fillId="35" borderId="17" xfId="254" applyFont="1" applyFill="1" applyBorder="1" applyAlignment="1">
      <alignment horizontal="center" vertical="center"/>
    </xf>
    <xf numFmtId="3" fontId="26" fillId="0" borderId="18" xfId="160" applyNumberFormat="1" applyFont="1" applyBorder="1" applyAlignment="1">
      <alignment horizontal="center" vertical="center"/>
      <protection/>
    </xf>
    <xf numFmtId="9" fontId="21" fillId="35" borderId="18" xfId="254" applyFont="1" applyFill="1" applyBorder="1" applyAlignment="1">
      <alignment horizontal="center" vertical="center"/>
    </xf>
    <xf numFmtId="3" fontId="26" fillId="0" borderId="20" xfId="160" applyNumberFormat="1" applyFont="1" applyBorder="1" applyAlignment="1">
      <alignment horizontal="center" vertical="center"/>
      <protection/>
    </xf>
    <xf numFmtId="0" fontId="8" fillId="0" borderId="16" xfId="160" applyFont="1" applyBorder="1" applyAlignment="1">
      <alignment horizontal="center" vertical="center"/>
      <protection/>
    </xf>
    <xf numFmtId="0" fontId="11" fillId="0" borderId="21" xfId="160" applyFont="1" applyBorder="1" applyAlignment="1">
      <alignment horizontal="center" vertical="center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right" vertical="center"/>
      <protection/>
    </xf>
    <xf numFmtId="9" fontId="15" fillId="0" borderId="0" xfId="55" applyNumberFormat="1" applyFont="1" applyBorder="1" applyAlignment="1">
      <alignment horizontal="center" vertical="center" wrapText="1"/>
      <protection/>
    </xf>
    <xf numFmtId="0" fontId="127" fillId="0" borderId="0" xfId="161" applyFont="1" applyBorder="1" applyAlignment="1">
      <alignment horizontal="center" vertical="center" wrapText="1"/>
      <protection/>
    </xf>
    <xf numFmtId="0" fontId="104" fillId="0" borderId="0" xfId="161" applyAlignment="1">
      <alignment horizontal="center" vertical="center" wrapText="1"/>
      <protection/>
    </xf>
    <xf numFmtId="0" fontId="52" fillId="0" borderId="18" xfId="55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52" fillId="0" borderId="0" xfId="55" applyFont="1" applyFill="1" applyBorder="1" applyAlignment="1">
      <alignment horizontal="center" vertical="center" wrapText="1"/>
      <protection/>
    </xf>
    <xf numFmtId="0" fontId="127" fillId="0" borderId="0" xfId="161" applyFont="1" applyAlignment="1">
      <alignment horizontal="center" vertical="center" wrapText="1"/>
      <protection/>
    </xf>
    <xf numFmtId="9" fontId="21" fillId="0" borderId="0" xfId="255" applyFont="1" applyFill="1" applyBorder="1" applyAlignment="1">
      <alignment horizontal="center" vertical="center"/>
    </xf>
    <xf numFmtId="3" fontId="26" fillId="0" borderId="0" xfId="55" applyNumberFormat="1" applyFont="1" applyFill="1" applyBorder="1" applyAlignment="1">
      <alignment horizontal="center" vertical="center"/>
      <protection/>
    </xf>
    <xf numFmtId="0" fontId="52" fillId="0" borderId="59" xfId="55" applyFont="1" applyBorder="1" applyAlignment="1">
      <alignment horizontal="center" vertical="center" wrapText="1"/>
      <protection/>
    </xf>
    <xf numFmtId="0" fontId="3" fillId="0" borderId="0" xfId="73" applyFont="1" applyBorder="1" applyAlignment="1">
      <alignment horizontal="center" vertical="center" wrapText="1"/>
      <protection/>
    </xf>
    <xf numFmtId="9" fontId="21" fillId="37" borderId="0" xfId="255" applyFont="1" applyFill="1" applyBorder="1" applyAlignment="1">
      <alignment horizontal="center" vertical="center"/>
    </xf>
    <xf numFmtId="3" fontId="26" fillId="0" borderId="0" xfId="55" applyNumberFormat="1" applyFont="1" applyBorder="1" applyAlignment="1">
      <alignment horizontal="center" vertical="center"/>
      <protection/>
    </xf>
    <xf numFmtId="0" fontId="104" fillId="0" borderId="0" xfId="161">
      <alignment/>
      <protection/>
    </xf>
    <xf numFmtId="3" fontId="26" fillId="0" borderId="15" xfId="161" applyNumberFormat="1" applyFont="1" applyBorder="1" applyAlignment="1">
      <alignment horizontal="center" vertical="center"/>
      <protection/>
    </xf>
    <xf numFmtId="3" fontId="26" fillId="0" borderId="32" xfId="161" applyNumberFormat="1" applyFont="1" applyBorder="1" applyAlignment="1">
      <alignment horizontal="center" vertical="center"/>
      <protection/>
    </xf>
    <xf numFmtId="3" fontId="19" fillId="0" borderId="18" xfId="161" applyNumberFormat="1" applyFont="1" applyBorder="1" applyAlignment="1">
      <alignment horizontal="center" vertical="center"/>
      <protection/>
    </xf>
    <xf numFmtId="3" fontId="19" fillId="0" borderId="20" xfId="161" applyNumberFormat="1" applyFont="1" applyBorder="1" applyAlignment="1">
      <alignment horizontal="center" vertical="center"/>
      <protection/>
    </xf>
    <xf numFmtId="3" fontId="26" fillId="0" borderId="23" xfId="161" applyNumberFormat="1" applyFont="1" applyBorder="1" applyAlignment="1">
      <alignment horizontal="center" vertical="center"/>
      <protection/>
    </xf>
    <xf numFmtId="3" fontId="26" fillId="0" borderId="25" xfId="161" applyNumberFormat="1" applyFont="1" applyBorder="1" applyAlignment="1">
      <alignment horizontal="center" vertical="center"/>
      <protection/>
    </xf>
    <xf numFmtId="0" fontId="11" fillId="0" borderId="0" xfId="161" applyFont="1" applyBorder="1" applyAlignment="1">
      <alignment horizontal="center" vertical="center" wrapText="1"/>
      <protection/>
    </xf>
    <xf numFmtId="3" fontId="26" fillId="37" borderId="0" xfId="161" applyNumberFormat="1" applyFont="1" applyFill="1" applyBorder="1" applyAlignment="1">
      <alignment horizontal="center" vertical="center"/>
      <protection/>
    </xf>
    <xf numFmtId="0" fontId="104" fillId="37" borderId="0" xfId="161" applyFill="1">
      <alignment/>
      <protection/>
    </xf>
    <xf numFmtId="0" fontId="104" fillId="0" borderId="0" xfId="161" applyBorder="1">
      <alignment/>
      <protection/>
    </xf>
    <xf numFmtId="0" fontId="104" fillId="0" borderId="0" xfId="161" applyAlignment="1">
      <alignment horizontal="right"/>
      <protection/>
    </xf>
    <xf numFmtId="0" fontId="11" fillId="0" borderId="14" xfId="161" applyFont="1" applyBorder="1" applyAlignment="1">
      <alignment horizontal="center" vertical="center"/>
      <protection/>
    </xf>
    <xf numFmtId="0" fontId="11" fillId="0" borderId="16" xfId="161" applyFont="1" applyBorder="1" applyAlignment="1">
      <alignment horizontal="center" vertical="center"/>
      <protection/>
    </xf>
    <xf numFmtId="3" fontId="26" fillId="0" borderId="18" xfId="161" applyNumberFormat="1" applyFont="1" applyBorder="1" applyAlignment="1">
      <alignment horizontal="center" vertical="center"/>
      <protection/>
    </xf>
    <xf numFmtId="3" fontId="26" fillId="0" borderId="20" xfId="161" applyNumberFormat="1" applyFont="1" applyBorder="1" applyAlignment="1">
      <alignment horizontal="center" vertical="center"/>
      <protection/>
    </xf>
    <xf numFmtId="0" fontId="8" fillId="0" borderId="16" xfId="161" applyFont="1" applyBorder="1" applyAlignment="1">
      <alignment horizontal="center" vertical="center"/>
      <protection/>
    </xf>
    <xf numFmtId="0" fontId="11" fillId="0" borderId="21" xfId="161" applyFont="1" applyBorder="1" applyAlignment="1">
      <alignment horizontal="center" vertical="center"/>
      <protection/>
    </xf>
    <xf numFmtId="0" fontId="10" fillId="33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2" fillId="0" borderId="0" xfId="0" applyFont="1" applyAlignment="1">
      <alignment vertical="top" wrapText="1"/>
    </xf>
    <xf numFmtId="0" fontId="10" fillId="33" borderId="54" xfId="74" applyFont="1" applyFill="1" applyBorder="1" applyAlignment="1">
      <alignment horizontal="center" vertical="center" wrapText="1"/>
      <protection/>
    </xf>
    <xf numFmtId="0" fontId="55" fillId="33" borderId="54" xfId="0" applyFont="1" applyFill="1" applyBorder="1" applyAlignment="1">
      <alignment vertical="center" wrapText="1"/>
    </xf>
    <xf numFmtId="0" fontId="55" fillId="33" borderId="27" xfId="0" applyFont="1" applyFill="1" applyBorder="1" applyAlignment="1">
      <alignment vertical="center" wrapText="1"/>
    </xf>
    <xf numFmtId="0" fontId="15" fillId="33" borderId="54" xfId="0" applyFont="1" applyFill="1" applyBorder="1" applyAlignment="1">
      <alignment vertical="center" wrapText="1"/>
    </xf>
    <xf numFmtId="0" fontId="15" fillId="33" borderId="27" xfId="0" applyFont="1" applyFill="1" applyBorder="1" applyAlignment="1">
      <alignment vertical="center" wrapText="1"/>
    </xf>
    <xf numFmtId="0" fontId="15" fillId="33" borderId="54" xfId="0" applyFont="1" applyFill="1" applyBorder="1" applyAlignment="1">
      <alignment vertical="center"/>
    </xf>
    <xf numFmtId="0" fontId="63" fillId="33" borderId="54" xfId="0" applyFont="1" applyFill="1" applyBorder="1" applyAlignment="1">
      <alignment vertical="top" wrapText="1"/>
    </xf>
    <xf numFmtId="0" fontId="63" fillId="33" borderId="27" xfId="0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12" fillId="33" borderId="54" xfId="0" applyFont="1" applyFill="1" applyBorder="1" applyAlignment="1">
      <alignment vertical="center" wrapText="1"/>
    </xf>
    <xf numFmtId="0" fontId="12" fillId="33" borderId="27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0" fillId="0" borderId="0" xfId="0" applyFont="1" applyAlignment="1">
      <alignment vertical="center"/>
    </xf>
    <xf numFmtId="0" fontId="15" fillId="33" borderId="54" xfId="55" applyFont="1" applyFill="1" applyBorder="1" applyAlignment="1">
      <alignment vertical="center" wrapText="1"/>
      <protection/>
    </xf>
    <xf numFmtId="0" fontId="22" fillId="0" borderId="0" xfId="55" applyFont="1" applyAlignment="1">
      <alignment vertical="center"/>
      <protection/>
    </xf>
    <xf numFmtId="0" fontId="15" fillId="33" borderId="27" xfId="55" applyFont="1" applyFill="1" applyBorder="1" applyAlignment="1">
      <alignment vertical="center" wrapText="1"/>
      <protection/>
    </xf>
    <xf numFmtId="0" fontId="15" fillId="33" borderId="29" xfId="55" applyFont="1" applyFill="1" applyBorder="1" applyAlignment="1">
      <alignment vertical="center" wrapText="1"/>
      <protection/>
    </xf>
    <xf numFmtId="0" fontId="15" fillId="33" borderId="43" xfId="0" applyFont="1" applyFill="1" applyBorder="1" applyAlignment="1">
      <alignment vertical="center"/>
    </xf>
    <xf numFmtId="0" fontId="15" fillId="33" borderId="43" xfId="0" applyFont="1" applyFill="1" applyBorder="1" applyAlignment="1">
      <alignment vertical="center" wrapText="1"/>
    </xf>
    <xf numFmtId="0" fontId="15" fillId="33" borderId="29" xfId="0" applyFont="1" applyFill="1" applyBorder="1" applyAlignment="1">
      <alignment vertical="center" wrapText="1"/>
    </xf>
    <xf numFmtId="0" fontId="15" fillId="33" borderId="29" xfId="0" applyFont="1" applyFill="1" applyBorder="1" applyAlignment="1">
      <alignment vertical="center"/>
    </xf>
    <xf numFmtId="0" fontId="15" fillId="33" borderId="32" xfId="0" applyFont="1" applyFill="1" applyBorder="1" applyAlignment="1">
      <alignment vertical="center" wrapText="1"/>
    </xf>
    <xf numFmtId="1" fontId="8" fillId="33" borderId="37" xfId="210" applyNumberFormat="1" applyFont="1" applyFill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vertical="center" wrapText="1"/>
      <protection/>
    </xf>
    <xf numFmtId="0" fontId="20" fillId="37" borderId="0" xfId="55" applyFont="1" applyFill="1" applyBorder="1" applyAlignment="1">
      <alignment vertical="center"/>
      <protection/>
    </xf>
    <xf numFmtId="0" fontId="8" fillId="33" borderId="20" xfId="55" applyFont="1" applyFill="1" applyBorder="1" applyAlignment="1">
      <alignment vertical="center" wrapText="1"/>
      <protection/>
    </xf>
    <xf numFmtId="0" fontId="52" fillId="0" borderId="20" xfId="55" applyFont="1" applyBorder="1" applyAlignment="1">
      <alignment horizontal="center" vertical="center" wrapText="1"/>
      <protection/>
    </xf>
    <xf numFmtId="3" fontId="26" fillId="0" borderId="36" xfId="55" applyNumberFormat="1" applyFont="1" applyFill="1" applyBorder="1" applyAlignment="1">
      <alignment horizontal="center" vertical="center"/>
      <protection/>
    </xf>
    <xf numFmtId="3" fontId="26" fillId="0" borderId="37" xfId="55" applyNumberFormat="1" applyFont="1" applyFill="1" applyBorder="1" applyAlignment="1">
      <alignment horizontal="center" vertical="center"/>
      <protection/>
    </xf>
    <xf numFmtId="0" fontId="8" fillId="33" borderId="54" xfId="55" applyFont="1" applyFill="1" applyBorder="1" applyAlignment="1">
      <alignment vertical="center" wrapText="1"/>
      <protection/>
    </xf>
    <xf numFmtId="0" fontId="8" fillId="33" borderId="32" xfId="55" applyFont="1" applyFill="1" applyBorder="1" applyAlignment="1">
      <alignment vertical="center" wrapText="1"/>
      <protection/>
    </xf>
    <xf numFmtId="3" fontId="26" fillId="0" borderId="64" xfId="55" applyNumberFormat="1" applyFont="1" applyBorder="1" applyAlignment="1">
      <alignment horizontal="center" vertical="center"/>
      <protection/>
    </xf>
    <xf numFmtId="3" fontId="26" fillId="0" borderId="42" xfId="55" applyNumberFormat="1" applyFont="1" applyBorder="1" applyAlignment="1">
      <alignment horizontal="center" vertical="center"/>
      <protection/>
    </xf>
    <xf numFmtId="0" fontId="8" fillId="33" borderId="27" xfId="55" applyFont="1" applyFill="1" applyBorder="1" applyAlignment="1">
      <alignment vertical="center" wrapText="1"/>
      <protection/>
    </xf>
    <xf numFmtId="0" fontId="8" fillId="33" borderId="54" xfId="161" applyFont="1" applyFill="1" applyBorder="1" applyAlignment="1">
      <alignment vertical="center" wrapText="1"/>
      <protection/>
    </xf>
    <xf numFmtId="0" fontId="8" fillId="37" borderId="0" xfId="161" applyFont="1" applyFill="1" applyBorder="1" applyAlignment="1">
      <alignment vertical="center" wrapText="1"/>
      <protection/>
    </xf>
    <xf numFmtId="0" fontId="20" fillId="37" borderId="0" xfId="55" applyFont="1" applyFill="1" applyBorder="1" applyAlignment="1">
      <alignment vertical="center" wrapText="1"/>
      <protection/>
    </xf>
    <xf numFmtId="0" fontId="8" fillId="33" borderId="27" xfId="161" applyFont="1" applyFill="1" applyBorder="1" applyAlignment="1">
      <alignment vertical="center" wrapText="1"/>
      <protection/>
    </xf>
    <xf numFmtId="0" fontId="49" fillId="0" borderId="0" xfId="55" applyFont="1" applyAlignment="1">
      <alignment/>
      <protection/>
    </xf>
    <xf numFmtId="0" fontId="20" fillId="37" borderId="0" xfId="161" applyFont="1" applyFill="1" applyBorder="1" applyAlignment="1">
      <alignment vertical="center"/>
      <protection/>
    </xf>
    <xf numFmtId="3" fontId="26" fillId="0" borderId="28" xfId="161" applyNumberFormat="1" applyFont="1" applyBorder="1" applyAlignment="1">
      <alignment horizontal="center" vertical="center"/>
      <protection/>
    </xf>
    <xf numFmtId="0" fontId="20" fillId="37" borderId="0" xfId="161" applyFont="1" applyFill="1" applyBorder="1" applyAlignment="1">
      <alignment vertical="center" wrapText="1"/>
      <protection/>
    </xf>
    <xf numFmtId="0" fontId="20" fillId="33" borderId="27" xfId="161" applyFont="1" applyFill="1" applyBorder="1" applyAlignment="1">
      <alignment vertical="center" wrapText="1"/>
      <protection/>
    </xf>
    <xf numFmtId="0" fontId="8" fillId="0" borderId="0" xfId="0" applyFont="1" applyAlignment="1">
      <alignment wrapText="1"/>
    </xf>
    <xf numFmtId="0" fontId="15" fillId="33" borderId="27" xfId="0" applyFont="1" applyFill="1" applyBorder="1" applyAlignment="1">
      <alignment vertical="center"/>
    </xf>
    <xf numFmtId="0" fontId="15" fillId="33" borderId="27" xfId="0" applyFont="1" applyFill="1" applyBorder="1" applyAlignment="1">
      <alignment horizontal="center" vertical="center" wrapText="1"/>
    </xf>
    <xf numFmtId="0" fontId="10" fillId="0" borderId="54" xfId="74" applyFont="1" applyBorder="1" applyAlignment="1">
      <alignment vertical="center" wrapText="1"/>
      <protection/>
    </xf>
    <xf numFmtId="0" fontId="10" fillId="0" borderId="27" xfId="74" applyFont="1" applyBorder="1" applyAlignment="1">
      <alignment vertical="center" wrapText="1"/>
      <protection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19" fillId="37" borderId="25" xfId="214" applyNumberFormat="1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/>
    </xf>
    <xf numFmtId="3" fontId="10" fillId="0" borderId="44" xfId="0" applyNumberFormat="1" applyFont="1" applyFill="1" applyBorder="1" applyAlignment="1">
      <alignment horizontal="left" vertical="center" wrapText="1"/>
    </xf>
    <xf numFmtId="3" fontId="37" fillId="37" borderId="64" xfId="241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 wrapText="1"/>
    </xf>
    <xf numFmtId="0" fontId="10" fillId="0" borderId="54" xfId="74" applyFont="1" applyBorder="1" applyAlignment="1">
      <alignment horizontal="center" vertical="center" wrapText="1"/>
      <protection/>
    </xf>
    <xf numFmtId="3" fontId="26" fillId="0" borderId="64" xfId="0" applyNumberFormat="1" applyFont="1" applyBorder="1" applyAlignment="1">
      <alignment horizontal="center" vertical="center"/>
    </xf>
    <xf numFmtId="0" fontId="10" fillId="33" borderId="71" xfId="0" applyFont="1" applyFill="1" applyBorder="1" applyAlignment="1">
      <alignment/>
    </xf>
    <xf numFmtId="0" fontId="10" fillId="33" borderId="72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0" xfId="74" applyFont="1" applyFill="1" applyBorder="1" applyAlignment="1">
      <alignment vertical="center"/>
      <protection/>
    </xf>
    <xf numFmtId="3" fontId="78" fillId="0" borderId="42" xfId="74" applyNumberFormat="1" applyFont="1" applyFill="1" applyBorder="1" applyAlignment="1">
      <alignment horizontal="center" vertical="center" wrapText="1"/>
      <protection/>
    </xf>
    <xf numFmtId="3" fontId="78" fillId="0" borderId="20" xfId="74" applyNumberFormat="1" applyFont="1" applyFill="1" applyBorder="1" applyAlignment="1">
      <alignment horizontal="center" vertical="center" wrapText="1"/>
      <protection/>
    </xf>
    <xf numFmtId="3" fontId="29" fillId="0" borderId="20" xfId="74" applyNumberFormat="1" applyFont="1" applyFill="1" applyBorder="1" applyAlignment="1">
      <alignment horizontal="center" vertical="center" wrapText="1"/>
      <protection/>
    </xf>
    <xf numFmtId="3" fontId="78" fillId="0" borderId="25" xfId="74" applyNumberFormat="1" applyFont="1" applyFill="1" applyBorder="1" applyAlignment="1">
      <alignment horizontal="center" vertical="center" wrapText="1"/>
      <protection/>
    </xf>
    <xf numFmtId="0" fontId="10" fillId="33" borderId="27" xfId="74" applyFont="1" applyFill="1" applyBorder="1" applyAlignment="1">
      <alignment horizontal="center" vertical="center" wrapText="1"/>
      <protection/>
    </xf>
    <xf numFmtId="3" fontId="29" fillId="0" borderId="32" xfId="74" applyNumberFormat="1" applyFont="1" applyFill="1" applyBorder="1" applyAlignment="1">
      <alignment horizontal="center" vertical="center" wrapText="1"/>
      <protection/>
    </xf>
    <xf numFmtId="3" fontId="29" fillId="0" borderId="20" xfId="74" applyNumberFormat="1" applyFont="1" applyBorder="1" applyAlignment="1">
      <alignment horizontal="center" vertical="center"/>
      <protection/>
    </xf>
    <xf numFmtId="3" fontId="29" fillId="0" borderId="25" xfId="74" applyNumberFormat="1" applyFont="1" applyFill="1" applyBorder="1" applyAlignment="1">
      <alignment horizontal="center" vertical="center" wrapText="1"/>
      <protection/>
    </xf>
    <xf numFmtId="0" fontId="10" fillId="33" borderId="71" xfId="74" applyFont="1" applyFill="1" applyBorder="1" applyAlignment="1">
      <alignment horizontal="center" vertical="center" wrapText="1"/>
      <protection/>
    </xf>
    <xf numFmtId="0" fontId="13" fillId="33" borderId="72" xfId="0" applyFont="1" applyFill="1" applyBorder="1" applyAlignment="1">
      <alignment horizontal="center" vertical="center" wrapText="1"/>
    </xf>
    <xf numFmtId="3" fontId="29" fillId="0" borderId="62" xfId="74" applyNumberFormat="1" applyFont="1" applyFill="1" applyBorder="1" applyAlignment="1">
      <alignment horizontal="center" vertical="center" wrapText="1"/>
      <protection/>
    </xf>
    <xf numFmtId="3" fontId="29" fillId="0" borderId="73" xfId="74" applyNumberFormat="1" applyFont="1" applyFill="1" applyBorder="1" applyAlignment="1">
      <alignment horizontal="center" vertical="center" wrapText="1"/>
      <protection/>
    </xf>
    <xf numFmtId="3" fontId="29" fillId="0" borderId="73" xfId="74" applyNumberFormat="1" applyFont="1" applyBorder="1" applyAlignment="1">
      <alignment horizontal="center" vertical="center"/>
      <protection/>
    </xf>
    <xf numFmtId="3" fontId="29" fillId="0" borderId="31" xfId="74" applyNumberFormat="1" applyFont="1" applyFill="1" applyBorder="1" applyAlignment="1">
      <alignment horizontal="center" vertical="center" wrapText="1"/>
      <protection/>
    </xf>
    <xf numFmtId="0" fontId="31" fillId="0" borderId="14" xfId="74" applyFont="1" applyBorder="1" applyAlignment="1">
      <alignment horizontal="center" vertical="center" wrapText="1"/>
      <protection/>
    </xf>
    <xf numFmtId="0" fontId="31" fillId="0" borderId="16" xfId="74" applyFont="1" applyBorder="1" applyAlignment="1">
      <alignment horizontal="center" vertical="center" wrapText="1"/>
      <protection/>
    </xf>
    <xf numFmtId="0" fontId="31" fillId="0" borderId="21" xfId="74" applyFont="1" applyBorder="1" applyAlignment="1">
      <alignment horizontal="center" vertical="center" wrapText="1"/>
      <protection/>
    </xf>
    <xf numFmtId="3" fontId="21" fillId="0" borderId="74" xfId="0" applyNumberFormat="1" applyFont="1" applyFill="1" applyBorder="1" applyAlignment="1">
      <alignment horizontal="left" vertical="center" wrapText="1"/>
    </xf>
    <xf numFmtId="0" fontId="62" fillId="38" borderId="54" xfId="0" applyFont="1" applyFill="1" applyBorder="1" applyAlignment="1">
      <alignment horizontal="center"/>
    </xf>
    <xf numFmtId="0" fontId="62" fillId="38" borderId="71" xfId="0" applyFont="1" applyFill="1" applyBorder="1" applyAlignment="1">
      <alignment horizontal="center"/>
    </xf>
    <xf numFmtId="0" fontId="62" fillId="38" borderId="72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1" fontId="6" fillId="0" borderId="61" xfId="0" applyNumberFormat="1" applyFont="1" applyBorder="1" applyAlignment="1">
      <alignment horizontal="center" vertical="center"/>
    </xf>
    <xf numFmtId="1" fontId="6" fillId="0" borderId="76" xfId="0" applyNumberFormat="1" applyFont="1" applyBorder="1" applyAlignment="1">
      <alignment horizontal="center" vertical="center"/>
    </xf>
    <xf numFmtId="1" fontId="6" fillId="0" borderId="75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40" fillId="0" borderId="54" xfId="0" applyFont="1" applyBorder="1" applyAlignment="1">
      <alignment horizontal="left" vertical="top" wrapText="1"/>
    </xf>
    <xf numFmtId="0" fontId="40" fillId="0" borderId="71" xfId="0" applyFont="1" applyBorder="1" applyAlignment="1">
      <alignment horizontal="left" vertical="top" wrapText="1"/>
    </xf>
    <xf numFmtId="0" fontId="40" fillId="0" borderId="72" xfId="0" applyFont="1" applyBorder="1" applyAlignment="1">
      <alignment horizontal="left" vertical="top" wrapText="1"/>
    </xf>
    <xf numFmtId="3" fontId="40" fillId="0" borderId="54" xfId="0" applyNumberFormat="1" applyFont="1" applyBorder="1" applyAlignment="1">
      <alignment horizontal="left" vertical="top" wrapText="1"/>
    </xf>
    <xf numFmtId="3" fontId="40" fillId="0" borderId="71" xfId="0" applyNumberFormat="1" applyFont="1" applyBorder="1" applyAlignment="1">
      <alignment horizontal="left" vertical="top" wrapText="1"/>
    </xf>
    <xf numFmtId="3" fontId="40" fillId="0" borderId="72" xfId="0" applyNumberFormat="1" applyFont="1" applyBorder="1" applyAlignment="1">
      <alignment horizontal="left" vertical="top" wrapText="1"/>
    </xf>
    <xf numFmtId="49" fontId="40" fillId="0" borderId="54" xfId="0" applyNumberFormat="1" applyFont="1" applyBorder="1" applyAlignment="1">
      <alignment horizontal="left" vertical="top" wrapText="1"/>
    </xf>
    <xf numFmtId="49" fontId="40" fillId="0" borderId="71" xfId="0" applyNumberFormat="1" applyFont="1" applyBorder="1" applyAlignment="1">
      <alignment horizontal="left" vertical="top" wrapText="1"/>
    </xf>
    <xf numFmtId="49" fontId="40" fillId="0" borderId="72" xfId="0" applyNumberFormat="1" applyFont="1" applyBorder="1" applyAlignment="1">
      <alignment horizontal="left" vertical="top" wrapText="1"/>
    </xf>
    <xf numFmtId="0" fontId="0" fillId="0" borderId="61" xfId="0" applyFont="1" applyBorder="1" applyAlignment="1">
      <alignment horizontal="center" vertical="center" textRotation="90" wrapText="1"/>
    </xf>
    <xf numFmtId="0" fontId="0" fillId="0" borderId="76" xfId="0" applyFont="1" applyBorder="1" applyAlignment="1">
      <alignment horizontal="center" vertical="center" textRotation="90" wrapText="1"/>
    </xf>
    <xf numFmtId="0" fontId="0" fillId="0" borderId="75" xfId="0" applyFont="1" applyBorder="1" applyAlignment="1">
      <alignment horizontal="center" vertical="center" textRotation="90" wrapText="1"/>
    </xf>
    <xf numFmtId="3" fontId="8" fillId="0" borderId="54" xfId="0" applyNumberFormat="1" applyFont="1" applyBorder="1" applyAlignment="1">
      <alignment horizontal="center" vertical="center"/>
    </xf>
    <xf numFmtId="3" fontId="8" fillId="0" borderId="71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 textRotation="90" wrapText="1"/>
    </xf>
    <xf numFmtId="0" fontId="11" fillId="33" borderId="75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 textRotation="90" wrapText="1"/>
    </xf>
    <xf numFmtId="0" fontId="8" fillId="33" borderId="75" xfId="0" applyFont="1" applyFill="1" applyBorder="1" applyAlignment="1">
      <alignment horizontal="center" vertical="center" textRotation="90" wrapText="1"/>
    </xf>
    <xf numFmtId="1" fontId="17" fillId="0" borderId="61" xfId="0" applyNumberFormat="1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20" fillId="33" borderId="71" xfId="0" applyFont="1" applyFill="1" applyBorder="1" applyAlignment="1">
      <alignment horizontal="center" vertical="center"/>
    </xf>
    <xf numFmtId="0" fontId="20" fillId="33" borderId="72" xfId="0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" fontId="11" fillId="0" borderId="61" xfId="0" applyNumberFormat="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/>
    </xf>
    <xf numFmtId="0" fontId="9" fillId="33" borderId="61" xfId="0" applyFont="1" applyFill="1" applyBorder="1" applyAlignment="1">
      <alignment horizontal="center" vertical="center" textRotation="90" wrapText="1"/>
    </xf>
    <xf numFmtId="0" fontId="9" fillId="33" borderId="75" xfId="0" applyFont="1" applyFill="1" applyBorder="1" applyAlignment="1">
      <alignment horizontal="center" vertical="center" textRotation="90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10" fillId="39" borderId="54" xfId="0" applyFont="1" applyFill="1" applyBorder="1" applyAlignment="1">
      <alignment horizontal="center" vertical="center" wrapText="1"/>
    </xf>
    <xf numFmtId="0" fontId="10" fillId="39" borderId="72" xfId="0" applyFont="1" applyFill="1" applyBorder="1" applyAlignment="1">
      <alignment horizontal="center" vertical="center" wrapText="1"/>
    </xf>
    <xf numFmtId="164" fontId="15" fillId="39" borderId="54" xfId="0" applyNumberFormat="1" applyFont="1" applyFill="1" applyBorder="1" applyAlignment="1">
      <alignment horizontal="center" vertical="center"/>
    </xf>
    <xf numFmtId="164" fontId="15" fillId="39" borderId="71" xfId="0" applyNumberFormat="1" applyFont="1" applyFill="1" applyBorder="1" applyAlignment="1">
      <alignment horizontal="center" vertical="center"/>
    </xf>
    <xf numFmtId="164" fontId="15" fillId="39" borderId="72" xfId="0" applyNumberFormat="1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 textRotation="90" wrapText="1"/>
    </xf>
    <xf numFmtId="0" fontId="8" fillId="33" borderId="69" xfId="0" applyFont="1" applyFill="1" applyBorder="1" applyAlignment="1">
      <alignment horizontal="center" vertical="center" textRotation="90" wrapText="1"/>
    </xf>
    <xf numFmtId="0" fontId="63" fillId="33" borderId="54" xfId="0" applyFont="1" applyFill="1" applyBorder="1" applyAlignment="1">
      <alignment horizontal="left" vertical="top" wrapText="1"/>
    </xf>
    <xf numFmtId="0" fontId="63" fillId="33" borderId="71" xfId="0" applyFont="1" applyFill="1" applyBorder="1" applyAlignment="1">
      <alignment horizontal="left" vertical="top" wrapText="1"/>
    </xf>
    <xf numFmtId="0" fontId="63" fillId="33" borderId="72" xfId="0" applyFont="1" applyFill="1" applyBorder="1" applyAlignment="1">
      <alignment horizontal="left" vertical="top" wrapText="1"/>
    </xf>
    <xf numFmtId="0" fontId="9" fillId="33" borderId="53" xfId="0" applyFont="1" applyFill="1" applyBorder="1" applyAlignment="1">
      <alignment horizontal="center" vertical="center" textRotation="90" wrapText="1"/>
    </xf>
    <xf numFmtId="0" fontId="9" fillId="33" borderId="44" xfId="0" applyFont="1" applyFill="1" applyBorder="1" applyAlignment="1">
      <alignment horizontal="center" vertical="center" textRotation="90" wrapText="1"/>
    </xf>
    <xf numFmtId="0" fontId="72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9" fillId="39" borderId="27" xfId="210" applyFont="1" applyFill="1" applyBorder="1" applyAlignment="1">
      <alignment horizontal="center" vertical="center" wrapText="1"/>
      <protection/>
    </xf>
    <xf numFmtId="0" fontId="59" fillId="39" borderId="54" xfId="210" applyFont="1" applyFill="1" applyBorder="1" applyAlignment="1">
      <alignment horizontal="center" vertical="center" wrapText="1"/>
      <protection/>
    </xf>
    <xf numFmtId="0" fontId="59" fillId="39" borderId="71" xfId="210" applyFont="1" applyFill="1" applyBorder="1" applyAlignment="1">
      <alignment horizontal="center" vertical="center" wrapText="1"/>
      <protection/>
    </xf>
    <xf numFmtId="0" fontId="59" fillId="39" borderId="72" xfId="210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top" wrapText="1"/>
    </xf>
    <xf numFmtId="1" fontId="9" fillId="0" borderId="61" xfId="55" applyNumberFormat="1" applyFont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 wrapText="1"/>
      <protection/>
    </xf>
    <xf numFmtId="0" fontId="9" fillId="0" borderId="75" xfId="55" applyFont="1" applyBorder="1" applyAlignment="1">
      <alignment horizontal="center" vertical="center" wrapText="1"/>
      <protection/>
    </xf>
    <xf numFmtId="0" fontId="11" fillId="33" borderId="61" xfId="55" applyFont="1" applyFill="1" applyBorder="1" applyAlignment="1">
      <alignment horizontal="center" vertical="center" textRotation="90" wrapText="1"/>
      <protection/>
    </xf>
    <xf numFmtId="0" fontId="11" fillId="33" borderId="75" xfId="55" applyFont="1" applyFill="1" applyBorder="1" applyAlignment="1">
      <alignment horizontal="center" vertical="center" textRotation="90" wrapText="1"/>
      <protection/>
    </xf>
    <xf numFmtId="0" fontId="15" fillId="33" borderId="54" xfId="55" applyFont="1" applyFill="1" applyBorder="1" applyAlignment="1">
      <alignment horizontal="center" vertical="center" wrapText="1"/>
      <protection/>
    </xf>
    <xf numFmtId="0" fontId="15" fillId="33" borderId="71" xfId="55" applyFont="1" applyFill="1" applyBorder="1" applyAlignment="1">
      <alignment horizontal="center" vertical="center"/>
      <protection/>
    </xf>
    <xf numFmtId="0" fontId="15" fillId="33" borderId="60" xfId="55" applyFont="1" applyFill="1" applyBorder="1" applyAlignment="1">
      <alignment horizontal="center" vertical="center" wrapText="1"/>
      <protection/>
    </xf>
    <xf numFmtId="0" fontId="15" fillId="33" borderId="79" xfId="55" applyFont="1" applyFill="1" applyBorder="1" applyAlignment="1">
      <alignment horizontal="center" vertical="center" wrapText="1"/>
      <protection/>
    </xf>
    <xf numFmtId="0" fontId="15" fillId="33" borderId="77" xfId="55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15" fillId="33" borderId="15" xfId="55" applyFont="1" applyFill="1" applyBorder="1" applyAlignment="1">
      <alignment horizontal="center" vertical="center" wrapText="1"/>
      <protection/>
    </xf>
    <xf numFmtId="0" fontId="15" fillId="33" borderId="15" xfId="55" applyFont="1" applyFill="1" applyBorder="1" applyAlignment="1">
      <alignment horizontal="center" vertical="center"/>
      <protection/>
    </xf>
    <xf numFmtId="0" fontId="15" fillId="33" borderId="32" xfId="55" applyFont="1" applyFill="1" applyBorder="1" applyAlignment="1">
      <alignment horizontal="center" vertical="center"/>
      <protection/>
    </xf>
    <xf numFmtId="0" fontId="22" fillId="0" borderId="0" xfId="55" applyFont="1" applyAlignment="1">
      <alignment horizontal="center" vertical="center" wrapText="1"/>
      <protection/>
    </xf>
    <xf numFmtId="0" fontId="15" fillId="33" borderId="54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33" borderId="54" xfId="55" applyFont="1" applyFill="1" applyBorder="1" applyAlignment="1">
      <alignment horizontal="center" vertical="center" wrapText="1"/>
      <protection/>
    </xf>
    <xf numFmtId="0" fontId="20" fillId="33" borderId="71" xfId="55" applyFont="1" applyFill="1" applyBorder="1" applyAlignment="1">
      <alignment horizontal="center" vertical="center" wrapText="1"/>
      <protection/>
    </xf>
    <xf numFmtId="0" fontId="20" fillId="33" borderId="72" xfId="55" applyFont="1" applyFill="1" applyBorder="1" applyAlignment="1">
      <alignment horizontal="center" vertical="center" wrapText="1"/>
      <protection/>
    </xf>
    <xf numFmtId="0" fontId="49" fillId="0" borderId="0" xfId="55" applyFont="1" applyAlignment="1">
      <alignment horizontal="center" wrapText="1"/>
      <protection/>
    </xf>
    <xf numFmtId="0" fontId="20" fillId="33" borderId="54" xfId="161" applyFont="1" applyFill="1" applyBorder="1" applyAlignment="1">
      <alignment horizontal="center" vertical="center"/>
      <protection/>
    </xf>
    <xf numFmtId="0" fontId="20" fillId="33" borderId="71" xfId="161" applyFont="1" applyFill="1" applyBorder="1" applyAlignment="1">
      <alignment horizontal="center" vertical="center"/>
      <protection/>
    </xf>
    <xf numFmtId="0" fontId="20" fillId="33" borderId="72" xfId="161" applyFont="1" applyFill="1" applyBorder="1" applyAlignment="1">
      <alignment horizontal="center" vertical="center"/>
      <protection/>
    </xf>
    <xf numFmtId="0" fontId="20" fillId="33" borderId="54" xfId="161" applyFont="1" applyFill="1" applyBorder="1" applyAlignment="1">
      <alignment horizontal="center" vertical="center" wrapText="1"/>
      <protection/>
    </xf>
    <xf numFmtId="0" fontId="20" fillId="33" borderId="72" xfId="161" applyFont="1" applyFill="1" applyBorder="1" applyAlignment="1">
      <alignment horizontal="center" vertical="center" wrapText="1"/>
      <protection/>
    </xf>
    <xf numFmtId="0" fontId="4" fillId="33" borderId="17" xfId="73" applyFont="1" applyFill="1" applyBorder="1" applyAlignment="1">
      <alignment horizontal="center" vertical="center" wrapText="1"/>
      <protection/>
    </xf>
    <xf numFmtId="0" fontId="4" fillId="33" borderId="18" xfId="73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20" fillId="33" borderId="67" xfId="55" applyFont="1" applyFill="1" applyBorder="1" applyAlignment="1">
      <alignment horizontal="center" vertical="center"/>
      <protection/>
    </xf>
    <xf numFmtId="0" fontId="20" fillId="33" borderId="79" xfId="55" applyFont="1" applyFill="1" applyBorder="1" applyAlignment="1">
      <alignment horizontal="center" vertical="center"/>
      <protection/>
    </xf>
    <xf numFmtId="0" fontId="20" fillId="33" borderId="77" xfId="55" applyFont="1" applyFill="1" applyBorder="1" applyAlignment="1">
      <alignment horizontal="center" vertical="center"/>
      <protection/>
    </xf>
    <xf numFmtId="0" fontId="3" fillId="0" borderId="17" xfId="73" applyFont="1" applyBorder="1" applyAlignment="1">
      <alignment horizontal="center" vertical="center" wrapText="1"/>
      <protection/>
    </xf>
    <xf numFmtId="0" fontId="3" fillId="0" borderId="18" xfId="73" applyFont="1" applyBorder="1" applyAlignment="1">
      <alignment horizontal="center" vertical="center" wrapText="1"/>
      <protection/>
    </xf>
    <xf numFmtId="0" fontId="3" fillId="0" borderId="35" xfId="73" applyFont="1" applyBorder="1" applyAlignment="1">
      <alignment horizontal="center" vertical="center" wrapText="1"/>
      <protection/>
    </xf>
    <xf numFmtId="0" fontId="3" fillId="0" borderId="36" xfId="73" applyFont="1" applyBorder="1" applyAlignment="1">
      <alignment horizontal="center" vertical="center" wrapText="1"/>
      <protection/>
    </xf>
    <xf numFmtId="0" fontId="4" fillId="33" borderId="54" xfId="73" applyFont="1" applyFill="1" applyBorder="1" applyAlignment="1">
      <alignment horizontal="center" vertical="center" wrapText="1"/>
      <protection/>
    </xf>
    <xf numFmtId="0" fontId="4" fillId="33" borderId="71" xfId="73" applyFont="1" applyFill="1" applyBorder="1" applyAlignment="1">
      <alignment horizontal="center" vertical="center" wrapText="1"/>
      <protection/>
    </xf>
    <xf numFmtId="0" fontId="3" fillId="0" borderId="69" xfId="73" applyFont="1" applyBorder="1" applyAlignment="1">
      <alignment horizontal="center" vertical="center" wrapText="1"/>
      <protection/>
    </xf>
    <xf numFmtId="0" fontId="3" fillId="0" borderId="70" xfId="73" applyFont="1" applyBorder="1" applyAlignment="1">
      <alignment horizontal="center" vertical="center" wrapText="1"/>
      <protection/>
    </xf>
    <xf numFmtId="0" fontId="3" fillId="0" borderId="53" xfId="73" applyFont="1" applyBorder="1" applyAlignment="1">
      <alignment horizontal="center" vertical="center" wrapText="1"/>
      <protection/>
    </xf>
    <xf numFmtId="0" fontId="3" fillId="0" borderId="78" xfId="73" applyFont="1" applyBorder="1" applyAlignment="1">
      <alignment horizontal="center" vertical="center" wrapText="1"/>
      <protection/>
    </xf>
    <xf numFmtId="0" fontId="3" fillId="0" borderId="48" xfId="73" applyFont="1" applyBorder="1" applyAlignment="1">
      <alignment horizontal="center" vertical="center" wrapText="1"/>
      <protection/>
    </xf>
    <xf numFmtId="0" fontId="3" fillId="0" borderId="52" xfId="73" applyFont="1" applyBorder="1" applyAlignment="1">
      <alignment horizontal="center" vertical="center" wrapText="1"/>
      <protection/>
    </xf>
    <xf numFmtId="0" fontId="20" fillId="33" borderId="54" xfId="55" applyFont="1" applyFill="1" applyBorder="1" applyAlignment="1">
      <alignment horizontal="center" vertical="center"/>
      <protection/>
    </xf>
    <xf numFmtId="0" fontId="20" fillId="33" borderId="71" xfId="55" applyFont="1" applyFill="1" applyBorder="1" applyAlignment="1">
      <alignment horizontal="center" vertical="center"/>
      <protection/>
    </xf>
    <xf numFmtId="0" fontId="20" fillId="33" borderId="72" xfId="55" applyFont="1" applyFill="1" applyBorder="1" applyAlignment="1">
      <alignment horizontal="center" vertical="center"/>
      <protection/>
    </xf>
    <xf numFmtId="0" fontId="3" fillId="0" borderId="54" xfId="73" applyFont="1" applyBorder="1" applyAlignment="1">
      <alignment horizontal="center" vertical="center" wrapText="1"/>
      <protection/>
    </xf>
    <xf numFmtId="0" fontId="3" fillId="0" borderId="72" xfId="73" applyFont="1" applyBorder="1" applyAlignment="1">
      <alignment horizontal="center" vertical="center" wrapText="1"/>
      <protection/>
    </xf>
    <xf numFmtId="0" fontId="3" fillId="0" borderId="44" xfId="73" applyFont="1" applyBorder="1" applyAlignment="1">
      <alignment horizontal="center" vertical="center" wrapText="1"/>
      <protection/>
    </xf>
    <xf numFmtId="0" fontId="3" fillId="0" borderId="46" xfId="73" applyFont="1" applyBorder="1" applyAlignment="1">
      <alignment horizontal="center" vertical="center" wrapText="1"/>
      <protection/>
    </xf>
    <xf numFmtId="0" fontId="4" fillId="33" borderId="72" xfId="73" applyFont="1" applyFill="1" applyBorder="1" applyAlignment="1">
      <alignment horizontal="center" vertical="center" wrapText="1"/>
      <protection/>
    </xf>
    <xf numFmtId="0" fontId="17" fillId="33" borderId="53" xfId="161" applyFont="1" applyFill="1" applyBorder="1" applyAlignment="1">
      <alignment horizontal="center" vertical="center" wrapText="1"/>
      <protection/>
    </xf>
    <xf numFmtId="0" fontId="17" fillId="33" borderId="78" xfId="161" applyFont="1" applyFill="1" applyBorder="1" applyAlignment="1">
      <alignment horizontal="center" vertical="center" wrapText="1"/>
      <protection/>
    </xf>
    <xf numFmtId="0" fontId="17" fillId="33" borderId="69" xfId="161" applyFont="1" applyFill="1" applyBorder="1" applyAlignment="1">
      <alignment horizontal="center" vertical="center" wrapText="1"/>
      <protection/>
    </xf>
    <xf numFmtId="0" fontId="17" fillId="33" borderId="70" xfId="161" applyFont="1" applyFill="1" applyBorder="1" applyAlignment="1">
      <alignment horizontal="center" vertical="center" wrapText="1"/>
      <protection/>
    </xf>
    <xf numFmtId="0" fontId="17" fillId="33" borderId="44" xfId="161" applyFont="1" applyFill="1" applyBorder="1" applyAlignment="1">
      <alignment horizontal="center" vertical="center" wrapText="1"/>
      <protection/>
    </xf>
    <xf numFmtId="0" fontId="17" fillId="33" borderId="46" xfId="161" applyFont="1" applyFill="1" applyBorder="1" applyAlignment="1">
      <alignment horizontal="center" vertical="center" wrapText="1"/>
      <protection/>
    </xf>
    <xf numFmtId="1" fontId="11" fillId="0" borderId="67" xfId="161" applyNumberFormat="1" applyFont="1" applyBorder="1" applyAlignment="1">
      <alignment horizontal="center" vertical="center" wrapText="1"/>
      <protection/>
    </xf>
    <xf numFmtId="1" fontId="11" fillId="0" borderId="77" xfId="161" applyNumberFormat="1" applyFont="1" applyBorder="1" applyAlignment="1">
      <alignment horizontal="center" vertical="center" wrapText="1"/>
      <protection/>
    </xf>
    <xf numFmtId="0" fontId="8" fillId="0" borderId="47" xfId="161" applyFont="1" applyBorder="1" applyAlignment="1">
      <alignment horizontal="center" vertical="center" wrapText="1"/>
      <protection/>
    </xf>
    <xf numFmtId="0" fontId="8" fillId="0" borderId="49" xfId="161" applyFont="1" applyBorder="1" applyAlignment="1">
      <alignment horizontal="center" vertical="center" wrapText="1"/>
      <protection/>
    </xf>
    <xf numFmtId="0" fontId="11" fillId="0" borderId="48" xfId="161" applyFont="1" applyBorder="1" applyAlignment="1">
      <alignment horizontal="center" vertical="center" wrapText="1"/>
      <protection/>
    </xf>
    <xf numFmtId="0" fontId="11" fillId="0" borderId="52" xfId="161" applyFont="1" applyBorder="1" applyAlignment="1">
      <alignment horizontal="center" vertical="center" wrapText="1"/>
      <protection/>
    </xf>
    <xf numFmtId="0" fontId="11" fillId="33" borderId="61" xfId="161" applyFont="1" applyFill="1" applyBorder="1" applyAlignment="1">
      <alignment horizontal="center" vertical="center" textRotation="90" wrapText="1"/>
      <protection/>
    </xf>
    <xf numFmtId="0" fontId="11" fillId="33" borderId="76" xfId="161" applyFont="1" applyFill="1" applyBorder="1" applyAlignment="1">
      <alignment horizontal="center" vertical="center" textRotation="90" wrapText="1"/>
      <protection/>
    </xf>
    <xf numFmtId="0" fontId="11" fillId="33" borderId="75" xfId="161" applyFont="1" applyFill="1" applyBorder="1" applyAlignment="1">
      <alignment horizontal="center" vertical="center" textRotation="90" wrapText="1"/>
      <protection/>
    </xf>
    <xf numFmtId="1" fontId="11" fillId="0" borderId="61" xfId="161" applyNumberFormat="1" applyFont="1" applyBorder="1" applyAlignment="1">
      <alignment horizontal="center" vertical="center" wrapText="1"/>
      <protection/>
    </xf>
    <xf numFmtId="0" fontId="11" fillId="0" borderId="76" xfId="161" applyFont="1" applyBorder="1" applyAlignment="1">
      <alignment horizontal="center" vertical="center" wrapText="1"/>
      <protection/>
    </xf>
    <xf numFmtId="0" fontId="11" fillId="0" borderId="75" xfId="161" applyFont="1" applyBorder="1" applyAlignment="1">
      <alignment horizontal="center" vertical="center" wrapText="1"/>
      <protection/>
    </xf>
    <xf numFmtId="0" fontId="9" fillId="33" borderId="61" xfId="161" applyFont="1" applyFill="1" applyBorder="1" applyAlignment="1">
      <alignment horizontal="center" vertical="center" textRotation="90" wrapText="1"/>
      <protection/>
    </xf>
    <xf numFmtId="0" fontId="9" fillId="33" borderId="76" xfId="161" applyFont="1" applyFill="1" applyBorder="1" applyAlignment="1">
      <alignment horizontal="center" vertical="center" textRotation="90" wrapText="1"/>
      <protection/>
    </xf>
    <xf numFmtId="0" fontId="9" fillId="33" borderId="75" xfId="161" applyFont="1" applyFill="1" applyBorder="1" applyAlignment="1">
      <alignment horizontal="center" vertical="center" textRotation="90" wrapText="1"/>
      <protection/>
    </xf>
    <xf numFmtId="0" fontId="9" fillId="33" borderId="69" xfId="161" applyFont="1" applyFill="1" applyBorder="1" applyAlignment="1">
      <alignment horizontal="center" vertical="center" textRotation="90" wrapText="1"/>
      <protection/>
    </xf>
    <xf numFmtId="0" fontId="11" fillId="0" borderId="67" xfId="161" applyFont="1" applyBorder="1" applyAlignment="1">
      <alignment horizontal="center" vertical="center"/>
      <protection/>
    </xf>
    <xf numFmtId="0" fontId="11" fillId="0" borderId="77" xfId="161" applyFont="1" applyBorder="1" applyAlignment="1">
      <alignment horizontal="center" vertical="center"/>
      <protection/>
    </xf>
    <xf numFmtId="0" fontId="8" fillId="0" borderId="47" xfId="161" applyFont="1" applyBorder="1" applyAlignment="1">
      <alignment horizontal="center" vertical="center"/>
      <protection/>
    </xf>
    <xf numFmtId="0" fontId="8" fillId="0" borderId="49" xfId="161" applyFont="1" applyBorder="1" applyAlignment="1">
      <alignment horizontal="center" vertical="center"/>
      <protection/>
    </xf>
    <xf numFmtId="0" fontId="11" fillId="0" borderId="48" xfId="161" applyFont="1" applyBorder="1" applyAlignment="1">
      <alignment horizontal="center" vertical="center"/>
      <protection/>
    </xf>
    <xf numFmtId="0" fontId="11" fillId="0" borderId="52" xfId="161" applyFont="1" applyBorder="1" applyAlignment="1">
      <alignment horizontal="center" vertical="center"/>
      <protection/>
    </xf>
    <xf numFmtId="1" fontId="11" fillId="0" borderId="76" xfId="161" applyNumberFormat="1" applyFont="1" applyBorder="1" applyAlignment="1">
      <alignment horizontal="center" vertical="center" wrapText="1"/>
      <protection/>
    </xf>
    <xf numFmtId="1" fontId="11" fillId="0" borderId="75" xfId="161" applyNumberFormat="1" applyFont="1" applyBorder="1" applyAlignment="1">
      <alignment horizontal="center" vertical="center" wrapText="1"/>
      <protection/>
    </xf>
    <xf numFmtId="1" fontId="11" fillId="0" borderId="61" xfId="160" applyNumberFormat="1" applyFont="1" applyBorder="1" applyAlignment="1">
      <alignment horizontal="center" vertical="center" wrapText="1"/>
      <protection/>
    </xf>
    <xf numFmtId="1" fontId="11" fillId="0" borderId="76" xfId="160" applyNumberFormat="1" applyFont="1" applyBorder="1" applyAlignment="1">
      <alignment horizontal="center" vertical="center" wrapText="1"/>
      <protection/>
    </xf>
    <xf numFmtId="1" fontId="11" fillId="0" borderId="75" xfId="160" applyNumberFormat="1" applyFont="1" applyBorder="1" applyAlignment="1">
      <alignment horizontal="center" vertical="center" wrapText="1"/>
      <protection/>
    </xf>
    <xf numFmtId="0" fontId="11" fillId="0" borderId="76" xfId="160" applyFont="1" applyBorder="1" applyAlignment="1">
      <alignment horizontal="center" vertical="center" wrapText="1"/>
      <protection/>
    </xf>
    <xf numFmtId="0" fontId="11" fillId="0" borderId="75" xfId="160" applyFont="1" applyBorder="1" applyAlignment="1">
      <alignment horizontal="center" vertical="center" wrapText="1"/>
      <protection/>
    </xf>
    <xf numFmtId="0" fontId="9" fillId="33" borderId="61" xfId="160" applyFont="1" applyFill="1" applyBorder="1" applyAlignment="1">
      <alignment horizontal="center" vertical="center" textRotation="90" wrapText="1"/>
      <protection/>
    </xf>
    <xf numFmtId="0" fontId="9" fillId="33" borderId="76" xfId="160" applyFont="1" applyFill="1" applyBorder="1" applyAlignment="1">
      <alignment horizontal="center" vertical="center" textRotation="90" wrapText="1"/>
      <protection/>
    </xf>
    <xf numFmtId="0" fontId="9" fillId="33" borderId="75" xfId="160" applyFont="1" applyFill="1" applyBorder="1" applyAlignment="1">
      <alignment horizontal="center" vertical="center" textRotation="90" wrapText="1"/>
      <protection/>
    </xf>
    <xf numFmtId="0" fontId="9" fillId="33" borderId="69" xfId="160" applyFont="1" applyFill="1" applyBorder="1" applyAlignment="1">
      <alignment horizontal="center" vertical="center" textRotation="90" wrapText="1"/>
      <protection/>
    </xf>
    <xf numFmtId="0" fontId="20" fillId="33" borderId="54" xfId="160" applyFont="1" applyFill="1" applyBorder="1" applyAlignment="1">
      <alignment horizontal="center" vertical="center"/>
      <protection/>
    </xf>
    <xf numFmtId="0" fontId="20" fillId="33" borderId="71" xfId="160" applyFont="1" applyFill="1" applyBorder="1" applyAlignment="1">
      <alignment horizontal="center" vertical="center"/>
      <protection/>
    </xf>
    <xf numFmtId="0" fontId="20" fillId="33" borderId="72" xfId="160" applyFont="1" applyFill="1" applyBorder="1" applyAlignment="1">
      <alignment horizontal="center" vertical="center"/>
      <protection/>
    </xf>
    <xf numFmtId="0" fontId="8" fillId="33" borderId="54" xfId="160" applyFont="1" applyFill="1" applyBorder="1" applyAlignment="1">
      <alignment horizontal="center" vertical="center" wrapText="1"/>
      <protection/>
    </xf>
    <xf numFmtId="0" fontId="8" fillId="33" borderId="72" xfId="160" applyFont="1" applyFill="1" applyBorder="1" applyAlignment="1">
      <alignment horizontal="center" vertical="center" wrapText="1"/>
      <protection/>
    </xf>
    <xf numFmtId="0" fontId="20" fillId="33" borderId="54" xfId="160" applyFont="1" applyFill="1" applyBorder="1" applyAlignment="1">
      <alignment horizontal="center" vertical="center" wrapText="1"/>
      <protection/>
    </xf>
    <xf numFmtId="0" fontId="20" fillId="33" borderId="72" xfId="160" applyFont="1" applyFill="1" applyBorder="1" applyAlignment="1">
      <alignment horizontal="center" vertical="center" wrapText="1"/>
      <protection/>
    </xf>
    <xf numFmtId="0" fontId="8" fillId="33" borderId="44" xfId="160" applyFont="1" applyFill="1" applyBorder="1" applyAlignment="1">
      <alignment horizontal="center" vertical="center" wrapText="1"/>
      <protection/>
    </xf>
    <xf numFmtId="0" fontId="8" fillId="33" borderId="46" xfId="160" applyFont="1" applyFill="1" applyBorder="1" applyAlignment="1">
      <alignment horizontal="center" vertical="center" wrapText="1"/>
      <protection/>
    </xf>
    <xf numFmtId="0" fontId="11" fillId="0" borderId="67" xfId="160" applyFont="1" applyBorder="1" applyAlignment="1">
      <alignment horizontal="center" vertical="center"/>
      <protection/>
    </xf>
    <xf numFmtId="0" fontId="11" fillId="0" borderId="77" xfId="160" applyFont="1" applyBorder="1" applyAlignment="1">
      <alignment horizontal="center" vertical="center"/>
      <protection/>
    </xf>
    <xf numFmtId="0" fontId="8" fillId="0" borderId="47" xfId="160" applyFont="1" applyBorder="1" applyAlignment="1">
      <alignment horizontal="center" vertical="center"/>
      <protection/>
    </xf>
    <xf numFmtId="0" fontId="8" fillId="0" borderId="49" xfId="160" applyFont="1" applyBorder="1" applyAlignment="1">
      <alignment horizontal="center" vertical="center"/>
      <protection/>
    </xf>
    <xf numFmtId="0" fontId="11" fillId="0" borderId="48" xfId="160" applyFont="1" applyBorder="1" applyAlignment="1">
      <alignment horizontal="center" vertical="center"/>
      <protection/>
    </xf>
    <xf numFmtId="0" fontId="11" fillId="0" borderId="52" xfId="160" applyFont="1" applyBorder="1" applyAlignment="1">
      <alignment horizontal="center" vertical="center"/>
      <protection/>
    </xf>
    <xf numFmtId="0" fontId="11" fillId="33" borderId="61" xfId="160" applyFont="1" applyFill="1" applyBorder="1" applyAlignment="1">
      <alignment horizontal="center" vertical="center" textRotation="90" wrapText="1"/>
      <protection/>
    </xf>
    <xf numFmtId="0" fontId="11" fillId="33" borderId="76" xfId="160" applyFont="1" applyFill="1" applyBorder="1" applyAlignment="1">
      <alignment horizontal="center" vertical="center" textRotation="90" wrapText="1"/>
      <protection/>
    </xf>
    <xf numFmtId="0" fontId="11" fillId="33" borderId="75" xfId="160" applyFont="1" applyFill="1" applyBorder="1" applyAlignment="1">
      <alignment horizontal="center" vertical="center" textRotation="90" wrapText="1"/>
      <protection/>
    </xf>
    <xf numFmtId="0" fontId="20" fillId="33" borderId="71" xfId="160" applyFont="1" applyFill="1" applyBorder="1" applyAlignment="1">
      <alignment horizontal="center" vertical="center" wrapText="1"/>
      <protection/>
    </xf>
    <xf numFmtId="0" fontId="8" fillId="33" borderId="45" xfId="160" applyFont="1" applyFill="1" applyBorder="1" applyAlignment="1">
      <alignment horizontal="center" vertical="center" wrapText="1"/>
      <protection/>
    </xf>
    <xf numFmtId="0" fontId="17" fillId="33" borderId="53" xfId="160" applyFont="1" applyFill="1" applyBorder="1" applyAlignment="1">
      <alignment horizontal="center" vertical="center" wrapText="1"/>
      <protection/>
    </xf>
    <xf numFmtId="0" fontId="17" fillId="33" borderId="78" xfId="160" applyFont="1" applyFill="1" applyBorder="1" applyAlignment="1">
      <alignment horizontal="center" vertical="center" wrapText="1"/>
      <protection/>
    </xf>
    <xf numFmtId="0" fontId="17" fillId="33" borderId="69" xfId="160" applyFont="1" applyFill="1" applyBorder="1" applyAlignment="1">
      <alignment horizontal="center" vertical="center" wrapText="1"/>
      <protection/>
    </xf>
    <xf numFmtId="0" fontId="17" fillId="33" borderId="70" xfId="160" applyFont="1" applyFill="1" applyBorder="1" applyAlignment="1">
      <alignment horizontal="center" vertical="center" wrapText="1"/>
      <protection/>
    </xf>
    <xf numFmtId="0" fontId="17" fillId="33" borderId="44" xfId="160" applyFont="1" applyFill="1" applyBorder="1" applyAlignment="1">
      <alignment horizontal="center" vertical="center" wrapText="1"/>
      <protection/>
    </xf>
    <xf numFmtId="0" fontId="17" fillId="33" borderId="46" xfId="160" applyFont="1" applyFill="1" applyBorder="1" applyAlignment="1">
      <alignment horizontal="center" vertical="center" wrapText="1"/>
      <protection/>
    </xf>
    <xf numFmtId="1" fontId="11" fillId="0" borderId="67" xfId="160" applyNumberFormat="1" applyFont="1" applyBorder="1" applyAlignment="1">
      <alignment horizontal="center" vertical="center" wrapText="1"/>
      <protection/>
    </xf>
    <xf numFmtId="1" fontId="11" fillId="0" borderId="77" xfId="160" applyNumberFormat="1" applyFont="1" applyBorder="1" applyAlignment="1">
      <alignment horizontal="center" vertical="center" wrapText="1"/>
      <protection/>
    </xf>
    <xf numFmtId="0" fontId="8" fillId="0" borderId="47" xfId="160" applyFont="1" applyBorder="1" applyAlignment="1">
      <alignment horizontal="center" vertical="center" wrapText="1"/>
      <protection/>
    </xf>
    <xf numFmtId="0" fontId="8" fillId="0" borderId="49" xfId="160" applyFont="1" applyBorder="1" applyAlignment="1">
      <alignment horizontal="center" vertical="center" wrapText="1"/>
      <protection/>
    </xf>
    <xf numFmtId="0" fontId="11" fillId="0" borderId="48" xfId="160" applyFont="1" applyBorder="1" applyAlignment="1">
      <alignment horizontal="center" vertical="center" wrapText="1"/>
      <protection/>
    </xf>
    <xf numFmtId="0" fontId="11" fillId="0" borderId="52" xfId="160" applyFont="1" applyBorder="1" applyAlignment="1">
      <alignment horizontal="center" vertical="center" wrapText="1"/>
      <protection/>
    </xf>
    <xf numFmtId="0" fontId="8" fillId="33" borderId="54" xfId="55" applyFont="1" applyFill="1" applyBorder="1" applyAlignment="1">
      <alignment horizontal="center" vertical="center" wrapText="1"/>
      <protection/>
    </xf>
    <xf numFmtId="0" fontId="8" fillId="33" borderId="72" xfId="55" applyFont="1" applyFill="1" applyBorder="1" applyAlignment="1">
      <alignment horizontal="center" vertical="center" wrapText="1"/>
      <protection/>
    </xf>
    <xf numFmtId="0" fontId="8" fillId="33" borderId="71" xfId="55" applyFont="1" applyFill="1" applyBorder="1" applyAlignment="1">
      <alignment horizontal="center" vertical="center" wrapText="1"/>
      <protection/>
    </xf>
    <xf numFmtId="0" fontId="49" fillId="0" borderId="0" xfId="55" applyFont="1" applyAlignment="1">
      <alignment horizontal="center"/>
      <protection/>
    </xf>
    <xf numFmtId="0" fontId="12" fillId="0" borderId="0" xfId="0" applyFont="1" applyBorder="1" applyAlignment="1">
      <alignment horizontal="left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0" fillId="0" borderId="61" xfId="74" applyFont="1" applyFill="1" applyBorder="1" applyAlignment="1">
      <alignment horizontal="center" vertical="center" wrapText="1"/>
      <protection/>
    </xf>
    <xf numFmtId="0" fontId="10" fillId="0" borderId="76" xfId="74" applyFont="1" applyFill="1" applyBorder="1" applyAlignment="1">
      <alignment horizontal="center" vertical="center" wrapText="1"/>
      <protection/>
    </xf>
    <xf numFmtId="0" fontId="10" fillId="0" borderId="75" xfId="74" applyFont="1" applyFill="1" applyBorder="1" applyAlignment="1">
      <alignment horizontal="center" vertical="center" wrapText="1"/>
      <protection/>
    </xf>
    <xf numFmtId="0" fontId="30" fillId="33" borderId="67" xfId="0" applyFont="1" applyFill="1" applyBorder="1" applyAlignment="1">
      <alignment horizontal="center" vertical="center" wrapText="1"/>
    </xf>
    <xf numFmtId="0" fontId="30" fillId="33" borderId="79" xfId="0" applyFont="1" applyFill="1" applyBorder="1" applyAlignment="1">
      <alignment horizontal="center" vertical="center" wrapText="1"/>
    </xf>
    <xf numFmtId="0" fontId="30" fillId="33" borderId="77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0" fillId="0" borderId="53" xfId="74" applyFont="1" applyFill="1" applyBorder="1" applyAlignment="1">
      <alignment horizontal="center" vertical="center" wrapText="1"/>
      <protection/>
    </xf>
    <xf numFmtId="0" fontId="10" fillId="0" borderId="78" xfId="74" applyFont="1" applyFill="1" applyBorder="1" applyAlignment="1">
      <alignment horizontal="center" vertical="center" wrapText="1"/>
      <protection/>
    </xf>
    <xf numFmtId="0" fontId="10" fillId="0" borderId="69" xfId="74" applyFont="1" applyFill="1" applyBorder="1" applyAlignment="1">
      <alignment horizontal="center" vertical="center" wrapText="1"/>
      <protection/>
    </xf>
    <xf numFmtId="0" fontId="10" fillId="0" borderId="70" xfId="74" applyFont="1" applyFill="1" applyBorder="1" applyAlignment="1">
      <alignment horizontal="center" vertical="center" wrapText="1"/>
      <protection/>
    </xf>
    <xf numFmtId="0" fontId="10" fillId="0" borderId="44" xfId="74" applyFont="1" applyFill="1" applyBorder="1" applyAlignment="1">
      <alignment horizontal="center" vertical="center" wrapText="1"/>
      <protection/>
    </xf>
    <xf numFmtId="0" fontId="10" fillId="0" borderId="46" xfId="74" applyFont="1" applyFill="1" applyBorder="1" applyAlignment="1">
      <alignment horizontal="center" vertical="center" wrapText="1"/>
      <protection/>
    </xf>
    <xf numFmtId="0" fontId="10" fillId="0" borderId="67" xfId="74" applyFont="1" applyBorder="1" applyAlignment="1">
      <alignment horizontal="center" vertical="center" wrapText="1"/>
      <protection/>
    </xf>
    <xf numFmtId="0" fontId="10" fillId="0" borderId="79" xfId="74" applyFont="1" applyBorder="1" applyAlignment="1">
      <alignment horizontal="center" vertical="center" wrapText="1"/>
      <protection/>
    </xf>
    <xf numFmtId="0" fontId="10" fillId="0" borderId="77" xfId="74" applyFont="1" applyBorder="1" applyAlignment="1">
      <alignment horizontal="center" vertical="center" wrapText="1"/>
      <protection/>
    </xf>
    <xf numFmtId="0" fontId="30" fillId="33" borderId="48" xfId="0" applyFont="1" applyFill="1" applyBorder="1" applyAlignment="1">
      <alignment horizontal="center" vertical="center" wrapText="1"/>
    </xf>
    <xf numFmtId="0" fontId="30" fillId="33" borderId="81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3" fontId="21" fillId="0" borderId="74" xfId="0" applyNumberFormat="1" applyFont="1" applyFill="1" applyBorder="1" applyAlignment="1">
      <alignment horizontal="center" vertical="center" wrapText="1"/>
    </xf>
    <xf numFmtId="0" fontId="30" fillId="33" borderId="61" xfId="0" applyFont="1" applyFill="1" applyBorder="1" applyAlignment="1">
      <alignment horizontal="center" vertical="center" wrapText="1"/>
    </xf>
    <xf numFmtId="0" fontId="30" fillId="33" borderId="75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vertical="center"/>
    </xf>
    <xf numFmtId="0" fontId="65" fillId="0" borderId="16" xfId="0" applyFont="1" applyBorder="1" applyAlignment="1">
      <alignment horizontal="left" vertical="center"/>
    </xf>
    <xf numFmtId="0" fontId="65" fillId="0" borderId="47" xfId="0" applyFont="1" applyBorder="1" applyAlignment="1">
      <alignment horizontal="center" vertical="center"/>
    </xf>
    <xf numFmtId="0" fontId="65" fillId="0" borderId="80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5" fillId="0" borderId="21" xfId="0" applyFont="1" applyBorder="1" applyAlignment="1">
      <alignment vertical="center"/>
    </xf>
    <xf numFmtId="0" fontId="65" fillId="0" borderId="16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0" borderId="48" xfId="0" applyFont="1" applyBorder="1" applyAlignment="1">
      <alignment horizontal="center" vertical="center"/>
    </xf>
    <xf numFmtId="0" fontId="65" fillId="0" borderId="8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31" fillId="0" borderId="76" xfId="74" applyFont="1" applyBorder="1" applyAlignment="1">
      <alignment horizontal="center" vertical="center" wrapText="1"/>
      <protection/>
    </xf>
    <xf numFmtId="0" fontId="31" fillId="0" borderId="75" xfId="74" applyFont="1" applyBorder="1" applyAlignment="1">
      <alignment horizontal="center" vertical="center" wrapText="1"/>
      <protection/>
    </xf>
    <xf numFmtId="0" fontId="65" fillId="0" borderId="14" xfId="0" applyFont="1" applyBorder="1" applyAlignment="1">
      <alignment vertical="center"/>
    </xf>
    <xf numFmtId="0" fontId="65" fillId="0" borderId="14" xfId="0" applyFont="1" applyBorder="1" applyAlignment="1">
      <alignment horizontal="left" vertical="center"/>
    </xf>
    <xf numFmtId="0" fontId="65" fillId="0" borderId="67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3" borderId="67" xfId="74" applyFont="1" applyFill="1" applyBorder="1" applyAlignment="1">
      <alignment horizontal="center" vertical="center"/>
      <protection/>
    </xf>
    <xf numFmtId="0" fontId="10" fillId="33" borderId="47" xfId="74" applyFont="1" applyFill="1" applyBorder="1" applyAlignment="1">
      <alignment horizontal="center" vertical="center"/>
      <protection/>
    </xf>
    <xf numFmtId="0" fontId="10" fillId="33" borderId="50" xfId="74" applyFont="1" applyFill="1" applyBorder="1" applyAlignment="1">
      <alignment horizontal="center" vertical="center"/>
      <protection/>
    </xf>
    <xf numFmtId="0" fontId="10" fillId="33" borderId="48" xfId="74" applyFont="1" applyFill="1" applyBorder="1" applyAlignment="1">
      <alignment horizontal="center" vertical="center"/>
      <protection/>
    </xf>
    <xf numFmtId="0" fontId="13" fillId="33" borderId="14" xfId="74" applyFont="1" applyFill="1" applyBorder="1" applyAlignment="1">
      <alignment horizontal="center" vertical="center" wrapText="1"/>
      <protection/>
    </xf>
    <xf numFmtId="0" fontId="13" fillId="33" borderId="16" xfId="74" applyFont="1" applyFill="1" applyBorder="1" applyAlignment="1">
      <alignment horizontal="center" vertical="center" wrapText="1"/>
      <protection/>
    </xf>
    <xf numFmtId="0" fontId="13" fillId="33" borderId="34" xfId="74" applyFont="1" applyFill="1" applyBorder="1" applyAlignment="1">
      <alignment horizontal="center" vertical="center" wrapText="1"/>
      <protection/>
    </xf>
    <xf numFmtId="0" fontId="13" fillId="33" borderId="21" xfId="74" applyFont="1" applyFill="1" applyBorder="1" applyAlignment="1">
      <alignment horizontal="center" vertical="center" wrapText="1"/>
      <protection/>
    </xf>
    <xf numFmtId="0" fontId="10" fillId="33" borderId="54" xfId="0" applyFont="1" applyFill="1" applyBorder="1" applyAlignment="1">
      <alignment horizontal="center"/>
    </xf>
    <xf numFmtId="0" fontId="10" fillId="33" borderId="71" xfId="0" applyFont="1" applyFill="1" applyBorder="1" applyAlignment="1">
      <alignment horizontal="center"/>
    </xf>
    <xf numFmtId="0" fontId="10" fillId="33" borderId="72" xfId="0" applyFont="1" applyFill="1" applyBorder="1" applyAlignment="1">
      <alignment horizontal="center"/>
    </xf>
    <xf numFmtId="0" fontId="10" fillId="33" borderId="54" xfId="74" applyFont="1" applyFill="1" applyBorder="1" applyAlignment="1">
      <alignment horizontal="center" vertical="center"/>
      <protection/>
    </xf>
    <xf numFmtId="0" fontId="10" fillId="33" borderId="71" xfId="74" applyFont="1" applyFill="1" applyBorder="1" applyAlignment="1">
      <alignment horizontal="center" vertical="center"/>
      <protection/>
    </xf>
    <xf numFmtId="0" fontId="10" fillId="33" borderId="72" xfId="74" applyFont="1" applyFill="1" applyBorder="1" applyAlignment="1">
      <alignment horizontal="center" vertical="center"/>
      <protection/>
    </xf>
    <xf numFmtId="0" fontId="10" fillId="33" borderId="82" xfId="74" applyFont="1" applyFill="1" applyBorder="1" applyAlignment="1">
      <alignment horizontal="center" vertical="center" wrapText="1"/>
      <protection/>
    </xf>
    <xf numFmtId="0" fontId="10" fillId="33" borderId="10" xfId="74" applyFont="1" applyFill="1" applyBorder="1" applyAlignment="1">
      <alignment horizontal="center" vertical="center" wrapText="1"/>
      <protection/>
    </xf>
    <xf numFmtId="0" fontId="10" fillId="33" borderId="83" xfId="74" applyFont="1" applyFill="1" applyBorder="1" applyAlignment="1">
      <alignment horizontal="center" vertical="center" wrapText="1"/>
      <protection/>
    </xf>
    <xf numFmtId="0" fontId="126" fillId="0" borderId="45" xfId="0" applyFont="1" applyBorder="1" applyAlignment="1">
      <alignment horizontal="center"/>
    </xf>
    <xf numFmtId="0" fontId="65" fillId="0" borderId="48" xfId="0" applyFont="1" applyBorder="1" applyAlignment="1">
      <alignment vertical="center"/>
    </xf>
    <xf numFmtId="0" fontId="65" fillId="0" borderId="52" xfId="0" applyFont="1" applyBorder="1" applyAlignment="1">
      <alignment vertical="center"/>
    </xf>
    <xf numFmtId="0" fontId="65" fillId="0" borderId="50" xfId="0" applyFont="1" applyBorder="1" applyAlignment="1">
      <alignment vertical="center"/>
    </xf>
    <xf numFmtId="0" fontId="65" fillId="0" borderId="51" xfId="0" applyFont="1" applyBorder="1" applyAlignment="1">
      <alignment vertical="center"/>
    </xf>
    <xf numFmtId="0" fontId="65" fillId="0" borderId="44" xfId="0" applyFont="1" applyBorder="1" applyAlignment="1">
      <alignment vertical="center"/>
    </xf>
    <xf numFmtId="0" fontId="65" fillId="0" borderId="46" xfId="0" applyFont="1" applyBorder="1" applyAlignment="1">
      <alignment vertical="center"/>
    </xf>
    <xf numFmtId="0" fontId="65" fillId="0" borderId="50" xfId="0" applyFont="1" applyBorder="1" applyAlignment="1">
      <alignment horizontal="left" vertical="center" wrapText="1"/>
    </xf>
    <xf numFmtId="0" fontId="65" fillId="0" borderId="84" xfId="0" applyFont="1" applyBorder="1" applyAlignment="1">
      <alignment horizontal="left" vertical="center" wrapText="1"/>
    </xf>
    <xf numFmtId="0" fontId="65" fillId="0" borderId="51" xfId="0" applyFont="1" applyBorder="1" applyAlignment="1">
      <alignment horizontal="left" vertical="center" wrapText="1"/>
    </xf>
    <xf numFmtId="0" fontId="65" fillId="0" borderId="44" xfId="0" applyFont="1" applyBorder="1" applyAlignment="1">
      <alignment horizontal="left" vertical="center" wrapText="1"/>
    </xf>
    <xf numFmtId="0" fontId="65" fillId="0" borderId="45" xfId="0" applyFont="1" applyBorder="1" applyAlignment="1">
      <alignment horizontal="left" vertical="center" wrapText="1"/>
    </xf>
    <xf numFmtId="0" fontId="65" fillId="0" borderId="46" xfId="0" applyFont="1" applyBorder="1" applyAlignment="1">
      <alignment horizontal="left" vertical="center" wrapText="1"/>
    </xf>
    <xf numFmtId="0" fontId="65" fillId="0" borderId="47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5" fillId="0" borderId="47" xfId="0" applyFont="1" applyBorder="1" applyAlignment="1">
      <alignment horizontal="left" vertical="center"/>
    </xf>
    <xf numFmtId="0" fontId="65" fillId="0" borderId="80" xfId="0" applyFont="1" applyBorder="1" applyAlignment="1">
      <alignment horizontal="left" vertical="center"/>
    </xf>
    <xf numFmtId="0" fontId="65" fillId="0" borderId="49" xfId="0" applyFont="1" applyBorder="1" applyAlignment="1">
      <alignment horizontal="left" vertical="center"/>
    </xf>
    <xf numFmtId="0" fontId="65" fillId="0" borderId="67" xfId="0" applyFont="1" applyBorder="1" applyAlignment="1">
      <alignment vertical="center"/>
    </xf>
    <xf numFmtId="0" fontId="65" fillId="0" borderId="77" xfId="0" applyFont="1" applyBorder="1" applyAlignment="1">
      <alignment vertical="center"/>
    </xf>
    <xf numFmtId="0" fontId="65" fillId="0" borderId="67" xfId="0" applyFont="1" applyBorder="1" applyAlignment="1">
      <alignment horizontal="left" vertical="center"/>
    </xf>
    <xf numFmtId="0" fontId="65" fillId="0" borderId="79" xfId="0" applyFont="1" applyBorder="1" applyAlignment="1">
      <alignment horizontal="left" vertical="center"/>
    </xf>
    <xf numFmtId="0" fontId="65" fillId="0" borderId="77" xfId="0" applyFont="1" applyBorder="1" applyAlignment="1">
      <alignment horizontal="left" vertical="center"/>
    </xf>
    <xf numFmtId="0" fontId="31" fillId="0" borderId="61" xfId="74" applyFont="1" applyBorder="1" applyAlignment="1">
      <alignment horizontal="center" vertical="center" wrapText="1"/>
      <protection/>
    </xf>
    <xf numFmtId="0" fontId="10" fillId="33" borderId="61" xfId="74" applyFont="1" applyFill="1" applyBorder="1" applyAlignment="1">
      <alignment horizontal="center" vertical="center"/>
      <protection/>
    </xf>
    <xf numFmtId="0" fontId="10" fillId="33" borderId="76" xfId="74" applyFont="1" applyFill="1" applyBorder="1" applyAlignment="1">
      <alignment horizontal="center" vertical="center"/>
      <protection/>
    </xf>
    <xf numFmtId="0" fontId="10" fillId="33" borderId="75" xfId="74" applyFont="1" applyFill="1" applyBorder="1" applyAlignment="1">
      <alignment horizontal="center" vertical="center"/>
      <protection/>
    </xf>
    <xf numFmtId="0" fontId="13" fillId="33" borderId="61" xfId="74" applyFont="1" applyFill="1" applyBorder="1" applyAlignment="1">
      <alignment horizontal="center" vertical="center" wrapText="1"/>
      <protection/>
    </xf>
    <xf numFmtId="0" fontId="13" fillId="33" borderId="76" xfId="74" applyFont="1" applyFill="1" applyBorder="1" applyAlignment="1">
      <alignment horizontal="center" vertical="center" wrapText="1"/>
      <protection/>
    </xf>
    <xf numFmtId="0" fontId="13" fillId="33" borderId="75" xfId="74" applyFont="1" applyFill="1" applyBorder="1" applyAlignment="1">
      <alignment horizontal="center" vertical="center" wrapText="1"/>
      <protection/>
    </xf>
    <xf numFmtId="0" fontId="18" fillId="33" borderId="61" xfId="0" applyFont="1" applyFill="1" applyBorder="1" applyAlignment="1">
      <alignment horizontal="center" vertical="center" wrapText="1"/>
    </xf>
    <xf numFmtId="0" fontId="18" fillId="33" borderId="75" xfId="0" applyFont="1" applyFill="1" applyBorder="1" applyAlignment="1">
      <alignment horizontal="center" vertical="center" wrapText="1"/>
    </xf>
    <xf numFmtId="0" fontId="31" fillId="0" borderId="47" xfId="74" applyFont="1" applyBorder="1" applyAlignment="1">
      <alignment horizontal="center" vertical="center" wrapText="1"/>
      <protection/>
    </xf>
    <xf numFmtId="0" fontId="31" fillId="0" borderId="49" xfId="74" applyFont="1" applyBorder="1" applyAlignment="1">
      <alignment horizontal="center" vertical="center" wrapText="1"/>
      <protection/>
    </xf>
    <xf numFmtId="0" fontId="31" fillId="0" borderId="48" xfId="74" applyFont="1" applyBorder="1" applyAlignment="1">
      <alignment horizontal="center" vertical="center" wrapText="1"/>
      <protection/>
    </xf>
    <xf numFmtId="0" fontId="31" fillId="0" borderId="52" xfId="74" applyFont="1" applyBorder="1" applyAlignment="1">
      <alignment horizontal="center" vertical="center" wrapText="1"/>
      <protection/>
    </xf>
    <xf numFmtId="0" fontId="10" fillId="33" borderId="53" xfId="74" applyFont="1" applyFill="1" applyBorder="1" applyAlignment="1">
      <alignment horizontal="center" vertical="center"/>
      <protection/>
    </xf>
    <xf numFmtId="0" fontId="10" fillId="33" borderId="78" xfId="74" applyFont="1" applyFill="1" applyBorder="1" applyAlignment="1">
      <alignment horizontal="center" vertical="center"/>
      <protection/>
    </xf>
    <xf numFmtId="0" fontId="10" fillId="33" borderId="69" xfId="74" applyFont="1" applyFill="1" applyBorder="1" applyAlignment="1">
      <alignment horizontal="center" vertical="center"/>
      <protection/>
    </xf>
    <xf numFmtId="0" fontId="10" fillId="33" borderId="70" xfId="74" applyFont="1" applyFill="1" applyBorder="1" applyAlignment="1">
      <alignment horizontal="center" vertical="center"/>
      <protection/>
    </xf>
    <xf numFmtId="0" fontId="10" fillId="33" borderId="44" xfId="74" applyFont="1" applyFill="1" applyBorder="1" applyAlignment="1">
      <alignment horizontal="center" vertical="center"/>
      <protection/>
    </xf>
    <xf numFmtId="0" fontId="10" fillId="33" borderId="46" xfId="74" applyFont="1" applyFill="1" applyBorder="1" applyAlignment="1">
      <alignment horizontal="center" vertical="center"/>
      <protection/>
    </xf>
    <xf numFmtId="0" fontId="31" fillId="0" borderId="67" xfId="74" applyFont="1" applyBorder="1" applyAlignment="1">
      <alignment horizontal="center" vertical="center" wrapText="1"/>
      <protection/>
    </xf>
    <xf numFmtId="0" fontId="31" fillId="0" borderId="77" xfId="74" applyFont="1" applyBorder="1" applyAlignment="1">
      <alignment horizontal="center" vertical="center" wrapText="1"/>
      <protection/>
    </xf>
  </cellXfs>
  <cellStyles count="2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Гиперссылка 3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 3" xfId="57"/>
    <cellStyle name="Обычный 11" xfId="58"/>
    <cellStyle name="Обычный 11 2" xfId="59"/>
    <cellStyle name="Обычный 12" xfId="60"/>
    <cellStyle name="Обычный 12 2" xfId="61"/>
    <cellStyle name="Обычный 13" xfId="62"/>
    <cellStyle name="Обычный 14" xfId="63"/>
    <cellStyle name="Обычный 14 2" xfId="64"/>
    <cellStyle name="Обычный 15" xfId="65"/>
    <cellStyle name="Обычный 15 2" xfId="66"/>
    <cellStyle name="Обычный 15 3" xfId="67"/>
    <cellStyle name="Обычный 16" xfId="68"/>
    <cellStyle name="Обычный 16 2" xfId="69"/>
    <cellStyle name="Обычный 16 3" xfId="70"/>
    <cellStyle name="Обычный 16 4" xfId="71"/>
    <cellStyle name="Обычный 17" xfId="72"/>
    <cellStyle name="Обычный 2" xfId="73"/>
    <cellStyle name="Обычный 2 10" xfId="74"/>
    <cellStyle name="Обычный 2 10 2" xfId="75"/>
    <cellStyle name="Обычный 2 10 2 2" xfId="76"/>
    <cellStyle name="Обычный 2 10 3" xfId="77"/>
    <cellStyle name="Обычный 2 11" xfId="78"/>
    <cellStyle name="Обычный 2 11 2" xfId="79"/>
    <cellStyle name="Обычный 2 12" xfId="80"/>
    <cellStyle name="Обычный 2 12 2" xfId="81"/>
    <cellStyle name="Обычный 2 13" xfId="82"/>
    <cellStyle name="Обычный 2 13 2" xfId="83"/>
    <cellStyle name="Обычный 2 14" xfId="84"/>
    <cellStyle name="Обычный 2 15" xfId="85"/>
    <cellStyle name="Обычный 2 16" xfId="86"/>
    <cellStyle name="Обычный 2 17" xfId="87"/>
    <cellStyle name="Обычный 2 18" xfId="88"/>
    <cellStyle name="Обычный 2 19" xfId="89"/>
    <cellStyle name="Обычный 2 2" xfId="90"/>
    <cellStyle name="Обычный 2 2 2" xfId="91"/>
    <cellStyle name="Обычный 2 2 2 2" xfId="92"/>
    <cellStyle name="Обычный 2 2 2 2 2" xfId="93"/>
    <cellStyle name="Обычный 2 2 2 2 3" xfId="94"/>
    <cellStyle name="Обычный 2 2 2 2 4" xfId="95"/>
    <cellStyle name="Обычный 2 2 2 2 4 2" xfId="96"/>
    <cellStyle name="Обычный 2 2 2 2 5" xfId="97"/>
    <cellStyle name="Обычный 2 2 2 3" xfId="98"/>
    <cellStyle name="Обычный 2 2 2 3 2" xfId="99"/>
    <cellStyle name="Обычный 2 2 2 4" xfId="100"/>
    <cellStyle name="Обычный 2 2 2 4 2" xfId="101"/>
    <cellStyle name="Обычный 2 2 2 5" xfId="102"/>
    <cellStyle name="Обычный 2 2 2 6" xfId="103"/>
    <cellStyle name="Обычный 2 2 2 7" xfId="104"/>
    <cellStyle name="Обычный 2 2 3" xfId="105"/>
    <cellStyle name="Обычный 2 2 3 2" xfId="106"/>
    <cellStyle name="Обычный 2 2 3 3" xfId="107"/>
    <cellStyle name="Обычный 2 2 4" xfId="108"/>
    <cellStyle name="Обычный 2 2 5" xfId="109"/>
    <cellStyle name="Обычный 2 20" xfId="110"/>
    <cellStyle name="Обычный 2 21" xfId="111"/>
    <cellStyle name="Обычный 2 3" xfId="112"/>
    <cellStyle name="Обычный 2 3 2" xfId="113"/>
    <cellStyle name="Обычный 2 3 2 2" xfId="114"/>
    <cellStyle name="Обычный 2 3 2 2 2" xfId="115"/>
    <cellStyle name="Обычный 2 3 2 3" xfId="116"/>
    <cellStyle name="Обычный 2 3 2 3 2" xfId="117"/>
    <cellStyle name="Обычный 2 3 2 4" xfId="118"/>
    <cellStyle name="Обычный 2 3 3" xfId="119"/>
    <cellStyle name="Обычный 2 3 3 2" xfId="120"/>
    <cellStyle name="Обычный 2 3 4" xfId="121"/>
    <cellStyle name="Обычный 2 3 5" xfId="122"/>
    <cellStyle name="Обычный 2 3 6" xfId="123"/>
    <cellStyle name="Обычный 2 4" xfId="124"/>
    <cellStyle name="Обычный 2 4 2" xfId="125"/>
    <cellStyle name="Обычный 2 4 2 2" xfId="126"/>
    <cellStyle name="Обычный 2 4 3" xfId="127"/>
    <cellStyle name="Обычный 2 4 3 2" xfId="128"/>
    <cellStyle name="Обычный 2 4 4" xfId="129"/>
    <cellStyle name="Обычный 2 4 5" xfId="130"/>
    <cellStyle name="Обычный 2 5" xfId="131"/>
    <cellStyle name="Обычный 2 5 2" xfId="132"/>
    <cellStyle name="Обычный 2 5 2 2" xfId="133"/>
    <cellStyle name="Обычный 2 5 2 3" xfId="134"/>
    <cellStyle name="Обычный 2 6" xfId="135"/>
    <cellStyle name="Обычный 2 6 2" xfId="136"/>
    <cellStyle name="Обычный 2 6 2 2" xfId="137"/>
    <cellStyle name="Обычный 2 6 3" xfId="138"/>
    <cellStyle name="Обычный 2 6 4" xfId="139"/>
    <cellStyle name="Обычный 2 7" xfId="140"/>
    <cellStyle name="Обычный 2 7 2" xfId="141"/>
    <cellStyle name="Обычный 2 8" xfId="142"/>
    <cellStyle name="Обычный 2 8 2" xfId="143"/>
    <cellStyle name="Обычный 2 9" xfId="144"/>
    <cellStyle name="Обычный 2 9 2" xfId="145"/>
    <cellStyle name="Обычный 2_Foundation.Stable Base" xfId="146"/>
    <cellStyle name="Обычный 3" xfId="147"/>
    <cellStyle name="Обычный 3 2" xfId="148"/>
    <cellStyle name="Обычный 3 2 2" xfId="149"/>
    <cellStyle name="Обычный 3 2 2 2" xfId="150"/>
    <cellStyle name="Обычный 3 2 2 3" xfId="151"/>
    <cellStyle name="Обычный 3 2 2 4" xfId="152"/>
    <cellStyle name="Обычный 3 2 3" xfId="153"/>
    <cellStyle name="Обычный 3 2 3 2" xfId="154"/>
    <cellStyle name="Обычный 3 2 3 3" xfId="155"/>
    <cellStyle name="Обычный 3 2 3_Приложение 1_акц_прайс-опт" xfId="156"/>
    <cellStyle name="Обычный 3 2 4" xfId="157"/>
    <cellStyle name="Обычный 3 2 4 2" xfId="158"/>
    <cellStyle name="Обычный 3 2 4 2 2" xfId="159"/>
    <cellStyle name="Обычный 3 2 4 2 2 2" xfId="160"/>
    <cellStyle name="Обычный 3 2 4 2 2 2 2" xfId="161"/>
    <cellStyle name="Обычный 3 2 4 2 3" xfId="162"/>
    <cellStyle name="Обычный 3 2 5" xfId="163"/>
    <cellStyle name="Обычный 3 2 6" xfId="164"/>
    <cellStyle name="Обычный 3 2_Приложение 1_акц_прайс-опт" xfId="165"/>
    <cellStyle name="Обычный 3 3" xfId="166"/>
    <cellStyle name="Обычный 3 3 2" xfId="167"/>
    <cellStyle name="Обычный 3 3 2 2" xfId="168"/>
    <cellStyle name="Обычный 3 3 3" xfId="169"/>
    <cellStyle name="Обычный 3 3 4" xfId="170"/>
    <cellStyle name="Обычный 3 4" xfId="171"/>
    <cellStyle name="Обычный 3 4 2" xfId="172"/>
    <cellStyle name="Обычный 3 4 2 2" xfId="173"/>
    <cellStyle name="Обычный 3 4 2 2 2" xfId="174"/>
    <cellStyle name="Обычный 3 4 2 3" xfId="175"/>
    <cellStyle name="Обычный 3 4 2 4" xfId="176"/>
    <cellStyle name="Обычный 3 4 2 5" xfId="177"/>
    <cellStyle name="Обычный 3 4 3" xfId="178"/>
    <cellStyle name="Обычный 3 5" xfId="179"/>
    <cellStyle name="Обычный 3 5 2" xfId="180"/>
    <cellStyle name="Обычный 4" xfId="181"/>
    <cellStyle name="Обычный 4 2" xfId="182"/>
    <cellStyle name="Обычный 4 2 2" xfId="183"/>
    <cellStyle name="Обычный 4 3" xfId="184"/>
    <cellStyle name="Обычный 4 3 2" xfId="185"/>
    <cellStyle name="Обычный 4 3 3" xfId="186"/>
    <cellStyle name="Обычный 4 4" xfId="187"/>
    <cellStyle name="Обычный 5" xfId="188"/>
    <cellStyle name="Обычный 5 2" xfId="189"/>
    <cellStyle name="Обычный 5 2 2" xfId="190"/>
    <cellStyle name="Обычный 5 3" xfId="191"/>
    <cellStyle name="Обычный 5 4" xfId="192"/>
    <cellStyle name="Обычный 5 5" xfId="193"/>
    <cellStyle name="Обычный 5 6" xfId="194"/>
    <cellStyle name="Обычный 5 7" xfId="195"/>
    <cellStyle name="Обычный 6" xfId="196"/>
    <cellStyle name="Обычный 6 2" xfId="197"/>
    <cellStyle name="Обычный 6 3" xfId="198"/>
    <cellStyle name="Обычный 7" xfId="199"/>
    <cellStyle name="Обычный 7 2" xfId="200"/>
    <cellStyle name="Обычный 7 2 2" xfId="201"/>
    <cellStyle name="Обычный 7 3" xfId="202"/>
    <cellStyle name="Обычный 7 3 2" xfId="203"/>
    <cellStyle name="Обычный 7 4" xfId="204"/>
    <cellStyle name="Обычный 8" xfId="205"/>
    <cellStyle name="Обычный 8 2" xfId="206"/>
    <cellStyle name="Обычный 9" xfId="207"/>
    <cellStyle name="Обычный 9 2" xfId="208"/>
    <cellStyle name="Обычный 9 3" xfId="209"/>
    <cellStyle name="Обычный_кровати июнь 2007" xfId="210"/>
    <cellStyle name="Плохой" xfId="211"/>
    <cellStyle name="Пояснение" xfId="212"/>
    <cellStyle name="Примечание" xfId="213"/>
    <cellStyle name="Percent" xfId="214"/>
    <cellStyle name="Процентный 10" xfId="215"/>
    <cellStyle name="Процентный 11" xfId="216"/>
    <cellStyle name="Процентный 12" xfId="217"/>
    <cellStyle name="Процентный 2" xfId="218"/>
    <cellStyle name="Процентный 2 2" xfId="219"/>
    <cellStyle name="Процентный 2 2 2" xfId="220"/>
    <cellStyle name="Процентный 2 2 3" xfId="221"/>
    <cellStyle name="Процентный 2 3" xfId="222"/>
    <cellStyle name="Процентный 2 3 2" xfId="223"/>
    <cellStyle name="Процентный 2 4" xfId="224"/>
    <cellStyle name="Процентный 3" xfId="225"/>
    <cellStyle name="Процентный 3 2" xfId="226"/>
    <cellStyle name="Процентный 3 2 2" xfId="227"/>
    <cellStyle name="Процентный 3 3" xfId="228"/>
    <cellStyle name="Процентный 3 4" xfId="229"/>
    <cellStyle name="Процентный 3 5" xfId="230"/>
    <cellStyle name="Процентный 3 6" xfId="231"/>
    <cellStyle name="Процентный 3 7" xfId="232"/>
    <cellStyle name="Процентный 3 8" xfId="233"/>
    <cellStyle name="Процентный 3 9" xfId="234"/>
    <cellStyle name="Процентный 4" xfId="235"/>
    <cellStyle name="Процентный 4 10" xfId="236"/>
    <cellStyle name="Процентный 4 2" xfId="237"/>
    <cellStyle name="Процентный 4 2 2" xfId="238"/>
    <cellStyle name="Процентный 4 2 2 2" xfId="239"/>
    <cellStyle name="Процентный 4 2 2 2 2" xfId="240"/>
    <cellStyle name="Процентный 4 2 2 2 2 2" xfId="241"/>
    <cellStyle name="Процентный 4 2 2 3" xfId="242"/>
    <cellStyle name="Процентный 4 2 2 4" xfId="243"/>
    <cellStyle name="Процентный 4 2 2 5" xfId="244"/>
    <cellStyle name="Процентный 4 2 2 6" xfId="245"/>
    <cellStyle name="Процентный 4 2 2 7" xfId="246"/>
    <cellStyle name="Процентный 4 2 2 8" xfId="247"/>
    <cellStyle name="Процентный 4 2 2 9" xfId="248"/>
    <cellStyle name="Процентный 4 2 3" xfId="249"/>
    <cellStyle name="Процентный 4 3" xfId="250"/>
    <cellStyle name="Процентный 4 3 2" xfId="251"/>
    <cellStyle name="Процентный 4 4" xfId="252"/>
    <cellStyle name="Процентный 4 4 2" xfId="253"/>
    <cellStyle name="Процентный 4 4 2 2" xfId="254"/>
    <cellStyle name="Процентный 4 4 2 2 2" xfId="255"/>
    <cellStyle name="Процентный 4 4 2 3" xfId="256"/>
    <cellStyle name="Процентный 4 5" xfId="257"/>
    <cellStyle name="Процентный 4 5 2" xfId="258"/>
    <cellStyle name="Процентный 4 5 3" xfId="259"/>
    <cellStyle name="Процентный 4 6" xfId="260"/>
    <cellStyle name="Процентный 4 7" xfId="261"/>
    <cellStyle name="Процентный 4 8" xfId="262"/>
    <cellStyle name="Процентный 4 9" xfId="263"/>
    <cellStyle name="Процентный 5" xfId="264"/>
    <cellStyle name="Процентный 5 2" xfId="265"/>
    <cellStyle name="Процентный 5 2 2" xfId="266"/>
    <cellStyle name="Процентный 5 3" xfId="267"/>
    <cellStyle name="Процентный 5 3 2" xfId="268"/>
    <cellStyle name="Процентный 5 4" xfId="269"/>
    <cellStyle name="Процентный 5 5" xfId="270"/>
    <cellStyle name="Процентный 5 6" xfId="271"/>
    <cellStyle name="Процентный 5 7" xfId="272"/>
    <cellStyle name="Процентный 5 8" xfId="273"/>
    <cellStyle name="Процентный 5 9" xfId="274"/>
    <cellStyle name="Процентный 6" xfId="275"/>
    <cellStyle name="Процентный 6 2" xfId="276"/>
    <cellStyle name="Процентный 7" xfId="277"/>
    <cellStyle name="Процентный 8" xfId="278"/>
    <cellStyle name="Процентный 9" xfId="279"/>
    <cellStyle name="Процентный 9 2" xfId="280"/>
    <cellStyle name="Связанная ячейка" xfId="281"/>
    <cellStyle name="Текст предупреждения" xfId="282"/>
    <cellStyle name="Comma" xfId="283"/>
    <cellStyle name="Comma [0]" xfId="284"/>
    <cellStyle name="Финансовый 2" xfId="285"/>
    <cellStyle name="Финансовый 2 2" xfId="286"/>
    <cellStyle name="Финансовый 2 2 2" xfId="287"/>
    <cellStyle name="Финансовый 2 3" xfId="288"/>
    <cellStyle name="Финансовый 2 3 2" xfId="289"/>
    <cellStyle name="Финансовый 2 4" xfId="290"/>
    <cellStyle name="Финансовый 2 5" xfId="291"/>
    <cellStyle name="Финансовый 2 6" xfId="292"/>
    <cellStyle name="Финансовый 2 7" xfId="293"/>
    <cellStyle name="Финансовый 2 8" xfId="294"/>
    <cellStyle name="Финансовый 2 9" xfId="295"/>
    <cellStyle name="Финансовый 3" xfId="296"/>
    <cellStyle name="Финансовый 3 2" xfId="297"/>
    <cellStyle name="Финансовый 3 2 2" xfId="298"/>
    <cellStyle name="Финансовый 3 3" xfId="299"/>
    <cellStyle name="Финансовый 3 3 2" xfId="300"/>
    <cellStyle name="Финансовый 3 4" xfId="301"/>
    <cellStyle name="Финансовый 4" xfId="302"/>
    <cellStyle name="Финансовый 4 2" xfId="303"/>
    <cellStyle name="Финансовый 4 2 2" xfId="304"/>
    <cellStyle name="Финансовый 4 3" xfId="305"/>
    <cellStyle name="Финансовый 4 4" xfId="306"/>
    <cellStyle name="Финансовый 5" xfId="307"/>
    <cellStyle name="Финансовый 6" xfId="308"/>
    <cellStyle name="Финансовый 7" xfId="309"/>
    <cellStyle name="Финансовый 8" xfId="310"/>
    <cellStyle name="Финансовый 9" xfId="311"/>
    <cellStyle name="Хороший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5</xdr:row>
      <xdr:rowOff>171450</xdr:rowOff>
    </xdr:from>
    <xdr:to>
      <xdr:col>5</xdr:col>
      <xdr:colOff>1362075</xdr:colOff>
      <xdr:row>8</xdr:row>
      <xdr:rowOff>123825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714500"/>
          <a:ext cx="5705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238125</xdr:rowOff>
    </xdr:from>
    <xdr:to>
      <xdr:col>11</xdr:col>
      <xdr:colOff>419100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92775" y="238125"/>
          <a:ext cx="2705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904875</xdr:colOff>
      <xdr:row>3</xdr:row>
      <xdr:rowOff>190500</xdr:rowOff>
    </xdr:from>
    <xdr:to>
      <xdr:col>24</xdr:col>
      <xdr:colOff>819150</xdr:colOff>
      <xdr:row>6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1162050"/>
          <a:ext cx="59912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0</xdr:row>
      <xdr:rowOff>0</xdr:rowOff>
    </xdr:from>
    <xdr:to>
      <xdr:col>8</xdr:col>
      <xdr:colOff>1343025</xdr:colOff>
      <xdr:row>3</xdr:row>
      <xdr:rowOff>800100</xdr:rowOff>
    </xdr:to>
    <xdr:pic>
      <xdr:nvPicPr>
        <xdr:cNvPr id="1" name="Picture 1" descr="лого Se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0"/>
          <a:ext cx="24003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47625</xdr:rowOff>
    </xdr:from>
    <xdr:to>
      <xdr:col>6</xdr:col>
      <xdr:colOff>1543050</xdr:colOff>
      <xdr:row>4</xdr:row>
      <xdr:rowOff>247650</xdr:rowOff>
    </xdr:to>
    <xdr:pic>
      <xdr:nvPicPr>
        <xdr:cNvPr id="1" name="Рисунок 1" descr="ЕР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752475"/>
          <a:ext cx="4105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2933700</xdr:colOff>
      <xdr:row>0</xdr:row>
      <xdr:rowOff>66675</xdr:rowOff>
    </xdr:from>
    <xdr:to>
      <xdr:col>4</xdr:col>
      <xdr:colOff>2714625</xdr:colOff>
      <xdr:row>0</xdr:row>
      <xdr:rowOff>742950</xdr:rowOff>
    </xdr:to>
    <xdr:pic>
      <xdr:nvPicPr>
        <xdr:cNvPr id="1" name="Рисунок 1" descr="ЕР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66675"/>
          <a:ext cx="3000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1485900</xdr:colOff>
      <xdr:row>1</xdr:row>
      <xdr:rowOff>85725</xdr:rowOff>
    </xdr:from>
    <xdr:to>
      <xdr:col>15</xdr:col>
      <xdr:colOff>333375</xdr:colOff>
      <xdr:row>3</xdr:row>
      <xdr:rowOff>57150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466725"/>
          <a:ext cx="3409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0</xdr:row>
      <xdr:rowOff>200025</xdr:rowOff>
    </xdr:from>
    <xdr:to>
      <xdr:col>6</xdr:col>
      <xdr:colOff>695325</xdr:colOff>
      <xdr:row>0</xdr:row>
      <xdr:rowOff>685800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00025"/>
          <a:ext cx="2400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2</xdr:row>
      <xdr:rowOff>142875</xdr:rowOff>
    </xdr:from>
    <xdr:to>
      <xdr:col>13</xdr:col>
      <xdr:colOff>219075</xdr:colOff>
      <xdr:row>4</xdr:row>
      <xdr:rowOff>257175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771525"/>
          <a:ext cx="3705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1</xdr:row>
      <xdr:rowOff>209550</xdr:rowOff>
    </xdr:from>
    <xdr:to>
      <xdr:col>8</xdr:col>
      <xdr:colOff>1190625</xdr:colOff>
      <xdr:row>2</xdr:row>
      <xdr:rowOff>904875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590550"/>
          <a:ext cx="468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790575</xdr:colOff>
      <xdr:row>2</xdr:row>
      <xdr:rowOff>85725</xdr:rowOff>
    </xdr:from>
    <xdr:to>
      <xdr:col>15</xdr:col>
      <xdr:colOff>400050</xdr:colOff>
      <xdr:row>4</xdr:row>
      <xdr:rowOff>38100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714375"/>
          <a:ext cx="3667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104775</xdr:colOff>
      <xdr:row>0</xdr:row>
      <xdr:rowOff>47625</xdr:rowOff>
    </xdr:from>
    <xdr:to>
      <xdr:col>25</xdr:col>
      <xdr:colOff>447675</xdr:colOff>
      <xdr:row>2</xdr:row>
      <xdr:rowOff>238125</xdr:rowOff>
    </xdr:to>
    <xdr:pic>
      <xdr:nvPicPr>
        <xdr:cNvPr id="1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47625"/>
          <a:ext cx="4381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5</xdr:row>
      <xdr:rowOff>1552575</xdr:rowOff>
    </xdr:from>
    <xdr:to>
      <xdr:col>22</xdr:col>
      <xdr:colOff>533400</xdr:colOff>
      <xdr:row>5</xdr:row>
      <xdr:rowOff>2238375</xdr:rowOff>
    </xdr:to>
    <xdr:pic>
      <xdr:nvPicPr>
        <xdr:cNvPr id="2" name="Рисунок 2" descr="картинка на трикотаж матрас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9775" y="336232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</xdr:row>
      <xdr:rowOff>1724025</xdr:rowOff>
    </xdr:from>
    <xdr:to>
      <xdr:col>21</xdr:col>
      <xdr:colOff>295275</xdr:colOff>
      <xdr:row>5</xdr:row>
      <xdr:rowOff>2228850</xdr:rowOff>
    </xdr:to>
    <xdr:pic>
      <xdr:nvPicPr>
        <xdr:cNvPr id="3" name="Рисунок 3" descr="значок NE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96800" y="353377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438150</xdr:colOff>
      <xdr:row>5</xdr:row>
      <xdr:rowOff>1495425</xdr:rowOff>
    </xdr:from>
    <xdr:to>
      <xdr:col>25</xdr:col>
      <xdr:colOff>514350</xdr:colOff>
      <xdr:row>5</xdr:row>
      <xdr:rowOff>2190750</xdr:rowOff>
    </xdr:to>
    <xdr:pic>
      <xdr:nvPicPr>
        <xdr:cNvPr id="4" name="Рисунок 4" descr="картинка на трикотаж матрас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330517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5</xdr:row>
      <xdr:rowOff>1676400</xdr:rowOff>
    </xdr:from>
    <xdr:to>
      <xdr:col>24</xdr:col>
      <xdr:colOff>200025</xdr:colOff>
      <xdr:row>5</xdr:row>
      <xdr:rowOff>2171700</xdr:rowOff>
    </xdr:to>
    <xdr:pic>
      <xdr:nvPicPr>
        <xdr:cNvPr id="5" name="Рисунок 5" descr="значок 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20850" y="3486150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0</xdr:row>
      <xdr:rowOff>371475</xdr:rowOff>
    </xdr:from>
    <xdr:to>
      <xdr:col>5</xdr:col>
      <xdr:colOff>1685925</xdr:colOff>
      <xdr:row>1</xdr:row>
      <xdr:rowOff>561975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7147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438150</xdr:colOff>
      <xdr:row>2</xdr:row>
      <xdr:rowOff>161925</xdr:rowOff>
    </xdr:from>
    <xdr:to>
      <xdr:col>17</xdr:col>
      <xdr:colOff>171450</xdr:colOff>
      <xdr:row>4</xdr:row>
      <xdr:rowOff>247650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790575"/>
          <a:ext cx="4267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1000125</xdr:colOff>
      <xdr:row>2</xdr:row>
      <xdr:rowOff>266700</xdr:rowOff>
    </xdr:from>
    <xdr:to>
      <xdr:col>9</xdr:col>
      <xdr:colOff>2276475</xdr:colOff>
      <xdr:row>4</xdr:row>
      <xdr:rowOff>76200</xdr:rowOff>
    </xdr:to>
    <xdr:pic>
      <xdr:nvPicPr>
        <xdr:cNvPr id="1" name="Рисунок 1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647700"/>
          <a:ext cx="6048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1476375</xdr:colOff>
      <xdr:row>4</xdr:row>
      <xdr:rowOff>133350</xdr:rowOff>
    </xdr:from>
    <xdr:to>
      <xdr:col>10</xdr:col>
      <xdr:colOff>1447800</xdr:colOff>
      <xdr:row>6</xdr:row>
      <xdr:rowOff>190500</xdr:rowOff>
    </xdr:to>
    <xdr:pic>
      <xdr:nvPicPr>
        <xdr:cNvPr id="1" name="Рисунок 1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1133475"/>
          <a:ext cx="2181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2781300</xdr:colOff>
      <xdr:row>0</xdr:row>
      <xdr:rowOff>47625</xdr:rowOff>
    </xdr:from>
    <xdr:to>
      <xdr:col>2</xdr:col>
      <xdr:colOff>590550</xdr:colOff>
      <xdr:row>0</xdr:row>
      <xdr:rowOff>742950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7625"/>
          <a:ext cx="3467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3</xdr:row>
      <xdr:rowOff>152400</xdr:rowOff>
    </xdr:from>
    <xdr:to>
      <xdr:col>5</xdr:col>
      <xdr:colOff>2409825</xdr:colOff>
      <xdr:row>5</xdr:row>
      <xdr:rowOff>190500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1028700"/>
          <a:ext cx="3448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1504950</xdr:colOff>
      <xdr:row>2</xdr:row>
      <xdr:rowOff>0</xdr:rowOff>
    </xdr:from>
    <xdr:to>
      <xdr:col>15</xdr:col>
      <xdr:colOff>247650</xdr:colOff>
      <xdr:row>3</xdr:row>
      <xdr:rowOff>666750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31400" y="628650"/>
          <a:ext cx="465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2</xdr:row>
      <xdr:rowOff>314325</xdr:rowOff>
    </xdr:from>
    <xdr:to>
      <xdr:col>21</xdr:col>
      <xdr:colOff>95250</xdr:colOff>
      <xdr:row>6</xdr:row>
      <xdr:rowOff>104775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16200" y="942975"/>
          <a:ext cx="471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6734175</xdr:colOff>
      <xdr:row>0</xdr:row>
      <xdr:rowOff>114300</xdr:rowOff>
    </xdr:from>
    <xdr:to>
      <xdr:col>2</xdr:col>
      <xdr:colOff>171450</xdr:colOff>
      <xdr:row>1</xdr:row>
      <xdr:rowOff>57150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14300"/>
          <a:ext cx="4191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5</xdr:row>
      <xdr:rowOff>171450</xdr:rowOff>
    </xdr:from>
    <xdr:to>
      <xdr:col>5</xdr:col>
      <xdr:colOff>1362075</xdr:colOff>
      <xdr:row>8</xdr:row>
      <xdr:rowOff>123825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714500"/>
          <a:ext cx="5705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5</xdr:row>
      <xdr:rowOff>171450</xdr:rowOff>
    </xdr:from>
    <xdr:to>
      <xdr:col>5</xdr:col>
      <xdr:colOff>1362075</xdr:colOff>
      <xdr:row>8</xdr:row>
      <xdr:rowOff>123825</xdr:rowOff>
    </xdr:to>
    <xdr:pic>
      <xdr:nvPicPr>
        <xdr:cNvPr id="2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714500"/>
          <a:ext cx="5705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495300</xdr:colOff>
      <xdr:row>2</xdr:row>
      <xdr:rowOff>257175</xdr:rowOff>
    </xdr:from>
    <xdr:to>
      <xdr:col>24</xdr:col>
      <xdr:colOff>838200</xdr:colOff>
      <xdr:row>6</xdr:row>
      <xdr:rowOff>19050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25800" y="885825"/>
          <a:ext cx="5486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1381125</xdr:colOff>
      <xdr:row>0</xdr:row>
      <xdr:rowOff>276225</xdr:rowOff>
    </xdr:from>
    <xdr:to>
      <xdr:col>6</xdr:col>
      <xdr:colOff>1866900</xdr:colOff>
      <xdr:row>2</xdr:row>
      <xdr:rowOff>561975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76225"/>
          <a:ext cx="5486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5</xdr:row>
      <xdr:rowOff>171450</xdr:rowOff>
    </xdr:from>
    <xdr:to>
      <xdr:col>6</xdr:col>
      <xdr:colOff>733425</xdr:colOff>
      <xdr:row>8</xdr:row>
      <xdr:rowOff>123825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714500"/>
          <a:ext cx="5686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5</xdr:row>
      <xdr:rowOff>171450</xdr:rowOff>
    </xdr:from>
    <xdr:to>
      <xdr:col>8</xdr:col>
      <xdr:colOff>123825</xdr:colOff>
      <xdr:row>8</xdr:row>
      <xdr:rowOff>123825</xdr:rowOff>
    </xdr:to>
    <xdr:pic>
      <xdr:nvPicPr>
        <xdr:cNvPr id="2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714500"/>
          <a:ext cx="7800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238125</xdr:colOff>
      <xdr:row>0</xdr:row>
      <xdr:rowOff>104775</xdr:rowOff>
    </xdr:from>
    <xdr:to>
      <xdr:col>25</xdr:col>
      <xdr:colOff>47625</xdr:colOff>
      <xdr:row>2</xdr:row>
      <xdr:rowOff>104775</xdr:rowOff>
    </xdr:to>
    <xdr:pic>
      <xdr:nvPicPr>
        <xdr:cNvPr id="1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45300" y="104775"/>
          <a:ext cx="3429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0</xdr:row>
      <xdr:rowOff>104775</xdr:rowOff>
    </xdr:from>
    <xdr:to>
      <xdr:col>25</xdr:col>
      <xdr:colOff>47625</xdr:colOff>
      <xdr:row>2</xdr:row>
      <xdr:rowOff>104775</xdr:rowOff>
    </xdr:to>
    <xdr:pic>
      <xdr:nvPicPr>
        <xdr:cNvPr id="2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45300" y="104775"/>
          <a:ext cx="3429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133350</xdr:rowOff>
    </xdr:from>
    <xdr:to>
      <xdr:col>6</xdr:col>
      <xdr:colOff>1133475</xdr:colOff>
      <xdr:row>0</xdr:row>
      <xdr:rowOff>790575</xdr:rowOff>
    </xdr:to>
    <xdr:pic>
      <xdr:nvPicPr>
        <xdr:cNvPr id="1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33350"/>
          <a:ext cx="3409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0</xdr:rowOff>
    </xdr:from>
    <xdr:to>
      <xdr:col>13</xdr:col>
      <xdr:colOff>285750</xdr:colOff>
      <xdr:row>1</xdr:row>
      <xdr:rowOff>333375</xdr:rowOff>
    </xdr:to>
    <xdr:pic>
      <xdr:nvPicPr>
        <xdr:cNvPr id="1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0"/>
          <a:ext cx="3390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1076325</xdr:colOff>
      <xdr:row>0</xdr:row>
      <xdr:rowOff>0</xdr:rowOff>
    </xdr:from>
    <xdr:to>
      <xdr:col>26</xdr:col>
      <xdr:colOff>790575</xdr:colOff>
      <xdr:row>1</xdr:row>
      <xdr:rowOff>333375</xdr:rowOff>
    </xdr:to>
    <xdr:pic>
      <xdr:nvPicPr>
        <xdr:cNvPr id="2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85725" y="0"/>
          <a:ext cx="3114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781050</xdr:colOff>
      <xdr:row>1</xdr:row>
      <xdr:rowOff>333375</xdr:rowOff>
    </xdr:to>
    <xdr:pic>
      <xdr:nvPicPr>
        <xdr:cNvPr id="3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85725" y="0"/>
          <a:ext cx="3105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781050</xdr:colOff>
      <xdr:row>1</xdr:row>
      <xdr:rowOff>333375</xdr:rowOff>
    </xdr:to>
    <xdr:pic>
      <xdr:nvPicPr>
        <xdr:cNvPr id="4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85725" y="0"/>
          <a:ext cx="3105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295275</xdr:colOff>
      <xdr:row>4</xdr:row>
      <xdr:rowOff>209550</xdr:rowOff>
    </xdr:from>
    <xdr:to>
      <xdr:col>25</xdr:col>
      <xdr:colOff>104775</xdr:colOff>
      <xdr:row>6</xdr:row>
      <xdr:rowOff>209550</xdr:rowOff>
    </xdr:to>
    <xdr:pic>
      <xdr:nvPicPr>
        <xdr:cNvPr id="1" name="Рисунок 1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02450" y="209550"/>
          <a:ext cx="3429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762000</xdr:colOff>
      <xdr:row>0</xdr:row>
      <xdr:rowOff>0</xdr:rowOff>
    </xdr:from>
    <xdr:to>
      <xdr:col>52</xdr:col>
      <xdr:colOff>390525</xdr:colOff>
      <xdr:row>6</xdr:row>
      <xdr:rowOff>0</xdr:rowOff>
    </xdr:to>
    <xdr:pic>
      <xdr:nvPicPr>
        <xdr:cNvPr id="2" name="Рисунок 2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72275" y="0"/>
          <a:ext cx="3105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190500</xdr:rowOff>
    </xdr:from>
    <xdr:to>
      <xdr:col>8</xdr:col>
      <xdr:colOff>257175</xdr:colOff>
      <xdr:row>4</xdr:row>
      <xdr:rowOff>238125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571500"/>
          <a:ext cx="467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2</xdr:row>
      <xdr:rowOff>314325</xdr:rowOff>
    </xdr:from>
    <xdr:to>
      <xdr:col>13</xdr:col>
      <xdr:colOff>895350</xdr:colOff>
      <xdr:row>6</xdr:row>
      <xdr:rowOff>104775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942975"/>
          <a:ext cx="467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1314450</xdr:colOff>
      <xdr:row>1</xdr:row>
      <xdr:rowOff>28575</xdr:rowOff>
    </xdr:from>
    <xdr:to>
      <xdr:col>8</xdr:col>
      <xdr:colOff>447675</xdr:colOff>
      <xdr:row>3</xdr:row>
      <xdr:rowOff>19050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0" y="409575"/>
          <a:ext cx="2933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2</xdr:row>
      <xdr:rowOff>314325</xdr:rowOff>
    </xdr:from>
    <xdr:to>
      <xdr:col>21</xdr:col>
      <xdr:colOff>123825</xdr:colOff>
      <xdr:row>6</xdr:row>
      <xdr:rowOff>104775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942975"/>
          <a:ext cx="471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238125</xdr:rowOff>
    </xdr:from>
    <xdr:to>
      <xdr:col>9</xdr:col>
      <xdr:colOff>142875</xdr:colOff>
      <xdr:row>1</xdr:row>
      <xdr:rowOff>9525</xdr:rowOff>
    </xdr:to>
    <xdr:pic>
      <xdr:nvPicPr>
        <xdr:cNvPr id="1" name="Рисунок 3" descr="лого аскона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238125"/>
          <a:ext cx="2990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123825</xdr:colOff>
      <xdr:row>0</xdr:row>
      <xdr:rowOff>38100</xdr:rowOff>
    </xdr:from>
    <xdr:to>
      <xdr:col>16</xdr:col>
      <xdr:colOff>1076325</xdr:colOff>
      <xdr:row>6</xdr:row>
      <xdr:rowOff>190500</xdr:rowOff>
    </xdr:to>
    <xdr:pic>
      <xdr:nvPicPr>
        <xdr:cNvPr id="1" name="Picture 1" descr="лого Se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63575" y="38100"/>
          <a:ext cx="28194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40;&#1056;&#1058;%202010%20%20&#1051;&#1077;&#1085;&#1072;\&#1057;&#1077;&#1088;&#1080;&#1103;%20&#1040;&#1064;&#1040;&#1053;%20%20&#1092;&#1077;&#1074;&#1072;&#1088;&#1072;&#1083;&#1100;%20%20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arenovalp\AppData\Local\Microsoft\Windows\Temporary%20Internet%20Files\Content.Outlook\QEV08SV6\&#1056;&#1072;&#1089;&#1095;&#1077;&#1090;&#1085;&#1099;&#1081;%20&#1096;&#1072;&#1073;&#1083;&#1086;&#1085;%20&#1086;&#1087;&#1090;&#1086;&#1074;&#1099;&#1093;%20&#1094;&#1077;&#1085;%20&#1050;&#1054;&#1052;&#1055;&#1051;&#1045;&#1050;&#1058;&#1040;&#1062;&#1048;&#1071;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7;&#1072;&#1075;&#1088;&#1091;&#1079;&#1082;&#1080;\&#1056;&#1056;&#1062;%20&#1060;&#1056;&#1040;&#1053;&#1063;&#1040;&#1049;&#1047;&#1048;&#1053;&#104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8;&#1053;&#1040;&#1053;&#1057;&#1054;&#1042;&#1054;-&#1069;&#1050;&#1054;&#1053;&#1054;&#1052;&#1048;&#1063;&#1045;&#1057;&#1050;&#1040;&#1071;%20&#1057;&#1051;&#1059;&#1046;&#1041;&#1040;%20(&#1058;&#1052;)\&#1055;&#1040;&#1055;&#1050;&#1040;%20&#1044;&#1051;&#1071;%20&#1055;&#1045;&#1056;&#1045;&#1044;&#1040;&#1063;&#1048;\&#1044;&#1051;&#1071;%20&#1051;&#1045;&#1053;&#1067;\&#1052;&#1086;&#1080;%20&#1082;&#1086;&#1083;&#1083;&#1077;&#1082;&#1094;&#1080;&#1080;\Spa%20Ergomotion%20&#1086;&#1090;%2004.05.2010\Spa%20Ergomotion%20&#1086;&#1090;%2004.05.2010%20-&#1097;&#1072;&#1103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086;&#1073;&#1082;&#1072;%20&#1085;&#1072;%20&#1043;&#105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8;&#1053;&#1040;&#1053;&#1057;&#1054;&#1042;&#1054;-&#1069;&#1050;&#1054;&#1053;&#1054;&#1052;&#1048;&#1063;&#1045;&#1057;&#1050;&#1040;&#1071;%20&#1057;&#1051;&#1059;&#1046;&#1041;&#1040;%20(&#1058;&#1052;)\&#1042;&#1086;&#1083;&#1082;&#1086;&#1074;&#1072;%20&#1070;&#1083;&#1103;\&#1040;&#1050;&#1057;&#1045;&#1057;&#1057;&#1059;&#1040;&#1056;&#1067;\&#1062;&#1077;&#1085;&#1099;_2009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enkoOS\AppData\Local\Microsoft\Windows\Temporary%20Internet%20Files\Content.Outlook\7HM8N13Z\&#1050;&#1086;&#1087;&#1080;&#1103;%20&#1096;&#1072;&#1073;&#1083;&#1086;&#1085;%20&#1076;&#1083;&#1103;%20&#1088;&#1072;&#1089;&#1095;&#1077;&#1090;&#1072;%20&#1086;&#1087;&#1090;&#1086;&#1074;&#1099;&#1093;%20&#1080;%20&#1084;&#1080;&#1085;&#1080;&#1084;&#1072;&#1083;&#1100;&#1085;&#1099;&#1093;%20&#1086;&#1087;&#1090;&#1086;&#1074;&#1099;&#1093;%20&#1094;&#1077;&#1085;%20&#1087;&#1086;%20&#1072;&#1089;&#1089;&#1086;&#1088;&#1090;&#1080;&#1084;&#1077;&#1085;&#1090;&#1091;%20(&#1086;&#1087;&#1090;)%20(3)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enkoOS\AppData\Local\Microsoft\Windows\Temporary%20Internet%20Files\Content.Outlook\7HM8N13Z\&#1050;&#1086;&#1087;&#1080;&#1103;%20&#1096;&#1072;&#1073;&#1083;&#1086;&#1085;%20&#1076;&#1083;&#1103;%20&#1088;&#1072;&#1089;&#1095;&#1077;&#1090;&#1072;%20&#1086;&#1087;&#1090;&#1086;&#1074;&#1099;&#1093;%20&#1080;%20&#1084;&#1080;&#1085;&#1080;&#1084;&#1072;&#1083;&#1100;&#1085;&#1099;&#1093;%20&#1086;&#1087;&#1090;&#1086;&#1074;&#1099;&#1093;%20&#1094;&#1077;&#1085;%20&#1087;&#1086;%20&#1072;&#1089;&#1089;&#1086;&#1088;&#1090;&#1080;&#1084;&#1077;&#1085;&#1090;&#1091;%20(&#1086;&#1087;&#1090;)%20(3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rzhovaMA\Desktop\&#1072;&#1082;&#1094;&#1080;&#1103;%20&#1057;&#1085;&#1077;&#1078;&#1085;&#1099;&#1077;%20&#1089;&#1082;&#1080;&#1076;&#1082;&#1080;\&#1050;&#1086;&#1087;&#1080;&#1103;%20&#1096;&#1072;&#1073;&#1083;&#1086;&#1085;%20&#1076;&#1083;&#1103;%20&#1088;&#1072;&#1089;&#1095;&#1077;&#1090;&#1072;%20&#1086;&#1087;&#1090;&#1086;&#1074;&#1099;&#1093;%20&#1080;%20&#1084;&#1080;&#1085;&#1080;&#1084;&#1072;&#1083;&#1100;&#1085;&#1099;&#1093;%20&#1086;&#1087;&#1090;&#1086;&#1074;&#1099;&#1093;%20&#1094;&#1077;&#1085;%20&#1087;&#1086;%20&#1072;&#1089;&#1089;&#1086;&#1088;&#1090;&#1080;&#1084;&#1077;&#1085;&#1090;&#1091;%20(&#1086;&#1087;&#1090;)%20(3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enkoOS\Desktop\&#1056;&#1072;&#1089;&#1095;&#1077;&#1090;&#1085;&#1099;&#1081;%20&#1096;&#1072;&#1073;&#1083;&#1086;&#1085;%20&#1086;&#1087;&#1090;&#1086;&#1074;&#1099;&#1093;%20&#1094;&#1077;&#1085;%20%20&#1072;&#1082;&#1089;&#1077;&#1089;&#1089;&#1091;&#1072;&#1088;&#1099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7;&#1072;&#1075;&#1088;&#1091;&#1079;&#1082;&#1080;\&#1056;&#1072;&#1089;&#1095;&#1077;&#1090;&#1085;&#1099;&#1081;%20&#1096;&#1072;&#1073;&#1083;&#1086;&#1085;%20&#1086;&#1087;&#1090;&#1086;&#1074;&#1099;&#1093;%20&#1094;&#1077;&#1085;%20&#1060;&#1056;&#1040;&#1053;&#1063;&#1040;&#1049;&#1047;&#1048;&#1053;&#10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.RE"/>
      <sheetName val="%"/>
      <sheetName val="Bruno(аналог Delicate)"/>
      <sheetName val="Amadeo(аналог Fоrse)"/>
      <sheetName val="Marko(полиэстер)"/>
      <sheetName val="Livio(полиэстер)не брать"/>
      <sheetName val="Livio(бязь) "/>
      <sheetName val="Marko(поликоттон)"/>
      <sheetName val="Silvio(полиэстер)"/>
      <sheetName val="Документ"/>
      <sheetName val="Silvio(поликоттон)"/>
      <sheetName val="Прайс"/>
      <sheetName val="Сравнение"/>
      <sheetName val="Коробка"/>
      <sheetName val="прайс от 27.08.200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Orlando, Pronto+"/>
      <sheetName val="Balance_opt_Kovrov"/>
      <sheetName val="Balance_opt_Sibir"/>
      <sheetName val="Askona (CL, Grd, Sf)"/>
      <sheetName val="Baby Flex_opt (Ковров)"/>
      <sheetName val="Baby Flex_opt  (Новосибирск)"/>
      <sheetName val="Promo_opt"/>
      <sheetName val="Promo"/>
      <sheetName val="Askona (CL, Grd, Sf)_opt"/>
      <sheetName val="Fitness"/>
      <sheetName val="Fitness_opt"/>
      <sheetName val="Serta NS"/>
      <sheetName val="MediflexKids_opt"/>
      <sheetName val="MediflexKids"/>
      <sheetName val="Serta NS_opt"/>
      <sheetName val="Кровати опт"/>
      <sheetName val="ErgoMotion"/>
      <sheetName val="ErgoMotion_opt"/>
      <sheetName val="Active Tonus "/>
      <sheetName val="Active Tonus_opt"/>
      <sheetName val="Compact"/>
      <sheetName val="Compact_opt"/>
      <sheetName val="Энергия сна "/>
      <sheetName val="Энергия сна_opt "/>
      <sheetName val="Энергия сна Новосиб"/>
      <sheetName val="Энергия сна Новосиб_opt"/>
      <sheetName val="Аксессуары"/>
      <sheetName val="Аксессуары опт"/>
      <sheetName val="Кровати детские"/>
      <sheetName val="Кровати детские_opt"/>
      <sheetName val="Кровати опт_opt"/>
      <sheetName val="Pronto+_opt"/>
      <sheetName val="Pronto+"/>
      <sheetName val="Orlando_opt"/>
      <sheetName val="Orlando"/>
      <sheetName val="Тумбочки"/>
      <sheetName val="Основ. Аск."/>
      <sheetName val="Осн. Аскона_opt"/>
      <sheetName val="Тумбочки opt"/>
    </sheetNames>
    <sheetDataSet>
      <sheetData sheetId="26">
        <row r="5">
          <cell r="B5" t="str">
            <v>с 1 ноября 2012 по 31 декабря 2012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Promo"/>
      <sheetName val="Askona Sleep Style"/>
      <sheetName val="Mediflex"/>
      <sheetName val="MediflexKids"/>
      <sheetName val="Serta Perfect Sleeper"/>
      <sheetName val="KingKoil Матрасы"/>
      <sheetName val="KingKoil Основания"/>
      <sheetName val="ErgoMotion"/>
      <sheetName val="Аксессуары"/>
      <sheetName val="Cupron"/>
      <sheetName val="Чист. средства"/>
      <sheetName val="Кровати детские"/>
      <sheetName val="Pronto+"/>
      <sheetName val="Orlando"/>
      <sheetName val="Кровати розница"/>
      <sheetName val="Кровати акционные розница"/>
      <sheetName val="Asabella"/>
    </sheetNames>
    <sheetDataSet>
      <sheetData sheetId="2">
        <row r="5">
          <cell r="B5" t="str">
            <v>с 1 ноября 2012 по 31 декабря 2012</v>
          </cell>
        </row>
      </sheetData>
      <sheetData sheetId="14">
        <row r="4">
          <cell r="A4" t="str">
            <v>Директор по оптовым продажам ООО «ТД «Аскона»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.RE"/>
      <sheetName val="%"/>
      <sheetName val="Bruno(аналог Delicate)"/>
      <sheetName val="Amadeo(аналог Fоrse)"/>
      <sheetName val="Ergo Base"/>
      <sheetName val="Livio(полиэстер)не брать"/>
      <sheetName val="Livio(бязь) "/>
      <sheetName val="Документ"/>
      <sheetName val="Ergo Flex"/>
      <sheetName val="Ergo Memory"/>
      <sheetName val="Ergo Latex"/>
      <sheetName val="Прайс "/>
      <sheetName val="Для отправки"/>
      <sheetName val="Коробка"/>
      <sheetName val="прайс от 27.08.2009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Документ"/>
      <sheetName val="Основная надпис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ник"/>
      <sheetName val="Нестандарты"/>
      <sheetName val="ТД"/>
      <sheetName val="Медифлекс"/>
      <sheetName val="Кинг Койл"/>
      <sheetName val="Серта"/>
      <sheetName val="А-Век"/>
      <sheetName val="Вышивка"/>
    </sheetNames>
    <sheetDataSet>
      <sheetData sheetId="0">
        <row r="2">
          <cell r="B2" t="str">
            <v>Блок PSS-MC/S 040*020*090 (ССИ)</v>
          </cell>
        </row>
        <row r="3">
          <cell r="B3" t="str">
            <v>Блок TFK 020*042*090*04*08 d-0,8мм</v>
          </cell>
        </row>
        <row r="4">
          <cell r="B4" t="str">
            <v>Блок TFK 042*030*009 8*6 d-0,8мм</v>
          </cell>
        </row>
        <row r="5">
          <cell r="B5" t="str">
            <v>Блок TFK 042*030*009 8*6 d-0,9мм</v>
          </cell>
        </row>
        <row r="6">
          <cell r="B6" t="str">
            <v>Блок 090-0-0300-0420-06-08-PSS-RE-S-0,9</v>
          </cell>
        </row>
        <row r="7">
          <cell r="B7" t="str">
            <v>Вата, кг</v>
          </cell>
        </row>
        <row r="8">
          <cell r="B8" t="str">
            <v>Волокно п/э "пух лебяжий", кг</v>
          </cell>
        </row>
        <row r="9">
          <cell r="B9" t="str">
            <v>Вставка ППУ, шт</v>
          </cell>
        </row>
        <row r="10">
          <cell r="B10" t="str">
            <v>Вышивка "Serta №1" (нитки серебро+сп-д 80 белый)</v>
          </cell>
        </row>
        <row r="11">
          <cell r="B11" t="str">
            <v>Вышивка "King Koil"</v>
          </cell>
        </row>
        <row r="12">
          <cell r="B12" t="str">
            <v>Вышивка "True meaning of luxiry"</v>
          </cell>
        </row>
        <row r="13">
          <cell r="B13" t="str">
            <v>Гофрокороб 70*50*70, шт</v>
          </cell>
        </row>
        <row r="14">
          <cell r="B14" t="str">
            <v>Заготовка AS 01 60*40*13/11, шт.</v>
          </cell>
        </row>
        <row r="15">
          <cell r="B15" t="str">
            <v>Заготовка CERV1T 60*42*10/11,5, шт</v>
          </cell>
        </row>
        <row r="16">
          <cell r="B16" t="str">
            <v>Заготовка CERV9T 60*38*11/13, шт</v>
          </cell>
        </row>
        <row r="17">
          <cell r="B17" t="str">
            <v>Заготовка CERVGT 66*41*11, шт</v>
          </cell>
        </row>
        <row r="18">
          <cell r="B18" t="str">
            <v>Заготовка CILS CILINDRO 50, шт</v>
          </cell>
        </row>
        <row r="19">
          <cell r="B19" t="str">
            <v>Заготовка COL A 28*24*10, шт</v>
          </cell>
        </row>
        <row r="20">
          <cell r="B20" t="str">
            <v>Заготовка GRIPT 65*32*8,5/10, шт</v>
          </cell>
        </row>
        <row r="21">
          <cell r="B21" t="str">
            <v>Заготовка KA 201 SV, шт</v>
          </cell>
        </row>
        <row r="22">
          <cell r="B22" t="str">
            <v>Заготовка KA 202 MV, шт</v>
          </cell>
        </row>
        <row r="23">
          <cell r="B23" t="str">
            <v>Заготовка KA 313 MV, шт</v>
          </cell>
        </row>
        <row r="24">
          <cell r="B24" t="str">
            <v>Заготовка KA 967 MV, шт</v>
          </cell>
        </row>
        <row r="25">
          <cell r="B25" t="str">
            <v>Заготовка LUNAA 60, шт</v>
          </cell>
        </row>
        <row r="26">
          <cell r="B26" t="str">
            <v>Заготовка POGGIARENT A 36*32*10, шт</v>
          </cell>
        </row>
        <row r="27">
          <cell r="B27" t="str">
            <v>Заготовка SAP3T 60*40*13, шт</v>
          </cell>
        </row>
        <row r="28">
          <cell r="B28" t="str">
            <v>Заготовка VE 6241 Soft, шт</v>
          </cell>
        </row>
        <row r="29">
          <cell r="B29" t="str">
            <v>Заготовка VE 6242 Medium, шт</v>
          </cell>
        </row>
        <row r="30">
          <cell r="B30" t="str">
            <v>Заготовка XP C90, шт</v>
          </cell>
        </row>
        <row r="31">
          <cell r="B31" t="str">
            <v>Заготовка XP D99, шт</v>
          </cell>
        </row>
        <row r="32">
          <cell r="B32" t="str">
            <v>Заготовка ВЭП/S 050*035*012, ШТ.</v>
          </cell>
        </row>
        <row r="33">
          <cell r="B33" t="str">
            <v>Заготовка для подушек KING KOIL №4</v>
          </cell>
        </row>
        <row r="34">
          <cell r="B34" t="str">
            <v>Заготовка для пуговиц</v>
          </cell>
        </row>
        <row r="35">
          <cell r="B35" t="str">
            <v>Замок белый №3, шт</v>
          </cell>
        </row>
        <row r="36">
          <cell r="B36" t="str">
            <v>Замок белый №5, шт</v>
          </cell>
        </row>
        <row r="37">
          <cell r="B37" t="str">
            <v>Замок темно-серый №5, шт</v>
          </cell>
        </row>
        <row r="38">
          <cell r="B38" t="str">
            <v>К/з Chester Celine, м</v>
          </cell>
        </row>
        <row r="39">
          <cell r="B39" t="str">
            <v>Кант 7с652 8510/3, м</v>
          </cell>
        </row>
        <row r="40">
          <cell r="B40" t="str">
            <v>Кант атласный белый, м</v>
          </cell>
        </row>
        <row r="41">
          <cell r="B41" t="str">
            <v>Кант атласный золото, м</v>
          </cell>
        </row>
        <row r="42">
          <cell r="B42" t="str">
            <v>Кант атласный салатовый, м</v>
          </cell>
        </row>
        <row r="43">
          <cell r="B43" t="str">
            <v>Кант атласный синий, м</v>
          </cell>
        </row>
        <row r="44">
          <cell r="B44" t="str">
            <v>Кант темно-серый, м</v>
          </cell>
        </row>
        <row r="45">
          <cell r="B45" t="str">
            <v>Клей Sefox, кг</v>
          </cell>
        </row>
        <row r="46">
          <cell r="B46" t="str">
            <v>Комплект этикеток</v>
          </cell>
        </row>
        <row r="47">
          <cell r="B47" t="str">
            <v>Коробка картонная Askona 66*42*14, шт</v>
          </cell>
        </row>
        <row r="48">
          <cell r="B48" t="str">
            <v>Коробка картонная Back Correct 37*34*10, шт</v>
          </cell>
        </row>
        <row r="49">
          <cell r="B49" t="str">
            <v>Коробка картонная Mediflex 66*42*14, шт</v>
          </cell>
        </row>
        <row r="50">
          <cell r="B50" t="str">
            <v>Коробка картонная Multi Relax 51,5*10,5*20,5, шт</v>
          </cell>
        </row>
        <row r="51">
          <cell r="B51" t="str">
            <v>Коробка картонная Neck Pillow 29*28*11, шт</v>
          </cell>
        </row>
        <row r="52">
          <cell r="B52" t="str">
            <v>Коробка картонная Serta 66*42*14, шт</v>
          </cell>
        </row>
        <row r="53">
          <cell r="B53" t="str">
            <v>Латексный наполнитель, кг</v>
          </cell>
        </row>
        <row r="54">
          <cell r="B54" t="str">
            <v>Липучка белая 40мм (петля), м</v>
          </cell>
        </row>
        <row r="55">
          <cell r="B55" t="str">
            <v>Липучка белая 40мм (крючок), м</v>
          </cell>
        </row>
        <row r="56">
          <cell r="B56" t="str">
            <v>Липучка светлосерая 20мм (крючок), м</v>
          </cell>
        </row>
        <row r="57">
          <cell r="B57" t="str">
            <v>Липучка светлосерая 20мм (петля), м</v>
          </cell>
        </row>
        <row r="58">
          <cell r="B58" t="str">
            <v>Лента контактная 20 мм белый петля, м</v>
          </cell>
        </row>
        <row r="59">
          <cell r="B59" t="str">
            <v>Лента контактная 20 мм белый крючок, м</v>
          </cell>
        </row>
        <row r="60">
          <cell r="B60" t="str">
            <v>Логотип King Koil, шт.</v>
          </cell>
        </row>
        <row r="61">
          <cell r="B61" t="str">
            <v>Логотип Serta, шт.</v>
          </cell>
        </row>
        <row r="62">
          <cell r="B62" t="str">
            <v>Материал Outlast</v>
          </cell>
        </row>
        <row r="63">
          <cell r="B63" t="str">
            <v>Молния потайная белая 20 см, шт.</v>
          </cell>
        </row>
        <row r="64">
          <cell r="B64" t="str">
            <v>Молния потайная белая 22 см, шт.</v>
          </cell>
        </row>
        <row r="65">
          <cell r="B65" t="str">
            <v>Молния потайная белая 50 см, шт.</v>
          </cell>
        </row>
        <row r="66">
          <cell r="B66" t="str">
            <v>Молния потайная темно-синяя 50 см, шт.</v>
          </cell>
        </row>
        <row r="67">
          <cell r="B67" t="str">
            <v>Молния белая разъемн.спиральная дл.570 см, шт</v>
          </cell>
        </row>
        <row r="68">
          <cell r="B68" t="str">
            <v>Молния рулонная белая №3, м</v>
          </cell>
        </row>
        <row r="69">
          <cell r="B69" t="str">
            <v>Молния рулонная белая №5, м</v>
          </cell>
        </row>
        <row r="70">
          <cell r="B70" t="str">
            <v>Молния темно-серая №5, шт</v>
          </cell>
        </row>
        <row r="71">
          <cell r="B71" t="str">
            <v>Наполнитель п/э 7/32, кг</v>
          </cell>
        </row>
        <row r="72">
          <cell r="B72" t="str">
            <v>Наполнитель для подушек латексный</v>
          </cell>
        </row>
        <row r="73">
          <cell r="B73" t="str">
            <v>Нитки Sinton 80 (10 000 м) белый, м</v>
          </cell>
        </row>
        <row r="74">
          <cell r="B74" t="str">
            <v>Нитки кокон 120/2 10 белый, м</v>
          </cell>
        </row>
        <row r="75">
          <cell r="B75" t="str">
            <v>Нитки х/б №10 (для прошивки), м</v>
          </cell>
        </row>
        <row r="76">
          <cell r="B76" t="str">
            <v>Нитки Штап 50 10000 м, шт.</v>
          </cell>
        </row>
        <row r="77">
          <cell r="B77" t="str">
            <v>Нить 100% вискоза 120D 5000м (верхние), м</v>
          </cell>
        </row>
        <row r="78">
          <cell r="B78" t="str">
            <v>Нить 100% п/э 80/2 (не отбелен) 2000м (нижние), м</v>
          </cell>
        </row>
        <row r="79">
          <cell r="B79" t="str">
            <v>Нить нижние (10000) м белый, м</v>
          </cell>
        </row>
        <row r="80">
          <cell r="B80" t="str">
            <v>Окантовка 22 мм, м</v>
          </cell>
        </row>
        <row r="81">
          <cell r="B81" t="str">
            <v>Окантовка 35 мм, м</v>
          </cell>
        </row>
        <row r="82">
          <cell r="B82" t="str">
            <v>Окантовка художественная 35 мм, м</v>
          </cell>
        </row>
        <row r="83">
          <cell r="B83" t="str">
            <v>Отходы трикотажа (вата), кг</v>
          </cell>
        </row>
        <row r="84">
          <cell r="B84" t="str">
            <v>Пакет 22*30+5 см, шт</v>
          </cell>
        </row>
        <row r="85">
          <cell r="B85" t="str">
            <v>Пакет 27*38*8,5 см, шт</v>
          </cell>
        </row>
        <row r="86">
          <cell r="B86" t="str">
            <v>Пакет 28*41+4 см, шт</v>
          </cell>
        </row>
        <row r="87">
          <cell r="B87" t="str">
            <v>Пакет 38*30 клапан 7, шт</v>
          </cell>
        </row>
        <row r="88">
          <cell r="B88" t="str">
            <v>Пакет 38*30+7 клапан (крючок), шт</v>
          </cell>
        </row>
        <row r="89">
          <cell r="B89" t="str">
            <v>Пакет 55*75+5 см, шт</v>
          </cell>
        </row>
        <row r="90">
          <cell r="B90" t="str">
            <v>Пакет 64*30+5 см, шт</v>
          </cell>
        </row>
        <row r="91">
          <cell r="B91" t="str">
            <v>Пакет zip-lock 30*40 см, шт</v>
          </cell>
        </row>
        <row r="92">
          <cell r="B92" t="str">
            <v>Пакет zip-lock 40*50 см, шт</v>
          </cell>
        </row>
        <row r="93">
          <cell r="B93" t="str">
            <v>Пакет zip-lock 50*70 см, шт</v>
          </cell>
        </row>
        <row r="94">
          <cell r="B94" t="str">
            <v>Пакет ПВД 70×110</v>
          </cell>
        </row>
        <row r="95">
          <cell r="B95" t="str">
            <v>Пакет ПВХ 38*30,5  7(120), шт</v>
          </cell>
        </row>
        <row r="96">
          <cell r="B96" t="str">
            <v>Паспорт Askona Memory, шт</v>
          </cell>
        </row>
        <row r="97">
          <cell r="B97" t="str">
            <v>Паспорт Serta Memory, шт</v>
          </cell>
        </row>
        <row r="98">
          <cell r="B98" t="str">
            <v>Паспорт Serta Talalay, шт</v>
          </cell>
        </row>
        <row r="99">
          <cell r="B99" t="str">
            <v>печать "Serta №2"</v>
          </cell>
        </row>
        <row r="100">
          <cell r="B100" t="str">
            <v>печать №1 "True meaning of luxury"</v>
          </cell>
        </row>
        <row r="101">
          <cell r="B101" t="str">
            <v>печать №2 "King Koil"</v>
          </cell>
        </row>
        <row r="102">
          <cell r="B102" t="str">
            <v>печать №3 Герб "Royal Masterpiece"</v>
          </cell>
        </row>
        <row r="103">
          <cell r="B103" t="str">
            <v>печать №4 "Laura Ashley"</v>
          </cell>
        </row>
        <row r="104">
          <cell r="B104" t="str">
            <v>Пленка 080*130 полотно, кг</v>
          </cell>
        </row>
        <row r="105">
          <cell r="B105" t="str">
            <v>Пленка 080*180 полотно, кг</v>
          </cell>
        </row>
        <row r="106">
          <cell r="B106" t="str">
            <v>Пленка для упаковки 100 мкр, кг</v>
          </cell>
        </row>
        <row r="107">
          <cell r="B107" t="str">
            <v>Поролон 600*600*5, шт</v>
          </cell>
        </row>
        <row r="108">
          <cell r="B108" t="str">
            <v>ППУ листовой 094*032*030(25), лист</v>
          </cell>
        </row>
        <row r="109">
          <cell r="B109" t="str">
            <v>ППУ 190*140 40 (25), лист</v>
          </cell>
        </row>
        <row r="110">
          <cell r="B110" t="str">
            <v>ППУ 200*080 25(25), лист</v>
          </cell>
        </row>
        <row r="111">
          <cell r="B111" t="str">
            <v>ППУ 200*090 25(25), лист</v>
          </cell>
        </row>
        <row r="112">
          <cell r="B112" t="str">
            <v>ППУ 200*090 40 (25), лист</v>
          </cell>
        </row>
        <row r="113">
          <cell r="B113" t="str">
            <v>ППУ 200*120 25(25), лист</v>
          </cell>
        </row>
        <row r="114">
          <cell r="B114" t="str">
            <v>ППУ 200*140 25(25), лист</v>
          </cell>
        </row>
        <row r="115">
          <cell r="B115" t="str">
            <v>ППУ 200*160 25(25), лист</v>
          </cell>
        </row>
        <row r="116">
          <cell r="B116" t="str">
            <v>ППУ 200*180 25(25), лист</v>
          </cell>
        </row>
        <row r="117">
          <cell r="B117" t="str">
            <v>ППУ 200*200 25(25), лист</v>
          </cell>
        </row>
        <row r="118">
          <cell r="B118" t="str">
            <v>ППУ крошка дешевая, кг</v>
          </cell>
        </row>
        <row r="119">
          <cell r="B119" t="str">
            <v>ППУ крошка, кг</v>
          </cell>
        </row>
        <row r="120">
          <cell r="B120" t="str">
            <v>ППУ листовой 025*035*010 (16), шт.</v>
          </cell>
        </row>
        <row r="121">
          <cell r="B121" t="str">
            <v>ППУ листовой 200*080*020 /55/ вязкий, шт.</v>
          </cell>
        </row>
        <row r="122">
          <cell r="B122" t="str">
            <v>ППУ листовой 200*090*040 /55/ вязкий, шт.</v>
          </cell>
        </row>
        <row r="123">
          <cell r="B123" t="str">
            <v>ППУ рулон 210*10 /25/</v>
          </cell>
        </row>
        <row r="124">
          <cell r="B124" t="str">
            <v>ППУ рулон 210*10 /16/</v>
          </cell>
        </row>
        <row r="125">
          <cell r="B125" t="str">
            <v>ППУ рулон 215*005 /25/</v>
          </cell>
        </row>
        <row r="126">
          <cell r="B126" t="str">
            <v>Программа "ручки"</v>
          </cell>
        </row>
        <row r="127">
          <cell r="B127" t="str">
            <v>Программа Alabama</v>
          </cell>
        </row>
        <row r="128">
          <cell r="B128" t="str">
            <v>Программа Balzam</v>
          </cell>
        </row>
        <row r="129">
          <cell r="B129" t="str">
            <v>Программа Britney</v>
          </cell>
        </row>
        <row r="130">
          <cell r="B130" t="str">
            <v>Программа King Arthur</v>
          </cell>
        </row>
        <row r="131">
          <cell r="B131" t="str">
            <v>Программа King California</v>
          </cell>
        </row>
        <row r="132">
          <cell r="B132" t="str">
            <v>Программа King Elisabeth</v>
          </cell>
        </row>
        <row r="133">
          <cell r="B133" t="str">
            <v>Программа King Florida</v>
          </cell>
        </row>
        <row r="134">
          <cell r="B134" t="str">
            <v>Программа King Friedrich</v>
          </cell>
        </row>
        <row r="135">
          <cell r="B135" t="str">
            <v>Программа King Georgia</v>
          </cell>
        </row>
        <row r="136">
          <cell r="B136" t="str">
            <v>Программа King Grace</v>
          </cell>
        </row>
        <row r="137">
          <cell r="B137" t="str">
            <v>Программа King Karl</v>
          </cell>
        </row>
        <row r="138">
          <cell r="B138" t="str">
            <v>Программа King Ludvig</v>
          </cell>
        </row>
        <row r="139">
          <cell r="B139" t="str">
            <v>Программа King Philip</v>
          </cell>
        </row>
        <row r="140">
          <cell r="B140" t="str">
            <v>Программа King Vilhelm</v>
          </cell>
        </row>
        <row r="141">
          <cell r="B141" t="str">
            <v>Программа Little king</v>
          </cell>
        </row>
        <row r="142">
          <cell r="B142" t="str">
            <v>Программа Little queen</v>
          </cell>
        </row>
        <row r="143">
          <cell r="B143" t="str">
            <v>Программа Master Pisse</v>
          </cell>
        </row>
        <row r="144">
          <cell r="B144" t="str">
            <v>Программа Nataly</v>
          </cell>
        </row>
        <row r="145">
          <cell r="B145" t="str">
            <v>Программа Princess Anna</v>
          </cell>
        </row>
        <row r="146">
          <cell r="B146" t="str">
            <v>Программа Sidney</v>
          </cell>
        </row>
        <row r="147">
          <cell r="B147" t="str">
            <v>Программа Turn Free</v>
          </cell>
        </row>
        <row r="148">
          <cell r="B148" t="str">
            <v>Программа Ultra Plush</v>
          </cell>
        </row>
        <row r="149">
          <cell r="B149" t="str">
            <v>Программа Whitney</v>
          </cell>
        </row>
        <row r="150">
          <cell r="B150" t="str">
            <v>Программа Ромб</v>
          </cell>
        </row>
        <row r="151">
          <cell r="B151" t="str">
            <v>Пружинный блок 20*40, шт</v>
          </cell>
        </row>
        <row r="152">
          <cell r="B152" t="str">
            <v>Рамка 25мм, шт</v>
          </cell>
        </row>
        <row r="153">
          <cell r="B153" t="str">
            <v>Резинка 30 мм, м</v>
          </cell>
        </row>
        <row r="154">
          <cell r="B154" t="str">
            <v>Резинка 8 мм, м</v>
          </cell>
        </row>
        <row r="155">
          <cell r="B155" t="str">
            <v>Ручка-ремень, шт.</v>
          </cell>
        </row>
        <row r="156">
          <cell r="B156" t="str">
            <v>Сетка 3D Sandric ш. 220 см, м</v>
          </cell>
        </row>
        <row r="157">
          <cell r="B157" t="str">
            <v>Сетка Hugo ш.36 см, кг</v>
          </cell>
        </row>
        <row r="158">
          <cell r="B158" t="str">
            <v>Сетка Hugo ш.58 см, кг</v>
          </cell>
        </row>
        <row r="159">
          <cell r="B159" t="str">
            <v>Скотч, шт.</v>
          </cell>
        </row>
        <row r="160">
          <cell r="B160" t="str">
            <v>Спанбонд рулонный 205 (100) крашеный, м</v>
          </cell>
        </row>
        <row r="161">
          <cell r="B161" t="str">
            <v>Спанбонд рулонный 210 (80) белый, м</v>
          </cell>
        </row>
        <row r="162">
          <cell r="B162" t="str">
            <v>Спанбонд пл-ть 15 г/м2, шир. 2,40, м</v>
          </cell>
        </row>
        <row r="163">
          <cell r="B163" t="str">
            <v>Стичбонд, м</v>
          </cell>
        </row>
        <row r="164">
          <cell r="B164" t="str">
            <v>Стропа 25 мм, м</v>
          </cell>
        </row>
        <row r="165">
          <cell r="B165" t="str">
            <v>Сумка 035*062*008 PVD, шт.</v>
          </cell>
        </row>
        <row r="166">
          <cell r="B166" t="str">
            <v>Сумка 30*40*10, шт</v>
          </cell>
        </row>
        <row r="167">
          <cell r="B167" t="str">
            <v>Сумка 30*40*15, шт</v>
          </cell>
        </row>
        <row r="168">
          <cell r="B168" t="str">
            <v>Сумка 30*40*8,5, шт</v>
          </cell>
        </row>
        <row r="169">
          <cell r="B169" t="str">
            <v>Сумка 32*43*10, шт</v>
          </cell>
        </row>
        <row r="170">
          <cell r="B170" t="str">
            <v>Сумка 33*35*20, шт</v>
          </cell>
        </row>
        <row r="171">
          <cell r="B171" t="str">
            <v>Сумка 35*43*10, шт</v>
          </cell>
        </row>
        <row r="172">
          <cell r="B172" t="str">
            <v>Сумка 40*30*8,5, шт</v>
          </cell>
        </row>
        <row r="173">
          <cell r="B173" t="str">
            <v>Сумка 55*40*15, шт</v>
          </cell>
        </row>
        <row r="174">
          <cell r="B174" t="str">
            <v>Сумка 55*70, шт</v>
          </cell>
        </row>
        <row r="175">
          <cell r="B175" t="str">
            <v>Сумка 60*60*10 с логотипом, шт</v>
          </cell>
        </row>
        <row r="176">
          <cell r="B176" t="str">
            <v>Сумка 60*90*25, шт</v>
          </cell>
        </row>
        <row r="177">
          <cell r="B177" t="str">
            <v>Сумка 62*62*7, шт.</v>
          </cell>
        </row>
        <row r="178">
          <cell r="B178" t="str">
            <v>Сумка 63*40*11 с логотипом SERTA, шт</v>
          </cell>
        </row>
        <row r="179">
          <cell r="B179" t="str">
            <v>Сумка 63*42*12 с логотипом, шт</v>
          </cell>
        </row>
        <row r="180">
          <cell r="B180" t="str">
            <v>Сумка 65*45*20, шт</v>
          </cell>
        </row>
        <row r="181">
          <cell r="B181" t="str">
            <v>Сумка 68*48*24, шт</v>
          </cell>
        </row>
        <row r="182">
          <cell r="B182" t="str">
            <v>Сумка 70*40*11 Spa Collection, шт</v>
          </cell>
        </row>
        <row r="183">
          <cell r="B183" t="str">
            <v>Сумка 70*40*11 с логотипом Askona, шт</v>
          </cell>
        </row>
        <row r="184">
          <cell r="B184" t="str">
            <v>Сумка 70*40*11 с логотипом SERTA, шт</v>
          </cell>
        </row>
        <row r="185">
          <cell r="B185" t="str">
            <v>Сумка 70*75, шт</v>
          </cell>
        </row>
        <row r="186">
          <cell r="B186" t="str">
            <v>Сумка 75*65*25, шт</v>
          </cell>
        </row>
        <row r="187">
          <cell r="B187" t="str">
            <v>Сумка-овал 33*35*20, шт</v>
          </cell>
        </row>
        <row r="188">
          <cell r="B188" t="str">
            <v>Сумка-овал 40*40*20, шт</v>
          </cell>
        </row>
        <row r="189">
          <cell r="B189" t="str">
            <v>Тесьма 25 мм Золото, м</v>
          </cell>
        </row>
        <row r="190">
          <cell r="B190" t="str">
            <v>Тесьма серебристая, м</v>
          </cell>
        </row>
        <row r="191">
          <cell r="B191" t="str">
            <v>Ткань Angheli, м</v>
          </cell>
        </row>
        <row r="192">
          <cell r="B192" t="str">
            <v>Ткань Anka Тафта, м</v>
          </cell>
        </row>
        <row r="193">
          <cell r="B193" t="str">
            <v>Ткань Anvers Vanilla, шт.</v>
          </cell>
        </row>
        <row r="194">
          <cell r="B194" t="str">
            <v>Ткань Bianca , м</v>
          </cell>
        </row>
        <row r="195">
          <cell r="B195" t="str">
            <v>Ткань Boavista plain seashell, м</v>
          </cell>
        </row>
        <row r="196">
          <cell r="B196" t="str">
            <v>Ткань Boavista Seashell, м</v>
          </cell>
        </row>
        <row r="197">
          <cell r="B197" t="str">
            <v>Ткань Borneo Berga, м</v>
          </cell>
        </row>
        <row r="198">
          <cell r="B198" t="str">
            <v>Ткань Borneo Boga, м</v>
          </cell>
        </row>
        <row r="199">
          <cell r="B199" t="str">
            <v>Ткань Borneo Bogota Avorio, м</v>
          </cell>
        </row>
        <row r="200">
          <cell r="B200" t="str">
            <v>Ткань Borneo Bogota Straw, м</v>
          </cell>
        </row>
        <row r="201">
          <cell r="B201" t="str">
            <v>Ткань Bronco, м</v>
          </cell>
        </row>
        <row r="202">
          <cell r="B202" t="str">
            <v>Ткань Camaro, м</v>
          </cell>
        </row>
        <row r="203">
          <cell r="B203" t="str">
            <v>Ткань Canazey, м</v>
          </cell>
        </row>
        <row r="204">
          <cell r="B204" t="str">
            <v>Ткань Caress махра, м</v>
          </cell>
        </row>
        <row r="205">
          <cell r="B205" t="str">
            <v>ткань Dahlia (полиуретан) 220, м</v>
          </cell>
        </row>
        <row r="206">
          <cell r="B206" t="str">
            <v>Ткань Dewspo milky 40T голубая, м</v>
          </cell>
        </row>
        <row r="207">
          <cell r="B207" t="str">
            <v>Ткань Forshine Venzel, Combin, м</v>
          </cell>
        </row>
        <row r="208">
          <cell r="B208" t="str">
            <v>Ткань Fortalezza beige, м</v>
          </cell>
        </row>
        <row r="209">
          <cell r="B209" t="str">
            <v>Ткань Fortalezza cream, м</v>
          </cell>
        </row>
        <row r="210">
          <cell r="B210" t="str">
            <v>Ткань IKEA жаккард евро ш.220 см</v>
          </cell>
        </row>
        <row r="211">
          <cell r="B211" t="str">
            <v>Ткань Macedonia, м</v>
          </cell>
        </row>
        <row r="212">
          <cell r="B212" t="str">
            <v>Ткань Macedonia plain, м</v>
          </cell>
        </row>
        <row r="213">
          <cell r="B213" t="str">
            <v>Ткань Metalsil col. 3 ш.140, м</v>
          </cell>
        </row>
        <row r="214">
          <cell r="B214" t="str">
            <v>Ткань Mirage Тафта (цвета 1, 16, 17, 25, 20, 36, 54), м</v>
          </cell>
        </row>
        <row r="215">
          <cell r="B215" t="str">
            <v>Ткань Mirage Тафта (цвета 5, 43), м</v>
          </cell>
        </row>
        <row r="216">
          <cell r="B216" t="str">
            <v>Ткань Olumpia twist Chocolate, м</v>
          </cell>
        </row>
        <row r="217">
          <cell r="B217" t="str">
            <v>Ткань Olumpia Venzel (white, chocolate, beige), м</v>
          </cell>
        </row>
        <row r="218">
          <cell r="B218" t="str">
            <v>Ткань Palazzo Castello, м</v>
          </cell>
        </row>
        <row r="219">
          <cell r="B219" t="str">
            <v>Ткань Palazzo Conte, м</v>
          </cell>
        </row>
        <row r="220">
          <cell r="B220" t="str">
            <v>Ткань Palazzo Stellato, м</v>
          </cell>
        </row>
        <row r="221">
          <cell r="B221" t="str">
            <v>Ткань Palazzo Stripe, м</v>
          </cell>
        </row>
        <row r="222">
          <cell r="B222" t="str">
            <v>Ткань Pandora Capi, м</v>
          </cell>
        </row>
        <row r="223">
          <cell r="B223" t="str">
            <v>Ткань Pandora Pandora, м</v>
          </cell>
        </row>
        <row r="224">
          <cell r="B224" t="str">
            <v>Ткань Pandora Pardo, м</v>
          </cell>
        </row>
        <row r="225">
          <cell r="B225" t="str">
            <v>Ткань Poodle, м</v>
          </cell>
        </row>
        <row r="226">
          <cell r="B226" t="str">
            <v>Ткань Rafaello 1, 4, м</v>
          </cell>
        </row>
        <row r="227">
          <cell r="B227" t="str">
            <v>Ткань Rafaello 2, 3, м</v>
          </cell>
        </row>
        <row r="228">
          <cell r="B228" t="str">
            <v>Ткань Secret, м</v>
          </cell>
        </row>
        <row r="229">
          <cell r="B229" t="str">
            <v>Ткань Somerset, м</v>
          </cell>
        </row>
        <row r="230">
          <cell r="B230" t="str">
            <v>Ткань Tamara Tamara, м</v>
          </cell>
        </row>
        <row r="231">
          <cell r="B231" t="str">
            <v>Ткань Tamara Tao Cin, шт.</v>
          </cell>
        </row>
        <row r="232">
          <cell r="B232" t="str">
            <v>Ткань Vanessa, м</v>
          </cell>
        </row>
        <row r="233">
          <cell r="B233" t="str">
            <v>Ткань Vanessa, м</v>
          </cell>
        </row>
        <row r="234">
          <cell r="B234" t="str">
            <v>Ткань Vienna 12 (бежевая) ш.140 см, м</v>
          </cell>
        </row>
        <row r="235">
          <cell r="B235" t="str">
            <v>Ткань Vienna 132 (серая) ш.140 см, м</v>
          </cell>
        </row>
        <row r="236">
          <cell r="B236" t="str">
            <v>Ткань Vienna 142 (бордо) ш.140 см, м</v>
          </cell>
        </row>
        <row r="237">
          <cell r="B237" t="str">
            <v>Ткань Zamsha Magnolia ш.140, м</v>
          </cell>
        </row>
        <row r="238">
          <cell r="B238" t="str">
            <v>Ткань бязь ш. 150, м</v>
          </cell>
        </row>
        <row r="239">
          <cell r="B239" t="str">
            <v>Ткань вельвет Дельта CD 028 темно-синий ш. 140 см, м</v>
          </cell>
        </row>
        <row r="240">
          <cell r="B240" t="str">
            <v>Ткань велюр Cassandra ш. 230 см, м</v>
          </cell>
        </row>
        <row r="241">
          <cell r="B241" t="str">
            <v>Ткань велюр 215 голубой звезды, м</v>
          </cell>
        </row>
        <row r="242">
          <cell r="B242" t="str">
            <v>Ткань жаккард Bekaert 218 светлосерый, м</v>
          </cell>
        </row>
        <row r="243">
          <cell r="B243" t="str">
            <v>Ткань жаккард Borneo желт., м</v>
          </cell>
        </row>
        <row r="244">
          <cell r="B244" t="str">
            <v>Ткань жаккард Brathholmen 240 белый, м</v>
          </cell>
        </row>
        <row r="245">
          <cell r="B245" t="str">
            <v>Ткань жаккард Brusand 240 светло-серый, м</v>
          </cell>
        </row>
        <row r="246">
          <cell r="B246" t="str">
            <v>Ткань жаккард набивной ш. 150, м</v>
          </cell>
        </row>
        <row r="247">
          <cell r="B247" t="str">
            <v>Ткань жаккард Т0870-1, м</v>
          </cell>
        </row>
        <row r="248">
          <cell r="B248" t="str">
            <v>Ткань жаккард темно-серый ш. 218 см</v>
          </cell>
        </row>
        <row r="249">
          <cell r="B249" t="str">
            <v>Ткань Майами комби, м</v>
          </cell>
        </row>
        <row r="250">
          <cell r="B250" t="str">
            <v>Ткань Майями, м</v>
          </cell>
        </row>
        <row r="251">
          <cell r="B251" t="str">
            <v>Ткань Мальва волна, м</v>
          </cell>
        </row>
        <row r="252">
          <cell r="B252" t="str">
            <v>Ткань Мальва, м</v>
          </cell>
        </row>
        <row r="253">
          <cell r="B253" t="str">
            <v>Ткань Махра ш. 220 см , м</v>
          </cell>
        </row>
        <row r="254">
          <cell r="B254" t="str">
            <v>Ткань мебельная Amelia, м</v>
          </cell>
        </row>
        <row r="255">
          <cell r="B255" t="str">
            <v>Ткань мебельная Kadife, м</v>
          </cell>
        </row>
        <row r="256">
          <cell r="B256" t="str">
            <v>Ткань мебельная MEDICI мет. печать, м</v>
          </cell>
        </row>
        <row r="257">
          <cell r="B257" t="str">
            <v>Ткань мебельная MEDICI однотон, м</v>
          </cell>
        </row>
        <row r="258">
          <cell r="B258" t="str">
            <v>Ткань мебельная MEDICI тиснение, м</v>
          </cell>
        </row>
        <row r="259">
          <cell r="B259" t="str">
            <v>Ткань мебельная Noble, м</v>
          </cell>
        </row>
        <row r="260">
          <cell r="B260" t="str">
            <v>Ткань мебельная Nevada plain, м</v>
          </cell>
        </row>
        <row r="261">
          <cell r="B261" t="str">
            <v>Ткань мебельная Romania, м</v>
          </cell>
        </row>
        <row r="262">
          <cell r="B262" t="str">
            <v>Ткань мебельная Venezia однот., м</v>
          </cell>
        </row>
        <row r="263">
          <cell r="B263" t="str">
            <v>Ткань мебельная Venezia основа, м</v>
          </cell>
        </row>
        <row r="264">
          <cell r="B264" t="str">
            <v>Ткань мебельная Vogue, м</v>
          </cell>
        </row>
        <row r="265">
          <cell r="B265" t="str">
            <v>Ткань Эврика, м</v>
          </cell>
        </row>
        <row r="266">
          <cell r="B266" t="str">
            <v>Ткань Эврика plain, м</v>
          </cell>
        </row>
        <row r="267">
          <cell r="B267" t="str">
            <v>Ткань Top Secret, м</v>
          </cell>
        </row>
        <row r="268">
          <cell r="B268" t="str">
            <v>Ткань Spot Secret, м</v>
          </cell>
        </row>
        <row r="269">
          <cell r="B269" t="str">
            <v>Ткань мебельная Винченцо, м</v>
          </cell>
        </row>
        <row r="270">
          <cell r="B270" t="str">
            <v>Ткань Микрофибра ш. 220 см, м</v>
          </cell>
        </row>
        <row r="271">
          <cell r="B271" t="str">
            <v>Ткань поликоттон ш. 220 см, м</v>
          </cell>
        </row>
        <row r="272">
          <cell r="B272" t="str">
            <v>Ткань портьерная C0580 Classic ш. 270, м</v>
          </cell>
        </row>
        <row r="273">
          <cell r="B273" t="str">
            <v>Ткань портьерная ТАФТА, ш. 300, м</v>
          </cell>
        </row>
        <row r="274">
          <cell r="B274" t="str">
            <v>Ткань сатин белый ш. 220, полоска 0,5*0,5, м</v>
          </cell>
        </row>
        <row r="275">
          <cell r="B275" t="str">
            <v>Ткань сатин узкая полоса ш. 250 см, м</v>
          </cell>
        </row>
        <row r="276">
          <cell r="B276" t="str">
            <v>Ткань сатин ш. 220, м</v>
          </cell>
        </row>
        <row r="277">
          <cell r="B277" t="str">
            <v>Ткань сатин ш. 240 см, м</v>
          </cell>
        </row>
        <row r="278">
          <cell r="B278" t="str">
            <v>Ткань сатин ш.250, м</v>
          </cell>
        </row>
        <row r="279">
          <cell r="B279" t="str">
            <v>Ткань сатин широкая полоса ш. 244 см, м</v>
          </cell>
        </row>
        <row r="280">
          <cell r="B280" t="str">
            <v>Ткань стрейч 970132 Young Nanotex</v>
          </cell>
        </row>
        <row r="281">
          <cell r="B281" t="str">
            <v>Ткань стеганая жаккард Ikea Alvedal+синт300+Alvedal, м</v>
          </cell>
        </row>
        <row r="282">
          <cell r="B282" t="str">
            <v>Ткань стеганая поликоттон + синтепон 300+ PI 3645-00008 (non slide), м</v>
          </cell>
        </row>
        <row r="283">
          <cell r="B283" t="str">
            <v>Ткань стеганная Outlast + хлопковое полотно 200 + поликоттон, м</v>
          </cell>
        </row>
        <row r="284">
          <cell r="B284" t="str">
            <v>Ткань стеганная Outlast + хлопковое полотно 400 + поликоттон, м</v>
          </cell>
        </row>
        <row r="285">
          <cell r="B285" t="str">
            <v>Ткань стеганная жаккард Britanica + хлопковое полотно 200 + мех, м</v>
          </cell>
        </row>
        <row r="286">
          <cell r="B286" t="str">
            <v>Ткань стеганная махра + синтепон 100 + спанбонд 15, м</v>
          </cell>
        </row>
        <row r="287">
          <cell r="B287" t="str">
            <v>Ткань стеганная Микрофибра + Outlast + синтепон 100 + спанбонд 15, м</v>
          </cell>
        </row>
        <row r="288">
          <cell r="B288" t="str">
            <v>Ткань стеганная Микрофибра + Outlast + холофайбер 300 + микрофибра, м</v>
          </cell>
        </row>
        <row r="289">
          <cell r="B289" t="str">
            <v>Ткань стеганная Микрофибра + синтепон 100 + спанбонд 15, м</v>
          </cell>
        </row>
        <row r="290">
          <cell r="B290" t="str">
            <v>Ткань стеганная Микрофибра + холофайбер 200 + спанбонд15, м</v>
          </cell>
        </row>
        <row r="291">
          <cell r="B291" t="str">
            <v>Ткань стеганная Поликоттон + синтепон 100 + мех, м</v>
          </cell>
        </row>
        <row r="292">
          <cell r="B292" t="str">
            <v>Ткань стеганная Поликоттон + синтепон 100 + поликоттон, м</v>
          </cell>
        </row>
        <row r="293">
          <cell r="B293" t="str">
            <v>Ткань стеганная Поликоттон + синтепон 100 + спанбонд 15, м</v>
          </cell>
        </row>
        <row r="294">
          <cell r="B294" t="str">
            <v>Ткань стеганная поликоттон + синтепон 300 + поликоттон, м</v>
          </cell>
        </row>
        <row r="295">
          <cell r="B295" t="str">
            <v>Ткань стеганная поликоттон + синтепон 300+ спанбонд 15, м</v>
          </cell>
        </row>
        <row r="296">
          <cell r="B296" t="str">
            <v>Ткань стеганная Поликоттон + синтепон 50 + спанбонд 15, м</v>
          </cell>
        </row>
        <row r="297">
          <cell r="B297" t="str">
            <v>Ткань стеганная Поликоттон + хлопковое полотно 200 + поликоттон, м</v>
          </cell>
        </row>
        <row r="298">
          <cell r="B298" t="str">
            <v>Ткань стеганная поликоттон + холофайбер 200 + поликоттон, м</v>
          </cell>
        </row>
        <row r="299">
          <cell r="B299" t="str">
            <v>Ткань стеганная поликоттон + холофайбер 350 + cпанбонд 15, м</v>
          </cell>
        </row>
        <row r="300">
          <cell r="B300" t="str">
            <v>Ткань стеганная Поликоттон + холофайбер 350 + поликоттон, м</v>
          </cell>
        </row>
        <row r="301">
          <cell r="B301" t="str">
            <v>Ткань стеганная сатин + синтепон 300 + сатин, м</v>
          </cell>
        </row>
        <row r="302">
          <cell r="B302" t="str">
            <v>Ткань стеганая Сатин ваниль Шерсть 250 Сатин ваниль</v>
          </cell>
        </row>
        <row r="303">
          <cell r="B303" t="str">
            <v>Ткань стеганая Сатин белый Холлофайбер 150 Сатин белый</v>
          </cell>
        </row>
        <row r="304">
          <cell r="B304" t="str">
            <v>Ткань стеганая Микрофибра Холлофайбер 150 Микрофибра</v>
          </cell>
        </row>
        <row r="305">
          <cell r="B305" t="str">
            <v>Ткань тафта ANKA ст синт 200+сатин, м</v>
          </cell>
        </row>
        <row r="306">
          <cell r="B306" t="str">
            <v>Ткань тафта ANKA ст синт 200+спанбонд 15, м</v>
          </cell>
        </row>
        <row r="307">
          <cell r="B307" t="str">
            <v>Ткань тафта графит 280, м</v>
          </cell>
        </row>
        <row r="308">
          <cell r="B308" t="str">
            <v>Ткань тафта МИРАЖ (цвета 5, 43) ст синт 200+сатин, м</v>
          </cell>
        </row>
        <row r="309">
          <cell r="B309" t="str">
            <v>Ткань тафта МИРАЖ (цвета 5, 43) ст синт 200+сп15, м</v>
          </cell>
        </row>
        <row r="310">
          <cell r="B310" t="str">
            <v>Ткань тафта МИРАЖ ст синт 200+сатин, м</v>
          </cell>
        </row>
        <row r="311">
          <cell r="B311" t="str">
            <v>Ткань тафта МИРАЖ ст синт 200+сп15, м</v>
          </cell>
        </row>
        <row r="312">
          <cell r="B312" t="str">
            <v>Ткань тафта Слоновая кость ш. 300, м</v>
          </cell>
        </row>
        <row r="313">
          <cell r="B313" t="str">
            <v>Ткань тафта ст синт 100+сатин, м</v>
          </cell>
        </row>
        <row r="314">
          <cell r="B314" t="str">
            <v>Ткань тафта ст синт 200+сатин, м</v>
          </cell>
        </row>
        <row r="315">
          <cell r="B315" t="str">
            <v>Ткань тафта ст синт 200+спанбонд 15, м</v>
          </cell>
        </row>
        <row r="316">
          <cell r="B316" t="str">
            <v>Ткань тик полоса шир. 1,66, м</v>
          </cell>
        </row>
        <row r="317">
          <cell r="B317" t="str">
            <v>Ткань трикотаж 976031 аромат Green Tea ш.235, м</v>
          </cell>
        </row>
        <row r="318">
          <cell r="B318" t="str">
            <v>Ткань трикотаж 976031 аромат Lavander ш.235, м</v>
          </cell>
        </row>
        <row r="319">
          <cell r="B319" t="str">
            <v>Ткань трикотаж MAGLIA 666 (лог.Serta) ш.220, м</v>
          </cell>
        </row>
        <row r="320">
          <cell r="B320" t="str">
            <v>Ткань трикотаж MAGLIA 667 (бамбук) ш.225, м</v>
          </cell>
        </row>
        <row r="321">
          <cell r="B321" t="str">
            <v>Ткань ультрастеп, м</v>
          </cell>
        </row>
        <row r="322">
          <cell r="B322" t="str">
            <v>Ткань Хлопок с покрытием ПУ ш.200 см, м</v>
          </cell>
        </row>
        <row r="323">
          <cell r="B323" t="str">
            <v>Шерстепон 220 /250 гр/</v>
          </cell>
        </row>
        <row r="324">
          <cell r="B324" t="str">
            <v>Фиксатор, шт.</v>
          </cell>
        </row>
        <row r="325">
          <cell r="B325" t="str">
            <v>Хлопковое полотно 200, м</v>
          </cell>
        </row>
        <row r="326">
          <cell r="B326" t="str">
            <v>Хлопковое полотно 400, м</v>
          </cell>
        </row>
        <row r="327">
          <cell r="B327" t="str">
            <v>Хлопок ш. 220 см, м</v>
          </cell>
        </row>
        <row r="328">
          <cell r="B328" t="str">
            <v>Холофайбер 200, м</v>
          </cell>
        </row>
        <row r="329">
          <cell r="B329" t="str">
            <v>Холофайбер 350, м</v>
          </cell>
        </row>
        <row r="330">
          <cell r="B330" t="str">
            <v>Шнур 3 мм, м</v>
          </cell>
        </row>
        <row r="331">
          <cell r="B331" t="str">
            <v>Штрих-код вшивной, шт.</v>
          </cell>
        </row>
        <row r="332">
          <cell r="B332" t="str">
            <v>Штрих-код, шт.</v>
          </cell>
        </row>
        <row r="333">
          <cell r="B333" t="str">
            <v>Этикетка Outlast, шт</v>
          </cell>
        </row>
        <row r="334">
          <cell r="B334" t="str">
            <v>Этикетка брендовая Mediflex</v>
          </cell>
        </row>
        <row r="335">
          <cell r="B335" t="str">
            <v>Этикетка бумажная "Lavita" , шт</v>
          </cell>
        </row>
        <row r="336">
          <cell r="B336" t="str">
            <v>Этикетка бумажная "Гора матрасов. Наматрасник", шт</v>
          </cell>
        </row>
        <row r="337">
          <cell r="B337" t="str">
            <v>Этикетка бумажная "Гора матрасов. Одеяло", шт</v>
          </cell>
        </row>
        <row r="338">
          <cell r="B338" t="str">
            <v>Этикетка бумажная "Гора матрасов. Подушка", шт</v>
          </cell>
        </row>
        <row r="339">
          <cell r="B339" t="str">
            <v>Этикетка бумажная "Гора матрасов. Чехол", шт</v>
          </cell>
        </row>
        <row r="340">
          <cell r="B340" t="str">
            <v>Этикетка бумажная "Наматрасник Hotel", шт</v>
          </cell>
        </row>
        <row r="341">
          <cell r="B341" t="str">
            <v>Этикетка бумажная "Наматрасник Outlike", шт</v>
          </cell>
        </row>
        <row r="342">
          <cell r="B342" t="str">
            <v>Этикетка бумажная "Наматрасник" 31*29, шт</v>
          </cell>
        </row>
        <row r="343">
          <cell r="B343" t="str">
            <v>Этикетка бумажная "Наматрасник" 48*34, шт</v>
          </cell>
        </row>
        <row r="344">
          <cell r="B344" t="str">
            <v>Этикетка бумажная "Одеяло Nice Touch" (боковая), шт</v>
          </cell>
        </row>
        <row r="345">
          <cell r="B345" t="str">
            <v>Этикетка бумажная "Одеяло Nice Touch", шт</v>
          </cell>
        </row>
        <row r="346">
          <cell r="B346" t="str">
            <v>Этикетка бумажная "Одеяло Outline Care", шт</v>
          </cell>
        </row>
        <row r="347">
          <cell r="B347" t="str">
            <v>Этикетка бумажная "Одеяло", шт</v>
          </cell>
        </row>
        <row r="348">
          <cell r="B348" t="str">
            <v>Этикетка бумажная "Подушка Body Pillow" 48*41, шт</v>
          </cell>
        </row>
        <row r="349">
          <cell r="B349" t="str">
            <v>Этикетка бумажная "Подушка CombiFlex", шт</v>
          </cell>
        </row>
        <row r="350">
          <cell r="B350" t="str">
            <v>Этикетка бумажная "Подушка Hotel", шт</v>
          </cell>
        </row>
        <row r="351">
          <cell r="B351" t="str">
            <v>Этикетка бумажная "Подушка Outline Cool", шт.</v>
          </cell>
        </row>
        <row r="352">
          <cell r="B352" t="str">
            <v>Этикетка бумажная "Подушка ProfiLux", шт</v>
          </cell>
        </row>
        <row r="353">
          <cell r="B353" t="str">
            <v>Этикетка бумажная "Подушка Spring Pillow", шт</v>
          </cell>
        </row>
        <row r="354">
          <cell r="B354" t="str">
            <v>Этикетка бумажная "Подушка", шт.</v>
          </cell>
        </row>
        <row r="355">
          <cell r="B355" t="str">
            <v>Этикетка бумажная "Простыня" 25*21, шт</v>
          </cell>
        </row>
        <row r="356">
          <cell r="B356" t="str">
            <v>Этикетка бумажная "Чехол Case Mattress", шт</v>
          </cell>
        </row>
        <row r="357">
          <cell r="B357" t="str">
            <v>Этикетка бумажная "Чехол Flat", шт</v>
          </cell>
        </row>
        <row r="358">
          <cell r="B358" t="str">
            <v>Этикетка бумажная "Чехол Hotel", шт</v>
          </cell>
        </row>
        <row r="359">
          <cell r="B359" t="str">
            <v>Этикетка бумажная "Чехол Muare", шт</v>
          </cell>
        </row>
        <row r="360">
          <cell r="B360" t="str">
            <v>Этикетка бумажная "Чехол Outline Mate", шт</v>
          </cell>
        </row>
        <row r="361">
          <cell r="B361" t="str">
            <v>Этикетка бумажная "Чехол Plain", шт</v>
          </cell>
        </row>
        <row r="362">
          <cell r="B362" t="str">
            <v>Этикетка бумажная "Чехол Vita Fresh", шт</v>
          </cell>
        </row>
        <row r="363">
          <cell r="B363" t="str">
            <v>Этикетка бумажная "Чехол Vita Line", шт</v>
          </cell>
        </row>
        <row r="364">
          <cell r="B364" t="str">
            <v>Этикетка бумажная "Чехол Vital", шт</v>
          </cell>
        </row>
        <row r="365">
          <cell r="B365" t="str">
            <v>Этикетка бумажная "Чехол на матрас" 31*29, шт</v>
          </cell>
        </row>
        <row r="366">
          <cell r="B366" t="str">
            <v>Этикетка бумажная (боковой вкладыш), шт</v>
          </cell>
        </row>
        <row r="367">
          <cell r="B367" t="str">
            <v>Этикетка бумажная (Чехол для подушки), шт</v>
          </cell>
        </row>
        <row r="368">
          <cell r="B368" t="str">
            <v>Этикетка бумажная Aura (боковая), шт</v>
          </cell>
        </row>
        <row r="369">
          <cell r="B369" t="str">
            <v>Этикетка бумажная Spa Collection, шт</v>
          </cell>
        </row>
        <row r="370">
          <cell r="B370" t="str">
            <v>Этикетка бумажная наволочка , шт</v>
          </cell>
        </row>
        <row r="371">
          <cell r="B371" t="str">
            <v>Этикетка бумажная Наволочка для Body Pillow, шт</v>
          </cell>
        </row>
        <row r="372">
          <cell r="B372" t="str">
            <v>Этикетка бумажная Наволочка для латексной подушки, шт</v>
          </cell>
        </row>
        <row r="373">
          <cell r="B373" t="str">
            <v>Этикетка бумажная Подушка Back Relax 41*29, шт</v>
          </cell>
        </row>
        <row r="374">
          <cell r="B374" t="str">
            <v>Этикетка бумажная Чехол для подушки (Spa Collection), шт</v>
          </cell>
        </row>
        <row r="375">
          <cell r="B375" t="str">
            <v>Этикетка вшивная Mediflex, шт</v>
          </cell>
        </row>
        <row r="376">
          <cell r="B376" t="str">
            <v>Этикетка вшивная OUTLAST, шт</v>
          </cell>
        </row>
        <row r="377">
          <cell r="B377" t="str">
            <v>Этикетка ГОСТ  6*11 мм Avrora, шт</v>
          </cell>
        </row>
        <row r="378">
          <cell r="B378" t="str">
            <v>Этикетка ГОСТ  6*11 мм Bianca, шт</v>
          </cell>
        </row>
        <row r="379">
          <cell r="B379" t="str">
            <v>Этикетка ГОСТ  6*11 мм Luisa, шт</v>
          </cell>
        </row>
        <row r="380">
          <cell r="B380" t="str">
            <v>Этикетка ГОСТ  6*11 мм Sergio, шт</v>
          </cell>
        </row>
        <row r="381">
          <cell r="B381" t="str">
            <v>Этикетка ГОСТ  6*11 ммDumen, шт</v>
          </cell>
        </row>
        <row r="382">
          <cell r="B382" t="str">
            <v>Этикетка ГОСТ  6*11 мм Ofelia, шт</v>
          </cell>
        </row>
        <row r="383">
          <cell r="B383" t="str">
            <v>Этикетка ГОСТ  75*35 мм Wella, шт</v>
          </cell>
        </row>
        <row r="384">
          <cell r="B384" t="str">
            <v>Этикетка ГОСТ 6*11 см полиэстер Outlike, шт</v>
          </cell>
        </row>
        <row r="385">
          <cell r="B385" t="str">
            <v>Этикетка ГОСТ 6*11 см полиэстер Outline Care, шт</v>
          </cell>
        </row>
        <row r="386">
          <cell r="B386" t="str">
            <v>Этикетка ГОСТ 6*11 см полиэстер Outline Mate, шт</v>
          </cell>
        </row>
        <row r="387">
          <cell r="B387" t="str">
            <v>Этикетка ГОСТ 6*11 см Adrian, шт.</v>
          </cell>
        </row>
        <row r="388">
          <cell r="B388" t="str">
            <v>Этикетка ГОСТ 6*11см полиэстер Outline Cool, шт</v>
          </cell>
        </row>
        <row r="389">
          <cell r="B389" t="str">
            <v>Этикетка ГОСТ 75*35 мм Aero, шт</v>
          </cell>
        </row>
        <row r="390">
          <cell r="B390" t="str">
            <v>Этикетка ГОСТ 75*35 мм Anatomic, шт</v>
          </cell>
        </row>
        <row r="391">
          <cell r="B391" t="str">
            <v>Этикетка ГОСТ 75*35 мм Aura, шт</v>
          </cell>
        </row>
        <row r="392">
          <cell r="B392" t="str">
            <v>Этикетка ГОСТ 75*35 мм Back Correct, шт</v>
          </cell>
        </row>
        <row r="393">
          <cell r="B393" t="str">
            <v>Этикетка ГОСТ 75*35 мм Back Relax, шт</v>
          </cell>
        </row>
        <row r="394">
          <cell r="B394" t="str">
            <v>Этикетка ГОСТ 75*35 мм Bliss, шт</v>
          </cell>
        </row>
        <row r="395">
          <cell r="B395" t="str">
            <v>Этикетка ГОСТ 75*35 мм Body Pillow, шт</v>
          </cell>
        </row>
        <row r="396">
          <cell r="B396" t="str">
            <v>Этикетка ГОСТ 75*35 мм Case Mattress, шт</v>
          </cell>
        </row>
        <row r="397">
          <cell r="B397" t="str">
            <v>Этикетка ГОСТ 75*35 мм Charm, шт</v>
          </cell>
        </row>
        <row r="398">
          <cell r="B398" t="str">
            <v>Этикетка ГОСТ 75*35 мм Combiflex, шт</v>
          </cell>
        </row>
        <row r="399">
          <cell r="B399" t="str">
            <v>Этикетка ГОСТ 75*35 мм Daniel, шт</v>
          </cell>
        </row>
        <row r="400">
          <cell r="B400" t="str">
            <v>Этикетка ГОСТ 75*35 мм Elegia, шт</v>
          </cell>
        </row>
        <row r="401">
          <cell r="B401" t="str">
            <v>Этикетка ГОСТ 75*35 мм Emily, шт</v>
          </cell>
        </row>
        <row r="402">
          <cell r="B402" t="str">
            <v>Этикетка ГОСТ 75*35 мм Ergonomic, шт</v>
          </cell>
        </row>
        <row r="403">
          <cell r="B403" t="str">
            <v>Этикетка ГОСТ 75*35 мм Fandy, шт</v>
          </cell>
        </row>
        <row r="404">
          <cell r="B404" t="str">
            <v>Этикетка ГОСТ 75*35 мм Flat, шт</v>
          </cell>
        </row>
        <row r="405">
          <cell r="B405" t="str">
            <v>Этикетка ГОСТ 75*35 мм Glare, шт</v>
          </cell>
        </row>
        <row r="406">
          <cell r="B406" t="str">
            <v>Этикетка ГОСТ 75*35 мм Hardy, шт</v>
          </cell>
        </row>
        <row r="407">
          <cell r="B407" t="str">
            <v>Этикетка ГОСТ 75*35 мм Lael, шт</v>
          </cell>
        </row>
        <row r="408">
          <cell r="B408" t="str">
            <v>Этикетка ГОСТ 75*35 мм Lana, шт</v>
          </cell>
        </row>
        <row r="409">
          <cell r="B409" t="str">
            <v>Этикетка ГОСТ 75*35 мм Lavita, шт</v>
          </cell>
        </row>
        <row r="410">
          <cell r="B410" t="str">
            <v>Этикетка ГОСТ 75*35 мм Light, шт</v>
          </cell>
        </row>
        <row r="411">
          <cell r="B411" t="str">
            <v>Этикетка ГОСТ 75*35 мм Massage, шт</v>
          </cell>
        </row>
        <row r="412">
          <cell r="B412" t="str">
            <v>Этикетка ГОСТ 75*35 мм Medium, шт</v>
          </cell>
        </row>
        <row r="413">
          <cell r="B413" t="str">
            <v>Этикетка ГОСТ 75*35 мм Mildy, шт</v>
          </cell>
        </row>
        <row r="414">
          <cell r="B414" t="str">
            <v>Этикетка ГОСТ 75*35 мм Muare, шт</v>
          </cell>
        </row>
        <row r="415">
          <cell r="B415" t="str">
            <v>Этикетка ГОСТ 75*35 мм Multi Relax, шт</v>
          </cell>
        </row>
        <row r="416">
          <cell r="B416" t="str">
            <v>Этикетка ГОСТ 75*35 мм Neck Pillow, шт</v>
          </cell>
        </row>
        <row r="417">
          <cell r="B417" t="str">
            <v>Этикетка ГОСТ 75*35 мм Nice Touch, шт</v>
          </cell>
        </row>
        <row r="418">
          <cell r="B418" t="str">
            <v>Этикетка ГОСТ 75*35 мм Pixy, шт</v>
          </cell>
        </row>
        <row r="419">
          <cell r="B419" t="str">
            <v>Этикетка ГОСТ 75*35 мм Plain, шт</v>
          </cell>
        </row>
        <row r="420">
          <cell r="B420" t="str">
            <v>Этикетка ГОСТ 75*35 мм Profiline, шт</v>
          </cell>
        </row>
        <row r="421">
          <cell r="B421" t="str">
            <v>Этикетка ГОСТ 75*35 мм ProfiLux, шт</v>
          </cell>
        </row>
        <row r="422">
          <cell r="B422" t="str">
            <v>Этикетка ГОСТ 75*35 мм Revival Basis, шт</v>
          </cell>
        </row>
        <row r="423">
          <cell r="B423" t="str">
            <v>Этикетка ГОСТ 75*35 мм Revival Green Tea, шт</v>
          </cell>
        </row>
        <row r="424">
          <cell r="B424" t="str">
            <v>Этикетка ГОСТ 75*35 мм Revival Lavander, шт</v>
          </cell>
        </row>
        <row r="425">
          <cell r="B425" t="str">
            <v>Этикетка ГОСТ 75*35 мм Riva, шт</v>
          </cell>
        </row>
        <row r="426">
          <cell r="B426" t="str">
            <v>Этикетка ГОСТ 75*35 мм Sezar, шт</v>
          </cell>
        </row>
        <row r="427">
          <cell r="B427" t="str">
            <v>Этикетка ГОСТ 75*35 мм Slim, шт</v>
          </cell>
        </row>
        <row r="428">
          <cell r="B428" t="str">
            <v>Этикетка ГОСТ 75*35 мм Soul Basis, шт</v>
          </cell>
        </row>
        <row r="429">
          <cell r="B429" t="str">
            <v>Этикетка ГОСТ 75*35 мм Soul Green Tea, шт</v>
          </cell>
        </row>
        <row r="430">
          <cell r="B430" t="str">
            <v>Этикетка ГОСТ 75*35 мм Soul Lavander, шт</v>
          </cell>
        </row>
        <row r="431">
          <cell r="B431" t="str">
            <v>Этикетка ГОСТ 75*35 мм Spring Pillow, шт</v>
          </cell>
        </row>
        <row r="432">
          <cell r="B432" t="str">
            <v>Этикетка ГОСТ 75*35 мм Suit, шт</v>
          </cell>
        </row>
        <row r="433">
          <cell r="B433" t="str">
            <v>Этикетка ГОСТ 75*35 мм Terry, шт</v>
          </cell>
        </row>
        <row r="434">
          <cell r="B434" t="str">
            <v>Этикетка ГОСТ 75*35 мм Versal, шт</v>
          </cell>
        </row>
        <row r="435">
          <cell r="B435" t="str">
            <v>Этикетка ГОСТ 75*35 мм Vita Fresh, шт</v>
          </cell>
        </row>
        <row r="436">
          <cell r="B436" t="str">
            <v>Этикетка ГОСТ 75*35 мм Vita Line, шт</v>
          </cell>
        </row>
        <row r="437">
          <cell r="B437" t="str">
            <v>Этикетка ГОСТ 75*35 мм Vital, шт</v>
          </cell>
        </row>
        <row r="438">
          <cell r="B438" t="str">
            <v>Этикетка ГОСТ 75*35 мм Наволочка Body Pillow, шт</v>
          </cell>
        </row>
        <row r="439">
          <cell r="B439" t="str">
            <v>Этикетка ГОСТ 75*35 мм Наволочка Ergonomic, шт</v>
          </cell>
        </row>
        <row r="440">
          <cell r="B440" t="str">
            <v>Этикетка ГОСТ 75*35 мм Наволочка Mildy, Hardy, Massage, шт</v>
          </cell>
        </row>
        <row r="441">
          <cell r="B441" t="str">
            <v>Этикетка ГОСТ 75*35 мм Наволочка для подушки Aura, шт</v>
          </cell>
        </row>
        <row r="442">
          <cell r="B442" t="str">
            <v>Этикетка ГОСТ 75*35 мм Наволочка для подушки Elegia, шт</v>
          </cell>
        </row>
        <row r="443">
          <cell r="B443" t="str">
            <v>Этикетка ГОСТ 75*35 мм Чехол Aero, шт</v>
          </cell>
        </row>
        <row r="444">
          <cell r="B444" t="str">
            <v>Этикетка ГОСТ 75*35 мм Чехол Anatomic, шт</v>
          </cell>
        </row>
        <row r="445">
          <cell r="B445" t="str">
            <v>Этикетка ГОСТ 75*35 мм Чехол Back Relax, шт</v>
          </cell>
        </row>
        <row r="446">
          <cell r="B446" t="str">
            <v>Этикетка ГОСТ 75*35 мм Чехол Multi Relax, шт</v>
          </cell>
        </row>
        <row r="447">
          <cell r="B447" t="str">
            <v>Этикетка ГОСТ 75*35 мм Чехол Profiline, шт</v>
          </cell>
        </row>
        <row r="448">
          <cell r="B448" t="str">
            <v>Этикетка ГОСТ 75*35 мм Чехол Romen Hotel, шт</v>
          </cell>
        </row>
        <row r="449">
          <cell r="B449" t="str">
            <v>Этикетка ГОСТ 75*35 мм Чехол Suit, шт</v>
          </cell>
        </row>
        <row r="450">
          <cell r="B450" t="str">
            <v>Этикетка ГОСТ 75*35 мм Чехол для подушки Revival, шт</v>
          </cell>
        </row>
        <row r="451">
          <cell r="B451" t="str">
            <v>Этикетка ГОСТ 75*35 мм Чехол для подушки Soul, шт</v>
          </cell>
        </row>
        <row r="452">
          <cell r="B452" t="str">
            <v>Этикетка ГОСТ 85*35 мм Serta Ergo, шт</v>
          </cell>
        </row>
        <row r="453">
          <cell r="B453" t="str">
            <v>Этикетка ГОСТ 85*35 мм Serta Medium, шт</v>
          </cell>
        </row>
        <row r="454">
          <cell r="B454" t="str">
            <v>Этикетка ГОСТ 85*35 мм Serta Memo, шт</v>
          </cell>
        </row>
        <row r="455">
          <cell r="B455" t="str">
            <v>Этикетка ГОСТ 85*35 мм Serta Softy, шт</v>
          </cell>
        </row>
        <row r="456">
          <cell r="B456" t="str">
            <v>Этикетка ГОСТ, шт</v>
          </cell>
        </row>
        <row r="457">
          <cell r="B457" t="str">
            <v>Этикетка самоклеющаяся 42*71 мм, шт</v>
          </cell>
        </row>
        <row r="458">
          <cell r="B458" t="str">
            <v>Этикетка угловая брендовая, шт</v>
          </cell>
        </row>
        <row r="459">
          <cell r="B459" t="str">
            <v>Этикетка-вкладыш для наматрасника Hotel 220×270</v>
          </cell>
        </row>
        <row r="460">
          <cell r="B460" t="str">
            <v>Этикетка-вкладыш для одеяла Hotel 220×270</v>
          </cell>
        </row>
        <row r="461">
          <cell r="B461" t="str">
            <v>Этикетка-вкладыш для подушки Hotel 400×278</v>
          </cell>
        </row>
        <row r="462">
          <cell r="B462" t="str">
            <v>Этикетка-вкладыш для чехла Hotel 220×270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Askona Sleep Style"/>
      <sheetName val="Askona Sleep Style_opt"/>
      <sheetName val="Mediflex"/>
      <sheetName val="Mediflex_opt"/>
      <sheetName val="Serta Perfect Sleeper"/>
      <sheetName val="Serta Pefect Sleeper_opt"/>
      <sheetName val="KingKoil Матрасы"/>
      <sheetName val="KingKoil Матрасы_opt"/>
      <sheetName val="KingKoil Основания"/>
      <sheetName val="KingKoil Основания_opt"/>
      <sheetName val="Promo"/>
      <sheetName val="Promo_opt"/>
      <sheetName val="MediflexKids"/>
      <sheetName val="MediflexKids_opt"/>
      <sheetName val="ErgoMotion"/>
      <sheetName val="ErgoMotion_opt"/>
      <sheetName val="Balance_opt_Kovrov"/>
      <sheetName val="Balance_opt_Sibir"/>
      <sheetName val="Askona (CL, Grd, Sf)"/>
      <sheetName val="Askona (CL, Grd, Sf)_opt"/>
      <sheetName val="Fitness"/>
      <sheetName val="Fitness_opt"/>
      <sheetName val="Compact"/>
      <sheetName val="Compact_opt"/>
      <sheetName val="Serta NS"/>
      <sheetName val="Serta NS_opt"/>
      <sheetName val="Кровати розница"/>
      <sheetName val="Кровати розница_opt"/>
      <sheetName val="Кровати акционные розница"/>
      <sheetName val="Кровати акционные розница_opt"/>
      <sheetName val="Кровати детские"/>
      <sheetName val="Кровати детские_opt"/>
      <sheetName val="Orlando, Pronto+"/>
      <sheetName val="Orlando, Pronto+_opt"/>
      <sheetName val="Кровати опт"/>
      <sheetName val="Кровати опт_opt"/>
      <sheetName val="Аксессуары"/>
      <sheetName val="Аксессуары опт"/>
      <sheetName val="Asabella"/>
      <sheetName val="Asabella_opt"/>
      <sheetName val="Дек.компл."/>
    </sheetNames>
    <sheetDataSet>
      <sheetData sheetId="0">
        <row r="2">
          <cell r="A2">
            <v>0.03</v>
          </cell>
        </row>
        <row r="3">
          <cell r="A3">
            <v>0.04</v>
          </cell>
        </row>
        <row r="4">
          <cell r="A4">
            <v>0.05</v>
          </cell>
        </row>
        <row r="5">
          <cell r="A5">
            <v>0.06</v>
          </cell>
        </row>
        <row r="6">
          <cell r="A6">
            <v>0.07</v>
          </cell>
        </row>
        <row r="7">
          <cell r="A7">
            <v>0.08</v>
          </cell>
        </row>
        <row r="8">
          <cell r="A8">
            <v>0.09</v>
          </cell>
        </row>
        <row r="9">
          <cell r="A9">
            <v>0.1</v>
          </cell>
        </row>
        <row r="10">
          <cell r="A10">
            <v>0.11</v>
          </cell>
        </row>
        <row r="11">
          <cell r="A11">
            <v>0.12</v>
          </cell>
        </row>
        <row r="12">
          <cell r="A12">
            <v>0.13</v>
          </cell>
        </row>
        <row r="13">
          <cell r="A13">
            <v>0.14</v>
          </cell>
        </row>
        <row r="14">
          <cell r="A14">
            <v>0.15</v>
          </cell>
        </row>
        <row r="15">
          <cell r="A15">
            <v>0.16</v>
          </cell>
        </row>
        <row r="16">
          <cell r="A16">
            <v>0.17</v>
          </cell>
        </row>
        <row r="17">
          <cell r="A17">
            <v>0.18</v>
          </cell>
        </row>
        <row r="18">
          <cell r="A18">
            <v>0.19</v>
          </cell>
        </row>
        <row r="19">
          <cell r="A19">
            <v>0.2</v>
          </cell>
        </row>
        <row r="20">
          <cell r="A20">
            <v>0.21</v>
          </cell>
        </row>
        <row r="21">
          <cell r="A21">
            <v>0.22</v>
          </cell>
        </row>
        <row r="22">
          <cell r="A22">
            <v>0.23</v>
          </cell>
        </row>
        <row r="23">
          <cell r="A23">
            <v>0.24</v>
          </cell>
        </row>
        <row r="24">
          <cell r="A24">
            <v>0.25</v>
          </cell>
        </row>
        <row r="25">
          <cell r="A25">
            <v>0.26</v>
          </cell>
        </row>
        <row r="26">
          <cell r="A26">
            <v>0.27</v>
          </cell>
        </row>
        <row r="27">
          <cell r="A27">
            <v>0.28</v>
          </cell>
        </row>
        <row r="28">
          <cell r="A28">
            <v>0.29</v>
          </cell>
        </row>
        <row r="29">
          <cell r="A29">
            <v>0.3</v>
          </cell>
        </row>
        <row r="30">
          <cell r="A30">
            <v>0.31</v>
          </cell>
        </row>
        <row r="31">
          <cell r="A31">
            <v>0.32</v>
          </cell>
        </row>
        <row r="32">
          <cell r="A32">
            <v>0.33</v>
          </cell>
        </row>
        <row r="33">
          <cell r="A33">
            <v>0.34</v>
          </cell>
        </row>
        <row r="34">
          <cell r="A34">
            <v>0.35</v>
          </cell>
        </row>
        <row r="35">
          <cell r="A35">
            <v>0.36</v>
          </cell>
        </row>
        <row r="36">
          <cell r="A36">
            <v>0.37</v>
          </cell>
        </row>
        <row r="37">
          <cell r="A37">
            <v>0.38</v>
          </cell>
        </row>
        <row r="38">
          <cell r="A38">
            <v>0.39</v>
          </cell>
        </row>
        <row r="39">
          <cell r="A39">
            <v>0.4</v>
          </cell>
        </row>
        <row r="40">
          <cell r="A40">
            <v>0.41</v>
          </cell>
        </row>
        <row r="41">
          <cell r="A41">
            <v>0.42</v>
          </cell>
        </row>
        <row r="42">
          <cell r="A42">
            <v>0.43</v>
          </cell>
        </row>
        <row r="43">
          <cell r="A43">
            <v>0.44</v>
          </cell>
        </row>
        <row r="44">
          <cell r="A44">
            <v>0.45</v>
          </cell>
        </row>
        <row r="45">
          <cell r="A45">
            <v>0.46</v>
          </cell>
        </row>
        <row r="46">
          <cell r="A46">
            <v>0.47</v>
          </cell>
        </row>
        <row r="47">
          <cell r="A47">
            <v>0.48</v>
          </cell>
        </row>
        <row r="48">
          <cell r="A48">
            <v>0.49</v>
          </cell>
        </row>
        <row r="49">
          <cell r="A49">
            <v>0.5</v>
          </cell>
        </row>
      </sheetData>
      <sheetData sheetId="1">
        <row r="4">
          <cell r="G4" t="str">
            <v>Директор по оптовым продажам ООО «ТД «Аскона»</v>
          </cell>
        </row>
        <row r="5">
          <cell r="B5" t="str">
            <v>с 1 ноября 2012 по 31 декабря 2012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Askona Sleep Style"/>
      <sheetName val="Askona Sleep Style_opt"/>
      <sheetName val="Mediflex"/>
      <sheetName val="Mediflex_opt"/>
      <sheetName val="Serta Perfect Sleeper"/>
      <sheetName val="Serta Pefect Sleeper_opt"/>
      <sheetName val="KingKoil Матрасы"/>
      <sheetName val="KingKoil Матрасы_opt"/>
      <sheetName val="KingKoil Основания"/>
      <sheetName val="KingKoil Основания_opt"/>
      <sheetName val="Promo"/>
      <sheetName val="Promo_opt"/>
      <sheetName val="MediflexKids"/>
      <sheetName val="MediflexKids_opt"/>
      <sheetName val="ErgoMotion"/>
      <sheetName val="ErgoMotion_opt"/>
      <sheetName val="Balance_opt_Kovrov"/>
      <sheetName val="Balance_opt_Sibir"/>
      <sheetName val="Askona (CL, Grd, Sf)"/>
      <sheetName val="Askona (CL, Grd, Sf)_opt"/>
      <sheetName val="Fitness"/>
      <sheetName val="Fitness_opt"/>
      <sheetName val="Compact"/>
      <sheetName val="Compact_opt"/>
      <sheetName val="Serta NS"/>
      <sheetName val="Serta NS_opt"/>
      <sheetName val="Кровати розница"/>
      <sheetName val="Кровати розница_opt"/>
      <sheetName val="Кровати акционные розница"/>
      <sheetName val="Кровати акционные розница_opt"/>
      <sheetName val="Кровати детские"/>
      <sheetName val="Кровати детские_opt"/>
      <sheetName val="Orlando, Pronto+"/>
      <sheetName val="Orlando, Pronto+_opt"/>
      <sheetName val="Кровати опт"/>
      <sheetName val="Кровати опт_opt"/>
      <sheetName val="Аксессуары"/>
      <sheetName val="Аксессуары опт"/>
      <sheetName val="Asabella"/>
      <sheetName val="Asabella_opt"/>
      <sheetName val="Дек.компл."/>
    </sheetNames>
    <sheetDataSet>
      <sheetData sheetId="0">
        <row r="2">
          <cell r="A2">
            <v>0.03</v>
          </cell>
        </row>
        <row r="3">
          <cell r="A3">
            <v>0.04</v>
          </cell>
        </row>
        <row r="4">
          <cell r="A4">
            <v>0.05</v>
          </cell>
        </row>
        <row r="5">
          <cell r="A5">
            <v>0.06</v>
          </cell>
        </row>
        <row r="6">
          <cell r="A6">
            <v>0.07</v>
          </cell>
        </row>
        <row r="7">
          <cell r="A7">
            <v>0.08</v>
          </cell>
        </row>
        <row r="8">
          <cell r="A8">
            <v>0.09</v>
          </cell>
        </row>
        <row r="9">
          <cell r="A9">
            <v>0.1</v>
          </cell>
        </row>
        <row r="10">
          <cell r="A10">
            <v>0.11</v>
          </cell>
        </row>
        <row r="11">
          <cell r="A11">
            <v>0.12</v>
          </cell>
        </row>
        <row r="12">
          <cell r="A12">
            <v>0.13</v>
          </cell>
        </row>
        <row r="13">
          <cell r="A13">
            <v>0.14</v>
          </cell>
        </row>
        <row r="14">
          <cell r="A14">
            <v>0.15</v>
          </cell>
        </row>
        <row r="15">
          <cell r="A15">
            <v>0.16</v>
          </cell>
        </row>
        <row r="16">
          <cell r="A16">
            <v>0.17</v>
          </cell>
        </row>
        <row r="17">
          <cell r="A17">
            <v>0.18</v>
          </cell>
        </row>
        <row r="18">
          <cell r="A18">
            <v>0.19</v>
          </cell>
        </row>
        <row r="19">
          <cell r="A19">
            <v>0.2</v>
          </cell>
        </row>
        <row r="20">
          <cell r="A20">
            <v>0.21</v>
          </cell>
        </row>
        <row r="21">
          <cell r="A21">
            <v>0.22</v>
          </cell>
        </row>
        <row r="22">
          <cell r="A22">
            <v>0.23</v>
          </cell>
        </row>
        <row r="23">
          <cell r="A23">
            <v>0.24</v>
          </cell>
        </row>
        <row r="24">
          <cell r="A24">
            <v>0.25</v>
          </cell>
        </row>
        <row r="25">
          <cell r="A25">
            <v>0.26</v>
          </cell>
        </row>
        <row r="26">
          <cell r="A26">
            <v>0.27</v>
          </cell>
        </row>
        <row r="27">
          <cell r="A27">
            <v>0.28</v>
          </cell>
        </row>
        <row r="28">
          <cell r="A28">
            <v>0.29</v>
          </cell>
        </row>
        <row r="29">
          <cell r="A29">
            <v>0.3</v>
          </cell>
        </row>
        <row r="30">
          <cell r="A30">
            <v>0.31</v>
          </cell>
        </row>
        <row r="31">
          <cell r="A31">
            <v>0.32</v>
          </cell>
        </row>
        <row r="32">
          <cell r="A32">
            <v>0.33</v>
          </cell>
        </row>
        <row r="33">
          <cell r="A33">
            <v>0.34</v>
          </cell>
        </row>
        <row r="34">
          <cell r="A34">
            <v>0.35</v>
          </cell>
        </row>
        <row r="35">
          <cell r="A35">
            <v>0.36</v>
          </cell>
        </row>
        <row r="36">
          <cell r="A36">
            <v>0.37</v>
          </cell>
        </row>
        <row r="37">
          <cell r="A37">
            <v>0.38</v>
          </cell>
        </row>
        <row r="38">
          <cell r="A38">
            <v>0.39</v>
          </cell>
        </row>
        <row r="39">
          <cell r="A39">
            <v>0.4</v>
          </cell>
        </row>
        <row r="40">
          <cell r="A40">
            <v>0.41</v>
          </cell>
        </row>
        <row r="41">
          <cell r="A41">
            <v>0.42</v>
          </cell>
        </row>
        <row r="42">
          <cell r="A42">
            <v>0.43</v>
          </cell>
        </row>
        <row r="43">
          <cell r="A43">
            <v>0.44</v>
          </cell>
        </row>
        <row r="44">
          <cell r="A44">
            <v>0.45</v>
          </cell>
        </row>
        <row r="45">
          <cell r="A45">
            <v>0.46</v>
          </cell>
        </row>
        <row r="46">
          <cell r="A46">
            <v>0.47</v>
          </cell>
        </row>
        <row r="47">
          <cell r="A47">
            <v>0.48</v>
          </cell>
        </row>
        <row r="48">
          <cell r="A48">
            <v>0.49</v>
          </cell>
        </row>
        <row r="49">
          <cell r="A49">
            <v>0.5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Askona Sleep Style"/>
      <sheetName val="Аксессуары"/>
      <sheetName val="Orlando, Pronto+"/>
      <sheetName val="Кровати детские"/>
      <sheetName val="MediflexKids"/>
      <sheetName val="ErgoMotion"/>
      <sheetName val="Promo_opt"/>
      <sheetName val="Promo"/>
      <sheetName val="Askona Sleep Style_opt"/>
      <sheetName val="Mediflex"/>
      <sheetName val="Mediflex_opt"/>
      <sheetName val="Serta Perfect Sleeper"/>
      <sheetName val="MediflexKids_opt"/>
      <sheetName val="Serta Pefect Sleeper_opt"/>
      <sheetName val="KingKoil Матрасы"/>
      <sheetName val="KingKoil Матрасы_opt"/>
      <sheetName val="KingKoil Основания"/>
      <sheetName val="KingKoil Основания_opt"/>
      <sheetName val="Кровати розница"/>
      <sheetName val="ErgoMotion_opt"/>
      <sheetName val="Аксессуары опт"/>
      <sheetName val="Кровати розница_opt"/>
      <sheetName val="Кровати акционные розница"/>
      <sheetName val="Кровати акционные розница_opt"/>
      <sheetName val="Asabella"/>
      <sheetName val="Кровати детские_opt"/>
      <sheetName val="Pronto+_opt"/>
      <sheetName val="Pronto+"/>
      <sheetName val="Pronto+opt"/>
      <sheetName val="Orlando"/>
      <sheetName val="Asabella_opt"/>
      <sheetName val="Дек.компл."/>
      <sheetName val="Compact"/>
      <sheetName val="Balance_opt_Kovrov"/>
      <sheetName val="Balance_opt_Sibir"/>
      <sheetName val="Askona (CL, Grd, Sf)"/>
      <sheetName val="Askona (CL, Grd, Sf)_opt"/>
      <sheetName val="Fitness"/>
      <sheetName val="Fitness_opt"/>
      <sheetName val="Compact_opt"/>
      <sheetName val="Serta NS"/>
      <sheetName val="Serta NS_opt"/>
      <sheetName val="Orlando, Pronto+_opt"/>
      <sheetName val="Кровати опт"/>
      <sheetName val="Кровати опт_opt"/>
    </sheetNames>
    <sheetDataSet>
      <sheetData sheetId="0">
        <row r="2">
          <cell r="A2">
            <v>0.03</v>
          </cell>
        </row>
        <row r="3">
          <cell r="A3">
            <v>0.04</v>
          </cell>
        </row>
        <row r="4">
          <cell r="A4">
            <v>0.05</v>
          </cell>
        </row>
        <row r="5">
          <cell r="A5">
            <v>0.06</v>
          </cell>
        </row>
        <row r="6">
          <cell r="A6">
            <v>0.07</v>
          </cell>
        </row>
        <row r="7">
          <cell r="A7">
            <v>0.08</v>
          </cell>
        </row>
        <row r="8">
          <cell r="A8">
            <v>0.09</v>
          </cell>
        </row>
        <row r="9">
          <cell r="A9">
            <v>0.1</v>
          </cell>
        </row>
        <row r="10">
          <cell r="A10">
            <v>0.11</v>
          </cell>
        </row>
        <row r="11">
          <cell r="A11">
            <v>0.12</v>
          </cell>
        </row>
        <row r="12">
          <cell r="A12">
            <v>0.13</v>
          </cell>
        </row>
        <row r="13">
          <cell r="A13">
            <v>0.14</v>
          </cell>
        </row>
        <row r="14">
          <cell r="A14">
            <v>0.15</v>
          </cell>
        </row>
        <row r="15">
          <cell r="A15">
            <v>0.16</v>
          </cell>
        </row>
        <row r="16">
          <cell r="A16">
            <v>0.17</v>
          </cell>
        </row>
        <row r="17">
          <cell r="A17">
            <v>0.18</v>
          </cell>
        </row>
        <row r="18">
          <cell r="A18">
            <v>0.19</v>
          </cell>
        </row>
        <row r="19">
          <cell r="A19">
            <v>0.2</v>
          </cell>
        </row>
        <row r="20">
          <cell r="A20">
            <v>0.21</v>
          </cell>
        </row>
        <row r="21">
          <cell r="A21">
            <v>0.22</v>
          </cell>
        </row>
        <row r="22">
          <cell r="A22">
            <v>0.23</v>
          </cell>
        </row>
        <row r="23">
          <cell r="A23">
            <v>0.24</v>
          </cell>
        </row>
        <row r="24">
          <cell r="A24">
            <v>0.25</v>
          </cell>
        </row>
        <row r="25">
          <cell r="A25">
            <v>0.26</v>
          </cell>
        </row>
        <row r="26">
          <cell r="A26">
            <v>0.27</v>
          </cell>
        </row>
        <row r="27">
          <cell r="A27">
            <v>0.28</v>
          </cell>
        </row>
        <row r="28">
          <cell r="A28">
            <v>0.29</v>
          </cell>
        </row>
        <row r="29">
          <cell r="A29">
            <v>0.3</v>
          </cell>
        </row>
        <row r="30">
          <cell r="A30">
            <v>0.31</v>
          </cell>
        </row>
        <row r="31">
          <cell r="A31">
            <v>0.32</v>
          </cell>
        </row>
        <row r="32">
          <cell r="A32">
            <v>0.33</v>
          </cell>
        </row>
        <row r="33">
          <cell r="A33">
            <v>0.34</v>
          </cell>
        </row>
        <row r="34">
          <cell r="A34">
            <v>0.35</v>
          </cell>
        </row>
        <row r="35">
          <cell r="A35">
            <v>0.36</v>
          </cell>
        </row>
        <row r="36">
          <cell r="A36">
            <v>0.37</v>
          </cell>
        </row>
        <row r="37">
          <cell r="A37">
            <v>0.38</v>
          </cell>
        </row>
        <row r="38">
          <cell r="A38">
            <v>0.39</v>
          </cell>
        </row>
        <row r="39">
          <cell r="A39">
            <v>0.4</v>
          </cell>
        </row>
        <row r="40">
          <cell r="A40">
            <v>0.41</v>
          </cell>
        </row>
        <row r="41">
          <cell r="A41">
            <v>0.42</v>
          </cell>
        </row>
        <row r="42">
          <cell r="A42">
            <v>0.43</v>
          </cell>
        </row>
        <row r="43">
          <cell r="A43">
            <v>0.44</v>
          </cell>
        </row>
        <row r="44">
          <cell r="A44">
            <v>0.45</v>
          </cell>
        </row>
        <row r="45">
          <cell r="A45">
            <v>0.46</v>
          </cell>
        </row>
        <row r="46">
          <cell r="A46">
            <v>0.47</v>
          </cell>
        </row>
        <row r="47">
          <cell r="A47">
            <v>0.48</v>
          </cell>
        </row>
        <row r="48">
          <cell r="A48">
            <v>0.49</v>
          </cell>
        </row>
        <row r="49">
          <cell r="A49">
            <v>0.5</v>
          </cell>
        </row>
      </sheetData>
      <sheetData sheetId="1">
        <row r="4">
          <cell r="G4" t="str">
            <v>Директор по оптовым продажам ООО «ТД «Аскона»</v>
          </cell>
        </row>
        <row r="5">
          <cell r="B5" t="str">
            <v>с 1 ноября 2012 по 31 декабря 2012</v>
          </cell>
        </row>
      </sheetData>
      <sheetData sheetId="19">
        <row r="24">
          <cell r="H24">
            <v>38617</v>
          </cell>
        </row>
        <row r="25">
          <cell r="H25">
            <v>39045</v>
          </cell>
        </row>
        <row r="26">
          <cell r="H26">
            <v>39580</v>
          </cell>
        </row>
      </sheetData>
      <sheetData sheetId="23">
        <row r="7">
          <cell r="A7" t="str">
            <v>с 1 ноября 2012 по 31 декабря 2012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Askona Sleep Style"/>
      <sheetName val="Orlando, Pronto+"/>
      <sheetName val="Promo Fortuna_opt"/>
      <sheetName val="Askona Sleep Style_opt"/>
      <sheetName val="Promo Fortuna"/>
      <sheetName val="Mediflex"/>
      <sheetName val="Compact_opt"/>
      <sheetName val="Compact (2)"/>
      <sheetName val="Mediflex_opt"/>
      <sheetName val="Serta Perfect Sleeper"/>
      <sheetName val="MediflexKids"/>
      <sheetName val="MediflexKids_opt"/>
      <sheetName val="Serta Pefect Sleeper_opt"/>
      <sheetName val="KingKoil Матрасы"/>
      <sheetName val="KingKoil Матрасы_opt"/>
      <sheetName val="KingKoil Основания"/>
      <sheetName val="KingKoil Основания_opt"/>
      <sheetName val="ErgoMotion"/>
      <sheetName val="ErgoMotion_opt"/>
      <sheetName val="Аксессуары"/>
      <sheetName val="Аксессуары (2)"/>
      <sheetName val="Cupron"/>
      <sheetName val="Cupron (2)"/>
      <sheetName val="Чист. средства"/>
      <sheetName val="Чист. средства (2)"/>
      <sheetName val="Кровати розница_opt"/>
      <sheetName val="Кровати акционные розница"/>
      <sheetName val="Кровати розница"/>
      <sheetName val="Кровати акционные розница_opt"/>
      <sheetName val="Кровати детские"/>
      <sheetName val="Кровати 1"/>
      <sheetName val="Кровати детские_opt"/>
      <sheetName val="Pronto+_opt"/>
      <sheetName val="Pronto+"/>
      <sheetName val="Orlando_opt"/>
      <sheetName val="Orlando"/>
      <sheetName val="Asabella "/>
      <sheetName val="КПБ Принцессы"/>
      <sheetName val="Овечка Serta"/>
      <sheetName val="Декор.комплекты"/>
    </sheetNames>
    <sheetDataSet>
      <sheetData sheetId="0">
        <row r="2">
          <cell r="A2">
            <v>0.03</v>
          </cell>
        </row>
        <row r="3">
          <cell r="A3">
            <v>0.04</v>
          </cell>
        </row>
        <row r="4">
          <cell r="A4">
            <v>0.05</v>
          </cell>
        </row>
        <row r="5">
          <cell r="A5">
            <v>0.06</v>
          </cell>
        </row>
        <row r="6">
          <cell r="A6">
            <v>0.07</v>
          </cell>
        </row>
        <row r="7">
          <cell r="A7">
            <v>0.08</v>
          </cell>
        </row>
        <row r="8">
          <cell r="A8">
            <v>0.09</v>
          </cell>
        </row>
        <row r="9">
          <cell r="A9">
            <v>0.1</v>
          </cell>
        </row>
        <row r="10">
          <cell r="A10">
            <v>0.11</v>
          </cell>
        </row>
        <row r="11">
          <cell r="A11">
            <v>0.12</v>
          </cell>
        </row>
        <row r="12">
          <cell r="A12">
            <v>0.13</v>
          </cell>
        </row>
        <row r="13">
          <cell r="A13">
            <v>0.14</v>
          </cell>
        </row>
        <row r="14">
          <cell r="A14">
            <v>0.15</v>
          </cell>
        </row>
        <row r="15">
          <cell r="A15">
            <v>0.16</v>
          </cell>
        </row>
        <row r="16">
          <cell r="A16">
            <v>0.17</v>
          </cell>
        </row>
        <row r="17">
          <cell r="A17">
            <v>0.18</v>
          </cell>
        </row>
        <row r="18">
          <cell r="A18">
            <v>0.19</v>
          </cell>
        </row>
        <row r="19">
          <cell r="A19">
            <v>0.2</v>
          </cell>
        </row>
        <row r="20">
          <cell r="A20">
            <v>0.21</v>
          </cell>
        </row>
        <row r="21">
          <cell r="A21">
            <v>0.22</v>
          </cell>
        </row>
        <row r="22">
          <cell r="A22">
            <v>0.23</v>
          </cell>
        </row>
        <row r="23">
          <cell r="A23">
            <v>0.24</v>
          </cell>
        </row>
        <row r="24">
          <cell r="A24">
            <v>0.25</v>
          </cell>
        </row>
        <row r="25">
          <cell r="A25">
            <v>0.26</v>
          </cell>
        </row>
        <row r="26">
          <cell r="A26">
            <v>0.27</v>
          </cell>
        </row>
        <row r="27">
          <cell r="A27">
            <v>0.28</v>
          </cell>
        </row>
        <row r="28">
          <cell r="A28">
            <v>0.29</v>
          </cell>
        </row>
        <row r="29">
          <cell r="A29">
            <v>0.3</v>
          </cell>
        </row>
        <row r="30">
          <cell r="A30">
            <v>0.31</v>
          </cell>
        </row>
        <row r="31">
          <cell r="A31">
            <v>0.32</v>
          </cell>
        </row>
        <row r="32">
          <cell r="A32">
            <v>0.33</v>
          </cell>
        </row>
        <row r="33">
          <cell r="A33">
            <v>0.34</v>
          </cell>
        </row>
        <row r="34">
          <cell r="A34">
            <v>0.35</v>
          </cell>
        </row>
        <row r="35">
          <cell r="A35">
            <v>0.36</v>
          </cell>
        </row>
        <row r="36">
          <cell r="A36">
            <v>0.37</v>
          </cell>
        </row>
        <row r="37">
          <cell r="A37">
            <v>0.38</v>
          </cell>
        </row>
        <row r="38">
          <cell r="A38">
            <v>0.39</v>
          </cell>
        </row>
        <row r="39">
          <cell r="A39">
            <v>0.4</v>
          </cell>
        </row>
        <row r="40">
          <cell r="A40">
            <v>0.41</v>
          </cell>
        </row>
        <row r="41">
          <cell r="A41">
            <v>0.42</v>
          </cell>
        </row>
        <row r="42">
          <cell r="A42">
            <v>0.43</v>
          </cell>
        </row>
        <row r="43">
          <cell r="A43">
            <v>0.44</v>
          </cell>
        </row>
        <row r="44">
          <cell r="A44">
            <v>0.45</v>
          </cell>
        </row>
        <row r="45">
          <cell r="A45">
            <v>0.46</v>
          </cell>
        </row>
        <row r="46">
          <cell r="A46">
            <v>0.47</v>
          </cell>
        </row>
        <row r="47">
          <cell r="A47">
            <v>0.48</v>
          </cell>
        </row>
        <row r="48">
          <cell r="A48">
            <v>0.49</v>
          </cell>
        </row>
        <row r="49">
          <cell r="A49">
            <v>0.5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Askona Sleep Style"/>
      <sheetName val="Orlando, Pronto+"/>
      <sheetName val="Promo_opt"/>
      <sheetName val="Promo"/>
      <sheetName val="Askona Sleep Style_opt"/>
      <sheetName val="Mediflex"/>
      <sheetName val="Mediflex_opt"/>
      <sheetName val="Serta Perfect Sleeper"/>
      <sheetName val="MediflexKids"/>
      <sheetName val="MediflexKids_opt"/>
      <sheetName val="Serta Pefect Sleeper_opt"/>
      <sheetName val="KingKoil Матрасы"/>
      <sheetName val="KingKoil Матрасы_opt"/>
      <sheetName val="KingKoil Основания"/>
      <sheetName val="KingKoil Основания_opt"/>
      <sheetName val="ErgoMotion"/>
      <sheetName val="ErgoMotion_opt"/>
      <sheetName val="Аксессуары"/>
      <sheetName val="Аксессуары (2)"/>
      <sheetName val="Cupron"/>
      <sheetName val="Cupron (2)"/>
      <sheetName val="Кровати розница_opt"/>
      <sheetName val="Кровати акционные розница"/>
      <sheetName val="Кровати розница"/>
      <sheetName val="Кровати акционные розница_opt"/>
      <sheetName val="Asabella"/>
      <sheetName val="Кровати детские"/>
      <sheetName val="Кровати детские_opt"/>
      <sheetName val="Pronto+_opt"/>
      <sheetName val="Pronto+"/>
      <sheetName val="Orlando_opt"/>
      <sheetName val="Orlando"/>
      <sheetName val="Asabella_opt"/>
      <sheetName val="Дек.компл."/>
    </sheetNames>
    <sheetDataSet>
      <sheetData sheetId="0">
        <row r="2">
          <cell r="A2">
            <v>0.03</v>
          </cell>
        </row>
        <row r="3">
          <cell r="A3">
            <v>0.04</v>
          </cell>
        </row>
        <row r="4">
          <cell r="A4">
            <v>0.05</v>
          </cell>
        </row>
        <row r="5">
          <cell r="A5">
            <v>0.06</v>
          </cell>
        </row>
        <row r="6">
          <cell r="A6">
            <v>0.07</v>
          </cell>
        </row>
        <row r="7">
          <cell r="A7">
            <v>0.08</v>
          </cell>
        </row>
        <row r="8">
          <cell r="A8">
            <v>0.09</v>
          </cell>
        </row>
        <row r="9">
          <cell r="A9">
            <v>0.1</v>
          </cell>
        </row>
        <row r="10">
          <cell r="A10">
            <v>0.11</v>
          </cell>
        </row>
        <row r="11">
          <cell r="A11">
            <v>0.12</v>
          </cell>
        </row>
        <row r="12">
          <cell r="A12">
            <v>0.13</v>
          </cell>
        </row>
        <row r="13">
          <cell r="A13">
            <v>0.14</v>
          </cell>
        </row>
        <row r="14">
          <cell r="A14">
            <v>0.15</v>
          </cell>
        </row>
        <row r="15">
          <cell r="A15">
            <v>0.16</v>
          </cell>
        </row>
        <row r="16">
          <cell r="A16">
            <v>0.17</v>
          </cell>
        </row>
        <row r="17">
          <cell r="A17">
            <v>0.18</v>
          </cell>
        </row>
        <row r="18">
          <cell r="A18">
            <v>0.19</v>
          </cell>
        </row>
        <row r="19">
          <cell r="A19">
            <v>0.2</v>
          </cell>
        </row>
        <row r="20">
          <cell r="A20">
            <v>0.21</v>
          </cell>
        </row>
        <row r="21">
          <cell r="A21">
            <v>0.22</v>
          </cell>
        </row>
        <row r="22">
          <cell r="A22">
            <v>0.23</v>
          </cell>
        </row>
        <row r="23">
          <cell r="A23">
            <v>0.24</v>
          </cell>
        </row>
        <row r="24">
          <cell r="A24">
            <v>0.25</v>
          </cell>
        </row>
        <row r="25">
          <cell r="A25">
            <v>0.26</v>
          </cell>
        </row>
        <row r="26">
          <cell r="A26">
            <v>0.27</v>
          </cell>
        </row>
        <row r="27">
          <cell r="A27">
            <v>0.28</v>
          </cell>
        </row>
        <row r="28">
          <cell r="A28">
            <v>0.29</v>
          </cell>
        </row>
        <row r="29">
          <cell r="A29">
            <v>0.3</v>
          </cell>
        </row>
        <row r="30">
          <cell r="A30">
            <v>0.31</v>
          </cell>
        </row>
        <row r="31">
          <cell r="A31">
            <v>0.32</v>
          </cell>
        </row>
        <row r="32">
          <cell r="A32">
            <v>0.33</v>
          </cell>
        </row>
        <row r="33">
          <cell r="A33">
            <v>0.34</v>
          </cell>
        </row>
        <row r="34">
          <cell r="A34">
            <v>0.35</v>
          </cell>
        </row>
        <row r="35">
          <cell r="A35">
            <v>0.36</v>
          </cell>
        </row>
        <row r="36">
          <cell r="A36">
            <v>0.37</v>
          </cell>
        </row>
        <row r="37">
          <cell r="A37">
            <v>0.38</v>
          </cell>
        </row>
        <row r="38">
          <cell r="A38">
            <v>0.39</v>
          </cell>
        </row>
        <row r="39">
          <cell r="A39">
            <v>0.4</v>
          </cell>
        </row>
        <row r="40">
          <cell r="A40">
            <v>0.41</v>
          </cell>
        </row>
        <row r="41">
          <cell r="A41">
            <v>0.42</v>
          </cell>
        </row>
        <row r="42">
          <cell r="A42">
            <v>0.43</v>
          </cell>
        </row>
        <row r="43">
          <cell r="A43">
            <v>0.44</v>
          </cell>
        </row>
        <row r="44">
          <cell r="A44">
            <v>0.45</v>
          </cell>
        </row>
        <row r="45">
          <cell r="A45">
            <v>0.46</v>
          </cell>
        </row>
        <row r="46">
          <cell r="A46">
            <v>0.47</v>
          </cell>
        </row>
        <row r="47">
          <cell r="A47">
            <v>0.48</v>
          </cell>
        </row>
        <row r="48">
          <cell r="A48">
            <v>0.49</v>
          </cell>
        </row>
        <row r="49">
          <cell r="A4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ht="12.75">
      <c r="A1" t="s">
        <v>36</v>
      </c>
    </row>
    <row r="2" ht="12.75">
      <c r="A2" s="62">
        <v>0.03</v>
      </c>
    </row>
    <row r="3" ht="12.75">
      <c r="A3" s="62">
        <v>0.04</v>
      </c>
    </row>
    <row r="4" ht="12.75">
      <c r="A4" s="62">
        <v>0.05</v>
      </c>
    </row>
    <row r="5" ht="12.75">
      <c r="A5" s="62">
        <v>0.06</v>
      </c>
    </row>
    <row r="6" ht="12.75">
      <c r="A6" s="62">
        <v>0.07</v>
      </c>
    </row>
    <row r="7" ht="12.75">
      <c r="A7" s="62">
        <v>0.08</v>
      </c>
    </row>
    <row r="8" ht="12.75">
      <c r="A8" s="62">
        <v>0.09</v>
      </c>
    </row>
    <row r="9" ht="12.75">
      <c r="A9" s="62">
        <v>0.1</v>
      </c>
    </row>
    <row r="10" ht="12.75">
      <c r="A10" s="62">
        <v>0.11</v>
      </c>
    </row>
    <row r="11" ht="12.75">
      <c r="A11" s="62">
        <v>0.12</v>
      </c>
    </row>
    <row r="12" ht="12.75">
      <c r="A12" s="62">
        <v>0.13</v>
      </c>
    </row>
    <row r="13" ht="12.75">
      <c r="A13" s="62">
        <v>0.14</v>
      </c>
    </row>
    <row r="14" ht="12.75">
      <c r="A14" s="62">
        <v>0.15</v>
      </c>
    </row>
    <row r="15" ht="12.75">
      <c r="A15" s="62">
        <v>0.16</v>
      </c>
    </row>
    <row r="16" ht="12.75">
      <c r="A16" s="62">
        <v>0.17</v>
      </c>
    </row>
    <row r="17" ht="12.75">
      <c r="A17" s="62">
        <v>0.18</v>
      </c>
    </row>
    <row r="18" ht="12.75">
      <c r="A18" s="62">
        <v>0.19</v>
      </c>
    </row>
    <row r="19" ht="12.75">
      <c r="A19" s="62">
        <v>0.2</v>
      </c>
    </row>
    <row r="20" ht="12.75">
      <c r="A20" s="62">
        <v>0.21</v>
      </c>
    </row>
    <row r="21" ht="12.75">
      <c r="A21" s="62">
        <v>0.22</v>
      </c>
    </row>
    <row r="22" ht="12.75">
      <c r="A22" s="62">
        <v>0.23</v>
      </c>
    </row>
    <row r="23" ht="12.75">
      <c r="A23" s="62">
        <v>0.24</v>
      </c>
    </row>
    <row r="24" ht="12.75">
      <c r="A24" s="62">
        <v>0.25</v>
      </c>
    </row>
    <row r="25" ht="12.75">
      <c r="A25" s="62">
        <v>0.26</v>
      </c>
    </row>
    <row r="26" ht="12.75">
      <c r="A26" s="62">
        <v>0.27</v>
      </c>
    </row>
    <row r="27" ht="12.75">
      <c r="A27" s="62">
        <v>0.28</v>
      </c>
    </row>
    <row r="28" ht="12.75">
      <c r="A28" s="62">
        <v>0.29</v>
      </c>
    </row>
    <row r="29" ht="12.75">
      <c r="A29" s="62">
        <v>0.3</v>
      </c>
    </row>
    <row r="30" ht="12.75">
      <c r="A30" s="62">
        <v>0.31</v>
      </c>
    </row>
    <row r="31" ht="12.75">
      <c r="A31" s="62">
        <v>0.32</v>
      </c>
    </row>
    <row r="32" ht="12.75">
      <c r="A32" s="62">
        <v>0.33</v>
      </c>
    </row>
    <row r="33" ht="12.75">
      <c r="A33" s="62">
        <v>0.34</v>
      </c>
    </row>
    <row r="34" ht="12.75">
      <c r="A34" s="62">
        <v>0.35</v>
      </c>
    </row>
    <row r="35" ht="12.75">
      <c r="A35" s="62">
        <v>0.36</v>
      </c>
    </row>
    <row r="36" ht="12.75">
      <c r="A36" s="62">
        <v>0.37</v>
      </c>
    </row>
    <row r="37" ht="12.75">
      <c r="A37" s="62">
        <v>0.38</v>
      </c>
    </row>
    <row r="38" ht="12.75">
      <c r="A38" s="62">
        <v>0.39</v>
      </c>
    </row>
    <row r="39" ht="12.75">
      <c r="A39" s="62">
        <v>0.4</v>
      </c>
    </row>
    <row r="40" ht="12.75">
      <c r="A40" s="62">
        <v>0.41</v>
      </c>
    </row>
    <row r="41" ht="12.75">
      <c r="A41" s="62">
        <v>0.42</v>
      </c>
    </row>
    <row r="42" ht="12.75">
      <c r="A42" s="62">
        <v>0.43</v>
      </c>
    </row>
    <row r="43" ht="12.75">
      <c r="A43" s="62">
        <v>0.44</v>
      </c>
    </row>
    <row r="44" ht="12.75">
      <c r="A44" s="62">
        <v>0.45</v>
      </c>
    </row>
    <row r="45" ht="12.75">
      <c r="A45" s="62">
        <v>0.46</v>
      </c>
    </row>
    <row r="46" ht="12.75">
      <c r="A46" s="62">
        <v>0.47</v>
      </c>
    </row>
    <row r="47" ht="12.75">
      <c r="A47" s="62">
        <v>0.48</v>
      </c>
    </row>
    <row r="48" ht="12.75">
      <c r="A48" s="62">
        <v>0.49</v>
      </c>
    </row>
    <row r="49" ht="12.75">
      <c r="A49" s="62">
        <v>0.5</v>
      </c>
    </row>
  </sheetData>
  <sheetProtection/>
  <autoFilter ref="A1:A49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3"/>
  <sheetViews>
    <sheetView view="pageBreakPreview" zoomScale="55" zoomScaleSheetLayoutView="55" zoomScalePageLayoutView="0" workbookViewId="0" topLeftCell="A1">
      <selection activeCell="Q11" sqref="Q11"/>
    </sheetView>
  </sheetViews>
  <sheetFormatPr defaultColWidth="9.00390625" defaultRowHeight="12.75"/>
  <cols>
    <col min="1" max="2" width="8.625" style="1" customWidth="1"/>
    <col min="3" max="3" width="25.25390625" style="1" customWidth="1"/>
    <col min="4" max="4" width="24.625" style="1" customWidth="1"/>
    <col min="5" max="5" width="27.625" style="1" customWidth="1"/>
    <col min="6" max="6" width="22.75390625" style="1" customWidth="1"/>
    <col min="7" max="7" width="26.00390625" style="1" customWidth="1"/>
    <col min="8" max="16384" width="9.125" style="1" customWidth="1"/>
  </cols>
  <sheetData>
    <row r="1" spans="1:7" ht="65.25" customHeight="1">
      <c r="A1" s="878" t="s">
        <v>61</v>
      </c>
      <c r="B1" s="878"/>
      <c r="C1" s="878"/>
      <c r="D1" s="878"/>
      <c r="E1" s="878"/>
      <c r="F1" s="878"/>
      <c r="G1" s="715"/>
    </row>
    <row r="2" spans="1:6" ht="59.25" customHeight="1" thickBot="1">
      <c r="A2" s="91"/>
      <c r="E2" s="4"/>
      <c r="F2" s="4"/>
    </row>
    <row r="3" spans="1:6" ht="60.75" thickBot="1">
      <c r="A3" s="843" t="s">
        <v>1</v>
      </c>
      <c r="B3" s="843" t="s">
        <v>2</v>
      </c>
      <c r="C3" s="710" t="s">
        <v>96</v>
      </c>
      <c r="D3" s="710" t="s">
        <v>97</v>
      </c>
      <c r="E3" s="710" t="s">
        <v>98</v>
      </c>
      <c r="F3" s="711" t="s">
        <v>99</v>
      </c>
    </row>
    <row r="4" spans="1:6" s="16" customFormat="1" ht="21" thickBot="1">
      <c r="A4" s="844"/>
      <c r="B4" s="844"/>
      <c r="C4" s="159" t="s">
        <v>38</v>
      </c>
      <c r="D4" s="159" t="s">
        <v>38</v>
      </c>
      <c r="E4" s="159" t="s">
        <v>38</v>
      </c>
      <c r="F4" s="159" t="s">
        <v>38</v>
      </c>
    </row>
    <row r="5" spans="1:6" s="6" customFormat="1" ht="28.5" customHeight="1">
      <c r="A5" s="831" t="s">
        <v>0</v>
      </c>
      <c r="B5" s="17">
        <v>80</v>
      </c>
      <c r="C5" s="74">
        <v>6746.2162499999995</v>
      </c>
      <c r="D5" s="74">
        <v>7171.140000000001</v>
      </c>
      <c r="E5" s="74">
        <v>8179.080000000001</v>
      </c>
      <c r="F5" s="86">
        <v>9578.64</v>
      </c>
    </row>
    <row r="6" spans="1:6" s="6" customFormat="1" ht="28.5" customHeight="1">
      <c r="A6" s="832"/>
      <c r="B6" s="19">
        <v>90</v>
      </c>
      <c r="C6" s="77">
        <v>7210.061250000001</v>
      </c>
      <c r="D6" s="77">
        <v>7652.640000000001</v>
      </c>
      <c r="E6" s="77">
        <v>8853.18</v>
      </c>
      <c r="F6" s="87">
        <v>10393.979999999998</v>
      </c>
    </row>
    <row r="7" spans="1:6" s="6" customFormat="1" ht="28.5" customHeight="1">
      <c r="A7" s="832"/>
      <c r="B7" s="19">
        <v>120</v>
      </c>
      <c r="C7" s="77">
        <v>9154.117499999998</v>
      </c>
      <c r="D7" s="77">
        <v>9719.880000000001</v>
      </c>
      <c r="E7" s="77">
        <v>11260.680000000002</v>
      </c>
      <c r="F7" s="87">
        <v>13282.980000000003</v>
      </c>
    </row>
    <row r="8" spans="1:6" s="6" customFormat="1" ht="28.5" customHeight="1">
      <c r="A8" s="832"/>
      <c r="B8" s="19">
        <v>140</v>
      </c>
      <c r="C8" s="77">
        <v>10279.623749999999</v>
      </c>
      <c r="D8" s="77">
        <v>10926.84</v>
      </c>
      <c r="E8" s="77">
        <v>12608.880000000003</v>
      </c>
      <c r="F8" s="87">
        <v>15016.380000000003</v>
      </c>
    </row>
    <row r="9" spans="1:6" s="6" customFormat="1" ht="28.5" customHeight="1">
      <c r="A9" s="832"/>
      <c r="B9" s="25">
        <v>160</v>
      </c>
      <c r="C9" s="81">
        <v>11452.878749999996</v>
      </c>
      <c r="D9" s="81">
        <v>12223.680000000002</v>
      </c>
      <c r="E9" s="81">
        <v>14201.04</v>
      </c>
      <c r="F9" s="88">
        <v>16846.079999999998</v>
      </c>
    </row>
    <row r="10" spans="1:6" s="6" customFormat="1" ht="28.5" customHeight="1">
      <c r="A10" s="832"/>
      <c r="B10" s="19">
        <v>180</v>
      </c>
      <c r="C10" s="77">
        <v>12632.955</v>
      </c>
      <c r="D10" s="77">
        <v>13475.580000000002</v>
      </c>
      <c r="E10" s="77">
        <v>15741.84</v>
      </c>
      <c r="F10" s="87">
        <v>18727.14</v>
      </c>
    </row>
    <row r="11" spans="1:6" s="6" customFormat="1" ht="28.5" customHeight="1" thickBot="1">
      <c r="A11" s="833"/>
      <c r="B11" s="30">
        <v>200</v>
      </c>
      <c r="C11" s="85">
        <v>14113.166250000002</v>
      </c>
      <c r="D11" s="85">
        <v>14971.44</v>
      </c>
      <c r="E11" s="85">
        <v>17475.24</v>
      </c>
      <c r="F11" s="89">
        <v>20749.440000000002</v>
      </c>
    </row>
    <row r="12" ht="12.75"/>
    <row r="13" ht="12.75"/>
    <row r="14" ht="13.5" thickBot="1"/>
    <row r="15" spans="1:5" ht="60.75" customHeight="1" thickBot="1">
      <c r="A15" s="843" t="s">
        <v>1</v>
      </c>
      <c r="B15" s="843" t="s">
        <v>2</v>
      </c>
      <c r="C15" s="710" t="s">
        <v>100</v>
      </c>
      <c r="D15" s="711" t="s">
        <v>101</v>
      </c>
      <c r="E15" s="1"/>
    </row>
    <row r="16" spans="1:4" ht="21" thickBot="1">
      <c r="A16" s="844"/>
      <c r="B16" s="844"/>
      <c r="C16" s="159" t="s">
        <v>38</v>
      </c>
      <c r="D16" s="159" t="s">
        <v>38</v>
      </c>
    </row>
    <row r="17" spans="1:4" ht="28.5" customHeight="1">
      <c r="A17" s="831" t="s">
        <v>0</v>
      </c>
      <c r="B17" s="17">
        <v>80</v>
      </c>
      <c r="C17" s="74">
        <v>10695.318749999999</v>
      </c>
      <c r="D17" s="86">
        <v>13045.440000000002</v>
      </c>
    </row>
    <row r="18" spans="1:4" ht="28.5" customHeight="1">
      <c r="A18" s="832"/>
      <c r="B18" s="19">
        <v>90</v>
      </c>
      <c r="C18" s="77">
        <v>11688.412499999999</v>
      </c>
      <c r="D18" s="87">
        <v>14297.34</v>
      </c>
    </row>
    <row r="19" spans="1:4" ht="28.5" customHeight="1">
      <c r="A19" s="832"/>
      <c r="B19" s="19">
        <v>120</v>
      </c>
      <c r="C19" s="77">
        <v>14890.387499999999</v>
      </c>
      <c r="D19" s="87">
        <v>18341.940000000002</v>
      </c>
    </row>
    <row r="20" spans="1:4" ht="28.5" customHeight="1">
      <c r="A20" s="832"/>
      <c r="B20" s="19">
        <v>140</v>
      </c>
      <c r="C20" s="77">
        <v>16924.725</v>
      </c>
      <c r="D20" s="87">
        <v>20986.980000000003</v>
      </c>
    </row>
    <row r="21" spans="1:4" ht="28.5" customHeight="1">
      <c r="A21" s="832"/>
      <c r="B21" s="25">
        <v>160</v>
      </c>
      <c r="C21" s="81">
        <v>19001.19375</v>
      </c>
      <c r="D21" s="88">
        <v>23638.44</v>
      </c>
    </row>
    <row r="22" spans="1:4" ht="28.5" customHeight="1">
      <c r="A22" s="832"/>
      <c r="B22" s="19">
        <v>180</v>
      </c>
      <c r="C22" s="77">
        <v>21077.6625</v>
      </c>
      <c r="D22" s="87">
        <v>26334.840000000004</v>
      </c>
    </row>
    <row r="23" spans="1:4" ht="28.5" customHeight="1" thickBot="1">
      <c r="A23" s="833"/>
      <c r="B23" s="30">
        <v>200</v>
      </c>
      <c r="C23" s="85">
        <v>23376.824999999997</v>
      </c>
      <c r="D23" s="89">
        <v>29127.54</v>
      </c>
    </row>
  </sheetData>
  <sheetProtection/>
  <mergeCells count="7">
    <mergeCell ref="A1:F1"/>
    <mergeCell ref="A5:A11"/>
    <mergeCell ref="A15:A16"/>
    <mergeCell ref="B15:B16"/>
    <mergeCell ref="A17:A23"/>
    <mergeCell ref="A3:A4"/>
    <mergeCell ref="B3:B4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2"/>
  <sheetViews>
    <sheetView view="pageBreakPreview" zoomScale="55" zoomScaleNormal="70" zoomScaleSheetLayoutView="55" zoomScalePageLayoutView="0" workbookViewId="0" topLeftCell="A1">
      <selection activeCell="B6" sqref="B6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14.875" style="0" customWidth="1"/>
    <col min="4" max="4" width="9.625" style="0" bestFit="1" customWidth="1"/>
    <col min="5" max="6" width="14.875" style="0" customWidth="1"/>
    <col min="7" max="7" width="9.625" style="0" bestFit="1" customWidth="1"/>
    <col min="8" max="9" width="14.875" style="0" customWidth="1"/>
    <col min="10" max="10" width="9.625" style="0" bestFit="1" customWidth="1"/>
    <col min="11" max="12" width="14.875" style="0" customWidth="1"/>
    <col min="13" max="13" width="9.625" style="0" bestFit="1" customWidth="1"/>
    <col min="14" max="15" width="14.875" style="0" customWidth="1"/>
    <col min="16" max="16" width="9.625" style="0" bestFit="1" customWidth="1"/>
    <col min="17" max="17" width="14.875" style="0" customWidth="1"/>
  </cols>
  <sheetData>
    <row r="1" spans="1:17" ht="26.25">
      <c r="A1" s="883" t="s">
        <v>103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</row>
    <row r="2" spans="1:17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164"/>
      <c r="N2" s="164"/>
      <c r="O2" s="164"/>
      <c r="P2" s="66"/>
      <c r="Q2" s="66"/>
    </row>
    <row r="3" spans="1:17" ht="26.25">
      <c r="A3" s="165"/>
      <c r="B3" s="166"/>
      <c r="C3" s="166"/>
      <c r="D3" s="166"/>
      <c r="E3" s="166"/>
      <c r="F3" s="846" t="s">
        <v>15</v>
      </c>
      <c r="G3" s="846"/>
      <c r="H3" s="846"/>
      <c r="I3" s="846"/>
      <c r="J3" s="846"/>
      <c r="K3" s="846"/>
      <c r="L3" s="846"/>
      <c r="M3" s="846"/>
      <c r="N3" s="846"/>
      <c r="O3" s="164"/>
      <c r="P3" s="66"/>
      <c r="Q3" s="66"/>
    </row>
    <row r="4" spans="1:17" ht="26.25">
      <c r="A4" s="165"/>
      <c r="B4" s="166"/>
      <c r="C4" s="166"/>
      <c r="D4" s="166"/>
      <c r="E4" s="166"/>
      <c r="F4" s="847" t="s">
        <v>16</v>
      </c>
      <c r="G4" s="847"/>
      <c r="H4" s="847"/>
      <c r="I4" s="847"/>
      <c r="J4" s="847"/>
      <c r="K4" s="847"/>
      <c r="L4" s="847"/>
      <c r="M4" s="847"/>
      <c r="N4" s="847"/>
      <c r="O4" s="164"/>
      <c r="P4" s="66"/>
      <c r="Q4" s="66"/>
    </row>
    <row r="5" spans="1:17" ht="19.5" customHeight="1">
      <c r="A5" s="12" t="s">
        <v>110</v>
      </c>
      <c r="B5" s="166"/>
      <c r="C5" s="166"/>
      <c r="D5" s="166"/>
      <c r="E5" s="166"/>
      <c r="F5" s="5"/>
      <c r="G5" s="7"/>
      <c r="H5" s="7"/>
      <c r="I5" s="7"/>
      <c r="J5" s="1"/>
      <c r="K5" s="8" t="s">
        <v>17</v>
      </c>
      <c r="L5" s="8"/>
      <c r="M5" s="1"/>
      <c r="N5" s="1"/>
      <c r="O5" s="164"/>
      <c r="P5" s="66"/>
      <c r="Q5" s="66"/>
    </row>
    <row r="6" spans="1:17" ht="18.75" customHeight="1">
      <c r="A6" s="12" t="s">
        <v>29</v>
      </c>
      <c r="B6" s="175" t="s">
        <v>113</v>
      </c>
      <c r="C6" s="166"/>
      <c r="D6" s="166"/>
      <c r="E6" s="166"/>
      <c r="F6" s="166"/>
      <c r="G6" s="166"/>
      <c r="H6" s="166"/>
      <c r="I6" s="163"/>
      <c r="J6" s="163"/>
      <c r="K6" s="163"/>
      <c r="L6" s="164"/>
      <c r="M6" s="164"/>
      <c r="N6" s="164"/>
      <c r="O6" s="164"/>
      <c r="P6" s="66"/>
      <c r="Q6" s="66"/>
    </row>
    <row r="7" spans="1:17" ht="21" customHeight="1">
      <c r="A7" s="12" t="s">
        <v>30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5"/>
      <c r="M7" s="165"/>
      <c r="N7" s="165"/>
      <c r="O7" s="163"/>
      <c r="P7" s="99"/>
      <c r="Q7" s="99"/>
    </row>
    <row r="8" spans="2:17" ht="15" customHeight="1" thickBo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s="1" customFormat="1" ht="75.75" customHeight="1" thickBot="1">
      <c r="A9" s="884" t="s">
        <v>1</v>
      </c>
      <c r="B9" s="884" t="s">
        <v>2</v>
      </c>
      <c r="C9" s="886" t="s">
        <v>104</v>
      </c>
      <c r="D9" s="887"/>
      <c r="E9" s="888"/>
      <c r="F9" s="886" t="s">
        <v>105</v>
      </c>
      <c r="G9" s="887"/>
      <c r="H9" s="888"/>
      <c r="I9" s="886" t="s">
        <v>106</v>
      </c>
      <c r="J9" s="887"/>
      <c r="K9" s="888"/>
      <c r="L9" s="886" t="s">
        <v>107</v>
      </c>
      <c r="M9" s="887"/>
      <c r="N9" s="888"/>
      <c r="O9" s="886" t="s">
        <v>108</v>
      </c>
      <c r="P9" s="887"/>
      <c r="Q9" s="888"/>
    </row>
    <row r="10" spans="1:17" s="167" customFormat="1" ht="53.25" customHeight="1" thickBot="1">
      <c r="A10" s="885"/>
      <c r="B10" s="885"/>
      <c r="C10" s="172" t="s">
        <v>32</v>
      </c>
      <c r="D10" s="173" t="s">
        <v>26</v>
      </c>
      <c r="E10" s="173" t="s">
        <v>33</v>
      </c>
      <c r="F10" s="172" t="s">
        <v>32</v>
      </c>
      <c r="G10" s="173" t="s">
        <v>26</v>
      </c>
      <c r="H10" s="173" t="s">
        <v>33</v>
      </c>
      <c r="I10" s="172" t="s">
        <v>32</v>
      </c>
      <c r="J10" s="173" t="s">
        <v>26</v>
      </c>
      <c r="K10" s="173" t="s">
        <v>33</v>
      </c>
      <c r="L10" s="172" t="s">
        <v>32</v>
      </c>
      <c r="M10" s="173" t="s">
        <v>26</v>
      </c>
      <c r="N10" s="173" t="s">
        <v>33</v>
      </c>
      <c r="O10" s="172" t="s">
        <v>32</v>
      </c>
      <c r="P10" s="173" t="s">
        <v>26</v>
      </c>
      <c r="Q10" s="61" t="s">
        <v>33</v>
      </c>
    </row>
    <row r="11" spans="1:17" s="6" customFormat="1" ht="54.75" customHeight="1">
      <c r="A11" s="879" t="s">
        <v>0</v>
      </c>
      <c r="B11" s="92">
        <v>80</v>
      </c>
      <c r="C11" s="169">
        <v>21119.124999999996</v>
      </c>
      <c r="D11" s="170">
        <v>0.2</v>
      </c>
      <c r="E11" s="171">
        <f>MROUND(C11*(1-D11),10)</f>
        <v>16900</v>
      </c>
      <c r="F11" s="169">
        <v>25265.375000000004</v>
      </c>
      <c r="G11" s="170">
        <v>0.2</v>
      </c>
      <c r="H11" s="171">
        <f aca="true" t="shared" si="0" ref="H11:H17">MROUND(F11*(1-G11),10)</f>
        <v>20210</v>
      </c>
      <c r="I11" s="169">
        <v>29946.625000000004</v>
      </c>
      <c r="J11" s="170">
        <v>0.2</v>
      </c>
      <c r="K11" s="171">
        <f aca="true" t="shared" si="1" ref="K11:K17">MROUND(I11*(1-J11),10)</f>
        <v>23960</v>
      </c>
      <c r="L11" s="169">
        <v>34761.625</v>
      </c>
      <c r="M11" s="170">
        <v>0.2</v>
      </c>
      <c r="N11" s="171">
        <f aca="true" t="shared" si="2" ref="N11:N17">MROUND(L11*(1-M11),10)</f>
        <v>27810</v>
      </c>
      <c r="O11" s="169">
        <v>41716.625</v>
      </c>
      <c r="P11" s="170">
        <v>0.2</v>
      </c>
      <c r="Q11" s="171">
        <f aca="true" t="shared" si="3" ref="Q11:Q17">MROUND(O11*(1-P11),10)</f>
        <v>33370</v>
      </c>
    </row>
    <row r="12" spans="1:17" s="6" customFormat="1" ht="54.75" customHeight="1">
      <c r="A12" s="880"/>
      <c r="B12" s="94">
        <v>90</v>
      </c>
      <c r="C12" s="20">
        <v>24061.625000000004</v>
      </c>
      <c r="D12" s="21">
        <v>0.2</v>
      </c>
      <c r="E12" s="58">
        <f aca="true" t="shared" si="4" ref="E12:E17">MROUND(C12*(1-D12),10)</f>
        <v>19250</v>
      </c>
      <c r="F12" s="20">
        <v>27940.375000000004</v>
      </c>
      <c r="G12" s="21">
        <v>0.2</v>
      </c>
      <c r="H12" s="58">
        <f t="shared" si="0"/>
        <v>22350</v>
      </c>
      <c r="I12" s="20">
        <v>32889.125</v>
      </c>
      <c r="J12" s="21">
        <v>0.2</v>
      </c>
      <c r="K12" s="58">
        <f t="shared" si="1"/>
        <v>26310</v>
      </c>
      <c r="L12" s="20">
        <v>39442.875</v>
      </c>
      <c r="M12" s="21">
        <v>0.2</v>
      </c>
      <c r="N12" s="58">
        <f t="shared" si="2"/>
        <v>31550</v>
      </c>
      <c r="O12" s="20">
        <v>45461.625</v>
      </c>
      <c r="P12" s="21">
        <v>0.2</v>
      </c>
      <c r="Q12" s="58">
        <f t="shared" si="3"/>
        <v>36370</v>
      </c>
    </row>
    <row r="13" spans="1:17" s="6" customFormat="1" ht="54.75" customHeight="1">
      <c r="A13" s="880"/>
      <c r="B13" s="94">
        <v>120</v>
      </c>
      <c r="C13" s="20">
        <v>28074.125000000004</v>
      </c>
      <c r="D13" s="21">
        <v>0.2</v>
      </c>
      <c r="E13" s="58">
        <f t="shared" si="4"/>
        <v>22460</v>
      </c>
      <c r="F13" s="20">
        <v>31952.875000000004</v>
      </c>
      <c r="G13" s="21">
        <v>0.2</v>
      </c>
      <c r="H13" s="58">
        <f t="shared" si="0"/>
        <v>25560</v>
      </c>
      <c r="I13" s="20">
        <v>37302.875</v>
      </c>
      <c r="J13" s="21">
        <v>0.2</v>
      </c>
      <c r="K13" s="58">
        <f t="shared" si="1"/>
        <v>29840</v>
      </c>
      <c r="L13" s="20">
        <v>42786.625</v>
      </c>
      <c r="M13" s="21">
        <v>0.2</v>
      </c>
      <c r="N13" s="58">
        <f t="shared" si="2"/>
        <v>34230</v>
      </c>
      <c r="O13" s="20">
        <v>48805.375</v>
      </c>
      <c r="P13" s="21">
        <v>0.2</v>
      </c>
      <c r="Q13" s="58">
        <f t="shared" si="3"/>
        <v>39040</v>
      </c>
    </row>
    <row r="14" spans="1:17" s="6" customFormat="1" ht="54.75" customHeight="1">
      <c r="A14" s="880"/>
      <c r="B14" s="94">
        <v>140</v>
      </c>
      <c r="C14" s="20">
        <v>31284.125000000004</v>
      </c>
      <c r="D14" s="21">
        <v>0.2</v>
      </c>
      <c r="E14" s="58">
        <f t="shared" si="4"/>
        <v>25030</v>
      </c>
      <c r="F14" s="20">
        <v>36366.625</v>
      </c>
      <c r="G14" s="21">
        <v>0.2</v>
      </c>
      <c r="H14" s="58">
        <f t="shared" si="0"/>
        <v>29090</v>
      </c>
      <c r="I14" s="20">
        <v>43187.875</v>
      </c>
      <c r="J14" s="21">
        <v>0.2</v>
      </c>
      <c r="K14" s="58">
        <f t="shared" si="1"/>
        <v>34550</v>
      </c>
      <c r="L14" s="20">
        <v>47467.875</v>
      </c>
      <c r="M14" s="21">
        <v>0.2</v>
      </c>
      <c r="N14" s="58">
        <f t="shared" si="2"/>
        <v>37970</v>
      </c>
      <c r="O14" s="20">
        <v>53486.625</v>
      </c>
      <c r="P14" s="21">
        <v>0.2</v>
      </c>
      <c r="Q14" s="58">
        <f t="shared" si="3"/>
        <v>42790</v>
      </c>
    </row>
    <row r="15" spans="1:17" s="6" customFormat="1" ht="54.75" customHeight="1">
      <c r="A15" s="880"/>
      <c r="B15" s="93">
        <v>160</v>
      </c>
      <c r="C15" s="26">
        <v>34761.625</v>
      </c>
      <c r="D15" s="27">
        <v>0.2</v>
      </c>
      <c r="E15" s="71">
        <f t="shared" si="4"/>
        <v>27810</v>
      </c>
      <c r="F15" s="26">
        <v>40111.625</v>
      </c>
      <c r="G15" s="27">
        <v>0.2</v>
      </c>
      <c r="H15" s="71">
        <f t="shared" si="0"/>
        <v>32090</v>
      </c>
      <c r="I15" s="26">
        <v>46665.375</v>
      </c>
      <c r="J15" s="27">
        <v>0.2</v>
      </c>
      <c r="K15" s="71">
        <f t="shared" si="1"/>
        <v>37330</v>
      </c>
      <c r="L15" s="26">
        <v>52416.625</v>
      </c>
      <c r="M15" s="27">
        <v>0.2</v>
      </c>
      <c r="N15" s="71">
        <f t="shared" si="2"/>
        <v>41930</v>
      </c>
      <c r="O15" s="26">
        <v>58836.625</v>
      </c>
      <c r="P15" s="27">
        <v>0.2</v>
      </c>
      <c r="Q15" s="71">
        <f t="shared" si="3"/>
        <v>47070</v>
      </c>
    </row>
    <row r="16" spans="1:17" s="6" customFormat="1" ht="54.75" customHeight="1">
      <c r="A16" s="880"/>
      <c r="B16" s="94">
        <v>180</v>
      </c>
      <c r="C16" s="20">
        <v>38774.125</v>
      </c>
      <c r="D16" s="21">
        <v>0.2</v>
      </c>
      <c r="E16" s="58">
        <f t="shared" si="4"/>
        <v>31020</v>
      </c>
      <c r="F16" s="20">
        <v>44792.875</v>
      </c>
      <c r="G16" s="21">
        <v>0.2</v>
      </c>
      <c r="H16" s="58">
        <f t="shared" si="0"/>
        <v>35830</v>
      </c>
      <c r="I16" s="20">
        <v>50811.625</v>
      </c>
      <c r="J16" s="21">
        <v>0.2</v>
      </c>
      <c r="K16" s="58">
        <f t="shared" si="1"/>
        <v>40650</v>
      </c>
      <c r="L16" s="20">
        <v>56429.125</v>
      </c>
      <c r="M16" s="21">
        <v>0.2</v>
      </c>
      <c r="N16" s="58">
        <f t="shared" si="2"/>
        <v>45140</v>
      </c>
      <c r="O16" s="20">
        <v>62849.125</v>
      </c>
      <c r="P16" s="21">
        <v>0.2</v>
      </c>
      <c r="Q16" s="58">
        <f t="shared" si="3"/>
        <v>50280</v>
      </c>
    </row>
    <row r="17" spans="1:17" s="6" customFormat="1" ht="54.75" customHeight="1" thickBot="1">
      <c r="A17" s="881"/>
      <c r="B17" s="95">
        <v>200</v>
      </c>
      <c r="C17" s="31">
        <v>41984.125</v>
      </c>
      <c r="D17" s="32">
        <v>0.2</v>
      </c>
      <c r="E17" s="59">
        <f t="shared" si="4"/>
        <v>33590</v>
      </c>
      <c r="F17" s="31">
        <v>48671.625</v>
      </c>
      <c r="G17" s="32">
        <v>0.2</v>
      </c>
      <c r="H17" s="59">
        <f t="shared" si="0"/>
        <v>38940</v>
      </c>
      <c r="I17" s="31">
        <v>55091.625</v>
      </c>
      <c r="J17" s="32">
        <v>0.2</v>
      </c>
      <c r="K17" s="59">
        <f t="shared" si="1"/>
        <v>44070</v>
      </c>
      <c r="L17" s="31">
        <v>60441.625</v>
      </c>
      <c r="M17" s="32">
        <v>0.2</v>
      </c>
      <c r="N17" s="59">
        <f t="shared" si="2"/>
        <v>48350</v>
      </c>
      <c r="O17" s="31">
        <v>66326.625</v>
      </c>
      <c r="P17" s="32">
        <v>0.2</v>
      </c>
      <c r="Q17" s="59">
        <f t="shared" si="3"/>
        <v>53060</v>
      </c>
    </row>
    <row r="18" spans="2:17" ht="15" customHeigh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 ht="15" customHeight="1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45.75" customHeight="1">
      <c r="A20" s="882" t="s">
        <v>109</v>
      </c>
      <c r="B20" s="882"/>
      <c r="C20" s="882"/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</row>
    <row r="21" spans="1:17" ht="18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7"/>
      <c r="Q21" s="67"/>
    </row>
    <row r="22" spans="1:17" ht="42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</sheetData>
  <sheetProtection/>
  <mergeCells count="12">
    <mergeCell ref="L9:N9"/>
    <mergeCell ref="O9:Q9"/>
    <mergeCell ref="A11:A17"/>
    <mergeCell ref="A20:Q20"/>
    <mergeCell ref="F3:N3"/>
    <mergeCell ref="F4:N4"/>
    <mergeCell ref="A1:Q1"/>
    <mergeCell ref="A9:A10"/>
    <mergeCell ref="B9:B10"/>
    <mergeCell ref="C9:E9"/>
    <mergeCell ref="F9:H9"/>
    <mergeCell ref="I9:K9"/>
  </mergeCells>
  <printOptions/>
  <pageMargins left="0.3937007874015748" right="0.3937007874015748" top="0.7874015748031497" bottom="0.6299212598425197" header="0.1968503937007874" footer="0.11811023622047245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F19"/>
  <sheetViews>
    <sheetView view="pageBreakPreview" zoomScale="55" zoomScaleSheetLayoutView="55" zoomScalePageLayoutView="0" workbookViewId="0" topLeftCell="A1">
      <selection activeCell="M8" sqref="M8"/>
    </sheetView>
  </sheetViews>
  <sheetFormatPr defaultColWidth="9.00390625" defaultRowHeight="12.75"/>
  <cols>
    <col min="1" max="2" width="11.375" style="1" customWidth="1"/>
    <col min="3" max="6" width="50.75390625" style="1" customWidth="1"/>
    <col min="7" max="16384" width="9.125" style="1" customWidth="1"/>
  </cols>
  <sheetData>
    <row r="1" spans="1:6" ht="30">
      <c r="A1" s="845" t="s">
        <v>221</v>
      </c>
      <c r="B1" s="845"/>
      <c r="C1" s="845"/>
      <c r="D1" s="845"/>
      <c r="E1" s="845"/>
      <c r="F1" s="845"/>
    </row>
    <row r="2" spans="5:6" ht="19.5" customHeight="1">
      <c r="E2" s="3"/>
      <c r="F2" s="3"/>
    </row>
    <row r="3" spans="1:6" ht="34.5" customHeight="1" thickBot="1">
      <c r="A3" s="91"/>
      <c r="E3" s="4"/>
      <c r="F3" s="4"/>
    </row>
    <row r="4" spans="1:6" ht="82.5" customHeight="1" thickBot="1">
      <c r="A4" s="861" t="s">
        <v>1</v>
      </c>
      <c r="B4" s="861" t="s">
        <v>2</v>
      </c>
      <c r="C4" s="710" t="s">
        <v>199</v>
      </c>
      <c r="D4" s="710" t="s">
        <v>200</v>
      </c>
      <c r="E4" s="710" t="s">
        <v>202</v>
      </c>
      <c r="F4" s="711" t="s">
        <v>203</v>
      </c>
    </row>
    <row r="5" spans="1:6" ht="183" customHeight="1" thickBot="1">
      <c r="A5" s="894"/>
      <c r="B5" s="895"/>
      <c r="C5" s="713" t="s">
        <v>204</v>
      </c>
      <c r="D5" s="713" t="s">
        <v>205</v>
      </c>
      <c r="E5" s="713" t="s">
        <v>207</v>
      </c>
      <c r="F5" s="714" t="s">
        <v>208</v>
      </c>
    </row>
    <row r="6" spans="1:6" s="16" customFormat="1" ht="15.75" thickBot="1">
      <c r="A6" s="862"/>
      <c r="B6" s="862"/>
      <c r="C6" s="14" t="s">
        <v>180</v>
      </c>
      <c r="D6" s="14" t="s">
        <v>180</v>
      </c>
      <c r="E6" s="14" t="s">
        <v>180</v>
      </c>
      <c r="F6" s="14" t="s">
        <v>180</v>
      </c>
    </row>
    <row r="7" spans="1:6" s="284" customFormat="1" ht="39" customHeight="1" thickBot="1">
      <c r="A7" s="889" t="s">
        <v>209</v>
      </c>
      <c r="B7" s="890"/>
      <c r="C7" s="891"/>
      <c r="D7" s="892"/>
      <c r="E7" s="892"/>
      <c r="F7" s="893"/>
    </row>
    <row r="8" spans="1:6" s="5" customFormat="1" ht="39" customHeight="1">
      <c r="A8" s="285">
        <v>120</v>
      </c>
      <c r="B8" s="285" t="s">
        <v>210</v>
      </c>
      <c r="C8" s="288">
        <v>1886.1960000000004</v>
      </c>
      <c r="D8" s="288">
        <v>2220.036</v>
      </c>
      <c r="E8" s="288">
        <v>2803.32</v>
      </c>
      <c r="F8" s="314">
        <v>3834.291500000001</v>
      </c>
    </row>
    <row r="9" spans="1:6" s="5" customFormat="1" ht="39" customHeight="1" thickBot="1">
      <c r="A9" s="291" t="s">
        <v>211</v>
      </c>
      <c r="B9" s="291" t="s">
        <v>212</v>
      </c>
      <c r="C9" s="294">
        <v>2053.116</v>
      </c>
      <c r="D9" s="294">
        <v>2386.956</v>
      </c>
      <c r="E9" s="294">
        <v>2946.32</v>
      </c>
      <c r="F9" s="315">
        <v>4056.8515</v>
      </c>
    </row>
    <row r="10" spans="1:6" s="284" customFormat="1" ht="39" customHeight="1" thickBot="1">
      <c r="A10" s="889" t="s">
        <v>209</v>
      </c>
      <c r="B10" s="890"/>
      <c r="C10" s="891"/>
      <c r="D10" s="892"/>
      <c r="E10" s="892"/>
      <c r="F10" s="893"/>
    </row>
    <row r="11" spans="1:6" s="5" customFormat="1" ht="39" customHeight="1">
      <c r="A11" s="297" t="s">
        <v>213</v>
      </c>
      <c r="B11" s="297" t="s">
        <v>214</v>
      </c>
      <c r="C11" s="300">
        <v>2498.2360000000003</v>
      </c>
      <c r="D11" s="300">
        <v>3054.6360000000004</v>
      </c>
      <c r="E11" s="300">
        <v>4112.491500000001</v>
      </c>
      <c r="F11" s="316">
        <v>5447.851500000001</v>
      </c>
    </row>
    <row r="12" spans="1:6" s="5" customFormat="1" ht="39" customHeight="1">
      <c r="A12" s="217" t="s">
        <v>213</v>
      </c>
      <c r="B12" s="217" t="s">
        <v>215</v>
      </c>
      <c r="C12" s="305">
        <v>2609.5160000000005</v>
      </c>
      <c r="D12" s="305">
        <v>3165.9160000000006</v>
      </c>
      <c r="E12" s="305">
        <v>4223.771500000001</v>
      </c>
      <c r="F12" s="317">
        <v>6059.8915</v>
      </c>
    </row>
    <row r="13" spans="1:6" s="41" customFormat="1" ht="39" customHeight="1">
      <c r="A13" s="308" t="s">
        <v>216</v>
      </c>
      <c r="B13" s="308" t="s">
        <v>215</v>
      </c>
      <c r="C13" s="81">
        <v>2832.076</v>
      </c>
      <c r="D13" s="81">
        <v>3332.8360000000002</v>
      </c>
      <c r="E13" s="81">
        <v>4668.891500000001</v>
      </c>
      <c r="F13" s="88">
        <v>6282.451500000001</v>
      </c>
    </row>
    <row r="14" spans="1:6" s="41" customFormat="1" ht="39" customHeight="1">
      <c r="A14" s="309" t="s">
        <v>217</v>
      </c>
      <c r="B14" s="309" t="s">
        <v>215</v>
      </c>
      <c r="C14" s="77">
        <v>3110.276</v>
      </c>
      <c r="D14" s="77">
        <v>3611.036</v>
      </c>
      <c r="E14" s="77">
        <v>4947.091500000001</v>
      </c>
      <c r="F14" s="87">
        <v>6894.4915</v>
      </c>
    </row>
    <row r="15" spans="1:6" s="5" customFormat="1" ht="39" customHeight="1">
      <c r="A15" s="217" t="s">
        <v>216</v>
      </c>
      <c r="B15" s="217" t="s">
        <v>218</v>
      </c>
      <c r="C15" s="305">
        <v>2887.7160000000003</v>
      </c>
      <c r="D15" s="305">
        <v>3388.4759999999997</v>
      </c>
      <c r="E15" s="305">
        <v>5280.9315</v>
      </c>
      <c r="F15" s="317">
        <v>6393.7315</v>
      </c>
    </row>
    <row r="16" spans="1:6" s="5" customFormat="1" ht="39" customHeight="1" thickBot="1">
      <c r="A16" s="227" t="s">
        <v>217</v>
      </c>
      <c r="B16" s="227" t="s">
        <v>218</v>
      </c>
      <c r="C16" s="312">
        <v>3165.9160000000006</v>
      </c>
      <c r="D16" s="312">
        <v>3722.3160000000007</v>
      </c>
      <c r="E16" s="312">
        <v>5503.4915</v>
      </c>
      <c r="F16" s="318">
        <v>6950.1315</v>
      </c>
    </row>
    <row r="18" ht="27.75">
      <c r="A18" s="313" t="s">
        <v>219</v>
      </c>
    </row>
    <row r="19" ht="27.75">
      <c r="A19" s="313" t="s">
        <v>220</v>
      </c>
    </row>
  </sheetData>
  <sheetProtection/>
  <mergeCells count="9">
    <mergeCell ref="A4:A6"/>
    <mergeCell ref="B4:B6"/>
    <mergeCell ref="A1:F1"/>
    <mergeCell ref="A10:B10"/>
    <mergeCell ref="C10:D10"/>
    <mergeCell ref="E10:F10"/>
    <mergeCell ref="A7:B7"/>
    <mergeCell ref="C7:D7"/>
    <mergeCell ref="E7:F7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23"/>
  <sheetViews>
    <sheetView view="pageBreakPreview" zoomScale="55" zoomScaleSheetLayoutView="55" zoomScalePageLayoutView="0" workbookViewId="0" topLeftCell="A1">
      <selection activeCell="R12" sqref="R12"/>
    </sheetView>
  </sheetViews>
  <sheetFormatPr defaultColWidth="9.00390625" defaultRowHeight="12.75"/>
  <cols>
    <col min="1" max="2" width="11.375" style="1" customWidth="1"/>
    <col min="3" max="3" width="12.00390625" style="1" customWidth="1"/>
    <col min="4" max="4" width="9.75390625" style="1" customWidth="1"/>
    <col min="5" max="8" width="12.00390625" style="1" customWidth="1"/>
    <col min="9" max="9" width="9.75390625" style="1" customWidth="1"/>
    <col min="10" max="13" width="12.00390625" style="1" customWidth="1"/>
    <col min="14" max="14" width="9.75390625" style="1" customWidth="1"/>
    <col min="15" max="18" width="12.00390625" style="1" customWidth="1"/>
    <col min="19" max="19" width="9.75390625" style="1" customWidth="1"/>
    <col min="20" max="20" width="12.25390625" style="1" customWidth="1"/>
    <col min="21" max="23" width="12.00390625" style="1" customWidth="1"/>
    <col min="24" max="24" width="9.75390625" style="1" customWidth="1"/>
    <col min="25" max="27" width="12.00390625" style="1" customWidth="1"/>
    <col min="28" max="16384" width="9.125" style="1" customWidth="1"/>
  </cols>
  <sheetData>
    <row r="1" spans="1:27" ht="30">
      <c r="A1" s="845" t="s">
        <v>197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</row>
    <row r="2" spans="8:12" ht="19.5" customHeight="1">
      <c r="H2" s="3"/>
      <c r="I2" s="3"/>
      <c r="J2" s="3"/>
      <c r="L2" s="3"/>
    </row>
    <row r="3" spans="2:18" ht="27" customHeight="1">
      <c r="B3" s="2"/>
      <c r="C3" s="2"/>
      <c r="D3" s="2"/>
      <c r="H3" s="846" t="s">
        <v>15</v>
      </c>
      <c r="I3" s="846"/>
      <c r="J3" s="846"/>
      <c r="K3" s="846"/>
      <c r="L3" s="846"/>
      <c r="M3" s="846"/>
      <c r="N3" s="846"/>
      <c r="O3" s="846"/>
      <c r="P3" s="846"/>
      <c r="Q3" s="846"/>
      <c r="R3" s="846"/>
    </row>
    <row r="4" spans="1:18" ht="23.25">
      <c r="A4" s="12" t="s">
        <v>198</v>
      </c>
      <c r="B4" s="2"/>
      <c r="C4" s="2"/>
      <c r="D4" s="2"/>
      <c r="H4" s="847" t="str">
        <f>'[7]Askona Sleep Style'!G4</f>
        <v>Директор по оптовым продажам ООО «ТД «Аскона»</v>
      </c>
      <c r="I4" s="847"/>
      <c r="J4" s="847"/>
      <c r="K4" s="847"/>
      <c r="L4" s="847"/>
      <c r="M4" s="847"/>
      <c r="N4" s="847"/>
      <c r="O4" s="847"/>
      <c r="P4" s="847"/>
      <c r="Q4" s="847"/>
      <c r="R4" s="847"/>
    </row>
    <row r="5" spans="1:15" ht="23.25">
      <c r="A5" s="12" t="s">
        <v>29</v>
      </c>
      <c r="B5" s="174" t="str">
        <f>'[7]Askona Sleep Style'!B5</f>
        <v>с 1 ноября 2012 по 31 декабря 2012</v>
      </c>
      <c r="I5" s="5"/>
      <c r="J5" s="7"/>
      <c r="K5" s="7"/>
      <c r="L5" s="7"/>
      <c r="M5" s="7"/>
      <c r="N5" s="8" t="s">
        <v>17</v>
      </c>
      <c r="O5" s="8"/>
    </row>
    <row r="6" ht="15.75">
      <c r="A6" s="12" t="s">
        <v>30</v>
      </c>
    </row>
    <row r="7" spans="1:10" ht="34.5" customHeight="1" thickBot="1">
      <c r="A7" s="91"/>
      <c r="H7" s="4"/>
      <c r="I7" s="4"/>
      <c r="J7" s="4"/>
    </row>
    <row r="8" spans="1:27" ht="82.5" customHeight="1" thickBot="1">
      <c r="A8" s="861" t="s">
        <v>1</v>
      </c>
      <c r="B8" s="861" t="s">
        <v>2</v>
      </c>
      <c r="C8" s="828" t="s">
        <v>199</v>
      </c>
      <c r="D8" s="829"/>
      <c r="E8" s="829"/>
      <c r="F8" s="829"/>
      <c r="G8" s="830"/>
      <c r="H8" s="828" t="s">
        <v>200</v>
      </c>
      <c r="I8" s="829"/>
      <c r="J8" s="829"/>
      <c r="K8" s="829"/>
      <c r="L8" s="830"/>
      <c r="M8" s="828" t="s">
        <v>201</v>
      </c>
      <c r="N8" s="829"/>
      <c r="O8" s="829"/>
      <c r="P8" s="829"/>
      <c r="Q8" s="830"/>
      <c r="R8" s="828" t="s">
        <v>202</v>
      </c>
      <c r="S8" s="829"/>
      <c r="T8" s="829"/>
      <c r="U8" s="829"/>
      <c r="V8" s="830"/>
      <c r="W8" s="828" t="s">
        <v>203</v>
      </c>
      <c r="X8" s="829"/>
      <c r="Y8" s="829"/>
      <c r="Z8" s="829"/>
      <c r="AA8" s="830"/>
    </row>
    <row r="9" spans="1:27" ht="179.25" customHeight="1" thickBot="1">
      <c r="A9" s="894"/>
      <c r="B9" s="894"/>
      <c r="C9" s="896" t="s">
        <v>204</v>
      </c>
      <c r="D9" s="897"/>
      <c r="E9" s="897"/>
      <c r="F9" s="897"/>
      <c r="G9" s="898"/>
      <c r="H9" s="896" t="s">
        <v>205</v>
      </c>
      <c r="I9" s="897"/>
      <c r="J9" s="897"/>
      <c r="K9" s="897"/>
      <c r="L9" s="898"/>
      <c r="M9" s="896" t="s">
        <v>206</v>
      </c>
      <c r="N9" s="897"/>
      <c r="O9" s="897"/>
      <c r="P9" s="897"/>
      <c r="Q9" s="898"/>
      <c r="R9" s="896" t="s">
        <v>207</v>
      </c>
      <c r="S9" s="897"/>
      <c r="T9" s="897"/>
      <c r="U9" s="897"/>
      <c r="V9" s="898"/>
      <c r="W9" s="896" t="s">
        <v>208</v>
      </c>
      <c r="X9" s="897"/>
      <c r="Y9" s="897"/>
      <c r="Z9" s="897"/>
      <c r="AA9" s="898"/>
    </row>
    <row r="10" spans="1:27" s="16" customFormat="1" ht="30.75" thickBot="1">
      <c r="A10" s="862"/>
      <c r="B10" s="862"/>
      <c r="C10" s="13" t="s">
        <v>32</v>
      </c>
      <c r="D10" s="14" t="s">
        <v>26</v>
      </c>
      <c r="E10" s="14" t="s">
        <v>33</v>
      </c>
      <c r="F10" s="282" t="s">
        <v>34</v>
      </c>
      <c r="G10" s="283" t="s">
        <v>35</v>
      </c>
      <c r="H10" s="13" t="s">
        <v>32</v>
      </c>
      <c r="I10" s="14" t="s">
        <v>26</v>
      </c>
      <c r="J10" s="14" t="s">
        <v>33</v>
      </c>
      <c r="K10" s="282" t="s">
        <v>34</v>
      </c>
      <c r="L10" s="283" t="s">
        <v>35</v>
      </c>
      <c r="M10" s="13" t="s">
        <v>32</v>
      </c>
      <c r="N10" s="14" t="s">
        <v>26</v>
      </c>
      <c r="O10" s="14" t="s">
        <v>33</v>
      </c>
      <c r="P10" s="282" t="s">
        <v>34</v>
      </c>
      <c r="Q10" s="283" t="s">
        <v>35</v>
      </c>
      <c r="R10" s="13" t="s">
        <v>32</v>
      </c>
      <c r="S10" s="14" t="s">
        <v>26</v>
      </c>
      <c r="T10" s="14" t="s">
        <v>33</v>
      </c>
      <c r="U10" s="282" t="s">
        <v>34</v>
      </c>
      <c r="V10" s="283" t="s">
        <v>35</v>
      </c>
      <c r="W10" s="13" t="s">
        <v>32</v>
      </c>
      <c r="X10" s="14" t="s">
        <v>26</v>
      </c>
      <c r="Y10" s="14" t="s">
        <v>33</v>
      </c>
      <c r="Z10" s="282" t="s">
        <v>34</v>
      </c>
      <c r="AA10" s="283" t="s">
        <v>35</v>
      </c>
    </row>
    <row r="11" spans="1:27" s="284" customFormat="1" ht="39" customHeight="1" thickBot="1">
      <c r="A11" s="889" t="s">
        <v>209</v>
      </c>
      <c r="B11" s="890"/>
      <c r="C11" s="891">
        <v>8</v>
      </c>
      <c r="D11" s="892"/>
      <c r="E11" s="892"/>
      <c r="F11" s="892"/>
      <c r="G11" s="893"/>
      <c r="H11" s="891">
        <v>8</v>
      </c>
      <c r="I11" s="892"/>
      <c r="J11" s="892"/>
      <c r="K11" s="892"/>
      <c r="L11" s="893"/>
      <c r="M11" s="891">
        <v>9.5</v>
      </c>
      <c r="N11" s="892"/>
      <c r="O11" s="892"/>
      <c r="P11" s="892"/>
      <c r="Q11" s="893"/>
      <c r="R11" s="891" t="s">
        <v>3</v>
      </c>
      <c r="S11" s="892"/>
      <c r="T11" s="892"/>
      <c r="U11" s="892"/>
      <c r="V11" s="893"/>
      <c r="W11" s="891">
        <v>11.5</v>
      </c>
      <c r="X11" s="892"/>
      <c r="Y11" s="892"/>
      <c r="Z11" s="892"/>
      <c r="AA11" s="893"/>
    </row>
    <row r="12" spans="1:27" s="5" customFormat="1" ht="39" customHeight="1">
      <c r="A12" s="285">
        <v>120</v>
      </c>
      <c r="B12" s="285" t="s">
        <v>210</v>
      </c>
      <c r="C12" s="286">
        <v>3627.3</v>
      </c>
      <c r="D12" s="287">
        <v>0.2</v>
      </c>
      <c r="E12" s="288">
        <f>FLOOR(C12*(1-D12),10)+2</f>
        <v>2902</v>
      </c>
      <c r="F12" s="289">
        <f>CEILING(E12/24,1)</f>
        <v>121</v>
      </c>
      <c r="G12" s="290">
        <f aca="true" t="shared" si="0" ref="G12:G19">CEILING(E12/12,1)</f>
        <v>242</v>
      </c>
      <c r="H12" s="286">
        <v>4269.3</v>
      </c>
      <c r="I12" s="287">
        <v>0.2</v>
      </c>
      <c r="J12" s="288">
        <f>FLOOR(H12*(1-I12),10)+2</f>
        <v>3412</v>
      </c>
      <c r="K12" s="289">
        <f>CEILING(J12/24,1)</f>
        <v>143</v>
      </c>
      <c r="L12" s="290">
        <f aca="true" t="shared" si="1" ref="L12:L19">CEILING(J12/12,1)</f>
        <v>285</v>
      </c>
      <c r="M12" s="286">
        <v>5238.72</v>
      </c>
      <c r="N12" s="287">
        <v>0.2</v>
      </c>
      <c r="O12" s="288">
        <f>FLOOR(M12*(1-N12),10)+2</f>
        <v>4192</v>
      </c>
      <c r="P12" s="289">
        <f>CEILING(O12/24,1)</f>
        <v>175</v>
      </c>
      <c r="Q12" s="290">
        <f aca="true" t="shared" si="2" ref="Q12:Q19">CEILING(O12/12,1)</f>
        <v>350</v>
      </c>
      <c r="R12" s="286">
        <v>5391</v>
      </c>
      <c r="S12" s="287">
        <v>0.2</v>
      </c>
      <c r="T12" s="288">
        <f>FLOOR(R12*(1-S12),10)+3</f>
        <v>4313</v>
      </c>
      <c r="U12" s="289" t="s">
        <v>3</v>
      </c>
      <c r="V12" s="290" t="s">
        <v>3</v>
      </c>
      <c r="W12" s="286">
        <v>7373.637500000001</v>
      </c>
      <c r="X12" s="287">
        <v>0.2</v>
      </c>
      <c r="Y12" s="288">
        <f>FLOOR(W12*(1-X12),10)+3</f>
        <v>5893</v>
      </c>
      <c r="Z12" s="289">
        <f>CEILING(Y12/24,1)</f>
        <v>246</v>
      </c>
      <c r="AA12" s="290">
        <f aca="true" t="shared" si="3" ref="AA12:AA19">CEILING(Y12/12,1)</f>
        <v>492</v>
      </c>
    </row>
    <row r="13" spans="1:27" s="5" customFormat="1" ht="39" customHeight="1" thickBot="1">
      <c r="A13" s="291" t="s">
        <v>211</v>
      </c>
      <c r="B13" s="291" t="s">
        <v>212</v>
      </c>
      <c r="C13" s="292">
        <v>3948.3</v>
      </c>
      <c r="D13" s="293">
        <f aca="true" t="shared" si="4" ref="D13:D20">D12</f>
        <v>0.2</v>
      </c>
      <c r="E13" s="294">
        <f>FLOOR(C13*(1-D13),10)+2</f>
        <v>3152</v>
      </c>
      <c r="F13" s="295">
        <f>CEILING(E13/24,1)</f>
        <v>132</v>
      </c>
      <c r="G13" s="296">
        <f t="shared" si="0"/>
        <v>263</v>
      </c>
      <c r="H13" s="292">
        <v>4590.3</v>
      </c>
      <c r="I13" s="293">
        <f aca="true" t="shared" si="5" ref="I13:I20">I12</f>
        <v>0.2</v>
      </c>
      <c r="J13" s="294">
        <f>FLOOR(H13*(1-I13),10)+2</f>
        <v>3672</v>
      </c>
      <c r="K13" s="295">
        <f>CEILING(J13/24,1)</f>
        <v>153</v>
      </c>
      <c r="L13" s="296">
        <f t="shared" si="1"/>
        <v>306</v>
      </c>
      <c r="M13" s="292">
        <v>5880.72</v>
      </c>
      <c r="N13" s="293">
        <f aca="true" t="shared" si="6" ref="N13:N20">N12</f>
        <v>0.2</v>
      </c>
      <c r="O13" s="294">
        <f>FLOOR(M13*(1-N13),10)+2</f>
        <v>4702</v>
      </c>
      <c r="P13" s="295">
        <f>CEILING(O13/24,1)</f>
        <v>196</v>
      </c>
      <c r="Q13" s="296">
        <f t="shared" si="2"/>
        <v>392</v>
      </c>
      <c r="R13" s="292">
        <v>5666</v>
      </c>
      <c r="S13" s="293">
        <f>S12</f>
        <v>0.2</v>
      </c>
      <c r="T13" s="294">
        <f>FLOOR(R13*(1-S13),10)+3</f>
        <v>4533</v>
      </c>
      <c r="U13" s="295" t="s">
        <v>3</v>
      </c>
      <c r="V13" s="296" t="s">
        <v>3</v>
      </c>
      <c r="W13" s="292">
        <v>7801.6375</v>
      </c>
      <c r="X13" s="293">
        <f aca="true" t="shared" si="7" ref="X13:X20">X12</f>
        <v>0.2</v>
      </c>
      <c r="Y13" s="294">
        <f>FLOOR(W13*(1-X13),10)+3</f>
        <v>6243</v>
      </c>
      <c r="Z13" s="295">
        <f>CEILING(Y13/24,1)</f>
        <v>261</v>
      </c>
      <c r="AA13" s="296">
        <f t="shared" si="3"/>
        <v>521</v>
      </c>
    </row>
    <row r="14" spans="1:27" s="284" customFormat="1" ht="39" customHeight="1" thickBot="1">
      <c r="A14" s="889" t="s">
        <v>209</v>
      </c>
      <c r="B14" s="890"/>
      <c r="C14" s="891">
        <v>11</v>
      </c>
      <c r="D14" s="892"/>
      <c r="E14" s="892"/>
      <c r="F14" s="892"/>
      <c r="G14" s="893"/>
      <c r="H14" s="891">
        <v>11</v>
      </c>
      <c r="I14" s="892"/>
      <c r="J14" s="892"/>
      <c r="K14" s="892"/>
      <c r="L14" s="893"/>
      <c r="M14" s="891">
        <v>9.5</v>
      </c>
      <c r="N14" s="892"/>
      <c r="O14" s="892"/>
      <c r="P14" s="892"/>
      <c r="Q14" s="893"/>
      <c r="R14" s="891">
        <v>17</v>
      </c>
      <c r="S14" s="892"/>
      <c r="T14" s="892"/>
      <c r="U14" s="892"/>
      <c r="V14" s="893"/>
      <c r="W14" s="891">
        <v>11.5</v>
      </c>
      <c r="X14" s="892"/>
      <c r="Y14" s="892"/>
      <c r="Z14" s="892"/>
      <c r="AA14" s="893"/>
    </row>
    <row r="15" spans="1:27" s="5" customFormat="1" ht="39" customHeight="1">
      <c r="A15" s="297" t="s">
        <v>213</v>
      </c>
      <c r="B15" s="297" t="s">
        <v>214</v>
      </c>
      <c r="C15" s="298">
        <v>4804.3</v>
      </c>
      <c r="D15" s="299">
        <f>D13</f>
        <v>0.2</v>
      </c>
      <c r="E15" s="300">
        <f aca="true" t="shared" si="8" ref="E15:E20">FLOOR(C15*(1-D15),10)+2</f>
        <v>3842</v>
      </c>
      <c r="F15" s="301">
        <f aca="true" t="shared" si="9" ref="F15:F20">CEILING(E15/24,1)</f>
        <v>161</v>
      </c>
      <c r="G15" s="302">
        <f t="shared" si="0"/>
        <v>321</v>
      </c>
      <c r="H15" s="298">
        <v>5874.3</v>
      </c>
      <c r="I15" s="299">
        <f>I13</f>
        <v>0.2</v>
      </c>
      <c r="J15" s="300">
        <f aca="true" t="shared" si="10" ref="J15:J20">FLOOR(H15*(1-I15),10)+2</f>
        <v>4692</v>
      </c>
      <c r="K15" s="301">
        <f aca="true" t="shared" si="11" ref="K15:K20">CEILING(J15/24,1)</f>
        <v>196</v>
      </c>
      <c r="L15" s="302">
        <f t="shared" si="1"/>
        <v>391</v>
      </c>
      <c r="M15" s="298">
        <v>7592.72</v>
      </c>
      <c r="N15" s="299">
        <f>N13</f>
        <v>0.2</v>
      </c>
      <c r="O15" s="300">
        <f aca="true" t="shared" si="12" ref="O15:O20">FLOOR(M15*(1-N15),10)+2</f>
        <v>6072</v>
      </c>
      <c r="P15" s="301">
        <f aca="true" t="shared" si="13" ref="P15:P20">CEILING(O15/24,1)</f>
        <v>253</v>
      </c>
      <c r="Q15" s="302">
        <f t="shared" si="2"/>
        <v>506</v>
      </c>
      <c r="R15" s="298">
        <v>7908.637500000001</v>
      </c>
      <c r="S15" s="299">
        <f>S13</f>
        <v>0.2</v>
      </c>
      <c r="T15" s="300">
        <f aca="true" t="shared" si="14" ref="T15:T20">FLOOR(R15*(1-S15),10)+3</f>
        <v>6323</v>
      </c>
      <c r="U15" s="301">
        <f aca="true" t="shared" si="15" ref="U15:U20">CEILING(T15/24,1)</f>
        <v>264</v>
      </c>
      <c r="V15" s="302">
        <f aca="true" t="shared" si="16" ref="V15:V20">CEILING(T15/12,1)</f>
        <v>527</v>
      </c>
      <c r="W15" s="298">
        <v>10476.6375</v>
      </c>
      <c r="X15" s="299">
        <f>X13</f>
        <v>0.2</v>
      </c>
      <c r="Y15" s="300">
        <f aca="true" t="shared" si="17" ref="Y15:Y20">FLOOR(W15*(1-X15),10)+3</f>
        <v>8383</v>
      </c>
      <c r="Z15" s="301">
        <f aca="true" t="shared" si="18" ref="Z15:Z20">CEILING(Y15/24,1)</f>
        <v>350</v>
      </c>
      <c r="AA15" s="302">
        <f t="shared" si="3"/>
        <v>699</v>
      </c>
    </row>
    <row r="16" spans="1:27" s="5" customFormat="1" ht="39" customHeight="1">
      <c r="A16" s="217" t="s">
        <v>213</v>
      </c>
      <c r="B16" s="217" t="s">
        <v>215</v>
      </c>
      <c r="C16" s="303">
        <v>5018.3</v>
      </c>
      <c r="D16" s="304">
        <f t="shared" si="4"/>
        <v>0.2</v>
      </c>
      <c r="E16" s="305">
        <f t="shared" si="8"/>
        <v>4012</v>
      </c>
      <c r="F16" s="306">
        <f t="shared" si="9"/>
        <v>168</v>
      </c>
      <c r="G16" s="307">
        <f>CEILING(E16/12,1)</f>
        <v>335</v>
      </c>
      <c r="H16" s="303">
        <v>6088.3</v>
      </c>
      <c r="I16" s="304">
        <f t="shared" si="5"/>
        <v>0.2</v>
      </c>
      <c r="J16" s="305">
        <f t="shared" si="10"/>
        <v>4872</v>
      </c>
      <c r="K16" s="306">
        <f t="shared" si="11"/>
        <v>203</v>
      </c>
      <c r="L16" s="307">
        <f>CEILING(J16/12,1)</f>
        <v>406</v>
      </c>
      <c r="M16" s="303">
        <v>7806.72</v>
      </c>
      <c r="N16" s="304">
        <f t="shared" si="6"/>
        <v>0.2</v>
      </c>
      <c r="O16" s="305">
        <f t="shared" si="12"/>
        <v>6242</v>
      </c>
      <c r="P16" s="306">
        <f t="shared" si="13"/>
        <v>261</v>
      </c>
      <c r="Q16" s="307">
        <f>CEILING(O16/12,1)</f>
        <v>521</v>
      </c>
      <c r="R16" s="303">
        <v>8122.637500000001</v>
      </c>
      <c r="S16" s="304">
        <f>S15</f>
        <v>0.2</v>
      </c>
      <c r="T16" s="305">
        <f t="shared" si="14"/>
        <v>6493</v>
      </c>
      <c r="U16" s="306">
        <f t="shared" si="15"/>
        <v>271</v>
      </c>
      <c r="V16" s="307">
        <f t="shared" si="16"/>
        <v>542</v>
      </c>
      <c r="W16" s="303">
        <v>11653.637499999999</v>
      </c>
      <c r="X16" s="304">
        <f t="shared" si="7"/>
        <v>0.2</v>
      </c>
      <c r="Y16" s="305">
        <f t="shared" si="17"/>
        <v>9323</v>
      </c>
      <c r="Z16" s="306">
        <f t="shared" si="18"/>
        <v>389</v>
      </c>
      <c r="AA16" s="307">
        <f>CEILING(Y16/12,1)</f>
        <v>777</v>
      </c>
    </row>
    <row r="17" spans="1:27" s="41" customFormat="1" ht="39" customHeight="1">
      <c r="A17" s="308" t="s">
        <v>216</v>
      </c>
      <c r="B17" s="308" t="s">
        <v>215</v>
      </c>
      <c r="C17" s="79">
        <v>5446.299999999999</v>
      </c>
      <c r="D17" s="80">
        <f t="shared" si="4"/>
        <v>0.2</v>
      </c>
      <c r="E17" s="81">
        <f t="shared" si="8"/>
        <v>4352</v>
      </c>
      <c r="F17" s="96">
        <f t="shared" si="9"/>
        <v>182</v>
      </c>
      <c r="G17" s="82">
        <f>CEILING(E17/12,1)</f>
        <v>363</v>
      </c>
      <c r="H17" s="79">
        <v>6409.3</v>
      </c>
      <c r="I17" s="80">
        <f t="shared" si="5"/>
        <v>0.2</v>
      </c>
      <c r="J17" s="81">
        <f t="shared" si="10"/>
        <v>5122</v>
      </c>
      <c r="K17" s="96">
        <f t="shared" si="11"/>
        <v>214</v>
      </c>
      <c r="L17" s="82">
        <f>CEILING(J17/12,1)</f>
        <v>427</v>
      </c>
      <c r="M17" s="79">
        <v>8334.586666666668</v>
      </c>
      <c r="N17" s="80">
        <f t="shared" si="6"/>
        <v>0.2</v>
      </c>
      <c r="O17" s="81">
        <f t="shared" si="12"/>
        <v>6662</v>
      </c>
      <c r="P17" s="96">
        <f t="shared" si="13"/>
        <v>278</v>
      </c>
      <c r="Q17" s="82">
        <f>CEILING(O17/12,1)</f>
        <v>556</v>
      </c>
      <c r="R17" s="79">
        <v>8978.6375</v>
      </c>
      <c r="S17" s="80">
        <f>S16</f>
        <v>0.2</v>
      </c>
      <c r="T17" s="81">
        <f t="shared" si="14"/>
        <v>7183</v>
      </c>
      <c r="U17" s="96">
        <f t="shared" si="15"/>
        <v>300</v>
      </c>
      <c r="V17" s="82">
        <f t="shared" si="16"/>
        <v>599</v>
      </c>
      <c r="W17" s="79">
        <v>12081.6375</v>
      </c>
      <c r="X17" s="80">
        <f t="shared" si="7"/>
        <v>0.2</v>
      </c>
      <c r="Y17" s="81">
        <f t="shared" si="17"/>
        <v>9663</v>
      </c>
      <c r="Z17" s="96">
        <f t="shared" si="18"/>
        <v>403</v>
      </c>
      <c r="AA17" s="82">
        <f>CEILING(Y17/12,1)</f>
        <v>806</v>
      </c>
    </row>
    <row r="18" spans="1:27" s="41" customFormat="1" ht="39" customHeight="1">
      <c r="A18" s="309" t="s">
        <v>217</v>
      </c>
      <c r="B18" s="309" t="s">
        <v>215</v>
      </c>
      <c r="C18" s="75">
        <v>5981.299999999999</v>
      </c>
      <c r="D18" s="76">
        <f t="shared" si="4"/>
        <v>0.2</v>
      </c>
      <c r="E18" s="77">
        <f t="shared" si="8"/>
        <v>4782</v>
      </c>
      <c r="F18" s="97">
        <f t="shared" si="9"/>
        <v>200</v>
      </c>
      <c r="G18" s="78">
        <f>CEILING(E18/12,1)</f>
        <v>399</v>
      </c>
      <c r="H18" s="75">
        <v>6944.3</v>
      </c>
      <c r="I18" s="76">
        <f t="shared" si="5"/>
        <v>0.2</v>
      </c>
      <c r="J18" s="77">
        <f t="shared" si="10"/>
        <v>5552</v>
      </c>
      <c r="K18" s="97">
        <f t="shared" si="11"/>
        <v>232</v>
      </c>
      <c r="L18" s="78">
        <f>CEILING(J18/12,1)</f>
        <v>463</v>
      </c>
      <c r="M18" s="75">
        <v>8448.72</v>
      </c>
      <c r="N18" s="76">
        <f t="shared" si="6"/>
        <v>0.2</v>
      </c>
      <c r="O18" s="77">
        <f t="shared" si="12"/>
        <v>6752</v>
      </c>
      <c r="P18" s="97">
        <f t="shared" si="13"/>
        <v>282</v>
      </c>
      <c r="Q18" s="78">
        <f>CEILING(O18/12,1)</f>
        <v>563</v>
      </c>
      <c r="R18" s="75">
        <v>9513.6375</v>
      </c>
      <c r="S18" s="76">
        <f>S17</f>
        <v>0.2</v>
      </c>
      <c r="T18" s="77">
        <f t="shared" si="14"/>
        <v>7613</v>
      </c>
      <c r="U18" s="97">
        <f t="shared" si="15"/>
        <v>318</v>
      </c>
      <c r="V18" s="78">
        <f t="shared" si="16"/>
        <v>635</v>
      </c>
      <c r="W18" s="75">
        <v>13258.637499999999</v>
      </c>
      <c r="X18" s="76">
        <f t="shared" si="7"/>
        <v>0.2</v>
      </c>
      <c r="Y18" s="77">
        <f t="shared" si="17"/>
        <v>10603</v>
      </c>
      <c r="Z18" s="97">
        <f t="shared" si="18"/>
        <v>442</v>
      </c>
      <c r="AA18" s="78">
        <f>CEILING(Y18/12,1)</f>
        <v>884</v>
      </c>
    </row>
    <row r="19" spans="1:27" s="5" customFormat="1" ht="39" customHeight="1">
      <c r="A19" s="217" t="s">
        <v>216</v>
      </c>
      <c r="B19" s="217" t="s">
        <v>218</v>
      </c>
      <c r="C19" s="303">
        <v>5553.3</v>
      </c>
      <c r="D19" s="304">
        <f t="shared" si="4"/>
        <v>0.2</v>
      </c>
      <c r="E19" s="305">
        <f t="shared" si="8"/>
        <v>4442</v>
      </c>
      <c r="F19" s="306">
        <f t="shared" si="9"/>
        <v>186</v>
      </c>
      <c r="G19" s="307">
        <f t="shared" si="0"/>
        <v>371</v>
      </c>
      <c r="H19" s="303">
        <v>6516.299999999999</v>
      </c>
      <c r="I19" s="304">
        <f t="shared" si="5"/>
        <v>0.2</v>
      </c>
      <c r="J19" s="305">
        <f t="shared" si="10"/>
        <v>5212</v>
      </c>
      <c r="K19" s="306">
        <f t="shared" si="11"/>
        <v>218</v>
      </c>
      <c r="L19" s="307">
        <f t="shared" si="1"/>
        <v>435</v>
      </c>
      <c r="M19" s="303">
        <v>9404.586666666668</v>
      </c>
      <c r="N19" s="304">
        <f t="shared" si="6"/>
        <v>0.2</v>
      </c>
      <c r="O19" s="305">
        <f t="shared" si="12"/>
        <v>7522</v>
      </c>
      <c r="P19" s="306">
        <f t="shared" si="13"/>
        <v>314</v>
      </c>
      <c r="Q19" s="307">
        <f t="shared" si="2"/>
        <v>627</v>
      </c>
      <c r="R19" s="303">
        <v>10155.637499999999</v>
      </c>
      <c r="S19" s="304">
        <f>S18</f>
        <v>0.2</v>
      </c>
      <c r="T19" s="305">
        <f t="shared" si="14"/>
        <v>8123</v>
      </c>
      <c r="U19" s="306">
        <f t="shared" si="15"/>
        <v>339</v>
      </c>
      <c r="V19" s="307">
        <f t="shared" si="16"/>
        <v>677</v>
      </c>
      <c r="W19" s="303">
        <v>12295.637499999999</v>
      </c>
      <c r="X19" s="304">
        <f t="shared" si="7"/>
        <v>0.2</v>
      </c>
      <c r="Y19" s="305">
        <f t="shared" si="17"/>
        <v>9833</v>
      </c>
      <c r="Z19" s="306">
        <f t="shared" si="18"/>
        <v>410</v>
      </c>
      <c r="AA19" s="307">
        <f t="shared" si="3"/>
        <v>820</v>
      </c>
    </row>
    <row r="20" spans="1:27" s="5" customFormat="1" ht="39" customHeight="1" thickBot="1">
      <c r="A20" s="227" t="s">
        <v>217</v>
      </c>
      <c r="B20" s="227" t="s">
        <v>218</v>
      </c>
      <c r="C20" s="310">
        <v>6088.3</v>
      </c>
      <c r="D20" s="311">
        <f t="shared" si="4"/>
        <v>0.2</v>
      </c>
      <c r="E20" s="312">
        <f t="shared" si="8"/>
        <v>4872</v>
      </c>
      <c r="F20" s="295">
        <f t="shared" si="9"/>
        <v>203</v>
      </c>
      <c r="G20" s="296">
        <f>CEILING(E20/12,1)</f>
        <v>406</v>
      </c>
      <c r="H20" s="310">
        <v>7158.3</v>
      </c>
      <c r="I20" s="311">
        <f t="shared" si="5"/>
        <v>0.2</v>
      </c>
      <c r="J20" s="312">
        <f t="shared" si="10"/>
        <v>5722</v>
      </c>
      <c r="K20" s="295">
        <f t="shared" si="11"/>
        <v>239</v>
      </c>
      <c r="L20" s="296">
        <f>CEILING(J20/12,1)</f>
        <v>477</v>
      </c>
      <c r="M20" s="310">
        <v>9518.72</v>
      </c>
      <c r="N20" s="311">
        <f t="shared" si="6"/>
        <v>0.2</v>
      </c>
      <c r="O20" s="312">
        <f t="shared" si="12"/>
        <v>7612</v>
      </c>
      <c r="P20" s="295">
        <f t="shared" si="13"/>
        <v>318</v>
      </c>
      <c r="Q20" s="296">
        <f>CEILING(O20/12,1)</f>
        <v>635</v>
      </c>
      <c r="R20" s="310">
        <v>10583.637499999999</v>
      </c>
      <c r="S20" s="311">
        <f>S19</f>
        <v>0.2</v>
      </c>
      <c r="T20" s="312">
        <f t="shared" si="14"/>
        <v>8463</v>
      </c>
      <c r="U20" s="295">
        <f t="shared" si="15"/>
        <v>353</v>
      </c>
      <c r="V20" s="296">
        <f t="shared" si="16"/>
        <v>706</v>
      </c>
      <c r="W20" s="310">
        <v>13365.637499999999</v>
      </c>
      <c r="X20" s="311">
        <f t="shared" si="7"/>
        <v>0.2</v>
      </c>
      <c r="Y20" s="312">
        <f t="shared" si="17"/>
        <v>10693</v>
      </c>
      <c r="Z20" s="295">
        <f t="shared" si="18"/>
        <v>446</v>
      </c>
      <c r="AA20" s="296">
        <f>CEILING(Y20/12,1)</f>
        <v>892</v>
      </c>
    </row>
    <row r="22" ht="27.75">
      <c r="A22" s="313" t="s">
        <v>219</v>
      </c>
    </row>
    <row r="23" ht="27.75">
      <c r="A23" s="313" t="s">
        <v>220</v>
      </c>
    </row>
  </sheetData>
  <sheetProtection/>
  <mergeCells count="27">
    <mergeCell ref="R8:V8"/>
    <mergeCell ref="W8:AA8"/>
    <mergeCell ref="C9:G9"/>
    <mergeCell ref="H9:L9"/>
    <mergeCell ref="M9:Q9"/>
    <mergeCell ref="R9:V9"/>
    <mergeCell ref="W9:AA9"/>
    <mergeCell ref="M11:Q11"/>
    <mergeCell ref="R11:V11"/>
    <mergeCell ref="A1:AA1"/>
    <mergeCell ref="H3:R3"/>
    <mergeCell ref="H4:R4"/>
    <mergeCell ref="A8:A10"/>
    <mergeCell ref="B8:B10"/>
    <mergeCell ref="C8:G8"/>
    <mergeCell ref="H8:L8"/>
    <mergeCell ref="M8:Q8"/>
    <mergeCell ref="W11:AA11"/>
    <mergeCell ref="A14:B14"/>
    <mergeCell ref="C14:G14"/>
    <mergeCell ref="H14:L14"/>
    <mergeCell ref="M14:Q14"/>
    <mergeCell ref="R14:V14"/>
    <mergeCell ref="W14:AA14"/>
    <mergeCell ref="A11:B11"/>
    <mergeCell ref="C11:G11"/>
    <mergeCell ref="H11:L11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"/>
  <sheetViews>
    <sheetView view="pageBreakPreview" zoomScale="70" zoomScaleNormal="70" zoomScaleSheetLayoutView="70" zoomScalePageLayoutView="0" workbookViewId="0" topLeftCell="A1">
      <selection activeCell="G11" sqref="G11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7" width="30.75390625" style="0" customWidth="1"/>
    <col min="8" max="8" width="24.00390625" style="0" customWidth="1"/>
    <col min="9" max="9" width="20.75390625" style="0" customWidth="1"/>
    <col min="10" max="10" width="22.375" style="0" customWidth="1"/>
    <col min="11" max="11" width="17.375" style="0" customWidth="1"/>
    <col min="12" max="12" width="22.125" style="0" customWidth="1"/>
  </cols>
  <sheetData>
    <row r="1" spans="1:12" ht="26.25">
      <c r="A1" s="883" t="s">
        <v>111</v>
      </c>
      <c r="B1" s="883"/>
      <c r="C1" s="883"/>
      <c r="D1" s="883"/>
      <c r="E1" s="883"/>
      <c r="F1" s="883"/>
      <c r="G1" s="883"/>
      <c r="H1" s="719"/>
      <c r="I1" s="719"/>
      <c r="J1" s="719"/>
      <c r="K1" s="719"/>
      <c r="L1" s="719"/>
    </row>
    <row r="2" spans="1:12" ht="21" customHeight="1">
      <c r="A2" s="12"/>
      <c r="B2" s="163"/>
      <c r="C2" s="163"/>
      <c r="D2" s="163"/>
      <c r="E2" s="163"/>
      <c r="F2" s="163"/>
      <c r="G2" s="163"/>
      <c r="H2" s="163"/>
      <c r="I2" s="165"/>
      <c r="J2" s="165"/>
      <c r="K2" s="99"/>
      <c r="L2" s="99"/>
    </row>
    <row r="3" spans="2:12" ht="15" customHeight="1" thickBo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7" s="1" customFormat="1" ht="75.75" customHeight="1" thickBot="1">
      <c r="A4" s="884" t="s">
        <v>1</v>
      </c>
      <c r="B4" s="899" t="s">
        <v>2</v>
      </c>
      <c r="C4" s="716" t="s">
        <v>104</v>
      </c>
      <c r="D4" s="716" t="s">
        <v>105</v>
      </c>
      <c r="E4" s="716" t="s">
        <v>106</v>
      </c>
      <c r="F4" s="716" t="s">
        <v>107</v>
      </c>
      <c r="G4" s="717" t="s">
        <v>108</v>
      </c>
    </row>
    <row r="5" spans="1:7" s="167" customFormat="1" ht="53.25" customHeight="1" thickBot="1">
      <c r="A5" s="885"/>
      <c r="B5" s="900"/>
      <c r="C5" s="718" t="s">
        <v>38</v>
      </c>
      <c r="D5" s="61" t="s">
        <v>38</v>
      </c>
      <c r="E5" s="61" t="s">
        <v>38</v>
      </c>
      <c r="F5" s="61" t="s">
        <v>38</v>
      </c>
      <c r="G5" s="61" t="s">
        <v>38</v>
      </c>
    </row>
    <row r="6" spans="1:7" s="6" customFormat="1" ht="54.75" customHeight="1">
      <c r="A6" s="879" t="s">
        <v>0</v>
      </c>
      <c r="B6" s="92">
        <v>80</v>
      </c>
      <c r="C6" s="171">
        <v>10770.753749999996</v>
      </c>
      <c r="D6" s="171">
        <v>12885.341250000001</v>
      </c>
      <c r="E6" s="171">
        <v>14374.380000000003</v>
      </c>
      <c r="F6" s="171">
        <v>16685.579999999998</v>
      </c>
      <c r="G6" s="171">
        <v>20023.98</v>
      </c>
    </row>
    <row r="7" spans="1:7" s="6" customFormat="1" ht="54.75" customHeight="1">
      <c r="A7" s="880"/>
      <c r="B7" s="94">
        <v>90</v>
      </c>
      <c r="C7" s="58">
        <v>12271.428750000001</v>
      </c>
      <c r="D7" s="58">
        <v>14249.591250000001</v>
      </c>
      <c r="E7" s="58">
        <v>15786.779999999999</v>
      </c>
      <c r="F7" s="58">
        <v>18932.579999999998</v>
      </c>
      <c r="G7" s="58">
        <v>21821.58</v>
      </c>
    </row>
    <row r="8" spans="1:7" s="6" customFormat="1" ht="54.75" customHeight="1">
      <c r="A8" s="880"/>
      <c r="B8" s="94">
        <v>120</v>
      </c>
      <c r="C8" s="58">
        <v>14317.803750000001</v>
      </c>
      <c r="D8" s="58">
        <v>16295.966250000001</v>
      </c>
      <c r="E8" s="58">
        <v>17905.38</v>
      </c>
      <c r="F8" s="58">
        <v>20537.58</v>
      </c>
      <c r="G8" s="58">
        <v>23426.58</v>
      </c>
    </row>
    <row r="9" spans="1:7" s="6" customFormat="1" ht="54.75" customHeight="1">
      <c r="A9" s="880"/>
      <c r="B9" s="94">
        <v>140</v>
      </c>
      <c r="C9" s="58">
        <v>15954.903750000001</v>
      </c>
      <c r="D9" s="58">
        <v>18546.97875</v>
      </c>
      <c r="E9" s="58">
        <v>20730.18</v>
      </c>
      <c r="F9" s="58">
        <v>22784.58</v>
      </c>
      <c r="G9" s="58">
        <v>25673.58</v>
      </c>
    </row>
    <row r="10" spans="1:7" s="6" customFormat="1" ht="54.75" customHeight="1">
      <c r="A10" s="880"/>
      <c r="B10" s="93">
        <v>160</v>
      </c>
      <c r="C10" s="71">
        <v>17728.42875</v>
      </c>
      <c r="D10" s="71">
        <v>20456.92875</v>
      </c>
      <c r="E10" s="71">
        <v>22399.38</v>
      </c>
      <c r="F10" s="71">
        <v>25159.98</v>
      </c>
      <c r="G10" s="71">
        <v>28241.58</v>
      </c>
    </row>
    <row r="11" spans="1:7" s="6" customFormat="1" ht="54.75" customHeight="1">
      <c r="A11" s="880"/>
      <c r="B11" s="94">
        <v>180</v>
      </c>
      <c r="C11" s="58">
        <v>19774.80375</v>
      </c>
      <c r="D11" s="58">
        <v>22844.36625</v>
      </c>
      <c r="E11" s="58">
        <v>24389.58</v>
      </c>
      <c r="F11" s="58">
        <v>27085.98</v>
      </c>
      <c r="G11" s="58">
        <v>30167.58</v>
      </c>
    </row>
    <row r="12" spans="1:7" s="6" customFormat="1" ht="54.75" customHeight="1" thickBot="1">
      <c r="A12" s="881"/>
      <c r="B12" s="95">
        <v>200</v>
      </c>
      <c r="C12" s="59">
        <v>21411.903749999998</v>
      </c>
      <c r="D12" s="59">
        <v>24822.528749999998</v>
      </c>
      <c r="E12" s="59">
        <v>26443.98</v>
      </c>
      <c r="F12" s="59">
        <v>29011.98</v>
      </c>
      <c r="G12" s="59">
        <v>31836.78</v>
      </c>
    </row>
    <row r="13" spans="2:12" ht="15" customHeigh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15" customHeight="1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45.75" customHeight="1">
      <c r="A15" s="882"/>
      <c r="B15" s="882"/>
      <c r="C15" s="882"/>
      <c r="D15" s="882"/>
      <c r="E15" s="882"/>
      <c r="F15" s="882"/>
      <c r="G15" s="882"/>
      <c r="H15" s="882"/>
      <c r="I15" s="882"/>
      <c r="J15" s="882"/>
      <c r="K15" s="882"/>
      <c r="L15" s="882"/>
    </row>
    <row r="16" spans="1:12" ht="18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7"/>
      <c r="L16" s="67"/>
    </row>
    <row r="17" spans="1:12" ht="42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</sheetData>
  <sheetProtection/>
  <mergeCells count="5">
    <mergeCell ref="A6:A12"/>
    <mergeCell ref="A15:L15"/>
    <mergeCell ref="A4:A5"/>
    <mergeCell ref="B4:B5"/>
    <mergeCell ref="A1:G1"/>
  </mergeCells>
  <printOptions/>
  <pageMargins left="0.3937007874015748" right="0.3937007874015748" top="0.7874015748031497" bottom="0.6299212598425197" header="0.1968503937007874" footer="0.11811023622047245"/>
  <pageSetup fitToHeight="1" fitToWidth="1" horizontalDpi="600" verticalDpi="600" orientation="landscape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3"/>
  <sheetViews>
    <sheetView view="pageBreakPreview" zoomScale="55" zoomScaleSheetLayoutView="55" zoomScalePageLayoutView="0" workbookViewId="0" topLeftCell="A4">
      <selection activeCell="B23" sqref="B23"/>
    </sheetView>
  </sheetViews>
  <sheetFormatPr defaultColWidth="9.00390625" defaultRowHeight="12.75"/>
  <cols>
    <col min="1" max="1" width="52.00390625" style="0" customWidth="1"/>
    <col min="2" max="2" width="38.00390625" style="0" customWidth="1"/>
    <col min="3" max="3" width="33.125" style="67" bestFit="1" customWidth="1"/>
    <col min="4" max="4" width="33.875" style="67" customWidth="1"/>
    <col min="5" max="5" width="42.25390625" style="0" customWidth="1"/>
    <col min="6" max="7" width="33.875" style="67" customWidth="1"/>
  </cols>
  <sheetData>
    <row r="1" spans="1:7" s="396" customFormat="1" ht="27.75">
      <c r="A1" s="902" t="s">
        <v>241</v>
      </c>
      <c r="B1" s="902"/>
      <c r="C1" s="902"/>
      <c r="D1" s="902"/>
      <c r="E1" s="902"/>
      <c r="F1" s="902"/>
      <c r="G1" s="902"/>
    </row>
    <row r="2" spans="1:7" s="396" customFormat="1" ht="27.75">
      <c r="A2" s="397"/>
      <c r="B2" s="397"/>
      <c r="C2" s="397"/>
      <c r="D2" s="397"/>
      <c r="E2" s="397"/>
      <c r="F2" s="397"/>
      <c r="G2" s="397"/>
    </row>
    <row r="3" spans="2:7" ht="29.25" customHeight="1">
      <c r="B3" s="903" t="s">
        <v>15</v>
      </c>
      <c r="C3" s="903"/>
      <c r="D3" s="903"/>
      <c r="E3" s="903"/>
      <c r="F3"/>
      <c r="G3"/>
    </row>
    <row r="4" spans="2:7" ht="29.25" customHeight="1">
      <c r="B4" s="176"/>
      <c r="C4" s="176"/>
      <c r="D4" s="176"/>
      <c r="E4" s="176"/>
      <c r="F4"/>
      <c r="G4"/>
    </row>
    <row r="5" spans="2:7" ht="23.25">
      <c r="B5" s="847" t="str">
        <f>'[7]Askona Sleep Style'!G4</f>
        <v>Директор по оптовым продажам ООО «ТД «Аскона»</v>
      </c>
      <c r="C5" s="847"/>
      <c r="D5" s="847"/>
      <c r="E5" s="847"/>
      <c r="F5"/>
      <c r="G5"/>
    </row>
    <row r="6" spans="2:7" ht="39.75" customHeight="1">
      <c r="B6" s="398"/>
      <c r="C6" s="399"/>
      <c r="D6" s="98" t="s">
        <v>17</v>
      </c>
      <c r="F6" s="98"/>
      <c r="G6" s="98"/>
    </row>
    <row r="7" spans="1:7" ht="18">
      <c r="A7" s="12" t="s">
        <v>242</v>
      </c>
      <c r="B7" s="400"/>
      <c r="C7" s="400"/>
      <c r="D7" s="400"/>
      <c r="F7" s="400"/>
      <c r="G7" s="400"/>
    </row>
    <row r="8" spans="1:7" ht="20.25">
      <c r="A8" s="174" t="str">
        <f>'[7]Askona Sleep Style'!B5</f>
        <v>с 1 ноября 2012 по 31 декабря 2012</v>
      </c>
      <c r="C8" s="401"/>
      <c r="D8" s="401"/>
      <c r="F8" s="401"/>
      <c r="G8" s="401"/>
    </row>
    <row r="9" spans="1:7" ht="20.25">
      <c r="A9" s="12" t="s">
        <v>30</v>
      </c>
      <c r="C9" s="401"/>
      <c r="D9" s="401"/>
      <c r="F9" s="401"/>
      <c r="G9" s="401"/>
    </row>
    <row r="10" spans="1:7" ht="21" thickBot="1">
      <c r="A10" s="402"/>
      <c r="C10" s="401"/>
      <c r="D10" s="401"/>
      <c r="F10" s="401"/>
      <c r="G10" s="401"/>
    </row>
    <row r="11" spans="1:7" s="407" customFormat="1" ht="36.75" customHeight="1" thickBot="1">
      <c r="A11" s="403" t="s">
        <v>243</v>
      </c>
      <c r="B11" s="404" t="s">
        <v>4</v>
      </c>
      <c r="C11" s="405" t="s">
        <v>25</v>
      </c>
      <c r="D11" s="405" t="s">
        <v>26</v>
      </c>
      <c r="E11" s="405" t="s">
        <v>24</v>
      </c>
      <c r="F11" s="406" t="s">
        <v>34</v>
      </c>
      <c r="G11" s="406" t="s">
        <v>35</v>
      </c>
    </row>
    <row r="12" spans="1:7" s="408" customFormat="1" ht="28.5" customHeight="1" thickBot="1">
      <c r="A12" s="904" t="s">
        <v>244</v>
      </c>
      <c r="B12" s="904"/>
      <c r="C12" s="904"/>
      <c r="D12" s="904"/>
      <c r="E12" s="904"/>
      <c r="F12" s="904"/>
      <c r="G12" s="904"/>
    </row>
    <row r="13" spans="1:7" s="415" customFormat="1" ht="33.75" thickBot="1">
      <c r="A13" s="409" t="s">
        <v>245</v>
      </c>
      <c r="B13" s="410" t="s">
        <v>12</v>
      </c>
      <c r="C13" s="411">
        <v>81390</v>
      </c>
      <c r="D13" s="412">
        <v>0.3</v>
      </c>
      <c r="E13" s="413">
        <f>FLOOR(C13*(1-D13),10)+2</f>
        <v>56972</v>
      </c>
      <c r="F13" s="414">
        <f>CEILING(E13/24,1)</f>
        <v>2374</v>
      </c>
      <c r="G13" s="414">
        <f>CEILING(E13/12,1)</f>
        <v>4748</v>
      </c>
    </row>
    <row r="14" spans="1:7" s="415" customFormat="1" ht="33.75" thickBot="1">
      <c r="A14" s="409" t="s">
        <v>245</v>
      </c>
      <c r="B14" s="410" t="s">
        <v>5</v>
      </c>
      <c r="C14" s="411">
        <v>83590</v>
      </c>
      <c r="D14" s="412">
        <f>D13</f>
        <v>0.3</v>
      </c>
      <c r="E14" s="413">
        <f>FLOOR(C14*(1-D14),10)+2</f>
        <v>58512</v>
      </c>
      <c r="F14" s="414">
        <f>CEILING(E14/24,1)</f>
        <v>2438</v>
      </c>
      <c r="G14" s="414">
        <f>CEILING(E14/12,1)</f>
        <v>4876</v>
      </c>
    </row>
    <row r="15" spans="1:7" s="415" customFormat="1" ht="33.75" thickBot="1">
      <c r="A15" s="409" t="s">
        <v>245</v>
      </c>
      <c r="B15" s="410" t="s">
        <v>7</v>
      </c>
      <c r="C15" s="411">
        <v>92390</v>
      </c>
      <c r="D15" s="412">
        <f>D14</f>
        <v>0.3</v>
      </c>
      <c r="E15" s="413">
        <f>FLOOR(C15*(1-D15),10)+2</f>
        <v>64672</v>
      </c>
      <c r="F15" s="414">
        <f>CEILING(E15/24,1)</f>
        <v>2695</v>
      </c>
      <c r="G15" s="414">
        <f>CEILING(E15/12,1)</f>
        <v>5390</v>
      </c>
    </row>
    <row r="16" spans="1:7" s="415" customFormat="1" ht="33.75" thickBot="1">
      <c r="A16" s="409" t="s">
        <v>245</v>
      </c>
      <c r="B16" s="410" t="s">
        <v>8</v>
      </c>
      <c r="C16" s="411">
        <v>99690</v>
      </c>
      <c r="D16" s="412">
        <f>D15</f>
        <v>0.3</v>
      </c>
      <c r="E16" s="413">
        <f>FLOOR(C16*(1-D16),10)+2</f>
        <v>69782</v>
      </c>
      <c r="F16" s="414">
        <f>CEILING(E16/24,1)</f>
        <v>2908</v>
      </c>
      <c r="G16" s="414">
        <f>CEILING(E16/12,1)</f>
        <v>5816</v>
      </c>
    </row>
    <row r="17" spans="1:7" s="408" customFormat="1" ht="28.5" customHeight="1" thickBot="1">
      <c r="A17" s="904" t="s">
        <v>246</v>
      </c>
      <c r="B17" s="904"/>
      <c r="C17" s="904"/>
      <c r="D17" s="904"/>
      <c r="E17" s="904"/>
      <c r="F17" s="904"/>
      <c r="G17" s="904"/>
    </row>
    <row r="18" spans="1:7" s="422" customFormat="1" ht="30.75" thickBot="1">
      <c r="A18" s="416" t="s">
        <v>247</v>
      </c>
      <c r="B18" s="417" t="s">
        <v>12</v>
      </c>
      <c r="C18" s="418">
        <v>23743.3</v>
      </c>
      <c r="D18" s="419">
        <v>0.2</v>
      </c>
      <c r="E18" s="420">
        <f aca="true" t="shared" si="0" ref="E18:E24">FLOOR(C18*(1-D18),10)+2</f>
        <v>18992</v>
      </c>
      <c r="F18" s="421">
        <f aca="true" t="shared" si="1" ref="F18:F31">CEILING(E18/24,1)</f>
        <v>792</v>
      </c>
      <c r="G18" s="421">
        <f aca="true" t="shared" si="2" ref="G18:G31">CEILING(E18/12,1)</f>
        <v>1583</v>
      </c>
    </row>
    <row r="19" spans="1:7" s="422" customFormat="1" ht="30.75" thickBot="1">
      <c r="A19" s="416" t="s">
        <v>247</v>
      </c>
      <c r="B19" s="417" t="s">
        <v>5</v>
      </c>
      <c r="C19" s="418">
        <v>25883.3</v>
      </c>
      <c r="D19" s="419">
        <f aca="true" t="shared" si="3" ref="D19:D31">D18</f>
        <v>0.2</v>
      </c>
      <c r="E19" s="420">
        <f t="shared" si="0"/>
        <v>20702</v>
      </c>
      <c r="F19" s="421">
        <f t="shared" si="1"/>
        <v>863</v>
      </c>
      <c r="G19" s="421">
        <f t="shared" si="2"/>
        <v>1726</v>
      </c>
    </row>
    <row r="20" spans="1:7" s="422" customFormat="1" ht="30.75" thickBot="1">
      <c r="A20" s="416" t="s">
        <v>247</v>
      </c>
      <c r="B20" s="417" t="s">
        <v>6</v>
      </c>
      <c r="C20" s="418">
        <v>37974.3</v>
      </c>
      <c r="D20" s="419">
        <f t="shared" si="3"/>
        <v>0.2</v>
      </c>
      <c r="E20" s="420">
        <f t="shared" si="0"/>
        <v>30372</v>
      </c>
      <c r="F20" s="421">
        <f t="shared" si="1"/>
        <v>1266</v>
      </c>
      <c r="G20" s="421">
        <f t="shared" si="2"/>
        <v>2531</v>
      </c>
    </row>
    <row r="21" spans="1:7" s="422" customFormat="1" ht="30.75" thickBot="1">
      <c r="A21" s="416" t="s">
        <v>247</v>
      </c>
      <c r="B21" s="417" t="s">
        <v>7</v>
      </c>
      <c r="C21" s="418">
        <v>39044.3</v>
      </c>
      <c r="D21" s="419">
        <f t="shared" si="3"/>
        <v>0.2</v>
      </c>
      <c r="E21" s="420">
        <f t="shared" si="0"/>
        <v>31232</v>
      </c>
      <c r="F21" s="421">
        <f t="shared" si="1"/>
        <v>1302</v>
      </c>
      <c r="G21" s="421">
        <f t="shared" si="2"/>
        <v>2603</v>
      </c>
    </row>
    <row r="22" spans="1:7" s="422" customFormat="1" ht="30.75" thickBot="1">
      <c r="A22" s="416" t="s">
        <v>247</v>
      </c>
      <c r="B22" s="417" t="s">
        <v>8</v>
      </c>
      <c r="C22" s="418">
        <v>42682.3</v>
      </c>
      <c r="D22" s="419">
        <f t="shared" si="3"/>
        <v>0.2</v>
      </c>
      <c r="E22" s="420">
        <f t="shared" si="0"/>
        <v>34142</v>
      </c>
      <c r="F22" s="421">
        <f t="shared" si="1"/>
        <v>1423</v>
      </c>
      <c r="G22" s="421">
        <f t="shared" si="2"/>
        <v>2846</v>
      </c>
    </row>
    <row r="23" spans="1:7" s="422" customFormat="1" ht="30.75" thickBot="1">
      <c r="A23" s="416" t="s">
        <v>247</v>
      </c>
      <c r="B23" s="417" t="s">
        <v>9</v>
      </c>
      <c r="C23" s="418">
        <v>49102.3</v>
      </c>
      <c r="D23" s="419">
        <f t="shared" si="3"/>
        <v>0.2</v>
      </c>
      <c r="E23" s="420">
        <f t="shared" si="0"/>
        <v>39282</v>
      </c>
      <c r="F23" s="421">
        <f t="shared" si="1"/>
        <v>1637</v>
      </c>
      <c r="G23" s="421">
        <f t="shared" si="2"/>
        <v>3274</v>
      </c>
    </row>
    <row r="24" spans="1:7" s="422" customFormat="1" ht="30.75" thickBot="1">
      <c r="A24" s="416" t="s">
        <v>247</v>
      </c>
      <c r="B24" s="417" t="s">
        <v>10</v>
      </c>
      <c r="C24" s="418">
        <v>54345.3</v>
      </c>
      <c r="D24" s="419">
        <f t="shared" si="3"/>
        <v>0.2</v>
      </c>
      <c r="E24" s="420">
        <f t="shared" si="0"/>
        <v>43472</v>
      </c>
      <c r="F24" s="421">
        <f t="shared" si="1"/>
        <v>1812</v>
      </c>
      <c r="G24" s="421">
        <f t="shared" si="2"/>
        <v>3623</v>
      </c>
    </row>
    <row r="25" spans="1:7" s="422" customFormat="1" ht="30.75" thickBot="1">
      <c r="A25" s="416" t="s">
        <v>248</v>
      </c>
      <c r="B25" s="417" t="s">
        <v>12</v>
      </c>
      <c r="C25" s="418">
        <v>18607.3</v>
      </c>
      <c r="D25" s="419">
        <v>0.2</v>
      </c>
      <c r="E25" s="420">
        <f>FLOOR(C25*(1-D25),10)+2</f>
        <v>14882</v>
      </c>
      <c r="F25" s="421">
        <f t="shared" si="1"/>
        <v>621</v>
      </c>
      <c r="G25" s="421">
        <f t="shared" si="2"/>
        <v>1241</v>
      </c>
    </row>
    <row r="26" spans="1:7" s="422" customFormat="1" ht="30.75" thickBot="1">
      <c r="A26" s="416" t="s">
        <v>248</v>
      </c>
      <c r="B26" s="417" t="s">
        <v>5</v>
      </c>
      <c r="C26" s="418">
        <v>20640.3</v>
      </c>
      <c r="D26" s="419">
        <f t="shared" si="3"/>
        <v>0.2</v>
      </c>
      <c r="E26" s="420">
        <f aca="true" t="shared" si="4" ref="E26:E31">FLOOR(C26*(1-D26),10)+2</f>
        <v>16512</v>
      </c>
      <c r="F26" s="421">
        <f t="shared" si="1"/>
        <v>688</v>
      </c>
      <c r="G26" s="421">
        <f t="shared" si="2"/>
        <v>1376</v>
      </c>
    </row>
    <row r="27" spans="1:7" s="422" customFormat="1" ht="30.75" thickBot="1">
      <c r="A27" s="416" t="s">
        <v>248</v>
      </c>
      <c r="B27" s="417" t="s">
        <v>6</v>
      </c>
      <c r="C27" s="418">
        <v>25241.3</v>
      </c>
      <c r="D27" s="419">
        <f t="shared" si="3"/>
        <v>0.2</v>
      </c>
      <c r="E27" s="420">
        <f t="shared" si="4"/>
        <v>20192</v>
      </c>
      <c r="F27" s="421">
        <f t="shared" si="1"/>
        <v>842</v>
      </c>
      <c r="G27" s="421">
        <f t="shared" si="2"/>
        <v>1683</v>
      </c>
    </row>
    <row r="28" spans="1:7" s="422" customFormat="1" ht="30.75" thickBot="1">
      <c r="A28" s="416" t="s">
        <v>248</v>
      </c>
      <c r="B28" s="417" t="s">
        <v>7</v>
      </c>
      <c r="C28" s="418">
        <v>29949.300000000003</v>
      </c>
      <c r="D28" s="419">
        <f t="shared" si="3"/>
        <v>0.2</v>
      </c>
      <c r="E28" s="420">
        <f t="shared" si="4"/>
        <v>23952</v>
      </c>
      <c r="F28" s="421">
        <f t="shared" si="1"/>
        <v>998</v>
      </c>
      <c r="G28" s="421">
        <f t="shared" si="2"/>
        <v>1996</v>
      </c>
    </row>
    <row r="29" spans="1:7" s="422" customFormat="1" ht="30.75" thickBot="1">
      <c r="A29" s="416" t="s">
        <v>248</v>
      </c>
      <c r="B29" s="417" t="s">
        <v>8</v>
      </c>
      <c r="C29" s="418">
        <v>33694.3</v>
      </c>
      <c r="D29" s="419">
        <f t="shared" si="3"/>
        <v>0.2</v>
      </c>
      <c r="E29" s="420">
        <f t="shared" si="4"/>
        <v>26952</v>
      </c>
      <c r="F29" s="421">
        <f t="shared" si="1"/>
        <v>1123</v>
      </c>
      <c r="G29" s="421">
        <f t="shared" si="2"/>
        <v>2246</v>
      </c>
    </row>
    <row r="30" spans="1:7" s="422" customFormat="1" ht="30.75" thickBot="1">
      <c r="A30" s="416" t="s">
        <v>248</v>
      </c>
      <c r="B30" s="417" t="s">
        <v>9</v>
      </c>
      <c r="C30" s="418">
        <v>37760.3</v>
      </c>
      <c r="D30" s="419">
        <f t="shared" si="3"/>
        <v>0.2</v>
      </c>
      <c r="E30" s="420">
        <f t="shared" si="4"/>
        <v>30202</v>
      </c>
      <c r="F30" s="421">
        <f t="shared" si="1"/>
        <v>1259</v>
      </c>
      <c r="G30" s="421">
        <f t="shared" si="2"/>
        <v>2517</v>
      </c>
    </row>
    <row r="31" spans="1:7" s="422" customFormat="1" ht="30.75" thickBot="1">
      <c r="A31" s="416" t="s">
        <v>248</v>
      </c>
      <c r="B31" s="417" t="s">
        <v>10</v>
      </c>
      <c r="C31" s="418">
        <v>42040.3</v>
      </c>
      <c r="D31" s="419">
        <f t="shared" si="3"/>
        <v>0.2</v>
      </c>
      <c r="E31" s="420">
        <f t="shared" si="4"/>
        <v>33632</v>
      </c>
      <c r="F31" s="421">
        <f t="shared" si="1"/>
        <v>1402</v>
      </c>
      <c r="G31" s="421">
        <f t="shared" si="2"/>
        <v>2803</v>
      </c>
    </row>
    <row r="32" spans="1:7" s="408" customFormat="1" ht="18">
      <c r="A32" s="64"/>
      <c r="B32" s="64"/>
      <c r="C32" s="64"/>
      <c r="D32" s="64"/>
      <c r="E32" s="64"/>
      <c r="F32" s="64"/>
      <c r="G32" s="64"/>
    </row>
    <row r="33" spans="1:7" ht="49.5" customHeight="1">
      <c r="A33" s="901" t="s">
        <v>249</v>
      </c>
      <c r="B33" s="901"/>
      <c r="C33" s="901"/>
      <c r="D33" s="901"/>
      <c r="E33" s="901"/>
      <c r="F33" s="901"/>
      <c r="G33" s="901"/>
    </row>
  </sheetData>
  <sheetProtection/>
  <mergeCells count="6">
    <mergeCell ref="A33:G33"/>
    <mergeCell ref="A1:G1"/>
    <mergeCell ref="B3:E3"/>
    <mergeCell ref="B5:E5"/>
    <mergeCell ref="A12:G12"/>
    <mergeCell ref="A17:G17"/>
  </mergeCells>
  <printOptions/>
  <pageMargins left="0.3937007874015748" right="0.1968503937007874" top="0.5905511811023623" bottom="0.5905511811023623" header="0" footer="0"/>
  <pageSetup fitToHeight="1" fitToWidth="1" horizontalDpi="600" verticalDpi="600" orientation="landscape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6"/>
  <sheetViews>
    <sheetView view="pageBreakPreview" zoomScale="55" zoomScaleSheetLayoutView="55" zoomScalePageLayoutView="0" workbookViewId="0" topLeftCell="A1">
      <selection activeCell="D9" sqref="D9"/>
    </sheetView>
  </sheetViews>
  <sheetFormatPr defaultColWidth="9.00390625" defaultRowHeight="12.75"/>
  <cols>
    <col min="1" max="1" width="52.00390625" style="0" customWidth="1"/>
    <col min="2" max="2" width="47.25390625" style="0" customWidth="1"/>
    <col min="3" max="3" width="38.25390625" style="67" customWidth="1"/>
    <col min="4" max="4" width="42.25390625" style="0" customWidth="1"/>
    <col min="5" max="5" width="50.125" style="0" customWidth="1"/>
  </cols>
  <sheetData>
    <row r="1" spans="1:4" s="396" customFormat="1" ht="65.25" customHeight="1">
      <c r="A1" s="908" t="s">
        <v>250</v>
      </c>
      <c r="B1" s="908"/>
      <c r="C1" s="908"/>
      <c r="D1" s="720"/>
    </row>
    <row r="2" spans="1:4" s="396" customFormat="1" ht="27.75">
      <c r="A2" s="397"/>
      <c r="B2" s="397"/>
      <c r="C2" s="397"/>
      <c r="D2" s="397"/>
    </row>
    <row r="3" spans="1:3" ht="37.5" customHeight="1" thickBot="1">
      <c r="A3" s="402"/>
      <c r="C3" s="401"/>
    </row>
    <row r="4" spans="1:3" s="407" customFormat="1" ht="36.75" customHeight="1" thickBot="1">
      <c r="A4" s="403" t="s">
        <v>243</v>
      </c>
      <c r="B4" s="404" t="s">
        <v>4</v>
      </c>
      <c r="C4" s="405" t="s">
        <v>38</v>
      </c>
    </row>
    <row r="5" spans="1:3" s="408" customFormat="1" ht="28.5" customHeight="1" thickBot="1">
      <c r="A5" s="905" t="s">
        <v>244</v>
      </c>
      <c r="B5" s="906"/>
      <c r="C5" s="907"/>
    </row>
    <row r="6" spans="1:3" s="415" customFormat="1" ht="33.75" thickBot="1">
      <c r="A6" s="409" t="s">
        <v>245</v>
      </c>
      <c r="B6" s="410" t="s">
        <v>12</v>
      </c>
      <c r="C6" s="413">
        <v>37032.45</v>
      </c>
    </row>
    <row r="7" spans="1:3" s="415" customFormat="1" ht="33.75" thickBot="1">
      <c r="A7" s="409" t="s">
        <v>245</v>
      </c>
      <c r="B7" s="410" t="s">
        <v>5</v>
      </c>
      <c r="C7" s="413">
        <v>38033.45</v>
      </c>
    </row>
    <row r="8" spans="1:3" s="415" customFormat="1" ht="33.75" thickBot="1">
      <c r="A8" s="409" t="s">
        <v>245</v>
      </c>
      <c r="B8" s="410" t="s">
        <v>7</v>
      </c>
      <c r="C8" s="413">
        <v>42037.45</v>
      </c>
    </row>
    <row r="9" spans="1:3" s="415" customFormat="1" ht="33.75" thickBot="1">
      <c r="A9" s="409" t="s">
        <v>245</v>
      </c>
      <c r="B9" s="410" t="s">
        <v>8</v>
      </c>
      <c r="C9" s="413">
        <v>45358.95</v>
      </c>
    </row>
    <row r="10" spans="1:3" s="408" customFormat="1" ht="28.5" customHeight="1" thickBot="1">
      <c r="A10" s="905" t="s">
        <v>246</v>
      </c>
      <c r="B10" s="906"/>
      <c r="C10" s="907"/>
    </row>
    <row r="11" spans="1:3" s="422" customFormat="1" ht="30.75" thickBot="1">
      <c r="A11" s="416" t="s">
        <v>247</v>
      </c>
      <c r="B11" s="417" t="s">
        <v>12</v>
      </c>
      <c r="C11" s="420">
        <v>12346.516000000001</v>
      </c>
    </row>
    <row r="12" spans="1:3" s="422" customFormat="1" ht="30.75" thickBot="1">
      <c r="A12" s="416" t="s">
        <v>247</v>
      </c>
      <c r="B12" s="417" t="s">
        <v>5</v>
      </c>
      <c r="C12" s="420">
        <v>13459.316</v>
      </c>
    </row>
    <row r="13" spans="1:3" s="422" customFormat="1" ht="30.75" thickBot="1">
      <c r="A13" s="416" t="s">
        <v>247</v>
      </c>
      <c r="B13" s="417" t="s">
        <v>6</v>
      </c>
      <c r="C13" s="420">
        <v>19746.636000000002</v>
      </c>
    </row>
    <row r="14" spans="1:3" s="422" customFormat="1" ht="30.75" thickBot="1">
      <c r="A14" s="416" t="s">
        <v>247</v>
      </c>
      <c r="B14" s="417" t="s">
        <v>7</v>
      </c>
      <c r="C14" s="420">
        <v>20303.036000000004</v>
      </c>
    </row>
    <row r="15" spans="1:3" s="422" customFormat="1" ht="30.75" thickBot="1">
      <c r="A15" s="416" t="s">
        <v>247</v>
      </c>
      <c r="B15" s="417" t="s">
        <v>8</v>
      </c>
      <c r="C15" s="420">
        <v>22194.796000000002</v>
      </c>
    </row>
    <row r="16" spans="1:3" s="422" customFormat="1" ht="30.75" thickBot="1">
      <c r="A16" s="416" t="s">
        <v>247</v>
      </c>
      <c r="B16" s="417" t="s">
        <v>9</v>
      </c>
      <c r="C16" s="420">
        <v>25533.196000000004</v>
      </c>
    </row>
    <row r="17" spans="1:3" s="422" customFormat="1" ht="30.75" thickBot="1">
      <c r="A17" s="416" t="s">
        <v>247</v>
      </c>
      <c r="B17" s="417" t="s">
        <v>10</v>
      </c>
      <c r="C17" s="420">
        <v>28259.556</v>
      </c>
    </row>
    <row r="18" spans="1:3" s="422" customFormat="1" ht="30.75" thickBot="1">
      <c r="A18" s="416" t="s">
        <v>248</v>
      </c>
      <c r="B18" s="417" t="s">
        <v>12</v>
      </c>
      <c r="C18" s="420">
        <v>9675.796</v>
      </c>
    </row>
    <row r="19" spans="1:3" s="422" customFormat="1" ht="30.75" thickBot="1">
      <c r="A19" s="416" t="s">
        <v>248</v>
      </c>
      <c r="B19" s="417" t="s">
        <v>5</v>
      </c>
      <c r="C19" s="420">
        <v>10732.956</v>
      </c>
    </row>
    <row r="20" spans="1:3" s="422" customFormat="1" ht="30.75" thickBot="1">
      <c r="A20" s="416" t="s">
        <v>248</v>
      </c>
      <c r="B20" s="417" t="s">
        <v>6</v>
      </c>
      <c r="C20" s="420">
        <v>13125.476000000002</v>
      </c>
    </row>
    <row r="21" spans="1:3" s="422" customFormat="1" ht="30.75" thickBot="1">
      <c r="A21" s="416" t="s">
        <v>248</v>
      </c>
      <c r="B21" s="417" t="s">
        <v>7</v>
      </c>
      <c r="C21" s="420">
        <v>15573.636000000002</v>
      </c>
    </row>
    <row r="22" spans="1:3" s="422" customFormat="1" ht="30.75" thickBot="1">
      <c r="A22" s="416" t="s">
        <v>248</v>
      </c>
      <c r="B22" s="417" t="s">
        <v>8</v>
      </c>
      <c r="C22" s="420">
        <v>17521.036000000004</v>
      </c>
    </row>
    <row r="23" spans="1:3" s="422" customFormat="1" ht="30.75" thickBot="1">
      <c r="A23" s="416" t="s">
        <v>248</v>
      </c>
      <c r="B23" s="417" t="s">
        <v>9</v>
      </c>
      <c r="C23" s="420">
        <v>19635.356000000003</v>
      </c>
    </row>
    <row r="24" spans="1:3" s="422" customFormat="1" ht="30.75" thickBot="1">
      <c r="A24" s="416" t="s">
        <v>248</v>
      </c>
      <c r="B24" s="417" t="s">
        <v>10</v>
      </c>
      <c r="C24" s="420">
        <v>21860.956000000006</v>
      </c>
    </row>
    <row r="25" spans="1:4" s="408" customFormat="1" ht="18">
      <c r="A25" s="64"/>
      <c r="B25" s="64"/>
      <c r="C25" s="64"/>
      <c r="D25" s="64"/>
    </row>
    <row r="26" spans="1:4" ht="56.25" customHeight="1">
      <c r="A26" s="909" t="s">
        <v>249</v>
      </c>
      <c r="B26" s="909"/>
      <c r="C26" s="909"/>
      <c r="D26" s="706"/>
    </row>
  </sheetData>
  <sheetProtection/>
  <mergeCells count="4">
    <mergeCell ref="A10:C10"/>
    <mergeCell ref="A5:C5"/>
    <mergeCell ref="A1:C1"/>
    <mergeCell ref="A26:C26"/>
  </mergeCells>
  <printOptions/>
  <pageMargins left="0.3937007874015748" right="0.1968503937007874" top="0.5905511811023623" bottom="0.5905511811023623" header="0" footer="0"/>
  <pageSetup fitToHeight="1" fitToWidth="1" horizontalDpi="600" verticalDpi="600" orientation="landscape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K29"/>
  <sheetViews>
    <sheetView view="pageBreakPreview" zoomScale="70" zoomScaleSheetLayoutView="70" zoomScalePageLayoutView="0" workbookViewId="0" topLeftCell="A1">
      <selection activeCell="B6" sqref="B6"/>
    </sheetView>
  </sheetViews>
  <sheetFormatPr defaultColWidth="9.00390625" defaultRowHeight="12.75"/>
  <cols>
    <col min="1" max="2" width="8.625" style="194" customWidth="1"/>
    <col min="3" max="3" width="12.00390625" style="194" customWidth="1"/>
    <col min="4" max="4" width="9.75390625" style="194" customWidth="1"/>
    <col min="5" max="5" width="24.25390625" style="194" customWidth="1"/>
    <col min="6" max="6" width="12.00390625" style="194" customWidth="1"/>
    <col min="7" max="7" width="9.75390625" style="194" customWidth="1"/>
    <col min="8" max="8" width="27.25390625" style="194" customWidth="1"/>
    <col min="9" max="9" width="12.00390625" style="194" customWidth="1"/>
    <col min="10" max="10" width="9.75390625" style="194" customWidth="1"/>
    <col min="11" max="11" width="23.375" style="194" customWidth="1"/>
    <col min="12" max="16384" width="9.125" style="194" customWidth="1"/>
  </cols>
  <sheetData>
    <row r="1" spans="1:11" ht="30">
      <c r="A1" s="920" t="s">
        <v>31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</row>
    <row r="2" spans="6:8" ht="19.5" customHeight="1">
      <c r="F2" s="342"/>
      <c r="G2" s="342"/>
      <c r="H2" s="342"/>
    </row>
    <row r="3" spans="2:11" ht="27" customHeight="1">
      <c r="B3" s="343"/>
      <c r="C3" s="343"/>
      <c r="D3" s="343"/>
      <c r="F3" s="921" t="s">
        <v>15</v>
      </c>
      <c r="G3" s="921"/>
      <c r="H3" s="921"/>
      <c r="I3" s="921"/>
      <c r="J3" s="921"/>
      <c r="K3" s="921"/>
    </row>
    <row r="4" spans="1:11" ht="23.25">
      <c r="A4" s="344" t="s">
        <v>233</v>
      </c>
      <c r="B4" s="345"/>
      <c r="C4" s="346"/>
      <c r="D4" s="343"/>
      <c r="F4" s="922" t="str">
        <f>'[5]Askona Sleep Style'!G4</f>
        <v>Директор по оптовым продажам ООО «ТД «Аскона»</v>
      </c>
      <c r="G4" s="922"/>
      <c r="H4" s="922"/>
      <c r="I4" s="922"/>
      <c r="J4" s="922"/>
      <c r="K4" s="922"/>
    </row>
    <row r="5" spans="1:11" ht="23.25">
      <c r="A5" s="182" t="s">
        <v>29</v>
      </c>
      <c r="B5" s="183" t="e">
        <f>'Askona (CL, Grd, Sf)_opt'!#REF!</f>
        <v>#REF!</v>
      </c>
      <c r="G5" s="347"/>
      <c r="H5" s="199"/>
      <c r="I5" s="199"/>
      <c r="J5" s="200" t="s">
        <v>17</v>
      </c>
      <c r="K5" s="200"/>
    </row>
    <row r="6" spans="1:2" ht="27">
      <c r="A6" s="182" t="s">
        <v>30</v>
      </c>
      <c r="B6" s="348"/>
    </row>
    <row r="7" spans="1:6" ht="18">
      <c r="A7" s="349"/>
      <c r="F7" s="350"/>
    </row>
    <row r="8" spans="1:8" ht="34.5" customHeight="1" thickBot="1">
      <c r="A8" s="351"/>
      <c r="F8" s="352"/>
      <c r="G8" s="352"/>
      <c r="H8" s="352"/>
    </row>
    <row r="9" spans="1:11" ht="82.5" customHeight="1" thickBot="1">
      <c r="A9" s="913" t="s">
        <v>1</v>
      </c>
      <c r="B9" s="913" t="s">
        <v>2</v>
      </c>
      <c r="C9" s="915" t="s">
        <v>234</v>
      </c>
      <c r="D9" s="916"/>
      <c r="E9" s="916"/>
      <c r="F9" s="915" t="s">
        <v>235</v>
      </c>
      <c r="G9" s="916"/>
      <c r="H9" s="916"/>
      <c r="I9" s="923" t="s">
        <v>236</v>
      </c>
      <c r="J9" s="924"/>
      <c r="K9" s="925"/>
    </row>
    <row r="10" spans="1:11" s="358" customFormat="1" ht="30.75" thickBot="1">
      <c r="A10" s="914"/>
      <c r="B10" s="914"/>
      <c r="C10" s="353" t="s">
        <v>32</v>
      </c>
      <c r="D10" s="354" t="s">
        <v>26</v>
      </c>
      <c r="E10" s="354" t="s">
        <v>33</v>
      </c>
      <c r="F10" s="353" t="s">
        <v>32</v>
      </c>
      <c r="G10" s="354" t="s">
        <v>26</v>
      </c>
      <c r="H10" s="354" t="s">
        <v>33</v>
      </c>
      <c r="I10" s="355" t="s">
        <v>32</v>
      </c>
      <c r="J10" s="356" t="s">
        <v>26</v>
      </c>
      <c r="K10" s="357" t="s">
        <v>33</v>
      </c>
    </row>
    <row r="11" spans="1:11" s="364" customFormat="1" ht="18.75">
      <c r="A11" s="910" t="s">
        <v>0</v>
      </c>
      <c r="B11" s="359">
        <v>80</v>
      </c>
      <c r="C11" s="360">
        <v>15320</v>
      </c>
      <c r="D11" s="361">
        <v>0.2</v>
      </c>
      <c r="E11" s="362">
        <f>MROUND(C11*(1-D11),10)</f>
        <v>12260</v>
      </c>
      <c r="F11" s="360">
        <v>19700</v>
      </c>
      <c r="G11" s="361">
        <v>0.25</v>
      </c>
      <c r="H11" s="362">
        <f aca="true" t="shared" si="0" ref="H11:H17">MROUND(F11*(1-G11),10)</f>
        <v>14780</v>
      </c>
      <c r="I11" s="360">
        <v>21900</v>
      </c>
      <c r="J11" s="361">
        <v>0.25</v>
      </c>
      <c r="K11" s="363">
        <f aca="true" t="shared" si="1" ref="K11:K17">MROUND(I11*(1-J11),10)</f>
        <v>16430</v>
      </c>
    </row>
    <row r="12" spans="1:11" s="364" customFormat="1" ht="18.75">
      <c r="A12" s="911"/>
      <c r="B12" s="365">
        <v>90</v>
      </c>
      <c r="C12" s="366">
        <v>16780</v>
      </c>
      <c r="D12" s="367">
        <f aca="true" t="shared" si="2" ref="D12:D17">D11</f>
        <v>0.2</v>
      </c>
      <c r="E12" s="368">
        <f aca="true" t="shared" si="3" ref="E12:E17">MROUND(C12*(1-D12),10)</f>
        <v>13420</v>
      </c>
      <c r="F12" s="366">
        <v>21900</v>
      </c>
      <c r="G12" s="367">
        <f aca="true" t="shared" si="4" ref="G12:G17">G11</f>
        <v>0.25</v>
      </c>
      <c r="H12" s="368">
        <f t="shared" si="0"/>
        <v>16430</v>
      </c>
      <c r="I12" s="366">
        <v>24090</v>
      </c>
      <c r="J12" s="367">
        <f aca="true" t="shared" si="5" ref="J12:J17">J11</f>
        <v>0.25</v>
      </c>
      <c r="K12" s="369">
        <f t="shared" si="1"/>
        <v>18070</v>
      </c>
    </row>
    <row r="13" spans="1:11" s="364" customFormat="1" ht="18.75">
      <c r="A13" s="911"/>
      <c r="B13" s="365">
        <v>120</v>
      </c>
      <c r="C13" s="366">
        <v>21100</v>
      </c>
      <c r="D13" s="367">
        <f t="shared" si="2"/>
        <v>0.2</v>
      </c>
      <c r="E13" s="368">
        <f t="shared" si="3"/>
        <v>16880</v>
      </c>
      <c r="F13" s="366">
        <v>28170</v>
      </c>
      <c r="G13" s="367">
        <f t="shared" si="4"/>
        <v>0.25</v>
      </c>
      <c r="H13" s="368">
        <f t="shared" si="0"/>
        <v>21130</v>
      </c>
      <c r="I13" s="366">
        <v>30660</v>
      </c>
      <c r="J13" s="367">
        <f t="shared" si="5"/>
        <v>0.25</v>
      </c>
      <c r="K13" s="369">
        <f t="shared" si="1"/>
        <v>23000</v>
      </c>
    </row>
    <row r="14" spans="1:11" s="364" customFormat="1" ht="18.75">
      <c r="A14" s="911"/>
      <c r="B14" s="365">
        <v>140</v>
      </c>
      <c r="C14" s="366">
        <v>24050</v>
      </c>
      <c r="D14" s="367">
        <f t="shared" si="2"/>
        <v>0.2</v>
      </c>
      <c r="E14" s="368">
        <f t="shared" si="3"/>
        <v>19240</v>
      </c>
      <c r="F14" s="366">
        <v>32260</v>
      </c>
      <c r="G14" s="367">
        <f t="shared" si="4"/>
        <v>0.25</v>
      </c>
      <c r="H14" s="368">
        <f t="shared" si="0"/>
        <v>24200</v>
      </c>
      <c r="I14" s="366">
        <v>35040</v>
      </c>
      <c r="J14" s="367">
        <f t="shared" si="5"/>
        <v>0.25</v>
      </c>
      <c r="K14" s="369">
        <f t="shared" si="1"/>
        <v>26280</v>
      </c>
    </row>
    <row r="15" spans="1:11" s="364" customFormat="1" ht="18.75">
      <c r="A15" s="911"/>
      <c r="B15" s="370">
        <v>160</v>
      </c>
      <c r="C15" s="371">
        <v>27000</v>
      </c>
      <c r="D15" s="372">
        <f t="shared" si="2"/>
        <v>0.2</v>
      </c>
      <c r="E15" s="373">
        <f t="shared" si="3"/>
        <v>21600</v>
      </c>
      <c r="F15" s="371">
        <v>36280</v>
      </c>
      <c r="G15" s="372">
        <f t="shared" si="4"/>
        <v>0.25</v>
      </c>
      <c r="H15" s="373">
        <f t="shared" si="0"/>
        <v>27210</v>
      </c>
      <c r="I15" s="371">
        <v>39470</v>
      </c>
      <c r="J15" s="372">
        <f t="shared" si="5"/>
        <v>0.25</v>
      </c>
      <c r="K15" s="374">
        <f t="shared" si="1"/>
        <v>29600</v>
      </c>
    </row>
    <row r="16" spans="1:11" s="364" customFormat="1" ht="18.75">
      <c r="A16" s="911"/>
      <c r="B16" s="365">
        <v>180</v>
      </c>
      <c r="C16" s="366">
        <v>29850</v>
      </c>
      <c r="D16" s="367">
        <f t="shared" si="2"/>
        <v>0.2</v>
      </c>
      <c r="E16" s="368">
        <f t="shared" si="3"/>
        <v>23880</v>
      </c>
      <c r="F16" s="366">
        <v>40140</v>
      </c>
      <c r="G16" s="367">
        <f t="shared" si="4"/>
        <v>0.25</v>
      </c>
      <c r="H16" s="368">
        <f t="shared" si="0"/>
        <v>30110</v>
      </c>
      <c r="I16" s="366">
        <v>43800</v>
      </c>
      <c r="J16" s="367">
        <f t="shared" si="5"/>
        <v>0.25</v>
      </c>
      <c r="K16" s="369">
        <f t="shared" si="1"/>
        <v>32850</v>
      </c>
    </row>
    <row r="17" spans="1:11" s="364" customFormat="1" ht="19.5" thickBot="1">
      <c r="A17" s="912"/>
      <c r="B17" s="375">
        <v>200</v>
      </c>
      <c r="C17" s="376">
        <v>32450</v>
      </c>
      <c r="D17" s="377">
        <f t="shared" si="2"/>
        <v>0.2</v>
      </c>
      <c r="E17" s="378">
        <f t="shared" si="3"/>
        <v>25960</v>
      </c>
      <c r="F17" s="376">
        <v>44230</v>
      </c>
      <c r="G17" s="377">
        <f t="shared" si="4"/>
        <v>0.25</v>
      </c>
      <c r="H17" s="378">
        <f t="shared" si="0"/>
        <v>33170</v>
      </c>
      <c r="I17" s="376">
        <v>47800</v>
      </c>
      <c r="J17" s="377">
        <f t="shared" si="5"/>
        <v>0.25</v>
      </c>
      <c r="K17" s="379">
        <f t="shared" si="1"/>
        <v>35850</v>
      </c>
    </row>
    <row r="18" s="179" customFormat="1" ht="12.75"/>
    <row r="19" s="179" customFormat="1" ht="12.75"/>
    <row r="20" s="179" customFormat="1" ht="13.5" thickBot="1"/>
    <row r="21" spans="1:11" s="179" customFormat="1" ht="82.5" customHeight="1" thickBot="1">
      <c r="A21" s="913" t="s">
        <v>1</v>
      </c>
      <c r="B21" s="913" t="s">
        <v>2</v>
      </c>
      <c r="C21" s="915" t="s">
        <v>237</v>
      </c>
      <c r="D21" s="916"/>
      <c r="E21" s="916"/>
      <c r="F21" s="915" t="s">
        <v>238</v>
      </c>
      <c r="G21" s="916"/>
      <c r="H21" s="916"/>
      <c r="I21" s="917" t="s">
        <v>239</v>
      </c>
      <c r="J21" s="918"/>
      <c r="K21" s="919"/>
    </row>
    <row r="22" spans="1:11" s="179" customFormat="1" ht="30.75" thickBot="1">
      <c r="A22" s="914"/>
      <c r="B22" s="914"/>
      <c r="C22" s="353" t="s">
        <v>32</v>
      </c>
      <c r="D22" s="354" t="s">
        <v>26</v>
      </c>
      <c r="E22" s="354" t="s">
        <v>33</v>
      </c>
      <c r="F22" s="353" t="s">
        <v>32</v>
      </c>
      <c r="G22" s="354" t="s">
        <v>26</v>
      </c>
      <c r="H22" s="380" t="s">
        <v>33</v>
      </c>
      <c r="I22" s="381" t="s">
        <v>32</v>
      </c>
      <c r="J22" s="381" t="s">
        <v>26</v>
      </c>
      <c r="K22" s="382" t="s">
        <v>33</v>
      </c>
    </row>
    <row r="23" spans="1:11" s="179" customFormat="1" ht="18.75">
      <c r="A23" s="910" t="s">
        <v>0</v>
      </c>
      <c r="B23" s="359">
        <v>80</v>
      </c>
      <c r="C23" s="360">
        <v>21980</v>
      </c>
      <c r="D23" s="361">
        <v>0.25</v>
      </c>
      <c r="E23" s="362">
        <f aca="true" t="shared" si="6" ref="E23:E29">MROUND(C23*(1-D23),10)</f>
        <v>16490</v>
      </c>
      <c r="F23" s="360">
        <v>25150</v>
      </c>
      <c r="G23" s="361">
        <v>0.25</v>
      </c>
      <c r="H23" s="383">
        <f aca="true" t="shared" si="7" ref="H23:H29">MROUND(F23*(1-G23),10)</f>
        <v>18860</v>
      </c>
      <c r="I23" s="384">
        <v>25310</v>
      </c>
      <c r="J23" s="367">
        <v>0.2</v>
      </c>
      <c r="K23" s="369">
        <f aca="true" t="shared" si="8" ref="K23:K29">MROUND(I23*(1-J23),10)</f>
        <v>20250</v>
      </c>
    </row>
    <row r="24" spans="1:11" s="179" customFormat="1" ht="18.75">
      <c r="A24" s="911"/>
      <c r="B24" s="365">
        <v>90</v>
      </c>
      <c r="C24" s="366">
        <v>24460</v>
      </c>
      <c r="D24" s="367">
        <f aca="true" t="shared" si="9" ref="D24:D29">D23</f>
        <v>0.25</v>
      </c>
      <c r="E24" s="368">
        <f t="shared" si="6"/>
        <v>18350</v>
      </c>
      <c r="F24" s="366">
        <v>27590</v>
      </c>
      <c r="G24" s="367">
        <f aca="true" t="shared" si="10" ref="G24:G29">G23</f>
        <v>0.25</v>
      </c>
      <c r="H24" s="385">
        <f t="shared" si="7"/>
        <v>20690</v>
      </c>
      <c r="I24" s="384">
        <v>27950</v>
      </c>
      <c r="J24" s="367">
        <f aca="true" t="shared" si="11" ref="J24:J29">J23</f>
        <v>0.2</v>
      </c>
      <c r="K24" s="369">
        <f t="shared" si="8"/>
        <v>22360</v>
      </c>
    </row>
    <row r="25" spans="1:11" s="179" customFormat="1" ht="18.75">
      <c r="A25" s="911"/>
      <c r="B25" s="365">
        <v>120</v>
      </c>
      <c r="C25" s="366">
        <v>31330</v>
      </c>
      <c r="D25" s="367">
        <f t="shared" si="9"/>
        <v>0.25</v>
      </c>
      <c r="E25" s="368">
        <f t="shared" si="6"/>
        <v>23500</v>
      </c>
      <c r="F25" s="366">
        <v>35160</v>
      </c>
      <c r="G25" s="367">
        <f t="shared" si="10"/>
        <v>0.25</v>
      </c>
      <c r="H25" s="385">
        <f t="shared" si="7"/>
        <v>26370</v>
      </c>
      <c r="I25" s="384">
        <v>34830</v>
      </c>
      <c r="J25" s="367">
        <f t="shared" si="11"/>
        <v>0.2</v>
      </c>
      <c r="K25" s="369">
        <f t="shared" si="8"/>
        <v>27860</v>
      </c>
    </row>
    <row r="26" spans="1:11" s="179" customFormat="1" ht="18.75">
      <c r="A26" s="911"/>
      <c r="B26" s="365">
        <v>140</v>
      </c>
      <c r="C26" s="366">
        <v>35860</v>
      </c>
      <c r="D26" s="367">
        <f t="shared" si="9"/>
        <v>0.25</v>
      </c>
      <c r="E26" s="368">
        <f t="shared" si="6"/>
        <v>26900</v>
      </c>
      <c r="F26" s="366">
        <v>40120</v>
      </c>
      <c r="G26" s="367">
        <f t="shared" si="10"/>
        <v>0.25</v>
      </c>
      <c r="H26" s="385">
        <f t="shared" si="7"/>
        <v>30090</v>
      </c>
      <c r="I26" s="384">
        <v>41580</v>
      </c>
      <c r="J26" s="367">
        <f t="shared" si="11"/>
        <v>0.2</v>
      </c>
      <c r="K26" s="369">
        <f t="shared" si="8"/>
        <v>33260</v>
      </c>
    </row>
    <row r="27" spans="1:11" s="179" customFormat="1" ht="18.75">
      <c r="A27" s="911"/>
      <c r="B27" s="370">
        <v>160</v>
      </c>
      <c r="C27" s="371">
        <v>40460</v>
      </c>
      <c r="D27" s="372">
        <f t="shared" si="9"/>
        <v>0.25</v>
      </c>
      <c r="E27" s="373">
        <f t="shared" si="6"/>
        <v>30350</v>
      </c>
      <c r="F27" s="371">
        <v>45090</v>
      </c>
      <c r="G27" s="372">
        <f t="shared" si="10"/>
        <v>0.25</v>
      </c>
      <c r="H27" s="386">
        <f t="shared" si="7"/>
        <v>33820</v>
      </c>
      <c r="I27" s="387">
        <v>47120</v>
      </c>
      <c r="J27" s="372">
        <f t="shared" si="11"/>
        <v>0.2</v>
      </c>
      <c r="K27" s="374">
        <f t="shared" si="8"/>
        <v>37700</v>
      </c>
    </row>
    <row r="28" spans="1:11" s="179" customFormat="1" ht="18.75">
      <c r="A28" s="911"/>
      <c r="B28" s="365">
        <v>180</v>
      </c>
      <c r="C28" s="366">
        <v>45130</v>
      </c>
      <c r="D28" s="367">
        <f t="shared" si="9"/>
        <v>0.25</v>
      </c>
      <c r="E28" s="368">
        <f t="shared" si="6"/>
        <v>33850</v>
      </c>
      <c r="F28" s="366">
        <v>49980</v>
      </c>
      <c r="G28" s="367">
        <f t="shared" si="10"/>
        <v>0.25</v>
      </c>
      <c r="H28" s="385">
        <f t="shared" si="7"/>
        <v>37490</v>
      </c>
      <c r="I28" s="384">
        <v>52590</v>
      </c>
      <c r="J28" s="367">
        <f t="shared" si="11"/>
        <v>0.2</v>
      </c>
      <c r="K28" s="369">
        <f t="shared" si="8"/>
        <v>42070</v>
      </c>
    </row>
    <row r="29" spans="1:11" s="179" customFormat="1" ht="19.5" thickBot="1">
      <c r="A29" s="912"/>
      <c r="B29" s="375">
        <v>200</v>
      </c>
      <c r="C29" s="376">
        <v>49460</v>
      </c>
      <c r="D29" s="377">
        <f t="shared" si="9"/>
        <v>0.25</v>
      </c>
      <c r="E29" s="378">
        <f t="shared" si="6"/>
        <v>37100</v>
      </c>
      <c r="F29" s="376">
        <v>54630</v>
      </c>
      <c r="G29" s="377">
        <f t="shared" si="10"/>
        <v>0.25</v>
      </c>
      <c r="H29" s="388">
        <f t="shared" si="7"/>
        <v>40970</v>
      </c>
      <c r="I29" s="389">
        <v>57850</v>
      </c>
      <c r="J29" s="377">
        <f t="shared" si="11"/>
        <v>0.2</v>
      </c>
      <c r="K29" s="379">
        <f t="shared" si="8"/>
        <v>46280</v>
      </c>
    </row>
  </sheetData>
  <sheetProtection/>
  <mergeCells count="15">
    <mergeCell ref="I21:K21"/>
    <mergeCell ref="A1:K1"/>
    <mergeCell ref="F3:K3"/>
    <mergeCell ref="F4:K4"/>
    <mergeCell ref="A9:A10"/>
    <mergeCell ref="B9:B10"/>
    <mergeCell ref="C9:E9"/>
    <mergeCell ref="F9:H9"/>
    <mergeCell ref="I9:K9"/>
    <mergeCell ref="A23:A29"/>
    <mergeCell ref="A11:A17"/>
    <mergeCell ref="A21:A22"/>
    <mergeCell ref="B21:B22"/>
    <mergeCell ref="C21:E21"/>
    <mergeCell ref="F21:H21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24"/>
  <sheetViews>
    <sheetView view="pageBreakPreview" zoomScale="60" zoomScalePageLayoutView="0" workbookViewId="0" topLeftCell="A1">
      <selection activeCell="A16" sqref="A16:E24"/>
    </sheetView>
  </sheetViews>
  <sheetFormatPr defaultColWidth="9.00390625" defaultRowHeight="12.75"/>
  <cols>
    <col min="1" max="2" width="8.625" style="194" customWidth="1"/>
    <col min="3" max="3" width="23.375" style="194" customWidth="1"/>
    <col min="4" max="4" width="28.875" style="194" customWidth="1"/>
    <col min="5" max="5" width="23.00390625" style="194" customWidth="1"/>
    <col min="6" max="6" width="32.625" style="194" customWidth="1"/>
    <col min="7" max="7" width="24.25390625" style="194" customWidth="1"/>
    <col min="8" max="8" width="30.00390625" style="194" customWidth="1"/>
    <col min="9" max="9" width="16.375" style="194" customWidth="1"/>
    <col min="10" max="13" width="9.125" style="194" customWidth="1"/>
    <col min="14" max="14" width="14.875" style="194" customWidth="1"/>
    <col min="15" max="16384" width="9.125" style="194" customWidth="1"/>
  </cols>
  <sheetData>
    <row r="1" spans="1:9" ht="69" customHeight="1">
      <c r="A1" s="926" t="s">
        <v>240</v>
      </c>
      <c r="B1" s="926"/>
      <c r="C1" s="926"/>
      <c r="D1" s="926"/>
      <c r="E1" s="926"/>
      <c r="F1" s="722"/>
      <c r="G1" s="722"/>
      <c r="H1" s="722"/>
      <c r="I1" s="722"/>
    </row>
    <row r="2" ht="19.5" customHeight="1">
      <c r="E2" s="342"/>
    </row>
    <row r="3" spans="1:5" ht="34.5" customHeight="1" thickBot="1">
      <c r="A3" s="351"/>
      <c r="E3" s="352"/>
    </row>
    <row r="4" spans="1:5" ht="92.25" customHeight="1" thickBot="1">
      <c r="A4" s="913" t="s">
        <v>1</v>
      </c>
      <c r="B4" s="913" t="s">
        <v>2</v>
      </c>
      <c r="C4" s="721" t="s">
        <v>234</v>
      </c>
      <c r="D4" s="721" t="s">
        <v>235</v>
      </c>
      <c r="E4" s="723" t="s">
        <v>236</v>
      </c>
    </row>
    <row r="5" spans="1:5" s="358" customFormat="1" ht="21" thickBot="1">
      <c r="A5" s="914"/>
      <c r="B5" s="914"/>
      <c r="C5" s="159" t="s">
        <v>38</v>
      </c>
      <c r="D5" s="159" t="s">
        <v>38</v>
      </c>
      <c r="E5" s="159" t="s">
        <v>38</v>
      </c>
    </row>
    <row r="6" spans="1:5" s="364" customFormat="1" ht="18.75">
      <c r="A6" s="910" t="s">
        <v>0</v>
      </c>
      <c r="B6" s="359">
        <v>80</v>
      </c>
      <c r="C6" s="363">
        <v>6894</v>
      </c>
      <c r="D6" s="601">
        <v>8274</v>
      </c>
      <c r="E6" s="605">
        <v>9198</v>
      </c>
    </row>
    <row r="7" spans="1:5" s="364" customFormat="1" ht="18.75">
      <c r="A7" s="911"/>
      <c r="B7" s="365">
        <v>90</v>
      </c>
      <c r="C7" s="369">
        <v>7551</v>
      </c>
      <c r="D7" s="385">
        <v>9198</v>
      </c>
      <c r="E7" s="369">
        <v>10117.8</v>
      </c>
    </row>
    <row r="8" spans="1:5" s="364" customFormat="1" ht="18.75">
      <c r="A8" s="911"/>
      <c r="B8" s="365">
        <v>120</v>
      </c>
      <c r="C8" s="369">
        <v>9495</v>
      </c>
      <c r="D8" s="602">
        <v>11831.4</v>
      </c>
      <c r="E8" s="606">
        <v>12877.199999999999</v>
      </c>
    </row>
    <row r="9" spans="1:5" s="364" customFormat="1" ht="18.75">
      <c r="A9" s="911"/>
      <c r="B9" s="365">
        <v>140</v>
      </c>
      <c r="C9" s="369">
        <v>10822.5</v>
      </c>
      <c r="D9" s="385">
        <v>13549.199999999999</v>
      </c>
      <c r="E9" s="369">
        <v>14716.8</v>
      </c>
    </row>
    <row r="10" spans="1:5" s="364" customFormat="1" ht="18.75">
      <c r="A10" s="911"/>
      <c r="B10" s="370">
        <v>160</v>
      </c>
      <c r="C10" s="374">
        <v>12150</v>
      </c>
      <c r="D10" s="603">
        <v>15237.599999999999</v>
      </c>
      <c r="E10" s="607">
        <v>16577.399999999998</v>
      </c>
    </row>
    <row r="11" spans="1:5" s="364" customFormat="1" ht="18.75">
      <c r="A11" s="911"/>
      <c r="B11" s="365">
        <v>180</v>
      </c>
      <c r="C11" s="369">
        <v>13432.5</v>
      </c>
      <c r="D11" s="385">
        <v>16858.8</v>
      </c>
      <c r="E11" s="369">
        <v>18396</v>
      </c>
    </row>
    <row r="12" spans="1:5" s="364" customFormat="1" ht="19.5" thickBot="1">
      <c r="A12" s="912"/>
      <c r="B12" s="375">
        <v>200</v>
      </c>
      <c r="C12" s="379">
        <v>14602.5</v>
      </c>
      <c r="D12" s="604">
        <v>18576.6</v>
      </c>
      <c r="E12" s="608">
        <v>20076</v>
      </c>
    </row>
    <row r="13" s="179" customFormat="1" ht="12.75"/>
    <row r="14" s="179" customFormat="1" ht="12.75"/>
    <row r="15" s="179" customFormat="1" ht="13.5" thickBot="1"/>
    <row r="16" spans="1:6" s="179" customFormat="1" ht="82.5" customHeight="1" thickBot="1">
      <c r="A16" s="913" t="s">
        <v>1</v>
      </c>
      <c r="B16" s="913" t="s">
        <v>2</v>
      </c>
      <c r="C16" s="721" t="s">
        <v>237</v>
      </c>
      <c r="D16" s="721" t="s">
        <v>238</v>
      </c>
      <c r="E16" s="724" t="s">
        <v>239</v>
      </c>
      <c r="F16" s="391"/>
    </row>
    <row r="17" spans="1:6" s="179" customFormat="1" ht="21" thickBot="1">
      <c r="A17" s="914"/>
      <c r="B17" s="914"/>
      <c r="C17" s="159" t="s">
        <v>38</v>
      </c>
      <c r="D17" s="392" t="s">
        <v>38</v>
      </c>
      <c r="E17" s="599" t="s">
        <v>38</v>
      </c>
      <c r="F17" s="393"/>
    </row>
    <row r="18" spans="1:6" s="179" customFormat="1" ht="18.75">
      <c r="A18" s="910" t="s">
        <v>0</v>
      </c>
      <c r="B18" s="359">
        <v>80</v>
      </c>
      <c r="C18" s="605">
        <v>9231.599999999999</v>
      </c>
      <c r="D18" s="605">
        <v>10563</v>
      </c>
      <c r="E18" s="363">
        <v>11389.5</v>
      </c>
      <c r="F18" s="394"/>
    </row>
    <row r="19" spans="1:6" s="179" customFormat="1" ht="18.75">
      <c r="A19" s="911"/>
      <c r="B19" s="365">
        <v>90</v>
      </c>
      <c r="C19" s="369">
        <v>10273.199999999999</v>
      </c>
      <c r="D19" s="369">
        <v>11587.8</v>
      </c>
      <c r="E19" s="369">
        <v>12577.5</v>
      </c>
      <c r="F19" s="394"/>
    </row>
    <row r="20" spans="1:6" s="179" customFormat="1" ht="18.75">
      <c r="A20" s="911"/>
      <c r="B20" s="365">
        <v>120</v>
      </c>
      <c r="C20" s="606">
        <v>13158.599999999999</v>
      </c>
      <c r="D20" s="606">
        <v>14767.199999999999</v>
      </c>
      <c r="E20" s="369">
        <v>15673.5</v>
      </c>
      <c r="F20" s="394"/>
    </row>
    <row r="21" spans="1:6" s="179" customFormat="1" ht="18.75">
      <c r="A21" s="911"/>
      <c r="B21" s="365">
        <v>140</v>
      </c>
      <c r="C21" s="369">
        <v>15061.199999999999</v>
      </c>
      <c r="D21" s="369">
        <v>16850.399999999998</v>
      </c>
      <c r="E21" s="369">
        <v>18711</v>
      </c>
      <c r="F21" s="394"/>
    </row>
    <row r="22" spans="1:6" s="179" customFormat="1" ht="18.75">
      <c r="A22" s="911"/>
      <c r="B22" s="370">
        <v>160</v>
      </c>
      <c r="C22" s="607">
        <v>16993.2</v>
      </c>
      <c r="D22" s="607">
        <v>18937.8</v>
      </c>
      <c r="E22" s="374">
        <v>21204</v>
      </c>
      <c r="F22" s="395"/>
    </row>
    <row r="23" spans="1:6" s="179" customFormat="1" ht="18.75">
      <c r="A23" s="911"/>
      <c r="B23" s="365">
        <v>180</v>
      </c>
      <c r="C23" s="369">
        <v>18954.6</v>
      </c>
      <c r="D23" s="369">
        <v>20991.6</v>
      </c>
      <c r="E23" s="369">
        <v>23665.5</v>
      </c>
      <c r="F23" s="394"/>
    </row>
    <row r="24" spans="1:6" s="179" customFormat="1" ht="19.5" thickBot="1">
      <c r="A24" s="912"/>
      <c r="B24" s="375">
        <v>200</v>
      </c>
      <c r="C24" s="608">
        <v>20773.199999999997</v>
      </c>
      <c r="D24" s="608">
        <v>22944.6</v>
      </c>
      <c r="E24" s="379">
        <v>26032.5</v>
      </c>
      <c r="F24" s="394"/>
    </row>
  </sheetData>
  <sheetProtection/>
  <mergeCells count="7">
    <mergeCell ref="A1:E1"/>
    <mergeCell ref="A18:A24"/>
    <mergeCell ref="A6:A12"/>
    <mergeCell ref="A16:A17"/>
    <mergeCell ref="B16:B17"/>
    <mergeCell ref="A4:A5"/>
    <mergeCell ref="B4:B5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8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O27"/>
  <sheetViews>
    <sheetView view="pageBreakPreview" zoomScale="60" zoomScalePageLayoutView="0" workbookViewId="0" topLeftCell="A1">
      <selection activeCell="D10" sqref="D10"/>
    </sheetView>
  </sheetViews>
  <sheetFormatPr defaultColWidth="9.00390625" defaultRowHeight="12.75"/>
  <cols>
    <col min="1" max="2" width="8.625" style="1" customWidth="1"/>
    <col min="3" max="3" width="19.125" style="1" customWidth="1"/>
    <col min="4" max="4" width="9.75390625" style="1" customWidth="1"/>
    <col min="5" max="5" width="18.25390625" style="1" customWidth="1"/>
    <col min="6" max="6" width="18.00390625" style="1" customWidth="1"/>
    <col min="7" max="7" width="12.625" style="1" customWidth="1"/>
    <col min="8" max="8" width="17.25390625" style="1" customWidth="1"/>
    <col min="9" max="9" width="16.375" style="1" customWidth="1"/>
    <col min="10" max="10" width="13.875" style="1" customWidth="1"/>
    <col min="11" max="11" width="15.00390625" style="1" customWidth="1"/>
    <col min="12" max="12" width="17.875" style="1" customWidth="1"/>
    <col min="13" max="13" width="13.875" style="1" customWidth="1"/>
    <col min="14" max="14" width="21.00390625" style="1" customWidth="1"/>
    <col min="15" max="15" width="6.25390625" style="1" customWidth="1"/>
    <col min="16" max="16384" width="9.125" style="1" customWidth="1"/>
  </cols>
  <sheetData>
    <row r="1" spans="1:15" ht="30">
      <c r="A1" s="845" t="s">
        <v>31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8:12" ht="19.5" customHeight="1">
      <c r="H2" s="3"/>
      <c r="I2" s="3"/>
      <c r="J2" s="3"/>
      <c r="L2" s="3"/>
    </row>
    <row r="3" spans="2:15" ht="27" customHeight="1">
      <c r="B3" s="2"/>
      <c r="C3" s="2"/>
      <c r="D3" s="2"/>
      <c r="E3" s="846" t="s">
        <v>15</v>
      </c>
      <c r="F3" s="846"/>
      <c r="G3" s="846"/>
      <c r="H3" s="846"/>
      <c r="I3" s="846"/>
      <c r="J3" s="846"/>
      <c r="K3" s="37"/>
      <c r="L3" s="37"/>
      <c r="M3" s="37"/>
      <c r="N3" s="37"/>
      <c r="O3" s="37"/>
    </row>
    <row r="4" spans="1:15" ht="23.25">
      <c r="A4" s="12" t="s">
        <v>251</v>
      </c>
      <c r="B4" s="2"/>
      <c r="C4" s="2"/>
      <c r="D4" s="2"/>
      <c r="E4" s="38" t="s">
        <v>16</v>
      </c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3" ht="23.25">
      <c r="A5" s="12" t="s">
        <v>29</v>
      </c>
      <c r="B5" s="175" t="str">
        <f>'[7]Askona Sleep Style'!B5</f>
        <v>с 1 ноября 2012 по 31 декабря 2012</v>
      </c>
      <c r="E5" s="5"/>
      <c r="F5" s="7"/>
      <c r="G5" s="7"/>
      <c r="H5" s="7"/>
      <c r="I5" s="8" t="s">
        <v>17</v>
      </c>
      <c r="J5" s="8"/>
      <c r="K5" s="8"/>
      <c r="M5" s="8"/>
    </row>
    <row r="6" ht="15.75">
      <c r="A6" s="12" t="s">
        <v>30</v>
      </c>
    </row>
    <row r="7" spans="1:10" ht="21" customHeight="1" thickBot="1">
      <c r="A7" s="4"/>
      <c r="H7" s="4"/>
      <c r="I7" s="4"/>
      <c r="J7" s="4"/>
    </row>
    <row r="8" spans="1:14" ht="60.75" customHeight="1" thickBot="1">
      <c r="A8" s="861" t="s">
        <v>1</v>
      </c>
      <c r="B8" s="861" t="s">
        <v>2</v>
      </c>
      <c r="C8" s="927" t="s">
        <v>252</v>
      </c>
      <c r="D8" s="829"/>
      <c r="E8" s="830"/>
      <c r="F8" s="927" t="s">
        <v>253</v>
      </c>
      <c r="G8" s="928"/>
      <c r="H8" s="929"/>
      <c r="I8" s="927" t="s">
        <v>254</v>
      </c>
      <c r="J8" s="829"/>
      <c r="K8" s="829"/>
      <c r="L8" s="798" t="s">
        <v>255</v>
      </c>
      <c r="M8" s="799"/>
      <c r="N8" s="801"/>
    </row>
    <row r="9" spans="1:14" s="16" customFormat="1" ht="30.75" thickBot="1">
      <c r="A9" s="862"/>
      <c r="B9" s="862"/>
      <c r="C9" s="13" t="s">
        <v>32</v>
      </c>
      <c r="D9" s="14" t="s">
        <v>26</v>
      </c>
      <c r="E9" s="14" t="s">
        <v>33</v>
      </c>
      <c r="F9" s="13" t="s">
        <v>32</v>
      </c>
      <c r="G9" s="14" t="s">
        <v>26</v>
      </c>
      <c r="H9" s="14" t="s">
        <v>33</v>
      </c>
      <c r="I9" s="13" t="s">
        <v>32</v>
      </c>
      <c r="J9" s="14" t="s">
        <v>26</v>
      </c>
      <c r="K9" s="14" t="s">
        <v>33</v>
      </c>
      <c r="L9" s="13" t="s">
        <v>32</v>
      </c>
      <c r="M9" s="14" t="s">
        <v>26</v>
      </c>
      <c r="N9" s="277" t="s">
        <v>33</v>
      </c>
    </row>
    <row r="10" spans="1:14" s="6" customFormat="1" ht="40.5" customHeight="1">
      <c r="A10" s="831" t="s">
        <v>0</v>
      </c>
      <c r="B10" s="17">
        <v>80</v>
      </c>
      <c r="C10" s="423">
        <v>3782.1000000000004</v>
      </c>
      <c r="D10" s="424">
        <v>0</v>
      </c>
      <c r="E10" s="425">
        <f aca="true" t="shared" si="0" ref="E10:E15">MROUND(C10*(1-D10),10)+2</f>
        <v>3782</v>
      </c>
      <c r="F10" s="423">
        <v>10173.000000000002</v>
      </c>
      <c r="G10" s="424">
        <v>0.3</v>
      </c>
      <c r="H10" s="425">
        <f aca="true" t="shared" si="1" ref="H10:H15">MROUND(F10*(1-G10),10)+2</f>
        <v>7122</v>
      </c>
      <c r="I10" s="423">
        <v>4820.55</v>
      </c>
      <c r="J10" s="424">
        <v>0</v>
      </c>
      <c r="K10" s="425">
        <f aca="true" t="shared" si="2" ref="K10:K15">MROUND(I10*(1-J10),10)+1</f>
        <v>4821</v>
      </c>
      <c r="L10" s="423">
        <v>8073.000000000001</v>
      </c>
      <c r="M10" s="424">
        <v>0.3</v>
      </c>
      <c r="N10" s="426">
        <f aca="true" t="shared" si="3" ref="N10:N15">MROUND(L10*(1-M10),10)+2</f>
        <v>5652</v>
      </c>
    </row>
    <row r="11" spans="1:14" s="6" customFormat="1" ht="40.5" customHeight="1">
      <c r="A11" s="832"/>
      <c r="B11" s="19">
        <v>90</v>
      </c>
      <c r="C11" s="427">
        <v>4034.1000000000004</v>
      </c>
      <c r="D11" s="428">
        <f>D10</f>
        <v>0</v>
      </c>
      <c r="E11" s="429">
        <f t="shared" si="0"/>
        <v>4032</v>
      </c>
      <c r="F11" s="427">
        <v>10278.000000000002</v>
      </c>
      <c r="G11" s="428">
        <f>G10</f>
        <v>0.3</v>
      </c>
      <c r="H11" s="429">
        <f t="shared" si="1"/>
        <v>7192</v>
      </c>
      <c r="I11" s="427">
        <v>5135.55</v>
      </c>
      <c r="J11" s="428">
        <f>J10</f>
        <v>0</v>
      </c>
      <c r="K11" s="429">
        <f t="shared" si="2"/>
        <v>5141</v>
      </c>
      <c r="L11" s="427">
        <v>8703.000000000002</v>
      </c>
      <c r="M11" s="428">
        <f>M10</f>
        <v>0.3</v>
      </c>
      <c r="N11" s="250">
        <f t="shared" si="3"/>
        <v>6092</v>
      </c>
    </row>
    <row r="12" spans="1:14" s="6" customFormat="1" ht="40.5" customHeight="1">
      <c r="A12" s="832"/>
      <c r="B12" s="19">
        <v>120</v>
      </c>
      <c r="C12" s="427">
        <v>4968.6</v>
      </c>
      <c r="D12" s="428">
        <f>D11</f>
        <v>0</v>
      </c>
      <c r="E12" s="429">
        <f t="shared" si="0"/>
        <v>4972</v>
      </c>
      <c r="F12" s="427">
        <v>11328.000000000002</v>
      </c>
      <c r="G12" s="428">
        <f>G11</f>
        <v>0.3</v>
      </c>
      <c r="H12" s="429">
        <f t="shared" si="1"/>
        <v>7932</v>
      </c>
      <c r="I12" s="427">
        <v>6290.55</v>
      </c>
      <c r="J12" s="428">
        <f>J11</f>
        <v>0</v>
      </c>
      <c r="K12" s="429">
        <f t="shared" si="2"/>
        <v>6291</v>
      </c>
      <c r="L12" s="427">
        <v>10593.000000000002</v>
      </c>
      <c r="M12" s="428">
        <f>M11</f>
        <v>0.3</v>
      </c>
      <c r="N12" s="250">
        <f t="shared" si="3"/>
        <v>7422</v>
      </c>
    </row>
    <row r="13" spans="1:14" s="6" customFormat="1" ht="40.5" customHeight="1">
      <c r="A13" s="832"/>
      <c r="B13" s="19">
        <v>140</v>
      </c>
      <c r="C13" s="427">
        <v>5483.1</v>
      </c>
      <c r="D13" s="428">
        <f>D12</f>
        <v>0</v>
      </c>
      <c r="E13" s="429">
        <f t="shared" si="0"/>
        <v>5482</v>
      </c>
      <c r="F13" s="427">
        <v>12378.000000000002</v>
      </c>
      <c r="G13" s="428">
        <f>G12</f>
        <v>0.3</v>
      </c>
      <c r="H13" s="429">
        <f t="shared" si="1"/>
        <v>8662</v>
      </c>
      <c r="I13" s="427">
        <v>7025.55</v>
      </c>
      <c r="J13" s="428">
        <f>J12</f>
        <v>0</v>
      </c>
      <c r="K13" s="429">
        <f t="shared" si="2"/>
        <v>7031</v>
      </c>
      <c r="L13" s="427">
        <v>11853.000000000002</v>
      </c>
      <c r="M13" s="428">
        <f>M12</f>
        <v>0.3</v>
      </c>
      <c r="N13" s="250">
        <f t="shared" si="3"/>
        <v>8302</v>
      </c>
    </row>
    <row r="14" spans="1:14" s="6" customFormat="1" ht="40.5" customHeight="1">
      <c r="A14" s="832"/>
      <c r="B14" s="25">
        <v>160</v>
      </c>
      <c r="C14" s="430">
        <v>6071.1</v>
      </c>
      <c r="D14" s="431">
        <f>D13</f>
        <v>0</v>
      </c>
      <c r="E14" s="432">
        <f t="shared" si="0"/>
        <v>6072</v>
      </c>
      <c r="F14" s="430">
        <v>13008.000000000002</v>
      </c>
      <c r="G14" s="431">
        <f>G13</f>
        <v>0.3</v>
      </c>
      <c r="H14" s="432">
        <f t="shared" si="1"/>
        <v>9112</v>
      </c>
      <c r="I14" s="430">
        <v>7760.55</v>
      </c>
      <c r="J14" s="431">
        <f>J13</f>
        <v>0</v>
      </c>
      <c r="K14" s="432">
        <f t="shared" si="2"/>
        <v>7761</v>
      </c>
      <c r="L14" s="430">
        <v>13008.000000000002</v>
      </c>
      <c r="M14" s="431">
        <f>M13</f>
        <v>0.3</v>
      </c>
      <c r="N14" s="433">
        <f t="shared" si="3"/>
        <v>9112</v>
      </c>
    </row>
    <row r="15" spans="1:14" s="6" customFormat="1" ht="40.5" customHeight="1" thickBot="1">
      <c r="A15" s="833"/>
      <c r="B15" s="30">
        <v>180</v>
      </c>
      <c r="C15" s="434">
        <v>6606.6</v>
      </c>
      <c r="D15" s="435">
        <f>D14</f>
        <v>0</v>
      </c>
      <c r="E15" s="436">
        <f t="shared" si="0"/>
        <v>6612</v>
      </c>
      <c r="F15" s="434">
        <v>14793.000000000002</v>
      </c>
      <c r="G15" s="435">
        <f>G14</f>
        <v>0.3</v>
      </c>
      <c r="H15" s="436">
        <f t="shared" si="1"/>
        <v>10362</v>
      </c>
      <c r="I15" s="434">
        <v>8390.550000000001</v>
      </c>
      <c r="J15" s="435">
        <f>J14</f>
        <v>0</v>
      </c>
      <c r="K15" s="436">
        <f t="shared" si="2"/>
        <v>8391</v>
      </c>
      <c r="L15" s="434">
        <v>14058.000000000002</v>
      </c>
      <c r="M15" s="435">
        <f>M14</f>
        <v>0.3</v>
      </c>
      <c r="N15" s="437">
        <f t="shared" si="3"/>
        <v>9842</v>
      </c>
    </row>
    <row r="16" ht="12.75"/>
    <row r="17" ht="12.75"/>
    <row r="18" ht="13.5" thickBot="1"/>
    <row r="19" spans="1:14" ht="60.75" customHeight="1" thickBot="1">
      <c r="A19" s="861" t="s">
        <v>1</v>
      </c>
      <c r="B19" s="861" t="s">
        <v>2</v>
      </c>
      <c r="C19" s="927" t="s">
        <v>256</v>
      </c>
      <c r="D19" s="829"/>
      <c r="E19" s="830"/>
      <c r="F19" s="927" t="s">
        <v>257</v>
      </c>
      <c r="G19" s="829"/>
      <c r="H19" s="829"/>
      <c r="I19" s="927" t="s">
        <v>258</v>
      </c>
      <c r="J19" s="829"/>
      <c r="K19" s="830"/>
      <c r="L19" s="798" t="s">
        <v>259</v>
      </c>
      <c r="M19" s="799"/>
      <c r="N19" s="801"/>
    </row>
    <row r="20" spans="1:14" ht="30.75" thickBot="1">
      <c r="A20" s="862"/>
      <c r="B20" s="862"/>
      <c r="C20" s="13" t="s">
        <v>32</v>
      </c>
      <c r="D20" s="14" t="s">
        <v>26</v>
      </c>
      <c r="E20" s="14" t="s">
        <v>33</v>
      </c>
      <c r="F20" s="13" t="s">
        <v>32</v>
      </c>
      <c r="G20" s="14" t="s">
        <v>26</v>
      </c>
      <c r="H20" s="14" t="s">
        <v>33</v>
      </c>
      <c r="I20" s="13" t="s">
        <v>32</v>
      </c>
      <c r="J20" s="14" t="s">
        <v>26</v>
      </c>
      <c r="K20" s="277" t="s">
        <v>33</v>
      </c>
      <c r="L20" s="13" t="s">
        <v>32</v>
      </c>
      <c r="M20" s="14" t="s">
        <v>26</v>
      </c>
      <c r="N20" s="277" t="s">
        <v>33</v>
      </c>
    </row>
    <row r="21" spans="1:14" ht="40.5" customHeight="1">
      <c r="A21" s="831" t="s">
        <v>0</v>
      </c>
      <c r="B21" s="17">
        <v>80</v>
      </c>
      <c r="C21" s="423">
        <v>11435.550000000001</v>
      </c>
      <c r="D21" s="424">
        <v>0</v>
      </c>
      <c r="E21" s="425">
        <f aca="true" t="shared" si="4" ref="E21:E26">MROUND(C21*(1-D21),10)+1</f>
        <v>11441</v>
      </c>
      <c r="F21" s="423">
        <v>5241.6</v>
      </c>
      <c r="G21" s="424">
        <v>0</v>
      </c>
      <c r="H21" s="425">
        <f aca="true" t="shared" si="5" ref="H21:H26">MROUND(F21*(1-G21),10)+2</f>
        <v>5242</v>
      </c>
      <c r="I21" s="423">
        <v>6396.6</v>
      </c>
      <c r="J21" s="424">
        <v>0</v>
      </c>
      <c r="K21" s="426">
        <f aca="true" t="shared" si="6" ref="K21:K26">MROUND(I21*(1-J21),10)+2</f>
        <v>6402</v>
      </c>
      <c r="L21" s="423">
        <v>2971.5</v>
      </c>
      <c r="M21" s="424">
        <v>0</v>
      </c>
      <c r="N21" s="426">
        <f aca="true" t="shared" si="7" ref="N21:N26">MROUND(L21*(1-M21),10)</f>
        <v>2970</v>
      </c>
    </row>
    <row r="22" spans="1:14" ht="40.5" customHeight="1">
      <c r="A22" s="832"/>
      <c r="B22" s="19">
        <v>90</v>
      </c>
      <c r="C22" s="427">
        <v>12170.550000000001</v>
      </c>
      <c r="D22" s="428">
        <f>D21</f>
        <v>0</v>
      </c>
      <c r="E22" s="429">
        <f t="shared" si="4"/>
        <v>12171</v>
      </c>
      <c r="F22" s="427">
        <v>5661.6</v>
      </c>
      <c r="G22" s="428">
        <f>G21</f>
        <v>0</v>
      </c>
      <c r="H22" s="429">
        <f t="shared" si="5"/>
        <v>5662</v>
      </c>
      <c r="I22" s="427">
        <v>7236.6</v>
      </c>
      <c r="J22" s="428">
        <f>J21</f>
        <v>0</v>
      </c>
      <c r="K22" s="250">
        <f t="shared" si="6"/>
        <v>7242</v>
      </c>
      <c r="L22" s="427">
        <v>3223.5</v>
      </c>
      <c r="M22" s="428">
        <f>M21</f>
        <v>0</v>
      </c>
      <c r="N22" s="250">
        <f t="shared" si="7"/>
        <v>3220</v>
      </c>
    </row>
    <row r="23" spans="1:14" ht="40.5" customHeight="1">
      <c r="A23" s="832"/>
      <c r="B23" s="19">
        <v>120</v>
      </c>
      <c r="C23" s="427">
        <v>14900.550000000001</v>
      </c>
      <c r="D23" s="428">
        <f>D22</f>
        <v>0</v>
      </c>
      <c r="E23" s="429">
        <f t="shared" si="4"/>
        <v>14901</v>
      </c>
      <c r="F23" s="427">
        <v>7446.6</v>
      </c>
      <c r="G23" s="428">
        <f>G22</f>
        <v>0</v>
      </c>
      <c r="H23" s="429">
        <f t="shared" si="5"/>
        <v>7452</v>
      </c>
      <c r="I23" s="427">
        <v>9546.6</v>
      </c>
      <c r="J23" s="428">
        <f>J22</f>
        <v>0</v>
      </c>
      <c r="K23" s="250">
        <f t="shared" si="6"/>
        <v>9552</v>
      </c>
      <c r="L23" s="427">
        <v>4063.5</v>
      </c>
      <c r="M23" s="428">
        <f>M22</f>
        <v>0</v>
      </c>
      <c r="N23" s="250">
        <f t="shared" si="7"/>
        <v>4060</v>
      </c>
    </row>
    <row r="24" spans="1:14" ht="40.5" customHeight="1">
      <c r="A24" s="832"/>
      <c r="B24" s="19">
        <v>140</v>
      </c>
      <c r="C24" s="427">
        <v>16580.55</v>
      </c>
      <c r="D24" s="428">
        <f>D23</f>
        <v>0</v>
      </c>
      <c r="E24" s="429">
        <f t="shared" si="4"/>
        <v>16581</v>
      </c>
      <c r="F24" s="427">
        <v>8181.6</v>
      </c>
      <c r="G24" s="428">
        <f>G23</f>
        <v>0</v>
      </c>
      <c r="H24" s="429">
        <f t="shared" si="5"/>
        <v>8182</v>
      </c>
      <c r="I24" s="427">
        <v>10701.6</v>
      </c>
      <c r="J24" s="428">
        <f>J23</f>
        <v>0</v>
      </c>
      <c r="K24" s="250">
        <f t="shared" si="6"/>
        <v>10702</v>
      </c>
      <c r="L24" s="427">
        <v>4567.5</v>
      </c>
      <c r="M24" s="428">
        <f>M23</f>
        <v>0</v>
      </c>
      <c r="N24" s="250">
        <f t="shared" si="7"/>
        <v>4570</v>
      </c>
    </row>
    <row r="25" spans="1:14" ht="40.5" customHeight="1">
      <c r="A25" s="832"/>
      <c r="B25" s="25">
        <v>160</v>
      </c>
      <c r="C25" s="430">
        <v>17630.55</v>
      </c>
      <c r="D25" s="431">
        <f>D24</f>
        <v>0</v>
      </c>
      <c r="E25" s="432">
        <f t="shared" si="4"/>
        <v>17631</v>
      </c>
      <c r="F25" s="430">
        <v>9231.6</v>
      </c>
      <c r="G25" s="431">
        <f>G24</f>
        <v>0</v>
      </c>
      <c r="H25" s="432">
        <f t="shared" si="5"/>
        <v>9232</v>
      </c>
      <c r="I25" s="430">
        <v>12066.6</v>
      </c>
      <c r="J25" s="431">
        <f>J24</f>
        <v>0</v>
      </c>
      <c r="K25" s="433">
        <f t="shared" si="6"/>
        <v>12072</v>
      </c>
      <c r="L25" s="430">
        <v>5008.5</v>
      </c>
      <c r="M25" s="431">
        <f>M24</f>
        <v>0</v>
      </c>
      <c r="N25" s="433">
        <f t="shared" si="7"/>
        <v>5010</v>
      </c>
    </row>
    <row r="26" spans="1:14" ht="40.5" customHeight="1" thickBot="1">
      <c r="A26" s="833"/>
      <c r="B26" s="30">
        <v>180</v>
      </c>
      <c r="C26" s="434">
        <v>19205.55</v>
      </c>
      <c r="D26" s="435">
        <f>D25</f>
        <v>0</v>
      </c>
      <c r="E26" s="436">
        <f t="shared" si="4"/>
        <v>19211</v>
      </c>
      <c r="F26" s="434">
        <v>10176.6</v>
      </c>
      <c r="G26" s="435">
        <f>G25</f>
        <v>0</v>
      </c>
      <c r="H26" s="436">
        <f t="shared" si="5"/>
        <v>10182</v>
      </c>
      <c r="I26" s="434">
        <v>13431.6</v>
      </c>
      <c r="J26" s="435">
        <f>J25</f>
        <v>0</v>
      </c>
      <c r="K26" s="437">
        <f t="shared" si="6"/>
        <v>13432</v>
      </c>
      <c r="L26" s="434">
        <v>5691</v>
      </c>
      <c r="M26" s="435">
        <f>M25</f>
        <v>0</v>
      </c>
      <c r="N26" s="437">
        <f t="shared" si="7"/>
        <v>5690</v>
      </c>
    </row>
    <row r="27" ht="12.75">
      <c r="M27" s="438"/>
    </row>
  </sheetData>
  <sheetProtection/>
  <mergeCells count="16">
    <mergeCell ref="A1:O1"/>
    <mergeCell ref="E3:J3"/>
    <mergeCell ref="A8:A9"/>
    <mergeCell ref="B8:B9"/>
    <mergeCell ref="C8:E8"/>
    <mergeCell ref="F8:H8"/>
    <mergeCell ref="I8:K8"/>
    <mergeCell ref="L8:N8"/>
    <mergeCell ref="L19:N19"/>
    <mergeCell ref="A21:A26"/>
    <mergeCell ref="A10:A15"/>
    <mergeCell ref="A19:A20"/>
    <mergeCell ref="B19:B20"/>
    <mergeCell ref="C19:E19"/>
    <mergeCell ref="F19:H19"/>
    <mergeCell ref="I19:K19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"/>
  <sheetViews>
    <sheetView view="pageBreakPreview" zoomScale="55" zoomScaleNormal="55" zoomScaleSheetLayoutView="55" zoomScalePageLayoutView="0" workbookViewId="0" topLeftCell="A1">
      <selection activeCell="B22" sqref="B22"/>
    </sheetView>
  </sheetViews>
  <sheetFormatPr defaultColWidth="11.375" defaultRowHeight="12.75"/>
  <cols>
    <col min="1" max="1" width="106.125" style="0" customWidth="1"/>
    <col min="2" max="2" width="36.125" style="0" customWidth="1"/>
    <col min="3" max="3" width="17.125" style="0" customWidth="1"/>
    <col min="4" max="4" width="21.875" style="0" customWidth="1"/>
    <col min="5" max="5" width="24.375" style="0" customWidth="1"/>
    <col min="6" max="6" width="36.125" style="0" customWidth="1"/>
    <col min="7" max="7" width="43.75390625" style="0" customWidth="1"/>
    <col min="8" max="8" width="13.875" style="0" customWidth="1"/>
    <col min="9" max="9" width="11.375" style="0" bestFit="1" customWidth="1"/>
    <col min="10" max="10" width="13.875" style="0" customWidth="1"/>
    <col min="11" max="12" width="11.375" style="0" customWidth="1"/>
    <col min="13" max="13" width="9.875" style="0" customWidth="1"/>
    <col min="14" max="14" width="12.375" style="0" customWidth="1"/>
    <col min="15" max="16" width="11.375" style="0" customWidth="1"/>
    <col min="17" max="17" width="8.875" style="0" bestFit="1" customWidth="1"/>
    <col min="18" max="18" width="12.375" style="0" customWidth="1"/>
    <col min="19" max="19" width="11.375" style="0" customWidth="1"/>
    <col min="20" max="20" width="11.25390625" style="0" customWidth="1"/>
    <col min="21" max="21" width="11.125" style="0" bestFit="1" customWidth="1"/>
    <col min="22" max="245" width="9.125" style="0" customWidth="1"/>
    <col min="246" max="247" width="7.00390625" style="0" customWidth="1"/>
    <col min="248" max="248" width="11.375" style="0" customWidth="1"/>
    <col min="249" max="249" width="8.875" style="0" bestFit="1" customWidth="1"/>
    <col min="250" max="250" width="12.00390625" style="0" customWidth="1"/>
    <col min="251" max="252" width="11.375" style="0" customWidth="1"/>
    <col min="253" max="253" width="8.875" style="0" bestFit="1" customWidth="1"/>
    <col min="254" max="254" width="12.75390625" style="0" customWidth="1"/>
  </cols>
  <sheetData>
    <row r="1" spans="1:10" s="1" customFormat="1" ht="30">
      <c r="A1" s="240" t="s">
        <v>181</v>
      </c>
      <c r="B1" s="177"/>
      <c r="C1" s="177"/>
      <c r="D1" s="177"/>
      <c r="E1" s="177"/>
      <c r="F1" s="240"/>
      <c r="G1" s="177"/>
      <c r="H1" s="177"/>
      <c r="I1" s="177"/>
      <c r="J1" s="177"/>
    </row>
    <row r="2" s="1" customFormat="1" ht="12.75"/>
    <row r="3" spans="1:11" s="1" customFormat="1" ht="26.25">
      <c r="A3" s="794" t="s">
        <v>15</v>
      </c>
      <c r="B3" s="794"/>
      <c r="C3" s="794"/>
      <c r="D3" s="794"/>
      <c r="E3" s="794"/>
      <c r="H3" s="10"/>
      <c r="I3" s="10"/>
      <c r="J3" s="10"/>
      <c r="K3" s="10"/>
    </row>
    <row r="4" spans="1:11" s="1" customFormat="1" ht="26.25">
      <c r="A4" s="795" t="s">
        <v>16</v>
      </c>
      <c r="B4" s="795"/>
      <c r="C4" s="795"/>
      <c r="D4" s="795"/>
      <c r="E4" s="795"/>
      <c r="H4" s="11"/>
      <c r="I4" s="11"/>
      <c r="J4" s="11"/>
      <c r="K4" s="11"/>
    </row>
    <row r="5" spans="2:6" s="1" customFormat="1" ht="26.25">
      <c r="B5" s="241"/>
      <c r="C5" s="241"/>
      <c r="D5" s="242" t="s">
        <v>17</v>
      </c>
      <c r="E5"/>
      <c r="F5" s="243"/>
    </row>
    <row r="6" spans="1:6" ht="26.25">
      <c r="A6" s="12" t="s">
        <v>182</v>
      </c>
      <c r="F6" s="244"/>
    </row>
    <row r="7" ht="33.75" customHeight="1">
      <c r="A7" s="12">
        <f>'[7]Кровати детские_opt'!A7</f>
        <v>0</v>
      </c>
    </row>
    <row r="8" ht="33.75" customHeight="1">
      <c r="A8" s="12" t="s">
        <v>30</v>
      </c>
    </row>
    <row r="9" ht="33.75" customHeight="1" thickBot="1">
      <c r="A9" s="12"/>
    </row>
    <row r="10" spans="1:6" ht="33.75" customHeight="1" thickBot="1">
      <c r="A10" s="796" t="s">
        <v>183</v>
      </c>
      <c r="B10" s="798" t="s">
        <v>184</v>
      </c>
      <c r="C10" s="799"/>
      <c r="D10" s="799"/>
      <c r="E10" s="800"/>
      <c r="F10" s="801"/>
    </row>
    <row r="11" spans="1:6" ht="33.75" customHeight="1" thickBot="1">
      <c r="A11" s="797"/>
      <c r="B11" s="13" t="s">
        <v>32</v>
      </c>
      <c r="C11" s="14" t="s">
        <v>26</v>
      </c>
      <c r="D11" s="14" t="s">
        <v>33</v>
      </c>
      <c r="E11" s="15" t="s">
        <v>34</v>
      </c>
      <c r="F11" s="15" t="s">
        <v>35</v>
      </c>
    </row>
    <row r="12" spans="1:6" ht="33.75" customHeight="1">
      <c r="A12" s="19" t="s">
        <v>7</v>
      </c>
      <c r="B12" s="20" t="s">
        <v>185</v>
      </c>
      <c r="C12" s="21" t="s">
        <v>185</v>
      </c>
      <c r="D12" s="22" t="s">
        <v>185</v>
      </c>
      <c r="E12" s="23" t="s">
        <v>185</v>
      </c>
      <c r="F12" s="24" t="s">
        <v>185</v>
      </c>
    </row>
    <row r="13" spans="1:6" ht="33.75" customHeight="1">
      <c r="A13" s="245" t="s">
        <v>8</v>
      </c>
      <c r="B13" s="26">
        <v>25402</v>
      </c>
      <c r="C13" s="27">
        <v>0.35</v>
      </c>
      <c r="D13" s="22">
        <f>FLOOR(B13*(100%-C13),10)+1</f>
        <v>16511</v>
      </c>
      <c r="E13" s="28">
        <f>D13/24</f>
        <v>687.9583333333334</v>
      </c>
      <c r="F13" s="29">
        <f>D13/12</f>
        <v>1375.9166666666667</v>
      </c>
    </row>
    <row r="14" spans="1:6" ht="33.75" customHeight="1" thickBot="1">
      <c r="A14" s="30" t="s">
        <v>9</v>
      </c>
      <c r="B14" s="31" t="s">
        <v>185</v>
      </c>
      <c r="C14" s="32" t="s">
        <v>186</v>
      </c>
      <c r="D14" s="52" t="s">
        <v>186</v>
      </c>
      <c r="E14" s="34" t="s">
        <v>185</v>
      </c>
      <c r="F14" s="35" t="s">
        <v>185</v>
      </c>
    </row>
    <row r="15" ht="33.75" customHeight="1" thickBot="1">
      <c r="A15" s="12"/>
    </row>
    <row r="16" spans="1:6" ht="33.75" customHeight="1" thickBot="1">
      <c r="A16" s="796" t="s">
        <v>183</v>
      </c>
      <c r="B16" s="798" t="s">
        <v>187</v>
      </c>
      <c r="C16" s="799"/>
      <c r="D16" s="799"/>
      <c r="E16" s="800"/>
      <c r="F16" s="801"/>
    </row>
    <row r="17" spans="1:6" ht="33.75" customHeight="1" thickBot="1">
      <c r="A17" s="797"/>
      <c r="B17" s="13" t="s">
        <v>32</v>
      </c>
      <c r="C17" s="14" t="s">
        <v>26</v>
      </c>
      <c r="D17" s="14" t="s">
        <v>33</v>
      </c>
      <c r="E17" s="15" t="s">
        <v>34</v>
      </c>
      <c r="F17" s="36" t="s">
        <v>35</v>
      </c>
    </row>
    <row r="18" spans="1:6" ht="33.75" customHeight="1">
      <c r="A18" s="19" t="s">
        <v>7</v>
      </c>
      <c r="B18" s="20">
        <f>'[7]Кровати розница'!H24</f>
        <v>38617</v>
      </c>
      <c r="C18" s="21">
        <v>0.15</v>
      </c>
      <c r="D18" s="22">
        <f>FLOOR(B18*(100%-C18),10)+2</f>
        <v>32822</v>
      </c>
      <c r="E18" s="23">
        <f>D18/24</f>
        <v>1367.5833333333333</v>
      </c>
      <c r="F18" s="24">
        <f>D18/12</f>
        <v>2735.1666666666665</v>
      </c>
    </row>
    <row r="19" spans="1:6" ht="27.75" customHeight="1">
      <c r="A19" s="245" t="s">
        <v>8</v>
      </c>
      <c r="B19" s="26">
        <f>'[7]Кровати розница'!H25</f>
        <v>39045</v>
      </c>
      <c r="C19" s="27">
        <f>C18</f>
        <v>0.15</v>
      </c>
      <c r="D19" s="22">
        <f>FLOOR(B19*(100%-C19),10)+2</f>
        <v>33182</v>
      </c>
      <c r="E19" s="23">
        <f>D19/24</f>
        <v>1382.5833333333333</v>
      </c>
      <c r="F19" s="24">
        <f>D19/12</f>
        <v>2765.1666666666665</v>
      </c>
    </row>
    <row r="20" spans="1:6" ht="26.25" thickBot="1">
      <c r="A20" s="30" t="s">
        <v>9</v>
      </c>
      <c r="B20" s="31">
        <f>'[7]Кровати розница'!H26</f>
        <v>39580</v>
      </c>
      <c r="C20" s="32">
        <f>C19</f>
        <v>0.15</v>
      </c>
      <c r="D20" s="33">
        <f>FLOOR(B20*(100%-C20),10)+2</f>
        <v>33642</v>
      </c>
      <c r="E20" s="34">
        <f>D20/24</f>
        <v>1401.75</v>
      </c>
      <c r="F20" s="35">
        <f>D20/12</f>
        <v>2803.5</v>
      </c>
    </row>
    <row r="22" spans="1:7" ht="28.5" customHeight="1">
      <c r="A22" s="246"/>
      <c r="B22" s="246"/>
      <c r="C22" s="246"/>
      <c r="D22" s="246"/>
      <c r="E22" s="246"/>
      <c r="F22" s="246"/>
      <c r="G22" s="246"/>
    </row>
    <row r="23" spans="1:7" s="252" customFormat="1" ht="23.25">
      <c r="A23" s="247" t="s">
        <v>188</v>
      </c>
      <c r="B23" s="245" t="s">
        <v>8</v>
      </c>
      <c r="C23" s="248">
        <v>3800</v>
      </c>
      <c r="D23" s="249">
        <v>0.35</v>
      </c>
      <c r="E23" s="250">
        <f>ROUND(C23*(1-D23),0)</f>
        <v>2470</v>
      </c>
      <c r="F23" s="251"/>
      <c r="G23" s="251"/>
    </row>
    <row r="24" spans="1:5" s="251" customFormat="1" ht="48.75" customHeight="1" thickBot="1">
      <c r="A24" s="253" t="s">
        <v>189</v>
      </c>
      <c r="B24" s="254" t="s">
        <v>8</v>
      </c>
      <c r="C24" s="255">
        <f>SUM(B13+C23)</f>
        <v>29202</v>
      </c>
      <c r="D24" s="256">
        <v>0.35</v>
      </c>
      <c r="E24" s="257">
        <f>ROUND(C24*(1-D24),0)</f>
        <v>18981</v>
      </c>
    </row>
    <row r="25" spans="1:5" ht="57" customHeight="1">
      <c r="A25" s="788" t="s">
        <v>190</v>
      </c>
      <c r="B25" s="788"/>
      <c r="C25" s="788"/>
      <c r="D25" s="788"/>
      <c r="E25" s="788"/>
    </row>
    <row r="27" ht="13.5" thickBot="1"/>
    <row r="28" spans="1:5" ht="34.5" customHeight="1" thickBot="1">
      <c r="A28" s="789" t="s">
        <v>191</v>
      </c>
      <c r="B28" s="790"/>
      <c r="C28" s="790"/>
      <c r="D28" s="790"/>
      <c r="E28" s="791"/>
    </row>
    <row r="29" spans="1:5" ht="51.75" customHeight="1" thickBot="1">
      <c r="A29" s="792" t="s">
        <v>192</v>
      </c>
      <c r="B29" s="793"/>
      <c r="C29" s="258" t="s">
        <v>25</v>
      </c>
      <c r="D29" s="259" t="s">
        <v>26</v>
      </c>
      <c r="E29" s="260" t="s">
        <v>24</v>
      </c>
    </row>
    <row r="30" spans="1:5" s="265" customFormat="1" ht="27" customHeight="1">
      <c r="A30" s="261" t="s">
        <v>193</v>
      </c>
      <c r="B30" s="262"/>
      <c r="C30" s="263">
        <v>7802</v>
      </c>
      <c r="D30" s="264">
        <v>0.35</v>
      </c>
      <c r="E30" s="88">
        <f>FLOOR(C30*(1-D30),10)+1</f>
        <v>5071</v>
      </c>
    </row>
    <row r="31" spans="1:5" s="265" customFormat="1" ht="27" customHeight="1">
      <c r="A31" s="266" t="s">
        <v>194</v>
      </c>
      <c r="B31" s="267"/>
      <c r="C31" s="268">
        <v>7802</v>
      </c>
      <c r="D31" s="269">
        <v>0.35</v>
      </c>
      <c r="E31" s="270">
        <f>FLOOR(C31*(1-D31),10)+1</f>
        <v>5071</v>
      </c>
    </row>
    <row r="32" spans="1:5" s="265" customFormat="1" ht="27" customHeight="1" thickBot="1">
      <c r="A32" s="271" t="s">
        <v>195</v>
      </c>
      <c r="B32" s="272"/>
      <c r="C32" s="273">
        <v>7802</v>
      </c>
      <c r="D32" s="274">
        <f>D30</f>
        <v>0.35</v>
      </c>
      <c r="E32" s="275">
        <f>FLOOR(C32*(1-D32),10)+1</f>
        <v>5071</v>
      </c>
    </row>
  </sheetData>
  <sheetProtection/>
  <mergeCells count="9">
    <mergeCell ref="A25:E25"/>
    <mergeCell ref="A28:E28"/>
    <mergeCell ref="A29:B29"/>
    <mergeCell ref="A3:E3"/>
    <mergeCell ref="A4:E4"/>
    <mergeCell ref="A10:A11"/>
    <mergeCell ref="B10:F10"/>
    <mergeCell ref="A16:A17"/>
    <mergeCell ref="B16:F16"/>
  </mergeCells>
  <printOptions/>
  <pageMargins left="0.3937007874015748" right="0.3937007874015748" top="0.3937007874015748" bottom="0.3937007874015748" header="0.31496062992125984" footer="0.2362204724409449"/>
  <pageSetup fitToHeight="1" fitToWidth="1" horizontalDpi="600" verticalDpi="600" orientation="landscape" paperSize="9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22"/>
  <sheetViews>
    <sheetView tabSelected="1" view="pageBreakPreview" zoomScale="55" zoomScaleSheetLayoutView="55" zoomScalePageLayoutView="0" workbookViewId="0" topLeftCell="A1">
      <selection activeCell="J6" sqref="J6"/>
    </sheetView>
  </sheetViews>
  <sheetFormatPr defaultColWidth="9.00390625" defaultRowHeight="12.75"/>
  <cols>
    <col min="1" max="2" width="8.625" style="1" customWidth="1"/>
    <col min="3" max="3" width="23.25390625" style="1" customWidth="1"/>
    <col min="4" max="4" width="29.375" style="1" customWidth="1"/>
    <col min="5" max="5" width="23.375" style="1" customWidth="1"/>
    <col min="6" max="6" width="30.00390625" style="1" customWidth="1"/>
    <col min="7" max="7" width="27.625" style="1" customWidth="1"/>
    <col min="8" max="8" width="25.25390625" style="1" customWidth="1"/>
    <col min="9" max="9" width="21.875" style="1" customWidth="1"/>
    <col min="10" max="10" width="25.00390625" style="1" customWidth="1"/>
    <col min="11" max="11" width="9.125" style="1" customWidth="1"/>
    <col min="12" max="12" width="11.75390625" style="1" customWidth="1"/>
    <col min="13" max="16384" width="9.125" style="1" customWidth="1"/>
  </cols>
  <sheetData>
    <row r="1" spans="1:10" ht="30">
      <c r="A1" s="845" t="s">
        <v>37</v>
      </c>
      <c r="B1" s="845"/>
      <c r="C1" s="845"/>
      <c r="D1" s="845"/>
      <c r="E1" s="845"/>
      <c r="F1" s="845"/>
      <c r="G1" s="845"/>
      <c r="H1" s="715"/>
      <c r="I1" s="715"/>
      <c r="J1" s="715"/>
    </row>
    <row r="2" spans="5:6" ht="19.5" customHeight="1">
      <c r="E2" s="3"/>
      <c r="F2" s="3"/>
    </row>
    <row r="3" spans="1:6" ht="75.75" customHeight="1" thickBot="1">
      <c r="A3" s="4"/>
      <c r="E3" s="4"/>
      <c r="F3" s="4"/>
    </row>
    <row r="4" spans="1:6" ht="60.75" customHeight="1" thickBot="1">
      <c r="A4" s="861" t="s">
        <v>1</v>
      </c>
      <c r="B4" s="861" t="s">
        <v>2</v>
      </c>
      <c r="C4" s="710" t="s">
        <v>260</v>
      </c>
      <c r="D4" s="726" t="s">
        <v>261</v>
      </c>
      <c r="E4" s="726" t="s">
        <v>262</v>
      </c>
      <c r="F4" s="727" t="s">
        <v>263</v>
      </c>
    </row>
    <row r="5" spans="1:6" s="16" customFormat="1" ht="15.75" thickBot="1">
      <c r="A5" s="862"/>
      <c r="B5" s="862"/>
      <c r="C5" s="14" t="s">
        <v>38</v>
      </c>
      <c r="D5" s="14" t="s">
        <v>38</v>
      </c>
      <c r="E5" s="14" t="s">
        <v>38</v>
      </c>
      <c r="F5" s="277" t="s">
        <v>38</v>
      </c>
    </row>
    <row r="6" spans="1:6" s="6" customFormat="1" ht="29.25" customHeight="1">
      <c r="A6" s="831" t="s">
        <v>0</v>
      </c>
      <c r="B6" s="17">
        <v>80</v>
      </c>
      <c r="C6" s="439">
        <v>2458.3650000000002</v>
      </c>
      <c r="D6" s="439">
        <v>3967.4700000000007</v>
      </c>
      <c r="E6" s="439">
        <v>3133.3575</v>
      </c>
      <c r="F6" s="594">
        <v>3148.4700000000003</v>
      </c>
    </row>
    <row r="7" spans="1:6" s="6" customFormat="1" ht="29.25" customHeight="1">
      <c r="A7" s="832"/>
      <c r="B7" s="19">
        <v>90</v>
      </c>
      <c r="C7" s="22">
        <v>2622.1650000000004</v>
      </c>
      <c r="D7" s="22">
        <v>4008.420000000001</v>
      </c>
      <c r="E7" s="22">
        <v>3338.1075</v>
      </c>
      <c r="F7" s="58">
        <v>3394.170000000001</v>
      </c>
    </row>
    <row r="8" spans="1:6" s="6" customFormat="1" ht="29.25" customHeight="1">
      <c r="A8" s="832"/>
      <c r="B8" s="19">
        <v>120</v>
      </c>
      <c r="C8" s="22">
        <v>3229.59</v>
      </c>
      <c r="D8" s="22">
        <v>4417.920000000001</v>
      </c>
      <c r="E8" s="22">
        <v>4088.8575</v>
      </c>
      <c r="F8" s="58">
        <v>4131.27</v>
      </c>
    </row>
    <row r="9" spans="1:6" s="6" customFormat="1" ht="29.25" customHeight="1">
      <c r="A9" s="832"/>
      <c r="B9" s="19">
        <v>140</v>
      </c>
      <c r="C9" s="22">
        <v>3564.0150000000003</v>
      </c>
      <c r="D9" s="22">
        <v>4827.420000000001</v>
      </c>
      <c r="E9" s="22">
        <v>4566.6075</v>
      </c>
      <c r="F9" s="58">
        <v>4622.670000000001</v>
      </c>
    </row>
    <row r="10" spans="1:6" s="6" customFormat="1" ht="29.25" customHeight="1">
      <c r="A10" s="832"/>
      <c r="B10" s="25">
        <v>160</v>
      </c>
      <c r="C10" s="440">
        <v>3946.215</v>
      </c>
      <c r="D10" s="440">
        <v>5073.12</v>
      </c>
      <c r="E10" s="440">
        <v>5044.3575</v>
      </c>
      <c r="F10" s="71">
        <v>5073.12</v>
      </c>
    </row>
    <row r="11" spans="1:6" s="6" customFormat="1" ht="29.25" customHeight="1" thickBot="1">
      <c r="A11" s="833"/>
      <c r="B11" s="30">
        <v>180</v>
      </c>
      <c r="C11" s="52">
        <v>4294.29</v>
      </c>
      <c r="D11" s="33">
        <v>5769.27</v>
      </c>
      <c r="E11" s="33">
        <v>5453.857500000001</v>
      </c>
      <c r="F11" s="59">
        <v>5482.62</v>
      </c>
    </row>
    <row r="12" ht="12.75"/>
    <row r="13" ht="12.75"/>
    <row r="14" ht="13.5" thickBot="1"/>
    <row r="15" spans="1:16" ht="60.75" customHeight="1" thickBot="1">
      <c r="A15" s="861" t="s">
        <v>1</v>
      </c>
      <c r="B15" s="861" t="s">
        <v>2</v>
      </c>
      <c r="C15" s="712" t="s">
        <v>264</v>
      </c>
      <c r="D15" s="725" t="s">
        <v>265</v>
      </c>
      <c r="E15" s="725" t="s">
        <v>266</v>
      </c>
      <c r="F15" s="728" t="s">
        <v>267</v>
      </c>
      <c r="L15" s="6"/>
      <c r="M15" s="6"/>
      <c r="N15" s="6"/>
      <c r="O15" s="6"/>
      <c r="P15" s="6"/>
    </row>
    <row r="16" spans="1:6" ht="15.75" thickBot="1">
      <c r="A16" s="862"/>
      <c r="B16" s="862"/>
      <c r="C16" s="14" t="s">
        <v>38</v>
      </c>
      <c r="D16" s="14" t="s">
        <v>38</v>
      </c>
      <c r="E16" s="14" t="s">
        <v>38</v>
      </c>
      <c r="F16" s="277" t="s">
        <v>38</v>
      </c>
    </row>
    <row r="17" spans="1:6" ht="29.25" customHeight="1">
      <c r="A17" s="831" t="s">
        <v>0</v>
      </c>
      <c r="B17" s="17">
        <v>80</v>
      </c>
      <c r="C17" s="18">
        <v>7433.107500000001</v>
      </c>
      <c r="D17" s="18">
        <v>3407.0400000000004</v>
      </c>
      <c r="E17" s="18">
        <v>4157.79</v>
      </c>
      <c r="F17" s="70">
        <v>1931.4750000000001</v>
      </c>
    </row>
    <row r="18" spans="1:6" ht="29.25" customHeight="1">
      <c r="A18" s="832"/>
      <c r="B18" s="19">
        <v>90</v>
      </c>
      <c r="C18" s="22">
        <v>7910.857500000001</v>
      </c>
      <c r="D18" s="22">
        <v>3680.0400000000004</v>
      </c>
      <c r="E18" s="22">
        <v>4703.79</v>
      </c>
      <c r="F18" s="58">
        <v>2095.275</v>
      </c>
    </row>
    <row r="19" spans="1:6" ht="29.25" customHeight="1">
      <c r="A19" s="832"/>
      <c r="B19" s="19">
        <v>120</v>
      </c>
      <c r="C19" s="22">
        <v>9685.357500000002</v>
      </c>
      <c r="D19" s="22">
        <v>4840.29</v>
      </c>
      <c r="E19" s="22">
        <v>6205.290000000001</v>
      </c>
      <c r="F19" s="58">
        <v>2641.275</v>
      </c>
    </row>
    <row r="20" spans="1:6" ht="29.25" customHeight="1">
      <c r="A20" s="832"/>
      <c r="B20" s="19">
        <v>140</v>
      </c>
      <c r="C20" s="22">
        <v>10777.3575</v>
      </c>
      <c r="D20" s="22">
        <v>5318.04</v>
      </c>
      <c r="E20" s="22">
        <v>6956.040000000001</v>
      </c>
      <c r="F20" s="58">
        <v>2968.875</v>
      </c>
    </row>
    <row r="21" spans="1:6" ht="29.25" customHeight="1">
      <c r="A21" s="832"/>
      <c r="B21" s="25">
        <v>160</v>
      </c>
      <c r="C21" s="440">
        <v>11459.8575</v>
      </c>
      <c r="D21" s="440">
        <v>6000.540000000001</v>
      </c>
      <c r="E21" s="440">
        <v>7843.290000000001</v>
      </c>
      <c r="F21" s="71">
        <v>3255.525</v>
      </c>
    </row>
    <row r="22" spans="1:6" ht="29.25" customHeight="1" thickBot="1">
      <c r="A22" s="833"/>
      <c r="B22" s="30">
        <v>180</v>
      </c>
      <c r="C22" s="33">
        <v>12483.6075</v>
      </c>
      <c r="D22" s="33">
        <v>6614.790000000001</v>
      </c>
      <c r="E22" s="33">
        <v>8730.54</v>
      </c>
      <c r="F22" s="59">
        <v>3699.15</v>
      </c>
    </row>
  </sheetData>
  <sheetProtection/>
  <mergeCells count="7">
    <mergeCell ref="A1:G1"/>
    <mergeCell ref="A17:A22"/>
    <mergeCell ref="A6:A11"/>
    <mergeCell ref="A15:A16"/>
    <mergeCell ref="B15:B16"/>
    <mergeCell ref="A4:A5"/>
    <mergeCell ref="B4:B5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29"/>
  <sheetViews>
    <sheetView view="pageBreakPreview" zoomScale="70" zoomScaleSheetLayoutView="70" zoomScalePageLayoutView="0" workbookViewId="0" topLeftCell="A3">
      <selection activeCell="I9" sqref="I9:K9"/>
    </sheetView>
  </sheetViews>
  <sheetFormatPr defaultColWidth="9.00390625" defaultRowHeight="12.75"/>
  <cols>
    <col min="1" max="2" width="8.625" style="1" customWidth="1"/>
    <col min="3" max="3" width="12.00390625" style="1" customWidth="1"/>
    <col min="4" max="4" width="9.75390625" style="1" customWidth="1"/>
    <col min="5" max="5" width="24.25390625" style="1" customWidth="1"/>
    <col min="6" max="6" width="14.00390625" style="1" customWidth="1"/>
    <col min="7" max="7" width="9.75390625" style="1" customWidth="1"/>
    <col min="8" max="8" width="27.25390625" style="1" customWidth="1"/>
    <col min="9" max="9" width="12.00390625" style="1" customWidth="1"/>
    <col min="10" max="10" width="9.75390625" style="1" customWidth="1"/>
    <col min="11" max="11" width="23.375" style="1" customWidth="1"/>
    <col min="12" max="12" width="12.00390625" style="1" customWidth="1"/>
    <col min="13" max="13" width="9.75390625" style="1" customWidth="1"/>
    <col min="14" max="14" width="22.375" style="1" customWidth="1"/>
    <col min="15" max="16384" width="9.125" style="1" customWidth="1"/>
  </cols>
  <sheetData>
    <row r="1" spans="1:14" ht="30">
      <c r="A1" s="845" t="s">
        <v>31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</row>
    <row r="2" spans="6:8" ht="19.5" customHeight="1">
      <c r="F2" s="3"/>
      <c r="G2" s="3"/>
      <c r="H2" s="3"/>
    </row>
    <row r="3" spans="2:12" ht="27" customHeight="1">
      <c r="B3" s="2"/>
      <c r="C3" s="2"/>
      <c r="D3" s="2"/>
      <c r="F3" s="846" t="s">
        <v>15</v>
      </c>
      <c r="G3" s="846"/>
      <c r="H3" s="846"/>
      <c r="I3" s="846"/>
      <c r="J3" s="846"/>
      <c r="K3" s="846"/>
      <c r="L3" s="846"/>
    </row>
    <row r="4" spans="1:12" ht="23.25">
      <c r="A4" s="527" t="s">
        <v>295</v>
      </c>
      <c r="B4" s="400"/>
      <c r="C4" s="528"/>
      <c r="D4" s="2"/>
      <c r="F4" s="847" t="str">
        <f>'[5]Askona Sleep Style'!G4</f>
        <v>Директор по оптовым продажам ООО «ТД «Аскона»</v>
      </c>
      <c r="G4" s="847"/>
      <c r="H4" s="847"/>
      <c r="I4" s="847"/>
      <c r="J4" s="847"/>
      <c r="K4" s="847"/>
      <c r="L4" s="847"/>
    </row>
    <row r="5" spans="1:11" ht="23.25">
      <c r="A5" s="12" t="s">
        <v>29</v>
      </c>
      <c r="B5" s="175" t="str">
        <f>'[5]Askona Sleep Style'!B5</f>
        <v>с 1 ноября 2012 по 31 декабря 2012</v>
      </c>
      <c r="G5" s="5"/>
      <c r="H5" s="7"/>
      <c r="I5" s="7"/>
      <c r="J5" s="8" t="s">
        <v>17</v>
      </c>
      <c r="K5" s="8"/>
    </row>
    <row r="6" spans="1:2" ht="27">
      <c r="A6" s="12" t="s">
        <v>30</v>
      </c>
      <c r="B6" s="106"/>
    </row>
    <row r="7" spans="1:6" ht="18">
      <c r="A7" s="90"/>
      <c r="F7" s="529" t="s">
        <v>78</v>
      </c>
    </row>
    <row r="8" spans="1:8" ht="34.5" customHeight="1" thickBot="1">
      <c r="A8" s="91"/>
      <c r="F8" s="4"/>
      <c r="G8" s="4"/>
      <c r="H8" s="4"/>
    </row>
    <row r="9" spans="1:14" ht="82.5" customHeight="1" thickBot="1">
      <c r="A9" s="843" t="s">
        <v>1</v>
      </c>
      <c r="B9" s="843" t="s">
        <v>2</v>
      </c>
      <c r="C9" s="828" t="s">
        <v>296</v>
      </c>
      <c r="D9" s="829"/>
      <c r="E9" s="829"/>
      <c r="F9" s="828" t="s">
        <v>297</v>
      </c>
      <c r="G9" s="829"/>
      <c r="H9" s="829"/>
      <c r="I9" s="828" t="s">
        <v>298</v>
      </c>
      <c r="J9" s="829"/>
      <c r="K9" s="829"/>
      <c r="L9" s="930" t="s">
        <v>299</v>
      </c>
      <c r="M9" s="931"/>
      <c r="N9" s="931"/>
    </row>
    <row r="10" spans="1:14" s="16" customFormat="1" ht="30.75" thickBot="1">
      <c r="A10" s="844"/>
      <c r="B10" s="844"/>
      <c r="C10" s="13" t="s">
        <v>32</v>
      </c>
      <c r="D10" s="14" t="s">
        <v>26</v>
      </c>
      <c r="E10" s="14" t="s">
        <v>33</v>
      </c>
      <c r="F10" s="13" t="s">
        <v>32</v>
      </c>
      <c r="G10" s="14" t="s">
        <v>26</v>
      </c>
      <c r="H10" s="14" t="s">
        <v>33</v>
      </c>
      <c r="I10" s="13" t="s">
        <v>32</v>
      </c>
      <c r="J10" s="14" t="s">
        <v>26</v>
      </c>
      <c r="K10" s="530" t="s">
        <v>33</v>
      </c>
      <c r="L10" s="531" t="s">
        <v>32</v>
      </c>
      <c r="M10" s="531" t="s">
        <v>26</v>
      </c>
      <c r="N10" s="531" t="s">
        <v>33</v>
      </c>
    </row>
    <row r="11" spans="1:14" s="6" customFormat="1" ht="18.75">
      <c r="A11" s="831" t="s">
        <v>0</v>
      </c>
      <c r="B11" s="17">
        <v>80</v>
      </c>
      <c r="C11" s="139">
        <v>6490</v>
      </c>
      <c r="D11" s="140">
        <v>0.2</v>
      </c>
      <c r="E11" s="141">
        <f>MROUND(C11*(1-D11),10)</f>
        <v>5190</v>
      </c>
      <c r="F11" s="139">
        <v>8190</v>
      </c>
      <c r="G11" s="140">
        <v>0.2</v>
      </c>
      <c r="H11" s="141">
        <f aca="true" t="shared" si="0" ref="H11:H17">MROUND(F11*(1-G11),10)</f>
        <v>6550</v>
      </c>
      <c r="I11" s="139">
        <v>9230</v>
      </c>
      <c r="J11" s="140">
        <v>0.2</v>
      </c>
      <c r="K11" s="532">
        <f aca="true" t="shared" si="1" ref="K11:K17">MROUND(I11*(1-J11),10)</f>
        <v>7380</v>
      </c>
      <c r="L11" s="533">
        <v>12420</v>
      </c>
      <c r="M11" s="145">
        <v>0.2</v>
      </c>
      <c r="N11" s="146">
        <f aca="true" t="shared" si="2" ref="N11:N17">MROUND(L11*(1-M11),10)</f>
        <v>9940</v>
      </c>
    </row>
    <row r="12" spans="1:14" s="6" customFormat="1" ht="18.75">
      <c r="A12" s="832"/>
      <c r="B12" s="19">
        <v>90</v>
      </c>
      <c r="C12" s="144">
        <v>7010</v>
      </c>
      <c r="D12" s="145">
        <f aca="true" t="shared" si="3" ref="D12:D17">D11</f>
        <v>0.2</v>
      </c>
      <c r="E12" s="146">
        <f aca="true" t="shared" si="4" ref="E12:E17">MROUND(C12*(1-D12),10)</f>
        <v>5610</v>
      </c>
      <c r="F12" s="144">
        <v>8920</v>
      </c>
      <c r="G12" s="145">
        <f aca="true" t="shared" si="5" ref="G12:G17">G11</f>
        <v>0.2</v>
      </c>
      <c r="H12" s="146">
        <f t="shared" si="0"/>
        <v>7140</v>
      </c>
      <c r="I12" s="144">
        <v>10400</v>
      </c>
      <c r="J12" s="145">
        <f aca="true" t="shared" si="6" ref="J12:J17">J11</f>
        <v>0.2</v>
      </c>
      <c r="K12" s="534">
        <f t="shared" si="1"/>
        <v>8320</v>
      </c>
      <c r="L12" s="533">
        <v>14530</v>
      </c>
      <c r="M12" s="145">
        <f aca="true" t="shared" si="7" ref="M12:M17">M11</f>
        <v>0.2</v>
      </c>
      <c r="N12" s="146">
        <f t="shared" si="2"/>
        <v>11620</v>
      </c>
    </row>
    <row r="13" spans="1:14" s="6" customFormat="1" ht="18.75">
      <c r="A13" s="832"/>
      <c r="B13" s="19">
        <v>120</v>
      </c>
      <c r="C13" s="144">
        <v>8730</v>
      </c>
      <c r="D13" s="145">
        <f t="shared" si="3"/>
        <v>0.2</v>
      </c>
      <c r="E13" s="146">
        <f t="shared" si="4"/>
        <v>6980</v>
      </c>
      <c r="F13" s="144">
        <v>11190</v>
      </c>
      <c r="G13" s="145">
        <f t="shared" si="5"/>
        <v>0.2</v>
      </c>
      <c r="H13" s="146">
        <f t="shared" si="0"/>
        <v>8950</v>
      </c>
      <c r="I13" s="144">
        <v>13600</v>
      </c>
      <c r="J13" s="145">
        <f t="shared" si="6"/>
        <v>0.2</v>
      </c>
      <c r="K13" s="534">
        <f t="shared" si="1"/>
        <v>10880</v>
      </c>
      <c r="L13" s="533">
        <v>16570</v>
      </c>
      <c r="M13" s="145">
        <f t="shared" si="7"/>
        <v>0.2</v>
      </c>
      <c r="N13" s="146">
        <f t="shared" si="2"/>
        <v>13260</v>
      </c>
    </row>
    <row r="14" spans="1:14" s="6" customFormat="1" ht="18.75">
      <c r="A14" s="832"/>
      <c r="B14" s="19">
        <v>140</v>
      </c>
      <c r="C14" s="144">
        <v>9770</v>
      </c>
      <c r="D14" s="145">
        <f t="shared" si="3"/>
        <v>0.2</v>
      </c>
      <c r="E14" s="146">
        <f t="shared" si="4"/>
        <v>7820</v>
      </c>
      <c r="F14" s="144">
        <v>12650</v>
      </c>
      <c r="G14" s="145">
        <f t="shared" si="5"/>
        <v>0.2</v>
      </c>
      <c r="H14" s="146">
        <f t="shared" si="0"/>
        <v>10120</v>
      </c>
      <c r="I14" s="144">
        <v>15280</v>
      </c>
      <c r="J14" s="145">
        <f t="shared" si="6"/>
        <v>0.2</v>
      </c>
      <c r="K14" s="534">
        <f t="shared" si="1"/>
        <v>12220</v>
      </c>
      <c r="L14" s="533">
        <v>16790</v>
      </c>
      <c r="M14" s="145">
        <f t="shared" si="7"/>
        <v>0.2</v>
      </c>
      <c r="N14" s="146">
        <f t="shared" si="2"/>
        <v>13430</v>
      </c>
    </row>
    <row r="15" spans="1:14" s="6" customFormat="1" ht="18.75">
      <c r="A15" s="832"/>
      <c r="B15" s="25">
        <v>160</v>
      </c>
      <c r="C15" s="149">
        <v>11040</v>
      </c>
      <c r="D15" s="150">
        <f t="shared" si="3"/>
        <v>0.2</v>
      </c>
      <c r="E15" s="151">
        <f t="shared" si="4"/>
        <v>8830</v>
      </c>
      <c r="F15" s="149">
        <v>14270</v>
      </c>
      <c r="G15" s="150">
        <f t="shared" si="5"/>
        <v>0.2</v>
      </c>
      <c r="H15" s="151">
        <f t="shared" si="0"/>
        <v>11420</v>
      </c>
      <c r="I15" s="149">
        <v>17630</v>
      </c>
      <c r="J15" s="150">
        <f t="shared" si="6"/>
        <v>0.2</v>
      </c>
      <c r="K15" s="535">
        <f t="shared" si="1"/>
        <v>14100</v>
      </c>
      <c r="L15" s="536">
        <v>21480</v>
      </c>
      <c r="M15" s="150">
        <f t="shared" si="7"/>
        <v>0.2</v>
      </c>
      <c r="N15" s="151">
        <f t="shared" si="2"/>
        <v>17180</v>
      </c>
    </row>
    <row r="16" spans="1:14" s="6" customFormat="1" ht="18.75">
      <c r="A16" s="832"/>
      <c r="B16" s="19">
        <v>180</v>
      </c>
      <c r="C16" s="144">
        <v>12080</v>
      </c>
      <c r="D16" s="145">
        <f t="shared" si="3"/>
        <v>0.2</v>
      </c>
      <c r="E16" s="146">
        <f t="shared" si="4"/>
        <v>9660</v>
      </c>
      <c r="F16" s="144">
        <v>15650</v>
      </c>
      <c r="G16" s="145">
        <f t="shared" si="5"/>
        <v>0.2</v>
      </c>
      <c r="H16" s="146">
        <f t="shared" si="0"/>
        <v>12520</v>
      </c>
      <c r="I16" s="144">
        <v>19640</v>
      </c>
      <c r="J16" s="145">
        <f t="shared" si="6"/>
        <v>0.2</v>
      </c>
      <c r="K16" s="534">
        <f t="shared" si="1"/>
        <v>15710</v>
      </c>
      <c r="L16" s="533">
        <v>25680</v>
      </c>
      <c r="M16" s="145">
        <f t="shared" si="7"/>
        <v>0.2</v>
      </c>
      <c r="N16" s="146">
        <f t="shared" si="2"/>
        <v>20540</v>
      </c>
    </row>
    <row r="17" spans="1:14" s="6" customFormat="1" ht="19.5" thickBot="1">
      <c r="A17" s="833"/>
      <c r="B17" s="30">
        <v>200</v>
      </c>
      <c r="C17" s="154">
        <v>13200</v>
      </c>
      <c r="D17" s="155">
        <f t="shared" si="3"/>
        <v>0.2</v>
      </c>
      <c r="E17" s="156">
        <f t="shared" si="4"/>
        <v>10560</v>
      </c>
      <c r="F17" s="154">
        <v>20920</v>
      </c>
      <c r="G17" s="155">
        <f t="shared" si="5"/>
        <v>0.2</v>
      </c>
      <c r="H17" s="156">
        <f t="shared" si="0"/>
        <v>16740</v>
      </c>
      <c r="I17" s="154">
        <v>21400</v>
      </c>
      <c r="J17" s="155">
        <f t="shared" si="6"/>
        <v>0.2</v>
      </c>
      <c r="K17" s="537">
        <f t="shared" si="1"/>
        <v>17120</v>
      </c>
      <c r="L17" s="533">
        <v>29620</v>
      </c>
      <c r="M17" s="145">
        <f t="shared" si="7"/>
        <v>0.2</v>
      </c>
      <c r="N17" s="146">
        <f t="shared" si="2"/>
        <v>23700</v>
      </c>
    </row>
    <row r="18" ht="12.75"/>
    <row r="19" ht="12.75"/>
    <row r="20" ht="13.5" thickBot="1"/>
    <row r="21" spans="1:14" ht="82.5" customHeight="1" thickBot="1">
      <c r="A21" s="843" t="s">
        <v>1</v>
      </c>
      <c r="B21" s="843" t="s">
        <v>2</v>
      </c>
      <c r="C21" s="828" t="s">
        <v>300</v>
      </c>
      <c r="D21" s="829"/>
      <c r="E21" s="829"/>
      <c r="F21" s="828" t="s">
        <v>301</v>
      </c>
      <c r="G21" s="829"/>
      <c r="H21" s="829"/>
      <c r="I21" s="931" t="s">
        <v>302</v>
      </c>
      <c r="J21" s="931"/>
      <c r="K21" s="931"/>
      <c r="L21" s="932"/>
      <c r="M21" s="933"/>
      <c r="N21" s="933"/>
    </row>
    <row r="22" spans="1:14" ht="30.75" thickBot="1">
      <c r="A22" s="844"/>
      <c r="B22" s="844"/>
      <c r="C22" s="13" t="s">
        <v>32</v>
      </c>
      <c r="D22" s="14" t="s">
        <v>26</v>
      </c>
      <c r="E22" s="14" t="s">
        <v>33</v>
      </c>
      <c r="F22" s="13" t="s">
        <v>32</v>
      </c>
      <c r="G22" s="14" t="s">
        <v>26</v>
      </c>
      <c r="H22" s="14" t="s">
        <v>33</v>
      </c>
      <c r="I22" s="531" t="s">
        <v>32</v>
      </c>
      <c r="J22" s="531" t="s">
        <v>26</v>
      </c>
      <c r="K22" s="531" t="s">
        <v>33</v>
      </c>
      <c r="L22" s="538"/>
      <c r="M22" s="538"/>
      <c r="N22" s="538"/>
    </row>
    <row r="23" spans="1:14" ht="18.75">
      <c r="A23" s="831" t="s">
        <v>0</v>
      </c>
      <c r="B23" s="17">
        <v>80</v>
      </c>
      <c r="C23" s="139">
        <v>17890</v>
      </c>
      <c r="D23" s="140">
        <v>0.3</v>
      </c>
      <c r="E23" s="141">
        <f aca="true" t="shared" si="8" ref="E23:E29">MROUND(C23*(1-D23),10)</f>
        <v>12520</v>
      </c>
      <c r="F23" s="139">
        <v>19540</v>
      </c>
      <c r="G23" s="140">
        <v>0.3</v>
      </c>
      <c r="H23" s="141">
        <f aca="true" t="shared" si="9" ref="H23:H29">MROUND(F23*(1-G23),10)</f>
        <v>13680</v>
      </c>
      <c r="I23" s="533">
        <v>20950</v>
      </c>
      <c r="J23" s="145">
        <v>0.3</v>
      </c>
      <c r="K23" s="146">
        <f aca="true" t="shared" si="10" ref="K23:K29">MROUND(I23*(1-J23),10)</f>
        <v>14660</v>
      </c>
      <c r="L23" s="539"/>
      <c r="M23" s="540"/>
      <c r="N23" s="541"/>
    </row>
    <row r="24" spans="1:14" ht="18.75">
      <c r="A24" s="832"/>
      <c r="B24" s="19">
        <v>90</v>
      </c>
      <c r="C24" s="144">
        <v>19530</v>
      </c>
      <c r="D24" s="145">
        <f aca="true" t="shared" si="11" ref="D24:D29">D23</f>
        <v>0.3</v>
      </c>
      <c r="E24" s="146">
        <f t="shared" si="8"/>
        <v>13670</v>
      </c>
      <c r="F24" s="144">
        <v>21340</v>
      </c>
      <c r="G24" s="145">
        <f aca="true" t="shared" si="12" ref="G24:G29">G23</f>
        <v>0.3</v>
      </c>
      <c r="H24" s="146">
        <f t="shared" si="9"/>
        <v>14940</v>
      </c>
      <c r="I24" s="533">
        <v>23090</v>
      </c>
      <c r="J24" s="145">
        <f aca="true" t="shared" si="13" ref="J24:J29">J23</f>
        <v>0.3</v>
      </c>
      <c r="K24" s="146">
        <f t="shared" si="10"/>
        <v>16160</v>
      </c>
      <c r="L24" s="539"/>
      <c r="M24" s="540"/>
      <c r="N24" s="541"/>
    </row>
    <row r="25" spans="1:14" ht="18.75">
      <c r="A25" s="832"/>
      <c r="B25" s="19">
        <v>120</v>
      </c>
      <c r="C25" s="144">
        <v>24280</v>
      </c>
      <c r="D25" s="145">
        <f t="shared" si="11"/>
        <v>0.3</v>
      </c>
      <c r="E25" s="146">
        <f t="shared" si="8"/>
        <v>17000</v>
      </c>
      <c r="F25" s="144">
        <v>27340</v>
      </c>
      <c r="G25" s="145">
        <f t="shared" si="12"/>
        <v>0.3</v>
      </c>
      <c r="H25" s="146">
        <f t="shared" si="9"/>
        <v>19140</v>
      </c>
      <c r="I25" s="533">
        <v>29030</v>
      </c>
      <c r="J25" s="145">
        <f t="shared" si="13"/>
        <v>0.3</v>
      </c>
      <c r="K25" s="146">
        <f t="shared" si="10"/>
        <v>20320</v>
      </c>
      <c r="L25" s="539"/>
      <c r="M25" s="540"/>
      <c r="N25" s="541"/>
    </row>
    <row r="26" spans="1:14" ht="18.75">
      <c r="A26" s="832"/>
      <c r="B26" s="19">
        <v>140</v>
      </c>
      <c r="C26" s="144">
        <v>27070</v>
      </c>
      <c r="D26" s="145">
        <f t="shared" si="11"/>
        <v>0.3</v>
      </c>
      <c r="E26" s="146">
        <f t="shared" si="8"/>
        <v>18950</v>
      </c>
      <c r="F26" s="144">
        <v>29600</v>
      </c>
      <c r="G26" s="145">
        <f t="shared" si="12"/>
        <v>0.3</v>
      </c>
      <c r="H26" s="146">
        <f t="shared" si="9"/>
        <v>20720</v>
      </c>
      <c r="I26" s="533">
        <v>32000</v>
      </c>
      <c r="J26" s="145">
        <f t="shared" si="13"/>
        <v>0.3</v>
      </c>
      <c r="K26" s="146">
        <f t="shared" si="10"/>
        <v>22400</v>
      </c>
      <c r="L26" s="539"/>
      <c r="M26" s="540"/>
      <c r="N26" s="541"/>
    </row>
    <row r="27" spans="1:14" ht="18.75">
      <c r="A27" s="832"/>
      <c r="B27" s="25">
        <v>160</v>
      </c>
      <c r="C27" s="149">
        <v>30190</v>
      </c>
      <c r="D27" s="150">
        <f t="shared" si="11"/>
        <v>0.3</v>
      </c>
      <c r="E27" s="151">
        <f t="shared" si="8"/>
        <v>21130</v>
      </c>
      <c r="F27" s="149">
        <v>33090</v>
      </c>
      <c r="G27" s="150">
        <f t="shared" si="12"/>
        <v>0.3</v>
      </c>
      <c r="H27" s="151">
        <f t="shared" si="9"/>
        <v>23160</v>
      </c>
      <c r="I27" s="536">
        <v>36000</v>
      </c>
      <c r="J27" s="150">
        <f t="shared" si="13"/>
        <v>0.3</v>
      </c>
      <c r="K27" s="151">
        <f t="shared" si="10"/>
        <v>25200</v>
      </c>
      <c r="L27" s="542"/>
      <c r="M27" s="543"/>
      <c r="N27" s="544"/>
    </row>
    <row r="28" spans="1:14" ht="18.75">
      <c r="A28" s="832"/>
      <c r="B28" s="19">
        <v>180</v>
      </c>
      <c r="C28" s="144">
        <v>33880</v>
      </c>
      <c r="D28" s="145">
        <f t="shared" si="11"/>
        <v>0.3</v>
      </c>
      <c r="E28" s="146">
        <f t="shared" si="8"/>
        <v>23720</v>
      </c>
      <c r="F28" s="144">
        <v>36450</v>
      </c>
      <c r="G28" s="145">
        <f t="shared" si="12"/>
        <v>0.3</v>
      </c>
      <c r="H28" s="146">
        <f t="shared" si="9"/>
        <v>25520</v>
      </c>
      <c r="I28" s="533">
        <v>40100</v>
      </c>
      <c r="J28" s="145">
        <f t="shared" si="13"/>
        <v>0.3</v>
      </c>
      <c r="K28" s="146">
        <f t="shared" si="10"/>
        <v>28070</v>
      </c>
      <c r="L28" s="539"/>
      <c r="M28" s="540"/>
      <c r="N28" s="541"/>
    </row>
    <row r="29" spans="1:14" ht="19.5" thickBot="1">
      <c r="A29" s="833"/>
      <c r="B29" s="30">
        <v>200</v>
      </c>
      <c r="C29" s="154">
        <v>37080</v>
      </c>
      <c r="D29" s="155">
        <f t="shared" si="11"/>
        <v>0.3</v>
      </c>
      <c r="E29" s="156">
        <f t="shared" si="8"/>
        <v>25960</v>
      </c>
      <c r="F29" s="154">
        <v>39650</v>
      </c>
      <c r="G29" s="155">
        <f t="shared" si="12"/>
        <v>0.3</v>
      </c>
      <c r="H29" s="156">
        <f t="shared" si="9"/>
        <v>27760</v>
      </c>
      <c r="I29" s="533">
        <v>43650</v>
      </c>
      <c r="J29" s="145">
        <f t="shared" si="13"/>
        <v>0.3</v>
      </c>
      <c r="K29" s="146">
        <f t="shared" si="10"/>
        <v>30550</v>
      </c>
      <c r="L29" s="539"/>
      <c r="M29" s="540"/>
      <c r="N29" s="541"/>
    </row>
  </sheetData>
  <sheetProtection/>
  <mergeCells count="17">
    <mergeCell ref="L21:N21"/>
    <mergeCell ref="A23:A29"/>
    <mergeCell ref="A11:A17"/>
    <mergeCell ref="A21:A22"/>
    <mergeCell ref="B21:B22"/>
    <mergeCell ref="C21:E21"/>
    <mergeCell ref="F21:H21"/>
    <mergeCell ref="I21:K21"/>
    <mergeCell ref="A1:N1"/>
    <mergeCell ref="F3:L3"/>
    <mergeCell ref="F4:L4"/>
    <mergeCell ref="A9:A10"/>
    <mergeCell ref="B9:B10"/>
    <mergeCell ref="C9:E9"/>
    <mergeCell ref="F9:H9"/>
    <mergeCell ref="I9:K9"/>
    <mergeCell ref="L9:N9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J23"/>
  <sheetViews>
    <sheetView view="pageBreakPreview" zoomScale="60" zoomScalePageLayoutView="0" workbookViewId="0" topLeftCell="A1">
      <selection activeCell="J3" sqref="J3"/>
    </sheetView>
  </sheetViews>
  <sheetFormatPr defaultColWidth="9.00390625" defaultRowHeight="12.75"/>
  <cols>
    <col min="1" max="2" width="8.625" style="1" customWidth="1"/>
    <col min="3" max="3" width="23.00390625" style="1" customWidth="1"/>
    <col min="4" max="4" width="27.125" style="1" customWidth="1"/>
    <col min="5" max="5" width="30.25390625" style="1" customWidth="1"/>
    <col min="6" max="6" width="31.875" style="1" customWidth="1"/>
    <col min="7" max="7" width="24.00390625" style="1" customWidth="1"/>
    <col min="8" max="8" width="30.00390625" style="1" customWidth="1"/>
    <col min="9" max="9" width="24.00390625" style="1" customWidth="1"/>
    <col min="10" max="10" width="33.25390625" style="1" customWidth="1"/>
    <col min="11" max="16384" width="9.125" style="1" customWidth="1"/>
  </cols>
  <sheetData>
    <row r="1" spans="1:10" ht="30">
      <c r="A1" s="845" t="s">
        <v>240</v>
      </c>
      <c r="B1" s="845"/>
      <c r="C1" s="845"/>
      <c r="D1" s="845"/>
      <c r="E1" s="845"/>
      <c r="F1" s="845"/>
      <c r="G1" s="845"/>
      <c r="H1" s="715"/>
      <c r="I1" s="715"/>
      <c r="J1" s="715"/>
    </row>
    <row r="2" ht="104.25" customHeight="1" thickBot="1">
      <c r="D2" s="3"/>
    </row>
    <row r="3" spans="1:6" ht="92.25" customHeight="1" thickBot="1">
      <c r="A3" s="843" t="s">
        <v>1</v>
      </c>
      <c r="B3" s="843" t="s">
        <v>2</v>
      </c>
      <c r="C3" s="710" t="s">
        <v>296</v>
      </c>
      <c r="D3" s="710" t="s">
        <v>297</v>
      </c>
      <c r="E3" s="710" t="s">
        <v>303</v>
      </c>
      <c r="F3" s="711" t="s">
        <v>304</v>
      </c>
    </row>
    <row r="4" spans="1:6" s="16" customFormat="1" ht="21" thickBot="1">
      <c r="A4" s="844"/>
      <c r="B4" s="844"/>
      <c r="C4" s="390" t="s">
        <v>38</v>
      </c>
      <c r="D4" s="159" t="s">
        <v>38</v>
      </c>
      <c r="E4" s="159" t="s">
        <v>38</v>
      </c>
      <c r="F4" s="159" t="s">
        <v>38</v>
      </c>
    </row>
    <row r="5" spans="1:6" s="6" customFormat="1" ht="18.75">
      <c r="A5" s="831" t="s">
        <v>0</v>
      </c>
      <c r="B5" s="17">
        <v>80</v>
      </c>
      <c r="C5" s="595">
        <v>3374.8</v>
      </c>
      <c r="D5" s="595">
        <v>3992.625</v>
      </c>
      <c r="E5" s="595">
        <v>4199.65</v>
      </c>
      <c r="F5" s="595">
        <v>5651.099999999999</v>
      </c>
    </row>
    <row r="6" spans="1:6" s="6" customFormat="1" ht="18.75">
      <c r="A6" s="832"/>
      <c r="B6" s="19">
        <v>90</v>
      </c>
      <c r="C6" s="596">
        <v>3645.2000000000003</v>
      </c>
      <c r="D6" s="596">
        <v>4348.5</v>
      </c>
      <c r="E6" s="596">
        <v>4732</v>
      </c>
      <c r="F6" s="596">
        <v>6611.15</v>
      </c>
    </row>
    <row r="7" spans="1:6" s="6" customFormat="1" ht="18.75">
      <c r="A7" s="832"/>
      <c r="B7" s="19">
        <v>120</v>
      </c>
      <c r="C7" s="596">
        <v>4539.6</v>
      </c>
      <c r="D7" s="596">
        <v>5455.125</v>
      </c>
      <c r="E7" s="596">
        <v>6188</v>
      </c>
      <c r="F7" s="596">
        <v>7539.349999999999</v>
      </c>
    </row>
    <row r="8" spans="1:6" s="6" customFormat="1" ht="18.75">
      <c r="A8" s="832"/>
      <c r="B8" s="19">
        <v>140</v>
      </c>
      <c r="C8" s="596">
        <v>5080.400000000001</v>
      </c>
      <c r="D8" s="596">
        <v>6166.875</v>
      </c>
      <c r="E8" s="596">
        <v>6952.4</v>
      </c>
      <c r="F8" s="596">
        <v>7639.45</v>
      </c>
    </row>
    <row r="9" spans="1:6" s="6" customFormat="1" ht="18.75">
      <c r="A9" s="832"/>
      <c r="B9" s="25">
        <v>160</v>
      </c>
      <c r="C9" s="597">
        <v>5740.8</v>
      </c>
      <c r="D9" s="597">
        <v>6956.625</v>
      </c>
      <c r="E9" s="597">
        <v>8021.65</v>
      </c>
      <c r="F9" s="597">
        <v>9773.4</v>
      </c>
    </row>
    <row r="10" spans="1:6" s="6" customFormat="1" ht="18.75">
      <c r="A10" s="832"/>
      <c r="B10" s="19">
        <v>180</v>
      </c>
      <c r="C10" s="596">
        <v>6281.6</v>
      </c>
      <c r="D10" s="596">
        <v>7629.375</v>
      </c>
      <c r="E10" s="596">
        <v>8936.199999999999</v>
      </c>
      <c r="F10" s="596">
        <v>11684.4</v>
      </c>
    </row>
    <row r="11" spans="1:6" s="6" customFormat="1" ht="19.5" thickBot="1">
      <c r="A11" s="833"/>
      <c r="B11" s="30">
        <v>200</v>
      </c>
      <c r="C11" s="598">
        <v>6864</v>
      </c>
      <c r="D11" s="598">
        <v>10198.5</v>
      </c>
      <c r="E11" s="598">
        <v>9737</v>
      </c>
      <c r="F11" s="598">
        <v>13477.099999999999</v>
      </c>
    </row>
    <row r="12" ht="12.75"/>
    <row r="13" ht="12.75"/>
    <row r="14" ht="13.5" thickBot="1"/>
    <row r="15" spans="1:7" ht="82.5" customHeight="1" thickBot="1">
      <c r="A15" s="843" t="s">
        <v>1</v>
      </c>
      <c r="B15" s="843" t="s">
        <v>2</v>
      </c>
      <c r="C15" s="710" t="s">
        <v>300</v>
      </c>
      <c r="D15" s="710" t="s">
        <v>301</v>
      </c>
      <c r="E15" s="729" t="s">
        <v>302</v>
      </c>
      <c r="F15" s="932"/>
      <c r="G15" s="932"/>
    </row>
    <row r="16" spans="1:7" ht="21" thickBot="1">
      <c r="A16" s="844"/>
      <c r="B16" s="844"/>
      <c r="C16" s="159" t="s">
        <v>38</v>
      </c>
      <c r="D16" s="392" t="s">
        <v>38</v>
      </c>
      <c r="E16" s="730" t="s">
        <v>38</v>
      </c>
      <c r="F16" s="393"/>
      <c r="G16" s="393"/>
    </row>
    <row r="17" spans="1:7" ht="18.75">
      <c r="A17" s="831" t="s">
        <v>0</v>
      </c>
      <c r="B17" s="17">
        <v>80</v>
      </c>
      <c r="C17" s="595">
        <v>7513.799999999999</v>
      </c>
      <c r="D17" s="595">
        <v>8206.8</v>
      </c>
      <c r="E17" s="595">
        <v>8799</v>
      </c>
      <c r="F17" s="540"/>
      <c r="G17" s="541"/>
    </row>
    <row r="18" spans="1:7" ht="18.75">
      <c r="A18" s="832"/>
      <c r="B18" s="19">
        <v>90</v>
      </c>
      <c r="C18" s="596">
        <v>8202.6</v>
      </c>
      <c r="D18" s="596">
        <v>8962.8</v>
      </c>
      <c r="E18" s="596">
        <v>9697.8</v>
      </c>
      <c r="F18" s="540"/>
      <c r="G18" s="541"/>
    </row>
    <row r="19" spans="1:7" ht="18.75">
      <c r="A19" s="832"/>
      <c r="B19" s="19">
        <v>120</v>
      </c>
      <c r="C19" s="596">
        <v>10197.599999999999</v>
      </c>
      <c r="D19" s="596">
        <v>11482.8</v>
      </c>
      <c r="E19" s="596">
        <v>12192.599999999999</v>
      </c>
      <c r="F19" s="540"/>
      <c r="G19" s="541"/>
    </row>
    <row r="20" spans="1:7" ht="18.75">
      <c r="A20" s="832"/>
      <c r="B20" s="19">
        <v>140</v>
      </c>
      <c r="C20" s="596">
        <v>11369.4</v>
      </c>
      <c r="D20" s="596">
        <v>12432</v>
      </c>
      <c r="E20" s="596">
        <v>13440</v>
      </c>
      <c r="F20" s="540"/>
      <c r="G20" s="541"/>
    </row>
    <row r="21" spans="1:7" ht="18.75">
      <c r="A21" s="832"/>
      <c r="B21" s="25">
        <v>160</v>
      </c>
      <c r="C21" s="597">
        <v>12679.8</v>
      </c>
      <c r="D21" s="597">
        <v>13897.8</v>
      </c>
      <c r="E21" s="597">
        <v>15119.999999999998</v>
      </c>
      <c r="F21" s="543"/>
      <c r="G21" s="544"/>
    </row>
    <row r="22" spans="1:7" ht="18.75">
      <c r="A22" s="832"/>
      <c r="B22" s="19">
        <v>180</v>
      </c>
      <c r="C22" s="596">
        <v>14229.599999999999</v>
      </c>
      <c r="D22" s="596">
        <v>15308.999999999998</v>
      </c>
      <c r="E22" s="596">
        <v>16842</v>
      </c>
      <c r="F22" s="540"/>
      <c r="G22" s="541"/>
    </row>
    <row r="23" spans="1:7" ht="19.5" thickBot="1">
      <c r="A23" s="833"/>
      <c r="B23" s="30">
        <v>200</v>
      </c>
      <c r="C23" s="598">
        <v>15573.599999999999</v>
      </c>
      <c r="D23" s="598">
        <v>16653</v>
      </c>
      <c r="E23" s="598">
        <v>18333</v>
      </c>
      <c r="F23" s="540"/>
      <c r="G23" s="541"/>
    </row>
  </sheetData>
  <sheetProtection/>
  <mergeCells count="8">
    <mergeCell ref="A3:A4"/>
    <mergeCell ref="B3:B4"/>
    <mergeCell ref="A1:G1"/>
    <mergeCell ref="F15:G15"/>
    <mergeCell ref="A17:A23"/>
    <mergeCell ref="A5:A11"/>
    <mergeCell ref="A15:A16"/>
    <mergeCell ref="B15:B16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29"/>
  <sheetViews>
    <sheetView view="pageBreakPreview" zoomScale="70" zoomScaleSheetLayoutView="70" zoomScalePageLayoutView="0" workbookViewId="0" topLeftCell="A1">
      <selection activeCell="P27" sqref="P27"/>
    </sheetView>
  </sheetViews>
  <sheetFormatPr defaultColWidth="9.00390625" defaultRowHeight="12.75"/>
  <cols>
    <col min="1" max="2" width="8.625" style="1" customWidth="1"/>
    <col min="3" max="3" width="12.00390625" style="1" customWidth="1"/>
    <col min="4" max="4" width="9.75390625" style="1" customWidth="1"/>
    <col min="5" max="5" width="24.25390625" style="1" customWidth="1"/>
    <col min="6" max="6" width="12.00390625" style="1" customWidth="1"/>
    <col min="7" max="7" width="9.75390625" style="1" customWidth="1"/>
    <col min="8" max="8" width="24.375" style="1" customWidth="1"/>
    <col min="9" max="9" width="12.00390625" style="1" customWidth="1"/>
    <col min="10" max="10" width="9.75390625" style="1" customWidth="1"/>
    <col min="11" max="11" width="22.75390625" style="1" customWidth="1"/>
    <col min="12" max="12" width="12.00390625" style="1" customWidth="1"/>
    <col min="13" max="13" width="9.75390625" style="1" customWidth="1"/>
    <col min="14" max="14" width="22.375" style="1" customWidth="1"/>
    <col min="15" max="16384" width="9.125" style="1" customWidth="1"/>
  </cols>
  <sheetData>
    <row r="1" spans="1:14" ht="30">
      <c r="A1" s="845" t="s">
        <v>294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</row>
    <row r="2" spans="6:8" ht="19.5" customHeight="1">
      <c r="F2" s="3"/>
      <c r="G2" s="3"/>
      <c r="H2" s="3"/>
    </row>
    <row r="3" spans="2:12" ht="27" customHeight="1">
      <c r="B3" s="2"/>
      <c r="C3" s="2"/>
      <c r="D3" s="2"/>
      <c r="F3" s="846" t="s">
        <v>15</v>
      </c>
      <c r="G3" s="846"/>
      <c r="H3" s="846"/>
      <c r="I3" s="846"/>
      <c r="J3" s="846"/>
      <c r="K3" s="846"/>
      <c r="L3" s="846"/>
    </row>
    <row r="4" spans="1:12" ht="23.25">
      <c r="A4" s="527" t="s">
        <v>295</v>
      </c>
      <c r="B4" s="400"/>
      <c r="C4" s="528"/>
      <c r="D4" s="2"/>
      <c r="F4" s="847" t="str">
        <f>'[5]Askona Sleep Style'!G4</f>
        <v>Директор по оптовым продажам ООО «ТД «Аскона»</v>
      </c>
      <c r="G4" s="847"/>
      <c r="H4" s="847"/>
      <c r="I4" s="847"/>
      <c r="J4" s="847"/>
      <c r="K4" s="847"/>
      <c r="L4" s="847"/>
    </row>
    <row r="5" spans="1:11" ht="23.25">
      <c r="A5" s="12" t="s">
        <v>29</v>
      </c>
      <c r="B5" s="175" t="str">
        <f>'[5]Askona Sleep Style'!B5</f>
        <v>с 1 ноября 2012 по 31 декабря 2012</v>
      </c>
      <c r="G5" s="5"/>
      <c r="H5" s="7"/>
      <c r="I5" s="7"/>
      <c r="J5" s="8" t="s">
        <v>17</v>
      </c>
      <c r="K5" s="8"/>
    </row>
    <row r="6" spans="1:2" ht="27">
      <c r="A6" s="12" t="s">
        <v>30</v>
      </c>
      <c r="B6" s="106"/>
    </row>
    <row r="7" spans="1:7" ht="18">
      <c r="A7" s="90"/>
      <c r="F7" s="529" t="s">
        <v>84</v>
      </c>
      <c r="G7" s="529"/>
    </row>
    <row r="8" spans="1:8" ht="34.5" customHeight="1" thickBot="1">
      <c r="A8" s="91"/>
      <c r="F8" s="4"/>
      <c r="G8" s="4"/>
      <c r="H8" s="4"/>
    </row>
    <row r="9" spans="1:14" ht="82.5" customHeight="1" thickBot="1">
      <c r="A9" s="843" t="s">
        <v>1</v>
      </c>
      <c r="B9" s="843" t="s">
        <v>2</v>
      </c>
      <c r="C9" s="828" t="s">
        <v>296</v>
      </c>
      <c r="D9" s="829"/>
      <c r="E9" s="829"/>
      <c r="F9" s="828" t="s">
        <v>297</v>
      </c>
      <c r="G9" s="829"/>
      <c r="H9" s="829"/>
      <c r="I9" s="828" t="s">
        <v>298</v>
      </c>
      <c r="J9" s="829"/>
      <c r="K9" s="829"/>
      <c r="L9" s="930" t="s">
        <v>299</v>
      </c>
      <c r="M9" s="931"/>
      <c r="N9" s="931"/>
    </row>
    <row r="10" spans="1:14" s="16" customFormat="1" ht="30.75" thickBot="1">
      <c r="A10" s="844"/>
      <c r="B10" s="844"/>
      <c r="C10" s="13" t="s">
        <v>32</v>
      </c>
      <c r="D10" s="14" t="s">
        <v>26</v>
      </c>
      <c r="E10" s="14" t="s">
        <v>33</v>
      </c>
      <c r="F10" s="13" t="s">
        <v>32</v>
      </c>
      <c r="G10" s="14" t="s">
        <v>26</v>
      </c>
      <c r="H10" s="14" t="s">
        <v>33</v>
      </c>
      <c r="I10" s="13" t="s">
        <v>32</v>
      </c>
      <c r="J10" s="14" t="s">
        <v>26</v>
      </c>
      <c r="K10" s="530" t="s">
        <v>33</v>
      </c>
      <c r="L10" s="531" t="s">
        <v>32</v>
      </c>
      <c r="M10" s="531" t="s">
        <v>26</v>
      </c>
      <c r="N10" s="531" t="s">
        <v>33</v>
      </c>
    </row>
    <row r="11" spans="1:14" s="6" customFormat="1" ht="18.75">
      <c r="A11" s="831" t="s">
        <v>0</v>
      </c>
      <c r="B11" s="17">
        <v>80</v>
      </c>
      <c r="C11" s="139">
        <v>7440</v>
      </c>
      <c r="D11" s="140">
        <v>0.2</v>
      </c>
      <c r="E11" s="141">
        <f>MROUND(C11*(1-D11),10)</f>
        <v>5950</v>
      </c>
      <c r="F11" s="139">
        <v>8600</v>
      </c>
      <c r="G11" s="140">
        <v>0.2</v>
      </c>
      <c r="H11" s="141">
        <f aca="true" t="shared" si="0" ref="H11:H17">MROUND(F11*(1-G11),10)</f>
        <v>6880</v>
      </c>
      <c r="I11" s="139">
        <v>9230</v>
      </c>
      <c r="J11" s="140">
        <v>0.2</v>
      </c>
      <c r="K11" s="532">
        <f aca="true" t="shared" si="1" ref="K11:K17">MROUND(I11*(1-J11),10)</f>
        <v>7380</v>
      </c>
      <c r="L11" s="533">
        <v>12420</v>
      </c>
      <c r="M11" s="145">
        <v>0.2</v>
      </c>
      <c r="N11" s="146">
        <f aca="true" t="shared" si="2" ref="N11:N17">MROUND(L11*(1-M11),10)</f>
        <v>9940</v>
      </c>
    </row>
    <row r="12" spans="1:14" s="6" customFormat="1" ht="18.75">
      <c r="A12" s="832"/>
      <c r="B12" s="19">
        <v>90</v>
      </c>
      <c r="C12" s="144">
        <v>8040</v>
      </c>
      <c r="D12" s="145">
        <f aca="true" t="shared" si="3" ref="D12:D17">D11</f>
        <v>0.2</v>
      </c>
      <c r="E12" s="146">
        <f aca="true" t="shared" si="4" ref="E12:E17">MROUND(C12*(1-D12),10)</f>
        <v>6430</v>
      </c>
      <c r="F12" s="144">
        <v>9370</v>
      </c>
      <c r="G12" s="145">
        <f aca="true" t="shared" si="5" ref="G12:G17">G11</f>
        <v>0.2</v>
      </c>
      <c r="H12" s="146">
        <f t="shared" si="0"/>
        <v>7500</v>
      </c>
      <c r="I12" s="144">
        <v>10400</v>
      </c>
      <c r="J12" s="145">
        <f aca="true" t="shared" si="6" ref="J12:J17">J11</f>
        <v>0.2</v>
      </c>
      <c r="K12" s="534">
        <f t="shared" si="1"/>
        <v>8320</v>
      </c>
      <c r="L12" s="533">
        <v>14530</v>
      </c>
      <c r="M12" s="145">
        <f aca="true" t="shared" si="7" ref="M12:M17">M11</f>
        <v>0.2</v>
      </c>
      <c r="N12" s="146">
        <f t="shared" si="2"/>
        <v>11620</v>
      </c>
    </row>
    <row r="13" spans="1:14" s="6" customFormat="1" ht="18.75">
      <c r="A13" s="832"/>
      <c r="B13" s="19">
        <v>120</v>
      </c>
      <c r="C13" s="144">
        <v>10000</v>
      </c>
      <c r="D13" s="145">
        <f t="shared" si="3"/>
        <v>0.2</v>
      </c>
      <c r="E13" s="146">
        <f t="shared" si="4"/>
        <v>8000</v>
      </c>
      <c r="F13" s="144">
        <v>11750</v>
      </c>
      <c r="G13" s="145">
        <f t="shared" si="5"/>
        <v>0.2</v>
      </c>
      <c r="H13" s="146">
        <f t="shared" si="0"/>
        <v>9400</v>
      </c>
      <c r="I13" s="144">
        <v>13600</v>
      </c>
      <c r="J13" s="145">
        <f t="shared" si="6"/>
        <v>0.2</v>
      </c>
      <c r="K13" s="534">
        <f t="shared" si="1"/>
        <v>10880</v>
      </c>
      <c r="L13" s="533">
        <v>16570</v>
      </c>
      <c r="M13" s="145">
        <f t="shared" si="7"/>
        <v>0.2</v>
      </c>
      <c r="N13" s="146">
        <f t="shared" si="2"/>
        <v>13260</v>
      </c>
    </row>
    <row r="14" spans="1:14" s="6" customFormat="1" ht="18.75">
      <c r="A14" s="832"/>
      <c r="B14" s="19">
        <v>140</v>
      </c>
      <c r="C14" s="144">
        <v>11200</v>
      </c>
      <c r="D14" s="145">
        <f t="shared" si="3"/>
        <v>0.2</v>
      </c>
      <c r="E14" s="146">
        <f t="shared" si="4"/>
        <v>8960</v>
      </c>
      <c r="F14" s="144">
        <v>13280</v>
      </c>
      <c r="G14" s="145">
        <f t="shared" si="5"/>
        <v>0.2</v>
      </c>
      <c r="H14" s="146">
        <f t="shared" si="0"/>
        <v>10620</v>
      </c>
      <c r="I14" s="144">
        <v>15280</v>
      </c>
      <c r="J14" s="145">
        <f t="shared" si="6"/>
        <v>0.2</v>
      </c>
      <c r="K14" s="534">
        <f t="shared" si="1"/>
        <v>12220</v>
      </c>
      <c r="L14" s="533">
        <v>16790</v>
      </c>
      <c r="M14" s="145">
        <f t="shared" si="7"/>
        <v>0.2</v>
      </c>
      <c r="N14" s="146">
        <f t="shared" si="2"/>
        <v>13430</v>
      </c>
    </row>
    <row r="15" spans="1:14" s="6" customFormat="1" ht="18.75">
      <c r="A15" s="832"/>
      <c r="B15" s="25">
        <v>160</v>
      </c>
      <c r="C15" s="149">
        <v>12650</v>
      </c>
      <c r="D15" s="150">
        <f t="shared" si="3"/>
        <v>0.2</v>
      </c>
      <c r="E15" s="151">
        <f t="shared" si="4"/>
        <v>10120</v>
      </c>
      <c r="F15" s="149">
        <v>15000</v>
      </c>
      <c r="G15" s="150">
        <f t="shared" si="5"/>
        <v>0.2</v>
      </c>
      <c r="H15" s="151">
        <f t="shared" si="0"/>
        <v>12000</v>
      </c>
      <c r="I15" s="149">
        <v>17630</v>
      </c>
      <c r="J15" s="150">
        <f t="shared" si="6"/>
        <v>0.2</v>
      </c>
      <c r="K15" s="535">
        <f t="shared" si="1"/>
        <v>14100</v>
      </c>
      <c r="L15" s="536">
        <v>21480</v>
      </c>
      <c r="M15" s="150">
        <f t="shared" si="7"/>
        <v>0.2</v>
      </c>
      <c r="N15" s="151">
        <f t="shared" si="2"/>
        <v>17180</v>
      </c>
    </row>
    <row r="16" spans="1:14" s="6" customFormat="1" ht="18.75">
      <c r="A16" s="832"/>
      <c r="B16" s="19">
        <v>180</v>
      </c>
      <c r="C16" s="144">
        <v>13850</v>
      </c>
      <c r="D16" s="145">
        <f t="shared" si="3"/>
        <v>0.2</v>
      </c>
      <c r="E16" s="146">
        <f t="shared" si="4"/>
        <v>11080</v>
      </c>
      <c r="F16" s="144">
        <v>16500</v>
      </c>
      <c r="G16" s="145">
        <f t="shared" si="5"/>
        <v>0.2</v>
      </c>
      <c r="H16" s="146">
        <f t="shared" si="0"/>
        <v>13200</v>
      </c>
      <c r="I16" s="144">
        <v>19640</v>
      </c>
      <c r="J16" s="145">
        <f t="shared" si="6"/>
        <v>0.2</v>
      </c>
      <c r="K16" s="534">
        <f t="shared" si="1"/>
        <v>15710</v>
      </c>
      <c r="L16" s="533">
        <v>25680</v>
      </c>
      <c r="M16" s="145">
        <f t="shared" si="7"/>
        <v>0.2</v>
      </c>
      <c r="N16" s="146">
        <f t="shared" si="2"/>
        <v>20540</v>
      </c>
    </row>
    <row r="17" spans="1:14" s="6" customFormat="1" ht="19.5" thickBot="1">
      <c r="A17" s="833"/>
      <c r="B17" s="30">
        <v>200</v>
      </c>
      <c r="C17" s="154">
        <v>15130</v>
      </c>
      <c r="D17" s="155">
        <f t="shared" si="3"/>
        <v>0.2</v>
      </c>
      <c r="E17" s="156">
        <f t="shared" si="4"/>
        <v>12100</v>
      </c>
      <c r="F17" s="154">
        <v>21970</v>
      </c>
      <c r="G17" s="155">
        <f t="shared" si="5"/>
        <v>0.2</v>
      </c>
      <c r="H17" s="156">
        <f t="shared" si="0"/>
        <v>17580</v>
      </c>
      <c r="I17" s="154">
        <v>21400</v>
      </c>
      <c r="J17" s="155">
        <f t="shared" si="6"/>
        <v>0.2</v>
      </c>
      <c r="K17" s="537">
        <f t="shared" si="1"/>
        <v>17120</v>
      </c>
      <c r="L17" s="533">
        <v>29620</v>
      </c>
      <c r="M17" s="145">
        <f t="shared" si="7"/>
        <v>0.2</v>
      </c>
      <c r="N17" s="146">
        <f t="shared" si="2"/>
        <v>23700</v>
      </c>
    </row>
    <row r="18" ht="12.75"/>
    <row r="19" ht="12.75"/>
    <row r="20" ht="13.5" thickBot="1"/>
    <row r="21" spans="1:14" ht="82.5" customHeight="1" thickBot="1">
      <c r="A21" s="843" t="s">
        <v>1</v>
      </c>
      <c r="B21" s="843" t="s">
        <v>2</v>
      </c>
      <c r="C21" s="828" t="s">
        <v>300</v>
      </c>
      <c r="D21" s="829"/>
      <c r="E21" s="829"/>
      <c r="F21" s="828" t="s">
        <v>301</v>
      </c>
      <c r="G21" s="829"/>
      <c r="H21" s="829"/>
      <c r="I21" s="931" t="s">
        <v>302</v>
      </c>
      <c r="J21" s="931"/>
      <c r="K21" s="931"/>
      <c r="L21" s="932"/>
      <c r="M21" s="933"/>
      <c r="N21" s="933"/>
    </row>
    <row r="22" spans="1:14" ht="30.75" thickBot="1">
      <c r="A22" s="844"/>
      <c r="B22" s="844"/>
      <c r="C22" s="13" t="s">
        <v>32</v>
      </c>
      <c r="D22" s="14" t="s">
        <v>26</v>
      </c>
      <c r="E22" s="14" t="s">
        <v>33</v>
      </c>
      <c r="F22" s="13" t="s">
        <v>32</v>
      </c>
      <c r="G22" s="14" t="s">
        <v>26</v>
      </c>
      <c r="H22" s="14" t="s">
        <v>33</v>
      </c>
      <c r="I22" s="531" t="s">
        <v>32</v>
      </c>
      <c r="J22" s="531" t="s">
        <v>26</v>
      </c>
      <c r="K22" s="531" t="s">
        <v>33</v>
      </c>
      <c r="L22" s="538"/>
      <c r="M22" s="538"/>
      <c r="N22" s="538"/>
    </row>
    <row r="23" spans="1:14" ht="18.75">
      <c r="A23" s="831" t="s">
        <v>0</v>
      </c>
      <c r="B23" s="17">
        <v>80</v>
      </c>
      <c r="C23" s="139">
        <v>18970</v>
      </c>
      <c r="D23" s="140">
        <v>0.3</v>
      </c>
      <c r="E23" s="141">
        <f aca="true" t="shared" si="8" ref="E23:E29">MROUND(C23*(1-D23),10)</f>
        <v>13280</v>
      </c>
      <c r="F23" s="139">
        <v>20130</v>
      </c>
      <c r="G23" s="140">
        <v>0.3</v>
      </c>
      <c r="H23" s="141">
        <f aca="true" t="shared" si="9" ref="H23:H29">MROUND(F23*(1-G23),10)</f>
        <v>14090</v>
      </c>
      <c r="I23" s="533">
        <v>21370</v>
      </c>
      <c r="J23" s="145">
        <v>0.3</v>
      </c>
      <c r="K23" s="146">
        <f aca="true" t="shared" si="10" ref="K23:K29">MROUND(I23*(1-J23),10)</f>
        <v>14960</v>
      </c>
      <c r="L23" s="539"/>
      <c r="M23" s="540"/>
      <c r="N23" s="541"/>
    </row>
    <row r="24" spans="1:14" ht="18.75">
      <c r="A24" s="832"/>
      <c r="B24" s="19">
        <v>90</v>
      </c>
      <c r="C24" s="144">
        <v>20700</v>
      </c>
      <c r="D24" s="145">
        <f aca="true" t="shared" si="11" ref="D24:D29">D23</f>
        <v>0.3</v>
      </c>
      <c r="E24" s="146">
        <f t="shared" si="8"/>
        <v>14490</v>
      </c>
      <c r="F24" s="144">
        <v>21990</v>
      </c>
      <c r="G24" s="145">
        <f aca="true" t="shared" si="12" ref="G24:G29">G23</f>
        <v>0.3</v>
      </c>
      <c r="H24" s="146">
        <f t="shared" si="9"/>
        <v>15390</v>
      </c>
      <c r="I24" s="533">
        <v>23560</v>
      </c>
      <c r="J24" s="145">
        <f aca="true" t="shared" si="13" ref="J24:J29">J23</f>
        <v>0.3</v>
      </c>
      <c r="K24" s="146">
        <f t="shared" si="10"/>
        <v>16490</v>
      </c>
      <c r="L24" s="539"/>
      <c r="M24" s="540"/>
      <c r="N24" s="541"/>
    </row>
    <row r="25" spans="1:14" ht="18.75">
      <c r="A25" s="832"/>
      <c r="B25" s="19">
        <v>120</v>
      </c>
      <c r="C25" s="144">
        <v>25760</v>
      </c>
      <c r="D25" s="145">
        <f t="shared" si="11"/>
        <v>0.3</v>
      </c>
      <c r="E25" s="146">
        <f t="shared" si="8"/>
        <v>18030</v>
      </c>
      <c r="F25" s="144">
        <v>28160</v>
      </c>
      <c r="G25" s="145">
        <f t="shared" si="12"/>
        <v>0.3</v>
      </c>
      <c r="H25" s="146">
        <f t="shared" si="9"/>
        <v>19710</v>
      </c>
      <c r="I25" s="533">
        <v>29610</v>
      </c>
      <c r="J25" s="145">
        <f t="shared" si="13"/>
        <v>0.3</v>
      </c>
      <c r="K25" s="146">
        <f t="shared" si="10"/>
        <v>20730</v>
      </c>
      <c r="L25" s="539"/>
      <c r="M25" s="540"/>
      <c r="N25" s="541"/>
    </row>
    <row r="26" spans="1:14" ht="18.75">
      <c r="A26" s="832"/>
      <c r="B26" s="19">
        <v>140</v>
      </c>
      <c r="C26" s="144">
        <v>28720</v>
      </c>
      <c r="D26" s="145">
        <f t="shared" si="11"/>
        <v>0.3</v>
      </c>
      <c r="E26" s="146">
        <f t="shared" si="8"/>
        <v>20100</v>
      </c>
      <c r="F26" s="144">
        <v>30450</v>
      </c>
      <c r="G26" s="145">
        <f t="shared" si="12"/>
        <v>0.3</v>
      </c>
      <c r="H26" s="146">
        <f t="shared" si="9"/>
        <v>21320</v>
      </c>
      <c r="I26" s="533">
        <v>32640</v>
      </c>
      <c r="J26" s="145">
        <f t="shared" si="13"/>
        <v>0.3</v>
      </c>
      <c r="K26" s="146">
        <f t="shared" si="10"/>
        <v>22850</v>
      </c>
      <c r="L26" s="539"/>
      <c r="M26" s="540"/>
      <c r="N26" s="541"/>
    </row>
    <row r="27" spans="1:14" ht="18.75">
      <c r="A27" s="832"/>
      <c r="B27" s="25">
        <v>160</v>
      </c>
      <c r="C27" s="149">
        <v>32030</v>
      </c>
      <c r="D27" s="150">
        <f t="shared" si="11"/>
        <v>0.3</v>
      </c>
      <c r="E27" s="151">
        <f t="shared" si="8"/>
        <v>22420</v>
      </c>
      <c r="F27" s="149">
        <v>34080</v>
      </c>
      <c r="G27" s="150">
        <f t="shared" si="12"/>
        <v>0.3</v>
      </c>
      <c r="H27" s="151">
        <f t="shared" si="9"/>
        <v>23860</v>
      </c>
      <c r="I27" s="536">
        <v>36680</v>
      </c>
      <c r="J27" s="150">
        <f t="shared" si="13"/>
        <v>0.3</v>
      </c>
      <c r="K27" s="151">
        <f t="shared" si="10"/>
        <v>25680</v>
      </c>
      <c r="L27" s="542"/>
      <c r="M27" s="543"/>
      <c r="N27" s="544"/>
    </row>
    <row r="28" spans="1:14" ht="18.75">
      <c r="A28" s="832"/>
      <c r="B28" s="19">
        <v>180</v>
      </c>
      <c r="C28" s="144">
        <v>35950</v>
      </c>
      <c r="D28" s="145">
        <f t="shared" si="11"/>
        <v>0.3</v>
      </c>
      <c r="E28" s="146">
        <f t="shared" si="8"/>
        <v>25170</v>
      </c>
      <c r="F28" s="144">
        <v>37550</v>
      </c>
      <c r="G28" s="145">
        <f t="shared" si="12"/>
        <v>0.3</v>
      </c>
      <c r="H28" s="146">
        <f t="shared" si="9"/>
        <v>26290</v>
      </c>
      <c r="I28" s="533">
        <v>40890</v>
      </c>
      <c r="J28" s="145">
        <f t="shared" si="13"/>
        <v>0.3</v>
      </c>
      <c r="K28" s="146">
        <f t="shared" si="10"/>
        <v>28620</v>
      </c>
      <c r="L28" s="539"/>
      <c r="M28" s="540"/>
      <c r="N28" s="541"/>
    </row>
    <row r="29" spans="1:14" ht="19.5" thickBot="1">
      <c r="A29" s="833"/>
      <c r="B29" s="30">
        <v>200</v>
      </c>
      <c r="C29" s="154">
        <v>39350</v>
      </c>
      <c r="D29" s="155">
        <f t="shared" si="11"/>
        <v>0.3</v>
      </c>
      <c r="E29" s="156">
        <f t="shared" si="8"/>
        <v>27550</v>
      </c>
      <c r="F29" s="154">
        <v>39650</v>
      </c>
      <c r="G29" s="155">
        <f t="shared" si="12"/>
        <v>0.3</v>
      </c>
      <c r="H29" s="156">
        <f t="shared" si="9"/>
        <v>27760</v>
      </c>
      <c r="I29" s="533">
        <v>44500</v>
      </c>
      <c r="J29" s="145">
        <f t="shared" si="13"/>
        <v>0.3</v>
      </c>
      <c r="K29" s="146">
        <f t="shared" si="10"/>
        <v>31150</v>
      </c>
      <c r="L29" s="539"/>
      <c r="M29" s="540"/>
      <c r="N29" s="541"/>
    </row>
  </sheetData>
  <sheetProtection/>
  <mergeCells count="17">
    <mergeCell ref="L21:N21"/>
    <mergeCell ref="A23:A29"/>
    <mergeCell ref="A11:A17"/>
    <mergeCell ref="A21:A22"/>
    <mergeCell ref="B21:B22"/>
    <mergeCell ref="C21:E21"/>
    <mergeCell ref="F21:H21"/>
    <mergeCell ref="I21:K21"/>
    <mergeCell ref="A1:N1"/>
    <mergeCell ref="F3:L3"/>
    <mergeCell ref="F4:L4"/>
    <mergeCell ref="A9:A10"/>
    <mergeCell ref="B9:B10"/>
    <mergeCell ref="C9:E9"/>
    <mergeCell ref="F9:H9"/>
    <mergeCell ref="I9:K9"/>
    <mergeCell ref="L9:N9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6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08"/>
  <sheetViews>
    <sheetView view="pageBreakPreview" zoomScale="55" zoomScaleNormal="55" zoomScaleSheetLayoutView="55" zoomScalePageLayoutView="0" workbookViewId="0" topLeftCell="A16">
      <selection activeCell="L16" sqref="L16"/>
    </sheetView>
  </sheetViews>
  <sheetFormatPr defaultColWidth="15.25390625" defaultRowHeight="12.75"/>
  <cols>
    <col min="1" max="1" width="10.25390625" style="179" customWidth="1"/>
    <col min="2" max="2" width="15.25390625" style="179" customWidth="1"/>
    <col min="3" max="3" width="20.00390625" style="179" customWidth="1"/>
    <col min="4" max="4" width="39.375" style="179" customWidth="1"/>
    <col min="5" max="5" width="16.875" style="179" customWidth="1"/>
    <col min="6" max="6" width="30.125" style="179" customWidth="1"/>
    <col min="7" max="7" width="17.375" style="179" customWidth="1"/>
    <col min="8" max="8" width="31.125" style="179" customWidth="1"/>
    <col min="9" max="9" width="14.125" style="179" customWidth="1"/>
    <col min="10" max="10" width="38.00390625" style="179" customWidth="1"/>
    <col min="11" max="11" width="23.875" style="179" customWidth="1"/>
    <col min="12" max="12" width="23.125" style="179" customWidth="1"/>
    <col min="13" max="13" width="12.375" style="179" customWidth="1"/>
    <col min="14" max="15" width="11.375" style="179" customWidth="1"/>
    <col min="16" max="16" width="10.25390625" style="179" customWidth="1"/>
    <col min="17" max="17" width="12.375" style="179" customWidth="1"/>
    <col min="18" max="18" width="11.375" style="179" customWidth="1"/>
    <col min="19" max="19" width="11.25390625" style="179" customWidth="1"/>
    <col min="20" max="20" width="11.125" style="179" bestFit="1" customWidth="1"/>
    <col min="21" max="244" width="9.125" style="179" customWidth="1"/>
    <col min="245" max="16384" width="15.25390625" style="179" customWidth="1"/>
  </cols>
  <sheetData>
    <row r="1" ht="15">
      <c r="A1" s="178"/>
    </row>
    <row r="2" ht="15">
      <c r="A2" s="178"/>
    </row>
    <row r="3" spans="1:10" ht="67.5" customHeight="1">
      <c r="A3" s="937" t="s">
        <v>171</v>
      </c>
      <c r="B3" s="937"/>
      <c r="C3" s="937"/>
      <c r="D3" s="937"/>
      <c r="E3" s="937"/>
      <c r="F3" s="937"/>
      <c r="G3" s="746"/>
      <c r="H3" s="746"/>
      <c r="I3" s="746"/>
      <c r="J3" s="746"/>
    </row>
    <row r="4" ht="51" customHeight="1">
      <c r="A4" s="178"/>
    </row>
    <row r="5" spans="2:20" ht="11.25" customHeight="1" thickBot="1">
      <c r="B5" s="187"/>
      <c r="E5" s="187"/>
      <c r="F5" s="187"/>
      <c r="G5" s="187"/>
      <c r="H5" s="187"/>
      <c r="I5" s="672"/>
      <c r="J5" s="673"/>
      <c r="K5" s="350"/>
      <c r="L5" s="187"/>
      <c r="M5" s="187"/>
      <c r="N5" s="187"/>
      <c r="O5" s="187"/>
      <c r="P5" s="187"/>
      <c r="Q5" s="187"/>
      <c r="S5" s="187"/>
      <c r="T5" s="187"/>
    </row>
    <row r="6" spans="1:22" s="178" customFormat="1" ht="30">
      <c r="A6" s="946" t="s">
        <v>116</v>
      </c>
      <c r="B6" s="947"/>
      <c r="C6" s="947"/>
      <c r="D6" s="947"/>
      <c r="E6" s="948"/>
      <c r="F6" s="732"/>
      <c r="G6" s="732"/>
      <c r="H6" s="732"/>
      <c r="I6" s="674"/>
      <c r="J6" s="662"/>
      <c r="K6" s="350"/>
      <c r="L6" s="675"/>
      <c r="M6" s="675"/>
      <c r="N6" s="675"/>
      <c r="O6" s="675"/>
      <c r="P6" s="675"/>
      <c r="Q6" s="675"/>
      <c r="R6" s="675"/>
      <c r="S6" s="179"/>
      <c r="T6" s="179"/>
      <c r="U6" s="179"/>
      <c r="V6" s="179"/>
    </row>
    <row r="7" spans="1:15" ht="46.5" customHeight="1">
      <c r="A7" s="943" t="s">
        <v>117</v>
      </c>
      <c r="B7" s="944"/>
      <c r="C7" s="731" t="s">
        <v>118</v>
      </c>
      <c r="D7" s="731" t="s">
        <v>119</v>
      </c>
      <c r="E7" s="733" t="s">
        <v>120</v>
      </c>
      <c r="F7" s="945"/>
      <c r="G7" s="945"/>
      <c r="H7" s="675"/>
      <c r="I7" s="675"/>
      <c r="J7" s="675"/>
      <c r="K7" s="675"/>
      <c r="L7" s="675"/>
      <c r="M7" s="675"/>
      <c r="N7" s="675"/>
      <c r="O7" s="675"/>
    </row>
    <row r="8" spans="1:19" s="189" customFormat="1" ht="30">
      <c r="A8" s="949" t="s">
        <v>3</v>
      </c>
      <c r="B8" s="950"/>
      <c r="C8" s="676" t="s">
        <v>38</v>
      </c>
      <c r="D8" s="676" t="s">
        <v>38</v>
      </c>
      <c r="E8" s="734" t="s">
        <v>38</v>
      </c>
      <c r="F8" s="677"/>
      <c r="G8" s="678"/>
      <c r="H8" s="679"/>
      <c r="I8" s="679"/>
      <c r="J8" s="679"/>
      <c r="K8" s="679"/>
      <c r="L8" s="679"/>
      <c r="M8" s="679"/>
      <c r="N8" s="679"/>
      <c r="O8" s="679"/>
      <c r="P8" s="178"/>
      <c r="Q8" s="178"/>
      <c r="R8" s="178"/>
      <c r="S8" s="178"/>
    </row>
    <row r="9" spans="1:15" ht="26.25" thickBot="1">
      <c r="A9" s="951" t="s">
        <v>121</v>
      </c>
      <c r="B9" s="952"/>
      <c r="C9" s="735">
        <v>1125.2120000000002</v>
      </c>
      <c r="D9" s="735">
        <v>1178.1770000000004</v>
      </c>
      <c r="E9" s="736">
        <v>1172.2920000000001</v>
      </c>
      <c r="F9" s="680"/>
      <c r="G9" s="681"/>
      <c r="H9" s="675"/>
      <c r="I9" s="675"/>
      <c r="J9" s="675"/>
      <c r="K9" s="675"/>
      <c r="L9" s="675"/>
      <c r="M9" s="675"/>
      <c r="N9" s="675"/>
      <c r="O9" s="675"/>
    </row>
    <row r="10" spans="1:14" ht="41.25" thickBot="1">
      <c r="A10" s="953" t="s">
        <v>117</v>
      </c>
      <c r="B10" s="954"/>
      <c r="C10" s="737" t="s">
        <v>122</v>
      </c>
      <c r="D10" s="737" t="s">
        <v>123</v>
      </c>
      <c r="E10" s="737" t="s">
        <v>124</v>
      </c>
      <c r="F10" s="738" t="s">
        <v>125</v>
      </c>
      <c r="G10" s="675"/>
      <c r="H10" s="675"/>
      <c r="I10" s="675"/>
      <c r="J10" s="675"/>
      <c r="K10" s="675"/>
      <c r="L10" s="675"/>
      <c r="M10" s="675"/>
      <c r="N10" s="675"/>
    </row>
    <row r="11" spans="1:18" s="189" customFormat="1" ht="30.75" thickBot="1">
      <c r="A11" s="955" t="s">
        <v>3</v>
      </c>
      <c r="B11" s="956"/>
      <c r="C11" s="203" t="s">
        <v>38</v>
      </c>
      <c r="D11" s="203" t="s">
        <v>38</v>
      </c>
      <c r="E11" s="203" t="s">
        <v>38</v>
      </c>
      <c r="F11" s="682" t="s">
        <v>38</v>
      </c>
      <c r="G11" s="679"/>
      <c r="H11" s="679"/>
      <c r="I11" s="679"/>
      <c r="J11" s="679"/>
      <c r="K11" s="679"/>
      <c r="L11" s="679"/>
      <c r="M11" s="679"/>
      <c r="N11" s="679"/>
      <c r="O11" s="178"/>
      <c r="P11" s="178"/>
      <c r="Q11" s="178"/>
      <c r="R11" s="178"/>
    </row>
    <row r="12" spans="1:14" ht="25.5">
      <c r="A12" s="957" t="s">
        <v>121</v>
      </c>
      <c r="B12" s="958"/>
      <c r="C12" s="641">
        <v>2055.0420000000004</v>
      </c>
      <c r="D12" s="641">
        <v>2055.0420000000004</v>
      </c>
      <c r="E12" s="641">
        <v>2055.0420000000004</v>
      </c>
      <c r="F12" s="641">
        <v>2055.0420000000004</v>
      </c>
      <c r="G12" s="675"/>
      <c r="H12" s="675"/>
      <c r="I12" s="675"/>
      <c r="J12" s="675"/>
      <c r="K12" s="675"/>
      <c r="L12" s="675"/>
      <c r="M12" s="675"/>
      <c r="N12" s="675"/>
    </row>
    <row r="13" spans="1:14" ht="26.25" thickBot="1">
      <c r="A13" s="959" t="s">
        <v>126</v>
      </c>
      <c r="B13" s="960"/>
      <c r="C13" s="206">
        <v>413.05</v>
      </c>
      <c r="D13" s="206">
        <v>413.05</v>
      </c>
      <c r="E13" s="206">
        <v>413.05</v>
      </c>
      <c r="F13" s="206">
        <v>413.05</v>
      </c>
      <c r="G13" s="675"/>
      <c r="H13" s="675"/>
      <c r="I13" s="675"/>
      <c r="J13" s="675"/>
      <c r="K13" s="675"/>
      <c r="L13" s="675"/>
      <c r="M13" s="675"/>
      <c r="N13" s="675"/>
    </row>
    <row r="14" spans="5:21" ht="48" customHeight="1" thickBot="1"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T14" s="187"/>
      <c r="U14" s="187"/>
    </row>
    <row r="15" spans="1:22" s="178" customFormat="1" ht="28.5" thickBot="1">
      <c r="A15" s="961" t="s">
        <v>127</v>
      </c>
      <c r="B15" s="962"/>
      <c r="C15" s="962"/>
      <c r="D15" s="962"/>
      <c r="E15" s="962"/>
      <c r="F15" s="963"/>
      <c r="G15" s="732"/>
      <c r="H15" s="732"/>
      <c r="I15" s="732"/>
      <c r="J15" s="732"/>
      <c r="K15" s="675"/>
      <c r="L15" s="675"/>
      <c r="M15" s="675"/>
      <c r="N15" s="675"/>
      <c r="O15" s="675"/>
      <c r="P15" s="675"/>
      <c r="Q15" s="675"/>
      <c r="R15" s="675"/>
      <c r="S15" s="179"/>
      <c r="T15" s="179"/>
      <c r="U15" s="179"/>
      <c r="V15" s="179"/>
    </row>
    <row r="16" spans="1:14" ht="41.25" thickBot="1">
      <c r="A16" s="953" t="s">
        <v>4</v>
      </c>
      <c r="B16" s="954"/>
      <c r="C16" s="737" t="s">
        <v>128</v>
      </c>
      <c r="D16" s="737" t="s">
        <v>129</v>
      </c>
      <c r="E16" s="737" t="s">
        <v>130</v>
      </c>
      <c r="F16" s="741" t="s">
        <v>131</v>
      </c>
      <c r="G16" s="675"/>
      <c r="H16" s="675"/>
      <c r="I16" s="675"/>
      <c r="J16" s="675"/>
      <c r="K16" s="675"/>
      <c r="L16" s="675"/>
      <c r="M16" s="675"/>
      <c r="N16" s="675"/>
    </row>
    <row r="17" spans="1:18" s="189" customFormat="1" ht="30.75" thickBot="1">
      <c r="A17" s="964" t="s">
        <v>3</v>
      </c>
      <c r="B17" s="965"/>
      <c r="C17" s="203" t="s">
        <v>38</v>
      </c>
      <c r="D17" s="203" t="s">
        <v>38</v>
      </c>
      <c r="E17" s="203" t="s">
        <v>38</v>
      </c>
      <c r="F17" s="203" t="s">
        <v>38</v>
      </c>
      <c r="G17" s="679"/>
      <c r="H17" s="679"/>
      <c r="I17" s="679"/>
      <c r="J17" s="679"/>
      <c r="K17" s="679"/>
      <c r="L17" s="679"/>
      <c r="M17" s="679"/>
      <c r="N17" s="679"/>
      <c r="O17" s="178"/>
      <c r="P17" s="178"/>
      <c r="Q17" s="178"/>
      <c r="R17" s="178"/>
    </row>
    <row r="18" spans="1:14" ht="26.25" thickBot="1">
      <c r="A18" s="966" t="s">
        <v>132</v>
      </c>
      <c r="B18" s="967"/>
      <c r="C18" s="204">
        <v>347.6</v>
      </c>
      <c r="D18" s="204">
        <v>428.4</v>
      </c>
      <c r="E18" s="204">
        <v>1403.6000000000001</v>
      </c>
      <c r="F18" s="204">
        <v>717.48</v>
      </c>
      <c r="G18" s="675"/>
      <c r="H18" s="675"/>
      <c r="I18" s="675"/>
      <c r="J18" s="675"/>
      <c r="K18" s="675"/>
      <c r="L18" s="675"/>
      <c r="M18" s="675"/>
      <c r="N18" s="675"/>
    </row>
    <row r="19" spans="1:14" ht="26.25" thickBot="1">
      <c r="A19" s="966" t="s">
        <v>133</v>
      </c>
      <c r="B19" s="967"/>
      <c r="C19" s="739">
        <v>463.1</v>
      </c>
      <c r="D19" s="740">
        <v>522.9</v>
      </c>
      <c r="E19" s="739">
        <v>1761.1000000000001</v>
      </c>
      <c r="F19" s="739" t="s">
        <v>3</v>
      </c>
      <c r="G19" s="675"/>
      <c r="H19" s="675"/>
      <c r="I19" s="675"/>
      <c r="J19" s="675"/>
      <c r="K19" s="675"/>
      <c r="L19" s="675"/>
      <c r="M19" s="675"/>
      <c r="N19" s="675"/>
    </row>
    <row r="20" spans="5:21" ht="16.5" thickBot="1"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T20" s="187"/>
      <c r="U20" s="187"/>
    </row>
    <row r="21" spans="1:18" s="178" customFormat="1" ht="28.5" thickBot="1">
      <c r="A21" s="961" t="s">
        <v>134</v>
      </c>
      <c r="B21" s="962"/>
      <c r="C21" s="962"/>
      <c r="D21" s="962"/>
      <c r="E21" s="962"/>
      <c r="F21" s="963"/>
      <c r="G21" s="732"/>
      <c r="H21" s="732"/>
      <c r="I21" s="732"/>
      <c r="J21" s="732"/>
      <c r="K21" s="675"/>
      <c r="L21" s="675"/>
      <c r="M21" s="675"/>
      <c r="N21" s="675"/>
      <c r="O21" s="179"/>
      <c r="P21" s="179"/>
      <c r="Q21" s="179"/>
      <c r="R21" s="179"/>
    </row>
    <row r="22" spans="1:10" ht="81.75" thickBot="1">
      <c r="A22" s="953" t="s">
        <v>117</v>
      </c>
      <c r="B22" s="954"/>
      <c r="C22" s="737" t="s">
        <v>135</v>
      </c>
      <c r="D22" s="737" t="s">
        <v>136</v>
      </c>
      <c r="E22" s="737" t="s">
        <v>137</v>
      </c>
      <c r="F22" s="741" t="s">
        <v>138</v>
      </c>
      <c r="G22" s="675"/>
      <c r="H22" s="675"/>
      <c r="I22" s="675"/>
      <c r="J22" s="675"/>
    </row>
    <row r="23" spans="1:14" s="189" customFormat="1" ht="30.75" thickBot="1">
      <c r="A23" s="955" t="s">
        <v>3</v>
      </c>
      <c r="B23" s="956"/>
      <c r="C23" s="203" t="s">
        <v>38</v>
      </c>
      <c r="D23" s="207" t="s">
        <v>38</v>
      </c>
      <c r="E23" s="203" t="s">
        <v>38</v>
      </c>
      <c r="F23" s="203" t="s">
        <v>38</v>
      </c>
      <c r="G23" s="679"/>
      <c r="H23" s="679"/>
      <c r="I23" s="679"/>
      <c r="J23" s="679"/>
      <c r="K23" s="178"/>
      <c r="L23" s="178"/>
      <c r="M23" s="178"/>
      <c r="N23" s="178"/>
    </row>
    <row r="24" spans="1:10" ht="26.25" thickBot="1">
      <c r="A24" s="964" t="s">
        <v>121</v>
      </c>
      <c r="B24" s="965"/>
      <c r="C24" s="204">
        <v>3742.325</v>
      </c>
      <c r="D24" s="204">
        <v>3742.325</v>
      </c>
      <c r="E24" s="204">
        <v>3742.325</v>
      </c>
      <c r="F24" s="204">
        <v>3742.325</v>
      </c>
      <c r="G24" s="675"/>
      <c r="H24" s="675"/>
      <c r="I24" s="675"/>
      <c r="J24" s="675"/>
    </row>
    <row r="25" spans="5:21" ht="16.5" thickBot="1"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T25" s="187"/>
      <c r="U25" s="187"/>
    </row>
    <row r="26" spans="1:18" s="178" customFormat="1" ht="99.75" customHeight="1" thickBot="1">
      <c r="A26" s="934" t="s">
        <v>139</v>
      </c>
      <c r="B26" s="935"/>
      <c r="C26" s="936"/>
      <c r="D26" s="744"/>
      <c r="E26" s="679"/>
      <c r="F26" s="679"/>
      <c r="G26" s="675"/>
      <c r="H26" s="675"/>
      <c r="K26" s="675"/>
      <c r="L26" s="675"/>
      <c r="M26" s="675"/>
      <c r="N26" s="675"/>
      <c r="O26" s="179"/>
      <c r="P26" s="179"/>
      <c r="Q26" s="179"/>
      <c r="R26" s="179"/>
    </row>
    <row r="27" spans="1:13" ht="41.25" thickBot="1">
      <c r="A27" s="953" t="s">
        <v>117</v>
      </c>
      <c r="B27" s="968"/>
      <c r="C27" s="745" t="s">
        <v>336</v>
      </c>
      <c r="D27" s="743"/>
      <c r="E27" s="679"/>
      <c r="F27" s="675"/>
      <c r="G27" s="675"/>
      <c r="J27" s="675"/>
      <c r="K27" s="675"/>
      <c r="L27" s="675"/>
      <c r="M27" s="675"/>
    </row>
    <row r="28" spans="1:17" s="189" customFormat="1" ht="16.5" thickBot="1">
      <c r="A28" s="955" t="s">
        <v>3</v>
      </c>
      <c r="B28" s="956"/>
      <c r="C28" s="203" t="s">
        <v>38</v>
      </c>
      <c r="D28" s="679"/>
      <c r="E28" s="679"/>
      <c r="F28" s="679"/>
      <c r="G28" s="679"/>
      <c r="J28" s="679"/>
      <c r="K28" s="679"/>
      <c r="L28" s="679"/>
      <c r="M28" s="679"/>
      <c r="N28" s="178"/>
      <c r="O28" s="178"/>
      <c r="P28" s="178"/>
      <c r="Q28" s="178"/>
    </row>
    <row r="29" spans="1:13" ht="26.25" thickBot="1">
      <c r="A29" s="964" t="s">
        <v>141</v>
      </c>
      <c r="B29" s="965"/>
      <c r="C29" s="204">
        <v>241.71299999999997</v>
      </c>
      <c r="D29" s="679"/>
      <c r="E29" s="679"/>
      <c r="F29" s="675"/>
      <c r="G29" s="675"/>
      <c r="J29" s="675"/>
      <c r="K29" s="675"/>
      <c r="L29" s="675"/>
      <c r="M29" s="675"/>
    </row>
    <row r="30" spans="1:14" ht="25.5">
      <c r="A30" s="683"/>
      <c r="B30" s="683"/>
      <c r="C30" s="684"/>
      <c r="D30" s="685"/>
      <c r="E30" s="679"/>
      <c r="F30" s="679"/>
      <c r="G30" s="675"/>
      <c r="H30" s="675"/>
      <c r="K30" s="675"/>
      <c r="L30" s="675"/>
      <c r="M30" s="675"/>
      <c r="N30" s="675"/>
    </row>
    <row r="31" spans="1:14" ht="25.5">
      <c r="A31" s="683"/>
      <c r="B31" s="683"/>
      <c r="C31" s="684"/>
      <c r="D31" s="685"/>
      <c r="E31" s="679"/>
      <c r="F31" s="679"/>
      <c r="G31" s="675"/>
      <c r="H31" s="675"/>
      <c r="K31" s="675"/>
      <c r="L31" s="675"/>
      <c r="M31" s="675"/>
      <c r="N31" s="675"/>
    </row>
    <row r="32" spans="2:20" ht="16.5" thickBot="1">
      <c r="B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S32" s="187"/>
      <c r="T32" s="187"/>
    </row>
    <row r="33" spans="1:12" s="686" customFormat="1" ht="28.5" thickBot="1">
      <c r="A33" s="969" t="s">
        <v>4</v>
      </c>
      <c r="B33" s="970"/>
      <c r="C33" s="938" t="s">
        <v>142</v>
      </c>
      <c r="D33" s="939"/>
      <c r="E33" s="939"/>
      <c r="F33" s="939"/>
      <c r="G33" s="940"/>
      <c r="H33" s="747"/>
      <c r="I33" s="747"/>
      <c r="J33" s="747"/>
      <c r="K33" s="747"/>
      <c r="L33" s="747"/>
    </row>
    <row r="34" spans="1:7" s="675" customFormat="1" ht="52.5" customHeight="1" thickBot="1">
      <c r="A34" s="971"/>
      <c r="B34" s="972"/>
      <c r="C34" s="742" t="s">
        <v>143</v>
      </c>
      <c r="D34" s="742" t="s">
        <v>144</v>
      </c>
      <c r="E34" s="742" t="s">
        <v>145</v>
      </c>
      <c r="F34" s="742" t="s">
        <v>149</v>
      </c>
      <c r="G34" s="745" t="s">
        <v>150</v>
      </c>
    </row>
    <row r="35" spans="1:7" s="679" customFormat="1" ht="30.75" thickBot="1">
      <c r="A35" s="973"/>
      <c r="B35" s="974"/>
      <c r="C35" s="188" t="s">
        <v>38</v>
      </c>
      <c r="D35" s="188" t="s">
        <v>38</v>
      </c>
      <c r="E35" s="188" t="s">
        <v>38</v>
      </c>
      <c r="F35" s="188" t="s">
        <v>38</v>
      </c>
      <c r="G35" s="203" t="s">
        <v>38</v>
      </c>
    </row>
    <row r="36" spans="1:7" s="686" customFormat="1" ht="26.25" thickBot="1">
      <c r="A36" s="975" t="s">
        <v>146</v>
      </c>
      <c r="B36" s="976"/>
      <c r="C36" s="687">
        <v>611.184</v>
      </c>
      <c r="D36" s="687">
        <v>1031.0520000000004</v>
      </c>
      <c r="E36" s="688">
        <v>1330.224</v>
      </c>
      <c r="F36" s="687">
        <v>1587.024</v>
      </c>
      <c r="G36" s="688">
        <v>2049.264</v>
      </c>
    </row>
    <row r="37" spans="1:7" s="686" customFormat="1" ht="26.25" thickBot="1">
      <c r="A37" s="977" t="s">
        <v>147</v>
      </c>
      <c r="B37" s="978"/>
      <c r="C37" s="689">
        <v>765.264</v>
      </c>
      <c r="D37" s="687">
        <v>1172.2920000000001</v>
      </c>
      <c r="E37" s="690">
        <v>1535.6639999999998</v>
      </c>
      <c r="F37" s="689">
        <v>1792.464</v>
      </c>
      <c r="G37" s="690">
        <v>2562.864</v>
      </c>
    </row>
    <row r="38" spans="1:7" s="686" customFormat="1" ht="26.25" thickBot="1">
      <c r="A38" s="979" t="s">
        <v>148</v>
      </c>
      <c r="B38" s="980"/>
      <c r="C38" s="691">
        <v>919.3439999999999</v>
      </c>
      <c r="D38" s="748">
        <v>1407.692</v>
      </c>
      <c r="E38" s="692">
        <v>1895.1840000000002</v>
      </c>
      <c r="F38" s="691">
        <v>2203.344</v>
      </c>
      <c r="G38" s="692">
        <v>3076.464</v>
      </c>
    </row>
    <row r="39" spans="1:13" s="686" customFormat="1" ht="25.5">
      <c r="A39" s="693"/>
      <c r="B39" s="693"/>
      <c r="C39" s="684"/>
      <c r="D39" s="694"/>
      <c r="E39" s="684"/>
      <c r="F39" s="694"/>
      <c r="G39" s="684"/>
      <c r="H39" s="694"/>
      <c r="I39" s="684"/>
      <c r="J39" s="694"/>
      <c r="K39" s="684"/>
      <c r="L39" s="694"/>
      <c r="M39" s="695"/>
    </row>
    <row r="40" spans="2:20" ht="16.5" thickBot="1">
      <c r="B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S40" s="187"/>
      <c r="T40" s="187"/>
    </row>
    <row r="41" spans="1:9" s="686" customFormat="1" ht="95.25" customHeight="1" thickBot="1">
      <c r="A41" s="981" t="s">
        <v>1</v>
      </c>
      <c r="B41" s="981" t="s">
        <v>2</v>
      </c>
      <c r="C41" s="941" t="s">
        <v>151</v>
      </c>
      <c r="D41" s="942"/>
      <c r="E41" s="749"/>
      <c r="F41" s="749"/>
      <c r="H41" s="696"/>
      <c r="I41" s="696"/>
    </row>
    <row r="42" spans="1:5" s="675" customFormat="1" ht="69" customHeight="1" thickBot="1">
      <c r="A42" s="982"/>
      <c r="B42" s="982"/>
      <c r="C42" s="742" t="s">
        <v>152</v>
      </c>
      <c r="D42" s="745" t="s">
        <v>140</v>
      </c>
      <c r="E42" s="697"/>
    </row>
    <row r="43" spans="1:7" s="679" customFormat="1" ht="15.75" thickBot="1">
      <c r="A43" s="983"/>
      <c r="B43" s="983"/>
      <c r="C43" s="188" t="s">
        <v>38</v>
      </c>
      <c r="D43" s="203" t="s">
        <v>38</v>
      </c>
      <c r="E43" s="696"/>
      <c r="F43" s="675"/>
      <c r="G43" s="675"/>
    </row>
    <row r="44" spans="1:7" s="686" customFormat="1" ht="25.5">
      <c r="A44" s="984">
        <v>200</v>
      </c>
      <c r="B44" s="698">
        <v>80</v>
      </c>
      <c r="C44" s="687">
        <v>705.3974999999999</v>
      </c>
      <c r="D44" s="688" t="s">
        <v>3</v>
      </c>
      <c r="E44" s="696"/>
      <c r="F44" s="675"/>
      <c r="G44" s="696"/>
    </row>
    <row r="45" spans="1:10" s="686" customFormat="1" ht="25.5">
      <c r="A45" s="985"/>
      <c r="B45" s="699">
        <v>90</v>
      </c>
      <c r="C45" s="700">
        <v>739.1025</v>
      </c>
      <c r="D45" s="701">
        <v>975.0374999999999</v>
      </c>
      <c r="E45" s="696"/>
      <c r="F45" s="696"/>
      <c r="G45" s="696"/>
      <c r="H45" s="696"/>
      <c r="I45" s="696"/>
      <c r="J45" s="696"/>
    </row>
    <row r="46" spans="1:10" s="686" customFormat="1" ht="25.5">
      <c r="A46" s="985"/>
      <c r="B46" s="699">
        <v>120</v>
      </c>
      <c r="C46" s="700" t="s">
        <v>3</v>
      </c>
      <c r="D46" s="701" t="s">
        <v>3</v>
      </c>
      <c r="E46" s="696"/>
      <c r="F46" s="696"/>
      <c r="G46" s="696"/>
      <c r="H46" s="696"/>
      <c r="I46" s="696"/>
      <c r="J46" s="696"/>
    </row>
    <row r="47" spans="1:10" s="686" customFormat="1" ht="25.5">
      <c r="A47" s="985"/>
      <c r="B47" s="699">
        <v>140</v>
      </c>
      <c r="C47" s="700">
        <v>1008.7425</v>
      </c>
      <c r="D47" s="701">
        <v>1345.7925</v>
      </c>
      <c r="E47" s="696"/>
      <c r="F47" s="696"/>
      <c r="G47" s="696"/>
      <c r="H47" s="696"/>
      <c r="I47" s="696"/>
      <c r="J47" s="696"/>
    </row>
    <row r="48" spans="1:10" s="686" customFormat="1" ht="25.5">
      <c r="A48" s="985"/>
      <c r="B48" s="702">
        <v>160</v>
      </c>
      <c r="C48" s="689">
        <v>1076.1525000000001</v>
      </c>
      <c r="D48" s="690">
        <v>1446.9075</v>
      </c>
      <c r="E48" s="696"/>
      <c r="F48" s="696"/>
      <c r="G48" s="696"/>
      <c r="H48" s="696"/>
      <c r="I48" s="696"/>
      <c r="J48" s="696"/>
    </row>
    <row r="49" spans="1:10" s="686" customFormat="1" ht="25.5">
      <c r="A49" s="985"/>
      <c r="B49" s="699">
        <v>180</v>
      </c>
      <c r="C49" s="700">
        <v>1177.2675</v>
      </c>
      <c r="D49" s="701">
        <v>1581.7274999999997</v>
      </c>
      <c r="E49" s="696"/>
      <c r="F49" s="696"/>
      <c r="G49" s="696"/>
      <c r="H49" s="696"/>
      <c r="I49" s="696"/>
      <c r="J49" s="696"/>
    </row>
    <row r="50" spans="1:10" s="686" customFormat="1" ht="26.25" thickBot="1">
      <c r="A50" s="986"/>
      <c r="B50" s="703">
        <v>200</v>
      </c>
      <c r="C50" s="691" t="s">
        <v>3</v>
      </c>
      <c r="D50" s="692" t="s">
        <v>3</v>
      </c>
      <c r="E50" s="696"/>
      <c r="F50" s="696"/>
      <c r="G50" s="696"/>
      <c r="H50" s="696"/>
      <c r="I50" s="696"/>
      <c r="J50" s="696"/>
    </row>
    <row r="51" spans="2:20" ht="16.5" thickBot="1">
      <c r="B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S51" s="187"/>
      <c r="T51" s="187"/>
    </row>
    <row r="52" spans="1:10" s="686" customFormat="1" ht="28.5" thickBot="1">
      <c r="A52" s="987" t="s">
        <v>1</v>
      </c>
      <c r="B52" s="987" t="s">
        <v>2</v>
      </c>
      <c r="C52" s="938" t="s">
        <v>153</v>
      </c>
      <c r="D52" s="939"/>
      <c r="E52" s="939"/>
      <c r="F52" s="940"/>
      <c r="G52" s="747"/>
      <c r="H52" s="747"/>
      <c r="I52" s="747"/>
      <c r="J52" s="747"/>
    </row>
    <row r="53" spans="1:6" s="675" customFormat="1" ht="44.25" customHeight="1" thickBot="1">
      <c r="A53" s="988"/>
      <c r="B53" s="990"/>
      <c r="C53" s="742" t="s">
        <v>154</v>
      </c>
      <c r="D53" s="742" t="s">
        <v>155</v>
      </c>
      <c r="E53" s="742" t="s">
        <v>156</v>
      </c>
      <c r="F53" s="745" t="s">
        <v>157</v>
      </c>
    </row>
    <row r="54" spans="1:6" s="679" customFormat="1" ht="30.75" thickBot="1">
      <c r="A54" s="989"/>
      <c r="B54" s="989"/>
      <c r="C54" s="188" t="s">
        <v>38</v>
      </c>
      <c r="D54" s="188" t="s">
        <v>38</v>
      </c>
      <c r="E54" s="188" t="s">
        <v>38</v>
      </c>
      <c r="F54" s="203" t="s">
        <v>38</v>
      </c>
    </row>
    <row r="55" spans="1:6" s="686" customFormat="1" ht="25.5">
      <c r="A55" s="984" t="s">
        <v>0</v>
      </c>
      <c r="B55" s="698">
        <v>80</v>
      </c>
      <c r="C55" s="687">
        <v>688.2239999999999</v>
      </c>
      <c r="D55" s="687">
        <v>765.264</v>
      </c>
      <c r="E55" s="687">
        <v>801.537</v>
      </c>
      <c r="F55" s="688">
        <v>913.3520000000001</v>
      </c>
    </row>
    <row r="56" spans="1:6" s="686" customFormat="1" ht="25.5">
      <c r="A56" s="985"/>
      <c r="B56" s="699">
        <v>90</v>
      </c>
      <c r="C56" s="700">
        <v>726.744</v>
      </c>
      <c r="D56" s="700">
        <v>803.784</v>
      </c>
      <c r="E56" s="700">
        <v>836.8470000000001</v>
      </c>
      <c r="F56" s="701">
        <v>954.5470000000001</v>
      </c>
    </row>
    <row r="57" spans="1:6" s="686" customFormat="1" ht="25.5">
      <c r="A57" s="985"/>
      <c r="B57" s="699">
        <v>120</v>
      </c>
      <c r="C57" s="700">
        <v>842.3040000000001</v>
      </c>
      <c r="D57" s="700">
        <v>919.3439999999999</v>
      </c>
      <c r="E57" s="700">
        <v>989.857</v>
      </c>
      <c r="F57" s="701">
        <v>1107.5570000000002</v>
      </c>
    </row>
    <row r="58" spans="1:6" s="686" customFormat="1" ht="25.5">
      <c r="A58" s="985"/>
      <c r="B58" s="699">
        <v>140</v>
      </c>
      <c r="C58" s="700">
        <v>880.8240000000001</v>
      </c>
      <c r="D58" s="700">
        <v>957.864</v>
      </c>
      <c r="E58" s="700">
        <v>1066.3620000000003</v>
      </c>
      <c r="F58" s="701">
        <v>1184.0620000000001</v>
      </c>
    </row>
    <row r="59" spans="1:6" s="686" customFormat="1" ht="25.5">
      <c r="A59" s="985"/>
      <c r="B59" s="702">
        <v>160</v>
      </c>
      <c r="C59" s="689">
        <v>957.864</v>
      </c>
      <c r="D59" s="689">
        <v>1073.424</v>
      </c>
      <c r="E59" s="689">
        <v>1184.0620000000001</v>
      </c>
      <c r="F59" s="690">
        <v>1337.0720000000001</v>
      </c>
    </row>
    <row r="60" spans="1:6" s="686" customFormat="1" ht="25.5">
      <c r="A60" s="985"/>
      <c r="B60" s="699">
        <v>180</v>
      </c>
      <c r="C60" s="700">
        <v>996.384</v>
      </c>
      <c r="D60" s="700">
        <v>1111.944</v>
      </c>
      <c r="E60" s="700">
        <v>1260.567</v>
      </c>
      <c r="F60" s="701">
        <v>1413.5770000000002</v>
      </c>
    </row>
    <row r="61" spans="1:6" s="686" customFormat="1" ht="26.25" thickBot="1">
      <c r="A61" s="986"/>
      <c r="B61" s="703">
        <v>200</v>
      </c>
      <c r="C61" s="691">
        <v>1073.424</v>
      </c>
      <c r="D61" s="691">
        <v>1150.464</v>
      </c>
      <c r="E61" s="691">
        <v>1337.0720000000001</v>
      </c>
      <c r="F61" s="692">
        <v>1490.082</v>
      </c>
    </row>
    <row r="62" spans="1:6" s="686" customFormat="1" ht="25.5">
      <c r="A62" s="991" t="s">
        <v>158</v>
      </c>
      <c r="B62" s="992"/>
      <c r="C62" s="700" t="s">
        <v>3</v>
      </c>
      <c r="D62" s="700" t="s">
        <v>3</v>
      </c>
      <c r="E62" s="700">
        <v>1526.1675000000002</v>
      </c>
      <c r="F62" s="701" t="s">
        <v>3</v>
      </c>
    </row>
    <row r="63" spans="1:6" s="686" customFormat="1" ht="25.5">
      <c r="A63" s="993" t="s">
        <v>159</v>
      </c>
      <c r="B63" s="994"/>
      <c r="C63" s="689" t="s">
        <v>3</v>
      </c>
      <c r="D63" s="689" t="s">
        <v>3</v>
      </c>
      <c r="E63" s="689">
        <v>1640.925</v>
      </c>
      <c r="F63" s="690" t="s">
        <v>3</v>
      </c>
    </row>
    <row r="64" spans="1:6" s="686" customFormat="1" ht="26.25" thickBot="1">
      <c r="A64" s="995" t="s">
        <v>160</v>
      </c>
      <c r="B64" s="996"/>
      <c r="C64" s="691" t="s">
        <v>3</v>
      </c>
      <c r="D64" s="691" t="s">
        <v>3</v>
      </c>
      <c r="E64" s="691">
        <v>1717.4300000000003</v>
      </c>
      <c r="F64" s="692" t="s">
        <v>3</v>
      </c>
    </row>
    <row r="65" spans="2:20" ht="16.5" thickBot="1">
      <c r="B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S65" s="187"/>
      <c r="T65" s="187"/>
    </row>
    <row r="66" spans="1:18" ht="63.75" customHeight="1" thickBot="1">
      <c r="A66" s="981" t="s">
        <v>1</v>
      </c>
      <c r="B66" s="981" t="s">
        <v>2</v>
      </c>
      <c r="C66" s="750" t="s">
        <v>161</v>
      </c>
      <c r="D66" s="749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Q66" s="187"/>
      <c r="R66" s="187"/>
    </row>
    <row r="67" spans="1:17" ht="42.75" customHeight="1" thickBot="1">
      <c r="A67" s="982"/>
      <c r="B67" s="982"/>
      <c r="C67" s="745" t="s">
        <v>174</v>
      </c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P67" s="187"/>
      <c r="Q67" s="187"/>
    </row>
    <row r="68" spans="1:17" ht="16.5" thickBot="1">
      <c r="A68" s="983"/>
      <c r="B68" s="983"/>
      <c r="C68" s="671" t="s">
        <v>38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P68" s="187"/>
      <c r="Q68" s="187"/>
    </row>
    <row r="69" spans="1:17" ht="25.5">
      <c r="A69" s="984" t="s">
        <v>0</v>
      </c>
      <c r="B69" s="698">
        <v>80</v>
      </c>
      <c r="C69" s="688">
        <v>1074.708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P69" s="187"/>
      <c r="Q69" s="187"/>
    </row>
    <row r="70" spans="1:17" ht="25.5">
      <c r="A70" s="985"/>
      <c r="B70" s="699">
        <v>90</v>
      </c>
      <c r="C70" s="701">
        <v>1142.1179999999997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P70" s="187"/>
      <c r="Q70" s="187"/>
    </row>
    <row r="71" spans="1:17" ht="25.5">
      <c r="A71" s="985"/>
      <c r="B71" s="699">
        <v>120</v>
      </c>
      <c r="C71" s="701">
        <v>1378.0529999999999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P71" s="187"/>
      <c r="Q71" s="187"/>
    </row>
    <row r="72" spans="1:17" ht="25.5">
      <c r="A72" s="985"/>
      <c r="B72" s="699">
        <v>140</v>
      </c>
      <c r="C72" s="701">
        <v>1512.873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P72" s="187"/>
      <c r="Q72" s="187"/>
    </row>
    <row r="73" spans="1:17" ht="25.5">
      <c r="A73" s="985"/>
      <c r="B73" s="702">
        <v>160</v>
      </c>
      <c r="C73" s="690">
        <v>1681.398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P73" s="187"/>
      <c r="Q73" s="187"/>
    </row>
    <row r="74" spans="1:17" ht="25.5">
      <c r="A74" s="985"/>
      <c r="B74" s="699">
        <v>180</v>
      </c>
      <c r="C74" s="701">
        <v>1816.2179999999998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P74" s="187"/>
      <c r="Q74" s="187"/>
    </row>
    <row r="75" spans="1:17" ht="26.25" thickBot="1">
      <c r="A75" s="986"/>
      <c r="B75" s="703">
        <v>200</v>
      </c>
      <c r="C75" s="692">
        <v>1951.0379999999998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P75" s="187"/>
      <c r="Q75" s="187"/>
    </row>
    <row r="76" spans="1:20" ht="27.75">
      <c r="A76" s="191" t="s">
        <v>162</v>
      </c>
      <c r="B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S76" s="187"/>
      <c r="T76" s="187"/>
    </row>
    <row r="77" spans="2:20" ht="16.5" thickBot="1">
      <c r="B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S77" s="187"/>
      <c r="T77" s="187"/>
    </row>
    <row r="78" spans="1:10" s="686" customFormat="1" ht="28.5" thickBot="1">
      <c r="A78" s="987" t="s">
        <v>1</v>
      </c>
      <c r="B78" s="987" t="s">
        <v>2</v>
      </c>
      <c r="C78" s="938" t="s">
        <v>163</v>
      </c>
      <c r="D78" s="939"/>
      <c r="E78" s="940"/>
      <c r="F78" s="747"/>
      <c r="G78" s="747"/>
      <c r="H78" s="747"/>
      <c r="I78" s="179"/>
      <c r="J78" s="179"/>
    </row>
    <row r="79" spans="1:6" s="675" customFormat="1" ht="44.25" customHeight="1" thickBot="1">
      <c r="A79" s="988"/>
      <c r="B79" s="990"/>
      <c r="C79" s="742" t="s">
        <v>164</v>
      </c>
      <c r="D79" s="742" t="s">
        <v>165</v>
      </c>
      <c r="E79" s="745" t="s">
        <v>166</v>
      </c>
      <c r="F79" s="179"/>
    </row>
    <row r="80" spans="1:6" s="679" customFormat="1" ht="30.75" thickBot="1">
      <c r="A80" s="989"/>
      <c r="B80" s="989"/>
      <c r="C80" s="188" t="s">
        <v>38</v>
      </c>
      <c r="D80" s="188" t="s">
        <v>38</v>
      </c>
      <c r="E80" s="203" t="s">
        <v>38</v>
      </c>
      <c r="F80" s="178"/>
    </row>
    <row r="81" spans="1:7" s="686" customFormat="1" ht="25.5">
      <c r="A81" s="984" t="s">
        <v>0</v>
      </c>
      <c r="B81" s="698">
        <v>80</v>
      </c>
      <c r="C81" s="687">
        <v>1066.3620000000003</v>
      </c>
      <c r="D81" s="687">
        <v>1567.7640000000001</v>
      </c>
      <c r="E81" s="688">
        <v>2511.5040000000004</v>
      </c>
      <c r="F81" s="179"/>
      <c r="G81" s="179"/>
    </row>
    <row r="82" spans="1:7" s="686" customFormat="1" ht="25.5">
      <c r="A82" s="985"/>
      <c r="B82" s="699">
        <v>90</v>
      </c>
      <c r="C82" s="700">
        <v>1107.557</v>
      </c>
      <c r="D82" s="700">
        <v>1702.584</v>
      </c>
      <c r="E82" s="701">
        <v>2736.2039999999997</v>
      </c>
      <c r="F82" s="179"/>
      <c r="G82" s="179"/>
    </row>
    <row r="83" spans="1:7" s="686" customFormat="1" ht="25.5">
      <c r="A83" s="985"/>
      <c r="B83" s="699">
        <v>120</v>
      </c>
      <c r="C83" s="700">
        <v>1395.9220000000003</v>
      </c>
      <c r="D83" s="700">
        <v>2871.024</v>
      </c>
      <c r="E83" s="701">
        <v>3410.3039999999996</v>
      </c>
      <c r="F83" s="179"/>
      <c r="G83" s="179"/>
    </row>
    <row r="84" spans="1:7" s="686" customFormat="1" ht="25.5">
      <c r="A84" s="985"/>
      <c r="B84" s="699">
        <v>140</v>
      </c>
      <c r="C84" s="700">
        <v>1519.507</v>
      </c>
      <c r="D84" s="700">
        <v>3230.5440000000003</v>
      </c>
      <c r="E84" s="701">
        <v>3814.7640000000006</v>
      </c>
      <c r="F84" s="179"/>
      <c r="G84" s="179"/>
    </row>
    <row r="85" spans="1:7" s="686" customFormat="1" ht="25.5">
      <c r="A85" s="985"/>
      <c r="B85" s="702">
        <v>160</v>
      </c>
      <c r="C85" s="689">
        <v>1766.6770000000004</v>
      </c>
      <c r="D85" s="689">
        <v>3590.0640000000003</v>
      </c>
      <c r="E85" s="690">
        <v>4309.104</v>
      </c>
      <c r="F85" s="179"/>
      <c r="G85" s="179"/>
    </row>
    <row r="86" spans="1:7" s="686" customFormat="1" ht="25.5">
      <c r="A86" s="985"/>
      <c r="B86" s="699">
        <v>180</v>
      </c>
      <c r="C86" s="700">
        <v>1890.2620000000002</v>
      </c>
      <c r="D86" s="700">
        <v>3949.5840000000003</v>
      </c>
      <c r="E86" s="701">
        <v>4713.564</v>
      </c>
      <c r="F86" s="179"/>
      <c r="G86" s="179"/>
    </row>
    <row r="87" spans="1:7" s="686" customFormat="1" ht="26.25" thickBot="1">
      <c r="A87" s="986"/>
      <c r="B87" s="703">
        <v>200</v>
      </c>
      <c r="C87" s="691">
        <v>2013.8470000000002</v>
      </c>
      <c r="D87" s="691">
        <v>4264.164000000001</v>
      </c>
      <c r="E87" s="692">
        <v>5162.964</v>
      </c>
      <c r="F87" s="179"/>
      <c r="G87" s="179"/>
    </row>
    <row r="88" spans="2:20" ht="16.5" thickBot="1">
      <c r="B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S88" s="187"/>
      <c r="T88" s="187"/>
    </row>
    <row r="89" spans="1:10" s="686" customFormat="1" ht="28.5" thickBot="1">
      <c r="A89" s="987" t="s">
        <v>1</v>
      </c>
      <c r="B89" s="987" t="s">
        <v>2</v>
      </c>
      <c r="C89" s="938" t="s">
        <v>167</v>
      </c>
      <c r="D89" s="940"/>
      <c r="E89" s="747"/>
      <c r="F89" s="747"/>
      <c r="G89" s="179"/>
      <c r="H89" s="179"/>
      <c r="I89" s="179"/>
      <c r="J89" s="179"/>
    </row>
    <row r="90" spans="1:8" s="675" customFormat="1" ht="47.25" customHeight="1" thickBot="1">
      <c r="A90" s="988"/>
      <c r="B90" s="990"/>
      <c r="C90" s="742" t="s">
        <v>168</v>
      </c>
      <c r="D90" s="745" t="s">
        <v>169</v>
      </c>
      <c r="E90" s="179"/>
      <c r="F90" s="179"/>
      <c r="G90" s="179"/>
      <c r="H90" s="179"/>
    </row>
    <row r="91" spans="1:8" s="679" customFormat="1" ht="15.75" thickBot="1">
      <c r="A91" s="989"/>
      <c r="B91" s="989"/>
      <c r="C91" s="188" t="s">
        <v>38</v>
      </c>
      <c r="D91" s="203" t="s">
        <v>38</v>
      </c>
      <c r="E91" s="178"/>
      <c r="F91" s="178"/>
      <c r="G91" s="178"/>
      <c r="H91" s="178"/>
    </row>
    <row r="92" spans="1:8" s="686" customFormat="1" ht="25.5">
      <c r="A92" s="984" t="s">
        <v>0</v>
      </c>
      <c r="B92" s="698">
        <v>60</v>
      </c>
      <c r="C92" s="687">
        <v>1595.88</v>
      </c>
      <c r="D92" s="688" t="s">
        <v>3</v>
      </c>
      <c r="E92" s="179"/>
      <c r="F92" s="179"/>
      <c r="G92" s="179"/>
      <c r="H92" s="179"/>
    </row>
    <row r="93" spans="1:8" s="686" customFormat="1" ht="25.5">
      <c r="A93" s="997"/>
      <c r="B93" s="699">
        <v>70</v>
      </c>
      <c r="C93" s="700">
        <v>1737.1200000000001</v>
      </c>
      <c r="D93" s="701" t="s">
        <v>3</v>
      </c>
      <c r="E93" s="179"/>
      <c r="F93" s="179"/>
      <c r="G93" s="179"/>
      <c r="H93" s="179"/>
    </row>
    <row r="94" spans="1:8" s="686" customFormat="1" ht="25.5">
      <c r="A94" s="997"/>
      <c r="B94" s="699">
        <v>80</v>
      </c>
      <c r="C94" s="700">
        <v>1831.2800000000004</v>
      </c>
      <c r="D94" s="701">
        <v>4732.717000000001</v>
      </c>
      <c r="E94" s="179"/>
      <c r="F94" s="179"/>
      <c r="G94" s="179"/>
      <c r="H94" s="179"/>
    </row>
    <row r="95" spans="1:8" s="686" customFormat="1" ht="25.5">
      <c r="A95" s="997"/>
      <c r="B95" s="699">
        <v>90</v>
      </c>
      <c r="C95" s="700">
        <v>1972.5200000000002</v>
      </c>
      <c r="D95" s="701">
        <v>5309.447000000001</v>
      </c>
      <c r="E95" s="179"/>
      <c r="F95" s="179"/>
      <c r="G95" s="179"/>
      <c r="H95" s="179"/>
    </row>
    <row r="96" spans="1:8" s="686" customFormat="1" ht="25.5">
      <c r="A96" s="997"/>
      <c r="B96" s="699">
        <v>100</v>
      </c>
      <c r="C96" s="700">
        <v>2160.84</v>
      </c>
      <c r="D96" s="701" t="s">
        <v>3</v>
      </c>
      <c r="E96" s="179"/>
      <c r="F96" s="179"/>
      <c r="G96" s="179"/>
      <c r="H96" s="179"/>
    </row>
    <row r="97" spans="1:8" s="686" customFormat="1" ht="25.5">
      <c r="A97" s="997"/>
      <c r="B97" s="699">
        <v>110</v>
      </c>
      <c r="C97" s="700">
        <v>2349.1600000000003</v>
      </c>
      <c r="D97" s="701" t="s">
        <v>3</v>
      </c>
      <c r="E97" s="179"/>
      <c r="F97" s="179"/>
      <c r="G97" s="179"/>
      <c r="H97" s="179"/>
    </row>
    <row r="98" spans="1:8" s="686" customFormat="1" ht="25.5">
      <c r="A98" s="997"/>
      <c r="B98" s="699">
        <v>120</v>
      </c>
      <c r="C98" s="700">
        <v>2396.2400000000002</v>
      </c>
      <c r="D98" s="701">
        <v>6792.467000000001</v>
      </c>
      <c r="E98" s="179"/>
      <c r="F98" s="179"/>
      <c r="G98" s="179"/>
      <c r="H98" s="179"/>
    </row>
    <row r="99" spans="1:8" s="686" customFormat="1" ht="25.5">
      <c r="A99" s="997"/>
      <c r="B99" s="699">
        <v>130</v>
      </c>
      <c r="C99" s="700">
        <v>2537.4800000000005</v>
      </c>
      <c r="D99" s="701" t="s">
        <v>3</v>
      </c>
      <c r="E99" s="179"/>
      <c r="F99" s="179"/>
      <c r="G99" s="179"/>
      <c r="H99" s="179"/>
    </row>
    <row r="100" spans="1:8" s="686" customFormat="1" ht="25.5">
      <c r="A100" s="997"/>
      <c r="B100" s="699">
        <v>140</v>
      </c>
      <c r="C100" s="700">
        <v>2678.7200000000003</v>
      </c>
      <c r="D100" s="701">
        <v>7657.562</v>
      </c>
      <c r="E100" s="179"/>
      <c r="F100" s="179"/>
      <c r="G100" s="179"/>
      <c r="H100" s="179"/>
    </row>
    <row r="101" spans="1:8" s="686" customFormat="1" ht="25.5">
      <c r="A101" s="997"/>
      <c r="B101" s="699">
        <v>150</v>
      </c>
      <c r="C101" s="700">
        <v>2867.0400000000004</v>
      </c>
      <c r="D101" s="701" t="s">
        <v>3</v>
      </c>
      <c r="E101" s="179"/>
      <c r="F101" s="179"/>
      <c r="G101" s="179"/>
      <c r="H101" s="179"/>
    </row>
    <row r="102" spans="1:8" s="686" customFormat="1" ht="25.5">
      <c r="A102" s="997"/>
      <c r="B102" s="702">
        <v>160</v>
      </c>
      <c r="C102" s="689">
        <v>2914.1200000000003</v>
      </c>
      <c r="D102" s="690">
        <v>8522.657000000001</v>
      </c>
      <c r="E102" s="179"/>
      <c r="F102" s="179"/>
      <c r="G102" s="179"/>
      <c r="H102" s="179"/>
    </row>
    <row r="103" spans="1:8" s="686" customFormat="1" ht="25.5">
      <c r="A103" s="997"/>
      <c r="B103" s="699">
        <v>170</v>
      </c>
      <c r="C103" s="700">
        <v>3102.4400000000005</v>
      </c>
      <c r="D103" s="701" t="s">
        <v>3</v>
      </c>
      <c r="E103" s="179"/>
      <c r="F103" s="179"/>
      <c r="G103" s="179"/>
      <c r="H103" s="179"/>
    </row>
    <row r="104" spans="1:8" s="686" customFormat="1" ht="25.5">
      <c r="A104" s="997"/>
      <c r="B104" s="699">
        <v>180</v>
      </c>
      <c r="C104" s="700">
        <v>3196.6000000000004</v>
      </c>
      <c r="D104" s="701">
        <v>9428.947000000002</v>
      </c>
      <c r="E104" s="179"/>
      <c r="F104" s="179"/>
      <c r="G104" s="179"/>
      <c r="H104" s="179"/>
    </row>
    <row r="105" spans="1:8" s="686" customFormat="1" ht="25.5">
      <c r="A105" s="997"/>
      <c r="B105" s="699">
        <v>190</v>
      </c>
      <c r="C105" s="700">
        <v>3384.9200000000005</v>
      </c>
      <c r="D105" s="701" t="s">
        <v>3</v>
      </c>
      <c r="E105" s="179"/>
      <c r="F105" s="179"/>
      <c r="G105" s="179"/>
      <c r="H105" s="179"/>
    </row>
    <row r="106" spans="1:8" s="686" customFormat="1" ht="26.25" thickBot="1">
      <c r="A106" s="998"/>
      <c r="B106" s="703">
        <v>200</v>
      </c>
      <c r="C106" s="691">
        <v>3526.1600000000008</v>
      </c>
      <c r="D106" s="692" t="s">
        <v>3</v>
      </c>
      <c r="E106" s="179"/>
      <c r="F106" s="179"/>
      <c r="G106" s="179"/>
      <c r="H106" s="179"/>
    </row>
    <row r="107" spans="2:20" ht="15.75">
      <c r="B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S107" s="187"/>
      <c r="T107" s="187"/>
    </row>
    <row r="108" ht="27.75">
      <c r="A108" s="191" t="s">
        <v>170</v>
      </c>
    </row>
  </sheetData>
  <sheetProtection/>
  <mergeCells count="50">
    <mergeCell ref="C78:E78"/>
    <mergeCell ref="C89:D89"/>
    <mergeCell ref="A64:B64"/>
    <mergeCell ref="A69:A75"/>
    <mergeCell ref="A66:A68"/>
    <mergeCell ref="B66:B68"/>
    <mergeCell ref="A92:A106"/>
    <mergeCell ref="A81:A87"/>
    <mergeCell ref="A89:A91"/>
    <mergeCell ref="B89:B91"/>
    <mergeCell ref="A78:A80"/>
    <mergeCell ref="B78:B80"/>
    <mergeCell ref="A52:A54"/>
    <mergeCell ref="B52:B54"/>
    <mergeCell ref="C52:F52"/>
    <mergeCell ref="A55:A61"/>
    <mergeCell ref="A62:B62"/>
    <mergeCell ref="A63:B63"/>
    <mergeCell ref="A36:B36"/>
    <mergeCell ref="A37:B37"/>
    <mergeCell ref="A38:B38"/>
    <mergeCell ref="A41:A43"/>
    <mergeCell ref="B41:B43"/>
    <mergeCell ref="A44:A50"/>
    <mergeCell ref="A23:B23"/>
    <mergeCell ref="A24:B24"/>
    <mergeCell ref="A27:B27"/>
    <mergeCell ref="A21:F21"/>
    <mergeCell ref="A29:B29"/>
    <mergeCell ref="A33:B35"/>
    <mergeCell ref="A16:B16"/>
    <mergeCell ref="A11:B11"/>
    <mergeCell ref="A12:B12"/>
    <mergeCell ref="A13:B13"/>
    <mergeCell ref="A15:F15"/>
    <mergeCell ref="A28:B28"/>
    <mergeCell ref="A17:B17"/>
    <mergeCell ref="A18:B18"/>
    <mergeCell ref="A19:B19"/>
    <mergeCell ref="A22:B22"/>
    <mergeCell ref="A26:C26"/>
    <mergeCell ref="A3:F3"/>
    <mergeCell ref="C33:G33"/>
    <mergeCell ref="C41:D41"/>
    <mergeCell ref="A7:B7"/>
    <mergeCell ref="F7:G7"/>
    <mergeCell ref="A6:E6"/>
    <mergeCell ref="A8:B8"/>
    <mergeCell ref="A9:B9"/>
    <mergeCell ref="A10:B10"/>
  </mergeCells>
  <dataValidations count="1">
    <dataValidation type="decimal" allowBlank="1" showInputMessage="1" showErrorMessage="1" errorTitle="недопустимая скидка" sqref="J6">
      <formula1>0</formula1>
      <formula2>0.5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rowBreaks count="3" manualBreakCount="3">
    <brk id="30" max="255" man="1"/>
    <brk id="39" max="255" man="1"/>
    <brk id="76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10"/>
  <sheetViews>
    <sheetView zoomScale="55" zoomScaleNormal="55" zoomScalePageLayoutView="0" workbookViewId="0" topLeftCell="A1">
      <selection activeCell="I15" sqref="I15:J15"/>
    </sheetView>
  </sheetViews>
  <sheetFormatPr defaultColWidth="15.25390625" defaultRowHeight="12.75"/>
  <cols>
    <col min="1" max="1" width="10.25390625" style="179" customWidth="1"/>
    <col min="2" max="2" width="15.25390625" style="179" customWidth="1"/>
    <col min="3" max="3" width="16.875" style="179" customWidth="1"/>
    <col min="4" max="4" width="36.25390625" style="179" customWidth="1"/>
    <col min="5" max="5" width="16.875" style="179" customWidth="1"/>
    <col min="6" max="6" width="30.125" style="179" customWidth="1"/>
    <col min="7" max="7" width="17.375" style="179" customWidth="1"/>
    <col min="8" max="8" width="31.125" style="179" customWidth="1"/>
    <col min="9" max="9" width="17.625" style="179" customWidth="1"/>
    <col min="10" max="10" width="29.00390625" style="179" customWidth="1"/>
    <col min="11" max="11" width="23.875" style="179" customWidth="1"/>
    <col min="12" max="12" width="23.125" style="179" customWidth="1"/>
    <col min="13" max="13" width="12.375" style="179" customWidth="1"/>
    <col min="14" max="15" width="11.375" style="179" customWidth="1"/>
    <col min="16" max="16" width="10.375" style="179" customWidth="1"/>
    <col min="17" max="17" width="12.375" style="179" customWidth="1"/>
    <col min="18" max="19" width="11.375" style="179" customWidth="1"/>
    <col min="20" max="20" width="10.25390625" style="179" customWidth="1"/>
    <col min="21" max="21" width="12.375" style="179" customWidth="1"/>
    <col min="22" max="22" width="11.375" style="179" customWidth="1"/>
    <col min="23" max="23" width="11.25390625" style="179" customWidth="1"/>
    <col min="24" max="24" width="11.125" style="179" bestFit="1" customWidth="1"/>
    <col min="25" max="248" width="9.125" style="179" customWidth="1"/>
    <col min="249" max="16384" width="15.25390625" style="179" customWidth="1"/>
  </cols>
  <sheetData>
    <row r="1" ht="15">
      <c r="A1" s="178" t="s">
        <v>114</v>
      </c>
    </row>
    <row r="2" ht="15">
      <c r="A2" s="178"/>
    </row>
    <row r="3" ht="15">
      <c r="A3" s="178"/>
    </row>
    <row r="4" spans="1:10" ht="33.75">
      <c r="A4" s="1043" t="s">
        <v>171</v>
      </c>
      <c r="B4" s="1043"/>
      <c r="C4" s="1043"/>
      <c r="D4" s="1043"/>
      <c r="E4" s="1043"/>
      <c r="F4" s="1043"/>
      <c r="G4" s="1043"/>
      <c r="H4" s="1043"/>
      <c r="I4" s="1043"/>
      <c r="J4" s="1043"/>
    </row>
    <row r="5" ht="15">
      <c r="A5" s="178"/>
    </row>
    <row r="6" spans="2:24" s="180" customFormat="1" ht="26.25">
      <c r="B6" s="181"/>
      <c r="C6" s="181"/>
      <c r="D6" s="192"/>
      <c r="F6" s="193" t="s">
        <v>15</v>
      </c>
      <c r="G6" s="194"/>
      <c r="H6" s="195"/>
      <c r="I6" s="195"/>
      <c r="J6" s="195"/>
      <c r="K6" s="195"/>
      <c r="L6" s="195"/>
      <c r="W6" s="181"/>
      <c r="X6" s="181"/>
    </row>
    <row r="7" spans="1:24" s="180" customFormat="1" ht="26.25">
      <c r="A7" s="182" t="s">
        <v>115</v>
      </c>
      <c r="B7" s="181"/>
      <c r="C7" s="181"/>
      <c r="E7" s="196" t="s">
        <v>16</v>
      </c>
      <c r="F7" s="196"/>
      <c r="G7" s="197"/>
      <c r="H7" s="198"/>
      <c r="I7" s="198"/>
      <c r="J7" s="198"/>
      <c r="K7" s="198"/>
      <c r="L7" s="198"/>
      <c r="W7" s="181"/>
      <c r="X7" s="181"/>
    </row>
    <row r="8" spans="1:24" s="180" customFormat="1" ht="26.25">
      <c r="A8" s="182" t="s">
        <v>29</v>
      </c>
      <c r="B8" s="183" t="str">
        <f>'[10]Энергия сна Новосиб_opt'!B5</f>
        <v>с 1 ноября 2012 по 31 декабря 2012</v>
      </c>
      <c r="C8" s="184"/>
      <c r="D8" s="194"/>
      <c r="E8" s="199"/>
      <c r="F8" s="199"/>
      <c r="G8" s="200" t="s">
        <v>17</v>
      </c>
      <c r="H8" s="185"/>
      <c r="W8" s="186"/>
      <c r="X8" s="186"/>
    </row>
    <row r="9" spans="1:24" ht="15.75">
      <c r="A9" s="182" t="s">
        <v>30</v>
      </c>
      <c r="B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W9" s="187"/>
      <c r="X9" s="187"/>
    </row>
    <row r="10" spans="2:24" ht="16.5" thickBot="1">
      <c r="B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W10" s="187"/>
      <c r="X10" s="187"/>
    </row>
    <row r="11" spans="1:26" s="178" customFormat="1" ht="30.75" thickBot="1">
      <c r="A11" s="961" t="s">
        <v>116</v>
      </c>
      <c r="B11" s="962"/>
      <c r="C11" s="962"/>
      <c r="D11" s="962"/>
      <c r="E11" s="962"/>
      <c r="F11" s="962"/>
      <c r="G11" s="962"/>
      <c r="H11" s="963"/>
      <c r="I11" s="636"/>
      <c r="J11" s="662"/>
      <c r="K11" s="192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179"/>
      <c r="X11" s="179"/>
      <c r="Y11" s="179"/>
      <c r="Z11" s="179"/>
    </row>
    <row r="12" spans="1:22" ht="46.5" customHeight="1" thickBot="1">
      <c r="A12" s="953" t="s">
        <v>117</v>
      </c>
      <c r="B12" s="954"/>
      <c r="C12" s="1040" t="s">
        <v>118</v>
      </c>
      <c r="D12" s="1041"/>
      <c r="E12" s="1040" t="s">
        <v>119</v>
      </c>
      <c r="F12" s="1041"/>
      <c r="G12" s="1040" t="s">
        <v>120</v>
      </c>
      <c r="H12" s="1041"/>
      <c r="I12" s="1040" t="s">
        <v>327</v>
      </c>
      <c r="J12" s="1041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</row>
    <row r="13" spans="1:26" s="189" customFormat="1" ht="32.25" thickBot="1">
      <c r="A13" s="964" t="s">
        <v>3</v>
      </c>
      <c r="B13" s="965"/>
      <c r="C13" s="202" t="s">
        <v>326</v>
      </c>
      <c r="D13" s="203" t="s">
        <v>38</v>
      </c>
      <c r="E13" s="202" t="s">
        <v>326</v>
      </c>
      <c r="F13" s="203" t="s">
        <v>38</v>
      </c>
      <c r="G13" s="202" t="s">
        <v>326</v>
      </c>
      <c r="H13" s="203" t="s">
        <v>38</v>
      </c>
      <c r="I13" s="202" t="s">
        <v>326</v>
      </c>
      <c r="J13" s="203" t="s">
        <v>38</v>
      </c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178"/>
      <c r="X13" s="178"/>
      <c r="Y13" s="178"/>
      <c r="Z13" s="178"/>
    </row>
    <row r="14" spans="1:22" ht="26.25" thickBot="1">
      <c r="A14" s="966" t="s">
        <v>121</v>
      </c>
      <c r="B14" s="967"/>
      <c r="C14" s="638"/>
      <c r="D14" s="639">
        <v>1875.7795500000002</v>
      </c>
      <c r="E14" s="638"/>
      <c r="F14" s="639">
        <v>1964.0746125000003</v>
      </c>
      <c r="G14" s="638"/>
      <c r="H14" s="639">
        <v>1953.3125142857143</v>
      </c>
      <c r="I14" s="638"/>
      <c r="J14" s="639">
        <v>9999</v>
      </c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</row>
    <row r="15" spans="1:22" ht="44.25" customHeight="1" thickBot="1">
      <c r="A15" s="953" t="s">
        <v>117</v>
      </c>
      <c r="B15" s="954"/>
      <c r="C15" s="1040" t="s">
        <v>122</v>
      </c>
      <c r="D15" s="1041"/>
      <c r="E15" s="1040" t="s">
        <v>123</v>
      </c>
      <c r="F15" s="1041"/>
      <c r="G15" s="1040" t="s">
        <v>124</v>
      </c>
      <c r="H15" s="1041"/>
      <c r="I15" s="1040" t="s">
        <v>125</v>
      </c>
      <c r="J15" s="1041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</row>
    <row r="16" spans="1:26" s="189" customFormat="1" ht="32.25" thickBot="1">
      <c r="A16" s="955" t="s">
        <v>3</v>
      </c>
      <c r="B16" s="956"/>
      <c r="C16" s="202" t="s">
        <v>326</v>
      </c>
      <c r="D16" s="203" t="s">
        <v>38</v>
      </c>
      <c r="E16" s="202" t="s">
        <v>326</v>
      </c>
      <c r="F16" s="203" t="s">
        <v>38</v>
      </c>
      <c r="G16" s="202" t="s">
        <v>326</v>
      </c>
      <c r="H16" s="203" t="s">
        <v>38</v>
      </c>
      <c r="I16" s="202" t="s">
        <v>326</v>
      </c>
      <c r="J16" s="203" t="s">
        <v>38</v>
      </c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178"/>
      <c r="X16" s="178"/>
      <c r="Y16" s="178"/>
      <c r="Z16" s="178"/>
    </row>
    <row r="17" spans="1:22" ht="25.5">
      <c r="A17" s="957" t="s">
        <v>121</v>
      </c>
      <c r="B17" s="958"/>
      <c r="C17" s="640"/>
      <c r="D17" s="641">
        <v>3424.1803714285716</v>
      </c>
      <c r="E17" s="640"/>
      <c r="F17" s="641">
        <v>3424.1803714285716</v>
      </c>
      <c r="G17" s="640"/>
      <c r="H17" s="641">
        <v>3424.1803714285716</v>
      </c>
      <c r="I17" s="640"/>
      <c r="J17" s="641">
        <v>3424.1803714285716</v>
      </c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637"/>
      <c r="V17" s="637"/>
    </row>
    <row r="18" spans="1:22" ht="26.25" thickBot="1">
      <c r="A18" s="959" t="s">
        <v>126</v>
      </c>
      <c r="B18" s="960"/>
      <c r="C18" s="642"/>
      <c r="D18" s="206">
        <v>688.667</v>
      </c>
      <c r="E18" s="642"/>
      <c r="F18" s="206">
        <v>688.667</v>
      </c>
      <c r="G18" s="642"/>
      <c r="H18" s="206">
        <v>688.667</v>
      </c>
      <c r="I18" s="642"/>
      <c r="J18" s="206">
        <v>688.667</v>
      </c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</row>
    <row r="19" spans="5:25" ht="16.5" thickBot="1"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X19" s="187"/>
      <c r="Y19" s="187"/>
    </row>
    <row r="20" spans="1:26" s="178" customFormat="1" ht="28.5" thickBot="1">
      <c r="A20" s="961" t="s">
        <v>127</v>
      </c>
      <c r="B20" s="962"/>
      <c r="C20" s="962"/>
      <c r="D20" s="962"/>
      <c r="E20" s="962"/>
      <c r="F20" s="962"/>
      <c r="G20" s="962"/>
      <c r="H20" s="962"/>
      <c r="I20" s="962"/>
      <c r="J20" s="963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179"/>
      <c r="X20" s="179"/>
      <c r="Y20" s="179"/>
      <c r="Z20" s="179"/>
    </row>
    <row r="21" spans="1:22" ht="45.75" customHeight="1" thickBot="1">
      <c r="A21" s="953" t="s">
        <v>4</v>
      </c>
      <c r="B21" s="954"/>
      <c r="C21" s="1040" t="s">
        <v>128</v>
      </c>
      <c r="D21" s="1041"/>
      <c r="E21" s="1040" t="s">
        <v>129</v>
      </c>
      <c r="F21" s="1041"/>
      <c r="G21" s="1040" t="s">
        <v>130</v>
      </c>
      <c r="H21" s="1041"/>
      <c r="I21" s="1042" t="s">
        <v>131</v>
      </c>
      <c r="J21" s="1041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</row>
    <row r="22" spans="1:26" s="189" customFormat="1" ht="32.25" thickBot="1">
      <c r="A22" s="964" t="s">
        <v>3</v>
      </c>
      <c r="B22" s="965"/>
      <c r="C22" s="202" t="s">
        <v>326</v>
      </c>
      <c r="D22" s="203" t="s">
        <v>38</v>
      </c>
      <c r="E22" s="202" t="s">
        <v>326</v>
      </c>
      <c r="F22" s="203" t="s">
        <v>38</v>
      </c>
      <c r="G22" s="202" t="s">
        <v>326</v>
      </c>
      <c r="H22" s="203" t="s">
        <v>38</v>
      </c>
      <c r="I22" s="202" t="s">
        <v>326</v>
      </c>
      <c r="J22" s="203" t="s">
        <v>38</v>
      </c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178"/>
      <c r="X22" s="178"/>
      <c r="Y22" s="178"/>
      <c r="Z22" s="178"/>
    </row>
    <row r="23" spans="1:22" ht="26.25" thickBot="1">
      <c r="A23" s="955" t="s">
        <v>132</v>
      </c>
      <c r="B23" s="956"/>
      <c r="C23" s="643"/>
      <c r="D23" s="205">
        <v>580.8644800000001</v>
      </c>
      <c r="E23" s="643"/>
      <c r="F23" s="205">
        <v>732.0554800000001</v>
      </c>
      <c r="G23" s="643"/>
      <c r="H23" s="205">
        <v>2347.00648</v>
      </c>
      <c r="I23" s="644"/>
      <c r="J23" s="205">
        <v>1328.3345</v>
      </c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7"/>
      <c r="V23" s="637"/>
    </row>
    <row r="24" spans="1:22" ht="26.25" thickBot="1">
      <c r="A24" s="964" t="s">
        <v>133</v>
      </c>
      <c r="B24" s="965"/>
      <c r="C24" s="642"/>
      <c r="D24" s="206">
        <v>777.1024800000001</v>
      </c>
      <c r="E24" s="642"/>
      <c r="F24" s="206">
        <v>963.963</v>
      </c>
      <c r="G24" s="642"/>
      <c r="H24" s="206">
        <v>2935.72048</v>
      </c>
      <c r="I24" s="645"/>
      <c r="J24" s="206" t="s">
        <v>3</v>
      </c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</row>
    <row r="25" spans="5:25" ht="16.5" thickBot="1"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X25" s="187"/>
      <c r="Y25" s="187"/>
    </row>
    <row r="26" spans="1:22" s="178" customFormat="1" ht="28.5" thickBot="1">
      <c r="A26" s="961" t="s">
        <v>134</v>
      </c>
      <c r="B26" s="962"/>
      <c r="C26" s="962"/>
      <c r="D26" s="962"/>
      <c r="E26" s="962"/>
      <c r="F26" s="962"/>
      <c r="G26" s="962"/>
      <c r="H26" s="962"/>
      <c r="I26" s="962"/>
      <c r="J26" s="963"/>
      <c r="K26" s="637"/>
      <c r="L26" s="637"/>
      <c r="M26" s="637"/>
      <c r="N26" s="637"/>
      <c r="O26" s="637"/>
      <c r="P26" s="637"/>
      <c r="Q26" s="637"/>
      <c r="R26" s="637"/>
      <c r="S26" s="179"/>
      <c r="T26" s="179"/>
      <c r="U26" s="179"/>
      <c r="V26" s="179"/>
    </row>
    <row r="27" spans="1:18" ht="45.75" customHeight="1" thickBot="1">
      <c r="A27" s="953" t="s">
        <v>117</v>
      </c>
      <c r="B27" s="954"/>
      <c r="C27" s="1040" t="s">
        <v>135</v>
      </c>
      <c r="D27" s="1041"/>
      <c r="E27" s="1042" t="s">
        <v>136</v>
      </c>
      <c r="F27" s="1042"/>
      <c r="G27" s="1040" t="s">
        <v>137</v>
      </c>
      <c r="H27" s="1041"/>
      <c r="I27" s="1042" t="s">
        <v>138</v>
      </c>
      <c r="J27" s="1041"/>
      <c r="K27" s="637"/>
      <c r="L27" s="637"/>
      <c r="M27" s="637"/>
      <c r="N27" s="637"/>
      <c r="O27" s="637"/>
      <c r="P27" s="637"/>
      <c r="Q27" s="637"/>
      <c r="R27" s="637"/>
    </row>
    <row r="28" spans="1:22" s="189" customFormat="1" ht="32.25" thickBot="1">
      <c r="A28" s="955" t="s">
        <v>3</v>
      </c>
      <c r="B28" s="956"/>
      <c r="C28" s="202" t="s">
        <v>326</v>
      </c>
      <c r="D28" s="203" t="s">
        <v>38</v>
      </c>
      <c r="E28" s="202" t="s">
        <v>326</v>
      </c>
      <c r="F28" s="207" t="s">
        <v>38</v>
      </c>
      <c r="G28" s="202" t="s">
        <v>326</v>
      </c>
      <c r="H28" s="203" t="s">
        <v>38</v>
      </c>
      <c r="I28" s="202" t="s">
        <v>326</v>
      </c>
      <c r="J28" s="203" t="s">
        <v>38</v>
      </c>
      <c r="K28" s="636"/>
      <c r="L28" s="636"/>
      <c r="M28" s="636"/>
      <c r="N28" s="636"/>
      <c r="O28" s="636"/>
      <c r="P28" s="636"/>
      <c r="Q28" s="636"/>
      <c r="R28" s="636"/>
      <c r="S28" s="178"/>
      <c r="T28" s="178"/>
      <c r="U28" s="178"/>
      <c r="V28" s="178"/>
    </row>
    <row r="29" spans="1:18" ht="26.25" thickBot="1">
      <c r="A29" s="964" t="s">
        <v>121</v>
      </c>
      <c r="B29" s="965"/>
      <c r="C29" s="638"/>
      <c r="D29" s="204">
        <v>6237.208333333333</v>
      </c>
      <c r="E29" s="646"/>
      <c r="F29" s="208">
        <v>6237.208333333333</v>
      </c>
      <c r="G29" s="638"/>
      <c r="H29" s="204">
        <v>6237.208333333333</v>
      </c>
      <c r="I29" s="646"/>
      <c r="J29" s="204">
        <v>6237.208333333333</v>
      </c>
      <c r="K29" s="637"/>
      <c r="L29" s="637"/>
      <c r="M29" s="637"/>
      <c r="N29" s="637"/>
      <c r="O29" s="637"/>
      <c r="P29" s="637"/>
      <c r="Q29" s="637"/>
      <c r="R29" s="637"/>
    </row>
    <row r="30" spans="5:25" ht="16.5" thickBot="1"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X30" s="187"/>
      <c r="Y30" s="187"/>
    </row>
    <row r="31" spans="1:22" s="178" customFormat="1" ht="28.5" thickBot="1">
      <c r="A31" s="934" t="s">
        <v>139</v>
      </c>
      <c r="B31" s="935"/>
      <c r="C31" s="935"/>
      <c r="D31" s="936"/>
      <c r="E31" s="636"/>
      <c r="F31" s="636"/>
      <c r="G31" s="637"/>
      <c r="H31" s="637"/>
      <c r="K31" s="637"/>
      <c r="L31" s="637"/>
      <c r="M31" s="637"/>
      <c r="N31" s="637"/>
      <c r="O31" s="637"/>
      <c r="P31" s="637"/>
      <c r="Q31" s="637"/>
      <c r="R31" s="637"/>
      <c r="S31" s="179"/>
      <c r="T31" s="179"/>
      <c r="U31" s="179"/>
      <c r="V31" s="179"/>
    </row>
    <row r="32" spans="1:18" ht="42.75" customHeight="1" thickBot="1">
      <c r="A32" s="953" t="s">
        <v>117</v>
      </c>
      <c r="B32" s="968"/>
      <c r="C32" s="1027" t="s">
        <v>140</v>
      </c>
      <c r="D32" s="1016"/>
      <c r="E32" s="636"/>
      <c r="F32" s="636"/>
      <c r="G32" s="637"/>
      <c r="H32" s="637"/>
      <c r="K32" s="637"/>
      <c r="L32" s="637"/>
      <c r="M32" s="637"/>
      <c r="N32" s="637"/>
      <c r="O32" s="637"/>
      <c r="P32" s="637"/>
      <c r="Q32" s="637"/>
      <c r="R32" s="637"/>
    </row>
    <row r="33" spans="1:22" s="189" customFormat="1" ht="32.25" thickBot="1">
      <c r="A33" s="955" t="s">
        <v>3</v>
      </c>
      <c r="B33" s="956"/>
      <c r="C33" s="202" t="s">
        <v>326</v>
      </c>
      <c r="D33" s="203" t="s">
        <v>38</v>
      </c>
      <c r="E33" s="636"/>
      <c r="F33" s="636"/>
      <c r="G33" s="636"/>
      <c r="H33" s="636"/>
      <c r="K33" s="636"/>
      <c r="L33" s="636"/>
      <c r="M33" s="636"/>
      <c r="N33" s="636"/>
      <c r="O33" s="636"/>
      <c r="P33" s="636"/>
      <c r="Q33" s="636"/>
      <c r="R33" s="636"/>
      <c r="S33" s="178"/>
      <c r="T33" s="178"/>
      <c r="U33" s="178"/>
      <c r="V33" s="178"/>
    </row>
    <row r="34" spans="1:18" ht="26.25" thickBot="1">
      <c r="A34" s="964" t="s">
        <v>141</v>
      </c>
      <c r="B34" s="965"/>
      <c r="C34" s="647"/>
      <c r="D34" s="204">
        <v>445.0588571428572</v>
      </c>
      <c r="E34" s="636"/>
      <c r="F34" s="636"/>
      <c r="G34" s="637"/>
      <c r="H34" s="637"/>
      <c r="K34" s="637"/>
      <c r="L34" s="637"/>
      <c r="M34" s="637"/>
      <c r="N34" s="637"/>
      <c r="O34" s="637"/>
      <c r="P34" s="637"/>
      <c r="Q34" s="637"/>
      <c r="R34" s="637"/>
    </row>
    <row r="35" spans="2:24" ht="16.5" thickBot="1">
      <c r="B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W35" s="187"/>
      <c r="X35" s="187"/>
    </row>
    <row r="36" spans="1:12" s="648" customFormat="1" ht="28.5" thickBot="1">
      <c r="A36" s="1028" t="s">
        <v>4</v>
      </c>
      <c r="B36" s="1029"/>
      <c r="C36" s="1008" t="s">
        <v>142</v>
      </c>
      <c r="D36" s="1009"/>
      <c r="E36" s="1009"/>
      <c r="F36" s="1009"/>
      <c r="G36" s="1009"/>
      <c r="H36" s="1009"/>
      <c r="I36" s="1009"/>
      <c r="J36" s="1009"/>
      <c r="K36" s="1009"/>
      <c r="L36" s="1010"/>
    </row>
    <row r="37" spans="1:12" s="637" customFormat="1" ht="52.5" customHeight="1" thickBot="1">
      <c r="A37" s="1030"/>
      <c r="B37" s="1031"/>
      <c r="C37" s="1011" t="s">
        <v>143</v>
      </c>
      <c r="D37" s="1012"/>
      <c r="E37" s="1011" t="s">
        <v>144</v>
      </c>
      <c r="F37" s="1012"/>
      <c r="G37" s="1027" t="s">
        <v>145</v>
      </c>
      <c r="H37" s="1016"/>
      <c r="I37" s="1015" t="s">
        <v>149</v>
      </c>
      <c r="J37" s="1027"/>
      <c r="K37" s="1011" t="s">
        <v>150</v>
      </c>
      <c r="L37" s="1012"/>
    </row>
    <row r="38" spans="1:12" s="636" customFormat="1" ht="32.25" thickBot="1">
      <c r="A38" s="1032"/>
      <c r="B38" s="1033"/>
      <c r="C38" s="202" t="s">
        <v>326</v>
      </c>
      <c r="D38" s="188" t="s">
        <v>38</v>
      </c>
      <c r="E38" s="202" t="s">
        <v>326</v>
      </c>
      <c r="F38" s="188" t="s">
        <v>38</v>
      </c>
      <c r="G38" s="202" t="s">
        <v>326</v>
      </c>
      <c r="H38" s="188" t="s">
        <v>38</v>
      </c>
      <c r="I38" s="202" t="s">
        <v>326</v>
      </c>
      <c r="J38" s="188" t="s">
        <v>38</v>
      </c>
      <c r="K38" s="202" t="s">
        <v>326</v>
      </c>
      <c r="L38" s="203" t="s">
        <v>38</v>
      </c>
    </row>
    <row r="39" spans="1:12" s="648" customFormat="1" ht="25.5">
      <c r="A39" s="1034" t="s">
        <v>146</v>
      </c>
      <c r="B39" s="1035"/>
      <c r="C39" s="643"/>
      <c r="D39" s="649">
        <v>1167.6161</v>
      </c>
      <c r="E39" s="650"/>
      <c r="F39" s="649">
        <v>1755.8346900000004</v>
      </c>
      <c r="G39" s="650"/>
      <c r="H39" s="651">
        <v>2345.07406</v>
      </c>
      <c r="I39" s="643"/>
      <c r="J39" s="649">
        <v>2932.6881</v>
      </c>
      <c r="K39" s="650"/>
      <c r="L39" s="651">
        <v>3325.35777</v>
      </c>
    </row>
    <row r="40" spans="1:12" s="648" customFormat="1" ht="26.25">
      <c r="A40" s="1036" t="s">
        <v>147</v>
      </c>
      <c r="B40" s="1037"/>
      <c r="C40" s="652"/>
      <c r="D40" s="653">
        <v>1461.9731</v>
      </c>
      <c r="E40" s="654"/>
      <c r="F40" s="653">
        <v>1996.35999</v>
      </c>
      <c r="G40" s="654"/>
      <c r="H40" s="655">
        <v>2707.24766</v>
      </c>
      <c r="I40" s="652"/>
      <c r="J40" s="653">
        <v>3312.3241</v>
      </c>
      <c r="K40" s="654"/>
      <c r="L40" s="655">
        <v>4158.78077</v>
      </c>
    </row>
    <row r="41" spans="1:12" s="648" customFormat="1" ht="26.25" thickBot="1">
      <c r="A41" s="1038" t="s">
        <v>148</v>
      </c>
      <c r="B41" s="1039"/>
      <c r="C41" s="642"/>
      <c r="D41" s="656">
        <v>1756.3301000000001</v>
      </c>
      <c r="E41" s="657"/>
      <c r="F41" s="656">
        <v>2397.23549</v>
      </c>
      <c r="G41" s="657"/>
      <c r="H41" s="658">
        <v>3341.0514600000006</v>
      </c>
      <c r="I41" s="642"/>
      <c r="J41" s="656">
        <v>4071.5961</v>
      </c>
      <c r="K41" s="657"/>
      <c r="L41" s="658">
        <v>4992.20377</v>
      </c>
    </row>
    <row r="42" spans="2:24" ht="16.5" thickBot="1">
      <c r="B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W42" s="187"/>
      <c r="X42" s="187"/>
    </row>
    <row r="43" spans="1:12" s="648" customFormat="1" ht="28.5" thickBot="1">
      <c r="A43" s="1023" t="s">
        <v>1</v>
      </c>
      <c r="B43" s="1023" t="s">
        <v>2</v>
      </c>
      <c r="C43" s="1013" t="s">
        <v>151</v>
      </c>
      <c r="D43" s="1026"/>
      <c r="E43" s="1026"/>
      <c r="F43" s="1014"/>
      <c r="I43" s="659"/>
      <c r="J43" s="659"/>
      <c r="K43" s="659"/>
      <c r="L43" s="659"/>
    </row>
    <row r="44" spans="1:10" s="637" customFormat="1" ht="47.25" thickBot="1">
      <c r="A44" s="1024"/>
      <c r="B44" s="1024"/>
      <c r="C44" s="1015" t="s">
        <v>152</v>
      </c>
      <c r="D44" s="1016"/>
      <c r="E44" s="1027" t="s">
        <v>140</v>
      </c>
      <c r="F44" s="1016"/>
      <c r="G44" s="660"/>
      <c r="H44" s="661" t="s">
        <v>172</v>
      </c>
      <c r="I44" s="201">
        <v>0.3</v>
      </c>
      <c r="J44" s="192" t="s">
        <v>39</v>
      </c>
    </row>
    <row r="45" spans="1:12" s="636" customFormat="1" ht="32.25" thickBot="1">
      <c r="A45" s="1025"/>
      <c r="B45" s="1025"/>
      <c r="C45" s="202" t="s">
        <v>326</v>
      </c>
      <c r="D45" s="188" t="s">
        <v>38</v>
      </c>
      <c r="E45" s="202" t="s">
        <v>326</v>
      </c>
      <c r="F45" s="203" t="s">
        <v>38</v>
      </c>
      <c r="G45" s="659"/>
      <c r="H45" s="661" t="s">
        <v>173</v>
      </c>
      <c r="I45" s="201">
        <v>0.3</v>
      </c>
      <c r="J45" s="192" t="s">
        <v>39</v>
      </c>
      <c r="K45" s="637"/>
      <c r="L45" s="637"/>
    </row>
    <row r="46" spans="1:12" s="648" customFormat="1" ht="25.5">
      <c r="A46" s="999">
        <v>200</v>
      </c>
      <c r="B46" s="663">
        <v>80</v>
      </c>
      <c r="C46" s="643"/>
      <c r="D46" s="649">
        <v>1175.6625000000001</v>
      </c>
      <c r="E46" s="650"/>
      <c r="F46" s="651" t="s">
        <v>3</v>
      </c>
      <c r="G46" s="659"/>
      <c r="H46" s="659"/>
      <c r="I46" s="659"/>
      <c r="J46" s="659"/>
      <c r="K46" s="659"/>
      <c r="L46" s="659"/>
    </row>
    <row r="47" spans="1:12" s="648" customFormat="1" ht="25.5">
      <c r="A47" s="1002"/>
      <c r="B47" s="664">
        <v>90</v>
      </c>
      <c r="C47" s="665"/>
      <c r="D47" s="666">
        <v>1231.8375</v>
      </c>
      <c r="E47" s="667"/>
      <c r="F47" s="668">
        <v>1625.0625000000002</v>
      </c>
      <c r="G47" s="659"/>
      <c r="H47" s="659"/>
      <c r="I47" s="659"/>
      <c r="J47" s="659"/>
      <c r="K47" s="659"/>
      <c r="L47" s="659"/>
    </row>
    <row r="48" spans="1:12" s="648" customFormat="1" ht="25.5">
      <c r="A48" s="1002"/>
      <c r="B48" s="664">
        <v>120</v>
      </c>
      <c r="C48" s="665"/>
      <c r="D48" s="666" t="s">
        <v>3</v>
      </c>
      <c r="E48" s="667"/>
      <c r="F48" s="668" t="s">
        <v>3</v>
      </c>
      <c r="G48" s="659"/>
      <c r="H48" s="659"/>
      <c r="I48" s="659"/>
      <c r="J48" s="659"/>
      <c r="K48" s="659"/>
      <c r="L48" s="659"/>
    </row>
    <row r="49" spans="1:12" s="648" customFormat="1" ht="25.5">
      <c r="A49" s="1002"/>
      <c r="B49" s="664">
        <v>140</v>
      </c>
      <c r="C49" s="665"/>
      <c r="D49" s="666">
        <v>1681.2375000000002</v>
      </c>
      <c r="E49" s="667"/>
      <c r="F49" s="668">
        <v>2242.9875</v>
      </c>
      <c r="G49" s="659"/>
      <c r="H49" s="659"/>
      <c r="I49" s="659"/>
      <c r="J49" s="659"/>
      <c r="K49" s="659"/>
      <c r="L49" s="659"/>
    </row>
    <row r="50" spans="1:12" s="648" customFormat="1" ht="26.25">
      <c r="A50" s="1002"/>
      <c r="B50" s="669">
        <v>160</v>
      </c>
      <c r="C50" s="652"/>
      <c r="D50" s="653">
        <v>1793.5875000000005</v>
      </c>
      <c r="E50" s="654"/>
      <c r="F50" s="655">
        <v>2411.5125000000007</v>
      </c>
      <c r="G50" s="659"/>
      <c r="H50" s="659"/>
      <c r="I50" s="659"/>
      <c r="J50" s="659"/>
      <c r="K50" s="659"/>
      <c r="L50" s="659"/>
    </row>
    <row r="51" spans="1:12" s="648" customFormat="1" ht="25.5">
      <c r="A51" s="1002"/>
      <c r="B51" s="664">
        <v>180</v>
      </c>
      <c r="C51" s="665"/>
      <c r="D51" s="666">
        <v>1962.1125000000002</v>
      </c>
      <c r="E51" s="667"/>
      <c r="F51" s="668">
        <v>2636.2125</v>
      </c>
      <c r="G51" s="659"/>
      <c r="H51" s="659"/>
      <c r="I51" s="659"/>
      <c r="J51" s="659"/>
      <c r="K51" s="659"/>
      <c r="L51" s="659"/>
    </row>
    <row r="52" spans="1:12" s="648" customFormat="1" ht="26.25" thickBot="1">
      <c r="A52" s="1003"/>
      <c r="B52" s="670">
        <v>200</v>
      </c>
      <c r="C52" s="642"/>
      <c r="D52" s="656" t="s">
        <v>3</v>
      </c>
      <c r="E52" s="657"/>
      <c r="F52" s="658" t="s">
        <v>3</v>
      </c>
      <c r="G52" s="659"/>
      <c r="H52" s="659"/>
      <c r="I52" s="659"/>
      <c r="J52" s="659"/>
      <c r="K52" s="659"/>
      <c r="L52" s="659"/>
    </row>
    <row r="53" spans="2:24" ht="16.5" thickBot="1">
      <c r="B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W53" s="187"/>
      <c r="X53" s="187"/>
    </row>
    <row r="54" spans="1:10" s="648" customFormat="1" ht="28.5" thickBot="1">
      <c r="A54" s="1004" t="s">
        <v>1</v>
      </c>
      <c r="B54" s="1004" t="s">
        <v>2</v>
      </c>
      <c r="C54" s="1008" t="s">
        <v>153</v>
      </c>
      <c r="D54" s="1009"/>
      <c r="E54" s="1009"/>
      <c r="F54" s="1009"/>
      <c r="G54" s="1009"/>
      <c r="H54" s="1009"/>
      <c r="I54" s="1009"/>
      <c r="J54" s="1010"/>
    </row>
    <row r="55" spans="1:10" s="637" customFormat="1" ht="44.25" customHeight="1" thickBot="1">
      <c r="A55" s="1005"/>
      <c r="B55" s="1007"/>
      <c r="C55" s="1011" t="s">
        <v>154</v>
      </c>
      <c r="D55" s="1012"/>
      <c r="E55" s="1011" t="s">
        <v>155</v>
      </c>
      <c r="F55" s="1012"/>
      <c r="G55" s="1011" t="s">
        <v>156</v>
      </c>
      <c r="H55" s="1012"/>
      <c r="I55" s="1011" t="s">
        <v>157</v>
      </c>
      <c r="J55" s="1012"/>
    </row>
    <row r="56" spans="1:10" s="636" customFormat="1" ht="32.25" thickBot="1">
      <c r="A56" s="1006"/>
      <c r="B56" s="1006"/>
      <c r="C56" s="202" t="s">
        <v>326</v>
      </c>
      <c r="D56" s="188" t="s">
        <v>38</v>
      </c>
      <c r="E56" s="202" t="s">
        <v>326</v>
      </c>
      <c r="F56" s="188" t="s">
        <v>38</v>
      </c>
      <c r="G56" s="202" t="s">
        <v>326</v>
      </c>
      <c r="H56" s="188" t="s">
        <v>38</v>
      </c>
      <c r="I56" s="202" t="s">
        <v>326</v>
      </c>
      <c r="J56" s="203" t="s">
        <v>38</v>
      </c>
    </row>
    <row r="57" spans="1:10" s="648" customFormat="1" ht="25.5">
      <c r="A57" s="999" t="s">
        <v>0</v>
      </c>
      <c r="B57" s="663">
        <v>80</v>
      </c>
      <c r="C57" s="643"/>
      <c r="D57" s="649">
        <v>1147.04</v>
      </c>
      <c r="E57" s="650"/>
      <c r="F57" s="649">
        <v>1275.44</v>
      </c>
      <c r="G57" s="650"/>
      <c r="H57" s="649">
        <v>1345.236923076923</v>
      </c>
      <c r="I57" s="650"/>
      <c r="J57" s="651">
        <v>1532.8984615384616</v>
      </c>
    </row>
    <row r="58" spans="1:10" s="648" customFormat="1" ht="25.5">
      <c r="A58" s="1002"/>
      <c r="B58" s="664">
        <v>90</v>
      </c>
      <c r="C58" s="665"/>
      <c r="D58" s="666">
        <v>1211.24</v>
      </c>
      <c r="E58" s="667"/>
      <c r="F58" s="666">
        <v>1339.64</v>
      </c>
      <c r="G58" s="667"/>
      <c r="H58" s="666">
        <v>1404.4984615384617</v>
      </c>
      <c r="I58" s="667"/>
      <c r="J58" s="668">
        <v>1602.0369230769231</v>
      </c>
    </row>
    <row r="59" spans="1:10" s="648" customFormat="1" ht="25.5">
      <c r="A59" s="1002"/>
      <c r="B59" s="664">
        <v>120</v>
      </c>
      <c r="C59" s="665"/>
      <c r="D59" s="666">
        <v>1403.8400000000001</v>
      </c>
      <c r="E59" s="667"/>
      <c r="F59" s="666">
        <v>1532.24</v>
      </c>
      <c r="G59" s="667"/>
      <c r="H59" s="666">
        <v>1661.2984615384614</v>
      </c>
      <c r="I59" s="667"/>
      <c r="J59" s="668">
        <v>1858.836923076923</v>
      </c>
    </row>
    <row r="60" spans="1:10" s="648" customFormat="1" ht="25.5">
      <c r="A60" s="1002"/>
      <c r="B60" s="664">
        <v>140</v>
      </c>
      <c r="C60" s="665"/>
      <c r="D60" s="666">
        <v>1468.0400000000002</v>
      </c>
      <c r="E60" s="667"/>
      <c r="F60" s="666">
        <v>1596.44</v>
      </c>
      <c r="G60" s="667"/>
      <c r="H60" s="666">
        <v>1789.6984615384615</v>
      </c>
      <c r="I60" s="667"/>
      <c r="J60" s="668">
        <v>1987.236923076923</v>
      </c>
    </row>
    <row r="61" spans="1:10" s="648" customFormat="1" ht="26.25">
      <c r="A61" s="1002"/>
      <c r="B61" s="669">
        <v>160</v>
      </c>
      <c r="C61" s="652"/>
      <c r="D61" s="653">
        <v>1596.44</v>
      </c>
      <c r="E61" s="654"/>
      <c r="F61" s="653">
        <v>1789.0400000000002</v>
      </c>
      <c r="G61" s="654"/>
      <c r="H61" s="653">
        <v>1987.236923076923</v>
      </c>
      <c r="I61" s="654"/>
      <c r="J61" s="655">
        <v>2244.036923076923</v>
      </c>
    </row>
    <row r="62" spans="1:10" s="648" customFormat="1" ht="25.5">
      <c r="A62" s="1002"/>
      <c r="B62" s="664">
        <v>180</v>
      </c>
      <c r="C62" s="665"/>
      <c r="D62" s="666">
        <v>1660.64</v>
      </c>
      <c r="E62" s="667"/>
      <c r="F62" s="666">
        <v>1853.24</v>
      </c>
      <c r="G62" s="667"/>
      <c r="H62" s="666">
        <v>2115.636923076923</v>
      </c>
      <c r="I62" s="667"/>
      <c r="J62" s="668">
        <v>2372.4369230769234</v>
      </c>
    </row>
    <row r="63" spans="1:10" s="648" customFormat="1" ht="26.25" thickBot="1">
      <c r="A63" s="1003"/>
      <c r="B63" s="670">
        <v>200</v>
      </c>
      <c r="C63" s="642"/>
      <c r="D63" s="656">
        <v>1789.0400000000002</v>
      </c>
      <c r="E63" s="657"/>
      <c r="F63" s="656">
        <v>1917.44</v>
      </c>
      <c r="G63" s="657"/>
      <c r="H63" s="656">
        <v>2244.036923076923</v>
      </c>
      <c r="I63" s="657"/>
      <c r="J63" s="658">
        <v>2500.836923076923</v>
      </c>
    </row>
    <row r="64" spans="1:10" s="648" customFormat="1" ht="25.5">
      <c r="A64" s="1017" t="s">
        <v>158</v>
      </c>
      <c r="B64" s="1018"/>
      <c r="C64" s="665"/>
      <c r="D64" s="666" t="s">
        <v>3</v>
      </c>
      <c r="E64" s="667"/>
      <c r="F64" s="666" t="s">
        <v>3</v>
      </c>
      <c r="G64" s="667"/>
      <c r="H64" s="666">
        <v>2845.2885</v>
      </c>
      <c r="I64" s="667"/>
      <c r="J64" s="668" t="s">
        <v>3</v>
      </c>
    </row>
    <row r="65" spans="1:10" s="648" customFormat="1" ht="26.25">
      <c r="A65" s="1019" t="s">
        <v>159</v>
      </c>
      <c r="B65" s="1020"/>
      <c r="C65" s="652"/>
      <c r="D65" s="653" t="s">
        <v>3</v>
      </c>
      <c r="E65" s="654"/>
      <c r="F65" s="653" t="s">
        <v>3</v>
      </c>
      <c r="G65" s="654"/>
      <c r="H65" s="653">
        <v>3059.235</v>
      </c>
      <c r="I65" s="654"/>
      <c r="J65" s="655" t="s">
        <v>3</v>
      </c>
    </row>
    <row r="66" spans="1:10" s="648" customFormat="1" ht="26.25" thickBot="1">
      <c r="A66" s="1021" t="s">
        <v>160</v>
      </c>
      <c r="B66" s="1022"/>
      <c r="C66" s="642"/>
      <c r="D66" s="656" t="s">
        <v>3</v>
      </c>
      <c r="E66" s="657"/>
      <c r="F66" s="656" t="s">
        <v>3</v>
      </c>
      <c r="G66" s="657"/>
      <c r="H66" s="656">
        <v>3201.866</v>
      </c>
      <c r="I66" s="657"/>
      <c r="J66" s="658" t="s">
        <v>3</v>
      </c>
    </row>
    <row r="67" spans="2:24" ht="16.5" thickBot="1">
      <c r="B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W67" s="187"/>
      <c r="X67" s="187"/>
    </row>
    <row r="68" spans="1:22" ht="28.5" thickBot="1">
      <c r="A68" s="1023" t="s">
        <v>1</v>
      </c>
      <c r="B68" s="1023" t="s">
        <v>2</v>
      </c>
      <c r="C68" s="1013" t="s">
        <v>161</v>
      </c>
      <c r="D68" s="1014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U68" s="187"/>
      <c r="V68" s="187"/>
    </row>
    <row r="69" spans="1:22" ht="42.75" customHeight="1" thickBot="1">
      <c r="A69" s="1024"/>
      <c r="B69" s="1024"/>
      <c r="C69" s="1015" t="s">
        <v>174</v>
      </c>
      <c r="D69" s="1016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U69" s="187"/>
      <c r="V69" s="187"/>
    </row>
    <row r="70" spans="1:22" ht="32.25" thickBot="1">
      <c r="A70" s="1025"/>
      <c r="B70" s="1025"/>
      <c r="C70" s="190" t="s">
        <v>326</v>
      </c>
      <c r="D70" s="671" t="s">
        <v>38</v>
      </c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U70" s="187"/>
      <c r="V70" s="187"/>
    </row>
    <row r="71" spans="1:22" ht="25.5">
      <c r="A71" s="999" t="s">
        <v>0</v>
      </c>
      <c r="B71" s="663">
        <v>80</v>
      </c>
      <c r="C71" s="643"/>
      <c r="D71" s="651">
        <v>1791.1800000000003</v>
      </c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U71" s="187"/>
      <c r="V71" s="187"/>
    </row>
    <row r="72" spans="1:22" ht="25.5">
      <c r="A72" s="1002"/>
      <c r="B72" s="664">
        <v>90</v>
      </c>
      <c r="C72" s="665"/>
      <c r="D72" s="668">
        <v>1903.5300000000002</v>
      </c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U72" s="187"/>
      <c r="V72" s="187"/>
    </row>
    <row r="73" spans="1:22" ht="25.5">
      <c r="A73" s="1002"/>
      <c r="B73" s="664">
        <v>120</v>
      </c>
      <c r="C73" s="665"/>
      <c r="D73" s="668">
        <v>2296.7550000000006</v>
      </c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U73" s="187"/>
      <c r="V73" s="187"/>
    </row>
    <row r="74" spans="1:22" ht="25.5">
      <c r="A74" s="1002"/>
      <c r="B74" s="664">
        <v>140</v>
      </c>
      <c r="C74" s="665"/>
      <c r="D74" s="668">
        <v>2521.4550000000004</v>
      </c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U74" s="187"/>
      <c r="V74" s="187"/>
    </row>
    <row r="75" spans="1:22" ht="26.25">
      <c r="A75" s="1002"/>
      <c r="B75" s="669">
        <v>160</v>
      </c>
      <c r="C75" s="652"/>
      <c r="D75" s="655">
        <v>2802.3300000000004</v>
      </c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U75" s="187"/>
      <c r="V75" s="187"/>
    </row>
    <row r="76" spans="1:22" ht="25.5">
      <c r="A76" s="1002"/>
      <c r="B76" s="664">
        <v>180</v>
      </c>
      <c r="C76" s="665"/>
      <c r="D76" s="668">
        <v>3027.0300000000007</v>
      </c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U76" s="187"/>
      <c r="V76" s="187"/>
    </row>
    <row r="77" spans="1:22" ht="26.25" thickBot="1">
      <c r="A77" s="1003"/>
      <c r="B77" s="670">
        <v>200</v>
      </c>
      <c r="C77" s="642"/>
      <c r="D77" s="658">
        <v>3251.7300000000005</v>
      </c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U77" s="187"/>
      <c r="V77" s="187"/>
    </row>
    <row r="78" spans="1:24" ht="27.75">
      <c r="A78" s="191" t="s">
        <v>162</v>
      </c>
      <c r="B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W78" s="187"/>
      <c r="X78" s="187"/>
    </row>
    <row r="79" spans="2:24" ht="16.5" thickBot="1">
      <c r="B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W79" s="187"/>
      <c r="X79" s="187"/>
    </row>
    <row r="80" spans="1:10" s="648" customFormat="1" ht="28.5" thickBot="1">
      <c r="A80" s="1004" t="s">
        <v>1</v>
      </c>
      <c r="B80" s="1004" t="s">
        <v>2</v>
      </c>
      <c r="C80" s="1008" t="s">
        <v>163</v>
      </c>
      <c r="D80" s="1009"/>
      <c r="E80" s="1009"/>
      <c r="F80" s="1009"/>
      <c r="G80" s="1009"/>
      <c r="H80" s="1010"/>
      <c r="I80" s="179"/>
      <c r="J80" s="179"/>
    </row>
    <row r="81" spans="1:10" s="637" customFormat="1" ht="44.25" customHeight="1" thickBot="1">
      <c r="A81" s="1005"/>
      <c r="B81" s="1007"/>
      <c r="C81" s="1011" t="s">
        <v>164</v>
      </c>
      <c r="D81" s="1012"/>
      <c r="E81" s="1011" t="s">
        <v>165</v>
      </c>
      <c r="F81" s="1012"/>
      <c r="G81" s="1011" t="s">
        <v>166</v>
      </c>
      <c r="H81" s="1012"/>
      <c r="I81" s="179"/>
      <c r="J81" s="179"/>
    </row>
    <row r="82" spans="1:10" s="636" customFormat="1" ht="32.25" thickBot="1">
      <c r="A82" s="1006"/>
      <c r="B82" s="1006"/>
      <c r="C82" s="202" t="s">
        <v>326</v>
      </c>
      <c r="D82" s="188" t="s">
        <v>38</v>
      </c>
      <c r="E82" s="202" t="s">
        <v>326</v>
      </c>
      <c r="F82" s="188" t="s">
        <v>38</v>
      </c>
      <c r="G82" s="202" t="s">
        <v>326</v>
      </c>
      <c r="H82" s="203" t="s">
        <v>38</v>
      </c>
      <c r="I82" s="178"/>
      <c r="J82" s="178"/>
    </row>
    <row r="83" spans="1:10" s="648" customFormat="1" ht="25.5">
      <c r="A83" s="999" t="s">
        <v>0</v>
      </c>
      <c r="B83" s="663">
        <v>80</v>
      </c>
      <c r="C83" s="643"/>
      <c r="D83" s="649">
        <v>1769.8839428571432</v>
      </c>
      <c r="E83" s="650"/>
      <c r="F83" s="649">
        <v>2737.9878428571433</v>
      </c>
      <c r="G83" s="650"/>
      <c r="H83" s="651">
        <v>4385.564365714286</v>
      </c>
      <c r="I83" s="179"/>
      <c r="J83" s="179"/>
    </row>
    <row r="84" spans="1:10" s="648" customFormat="1" ht="25.5">
      <c r="A84" s="1002"/>
      <c r="B84" s="664">
        <v>90</v>
      </c>
      <c r="C84" s="665"/>
      <c r="D84" s="666">
        <v>1838.256942857143</v>
      </c>
      <c r="E84" s="667"/>
      <c r="F84" s="666">
        <v>2973.4413428571434</v>
      </c>
      <c r="G84" s="667"/>
      <c r="H84" s="668">
        <v>4777.933365714286</v>
      </c>
      <c r="I84" s="179"/>
      <c r="J84" s="179"/>
    </row>
    <row r="85" spans="1:10" s="648" customFormat="1" ht="25.5">
      <c r="A85" s="1002"/>
      <c r="B85" s="664">
        <v>120</v>
      </c>
      <c r="C85" s="665"/>
      <c r="D85" s="666">
        <v>2316.867942857143</v>
      </c>
      <c r="E85" s="667"/>
      <c r="F85" s="666">
        <v>5014.038342857144</v>
      </c>
      <c r="G85" s="667"/>
      <c r="H85" s="668">
        <v>5955.040365714287</v>
      </c>
      <c r="I85" s="179"/>
      <c r="J85" s="179"/>
    </row>
    <row r="86" spans="1:10" s="648" customFormat="1" ht="25.5">
      <c r="A86" s="1002"/>
      <c r="B86" s="664">
        <v>140</v>
      </c>
      <c r="C86" s="665"/>
      <c r="D86" s="666">
        <v>2521.9869428571433</v>
      </c>
      <c r="E86" s="667"/>
      <c r="F86" s="666">
        <v>5641.914342857144</v>
      </c>
      <c r="G86" s="667"/>
      <c r="H86" s="668">
        <v>6661.3045657142875</v>
      </c>
      <c r="I86" s="179"/>
      <c r="J86" s="179"/>
    </row>
    <row r="87" spans="1:10" s="648" customFormat="1" ht="26.25">
      <c r="A87" s="1002"/>
      <c r="B87" s="669">
        <v>160</v>
      </c>
      <c r="C87" s="652"/>
      <c r="D87" s="653">
        <v>2932.224942857143</v>
      </c>
      <c r="E87" s="654"/>
      <c r="F87" s="653">
        <v>6269.790342857144</v>
      </c>
      <c r="G87" s="654"/>
      <c r="H87" s="655">
        <v>7524.5163657142875</v>
      </c>
      <c r="I87" s="179"/>
      <c r="J87" s="179"/>
    </row>
    <row r="88" spans="1:10" s="648" customFormat="1" ht="25.5">
      <c r="A88" s="1002"/>
      <c r="B88" s="664">
        <v>180</v>
      </c>
      <c r="C88" s="665"/>
      <c r="D88" s="666">
        <v>3137.3439428571432</v>
      </c>
      <c r="E88" s="667"/>
      <c r="F88" s="666">
        <v>6897.666342857145</v>
      </c>
      <c r="G88" s="667"/>
      <c r="H88" s="668">
        <v>8230.780565714287</v>
      </c>
      <c r="I88" s="179"/>
      <c r="J88" s="179"/>
    </row>
    <row r="89" spans="1:10" s="648" customFormat="1" ht="26.25" thickBot="1">
      <c r="A89" s="1003"/>
      <c r="B89" s="670">
        <v>200</v>
      </c>
      <c r="C89" s="642"/>
      <c r="D89" s="656">
        <v>3342.4629428571434</v>
      </c>
      <c r="E89" s="657"/>
      <c r="F89" s="656">
        <v>7447.057842857144</v>
      </c>
      <c r="G89" s="657"/>
      <c r="H89" s="658">
        <v>9015.518565714288</v>
      </c>
      <c r="I89" s="179"/>
      <c r="J89" s="179"/>
    </row>
    <row r="90" spans="2:24" ht="16.5" thickBot="1">
      <c r="B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W90" s="187"/>
      <c r="X90" s="187"/>
    </row>
    <row r="91" spans="1:10" s="648" customFormat="1" ht="28.5" thickBot="1">
      <c r="A91" s="1004" t="s">
        <v>1</v>
      </c>
      <c r="B91" s="1004" t="s">
        <v>2</v>
      </c>
      <c r="C91" s="1008" t="s">
        <v>167</v>
      </c>
      <c r="D91" s="1009"/>
      <c r="E91" s="1009"/>
      <c r="F91" s="1010"/>
      <c r="G91" s="179"/>
      <c r="H91" s="179"/>
      <c r="I91" s="179"/>
      <c r="J91" s="179"/>
    </row>
    <row r="92" spans="1:10" s="637" customFormat="1" ht="47.25" customHeight="1" thickBot="1">
      <c r="A92" s="1005"/>
      <c r="B92" s="1007"/>
      <c r="C92" s="1011" t="s">
        <v>168</v>
      </c>
      <c r="D92" s="1012"/>
      <c r="E92" s="1011" t="s">
        <v>169</v>
      </c>
      <c r="F92" s="1012"/>
      <c r="G92" s="179"/>
      <c r="H92" s="179"/>
      <c r="I92" s="179"/>
      <c r="J92" s="179"/>
    </row>
    <row r="93" spans="1:10" s="636" customFormat="1" ht="32.25" thickBot="1">
      <c r="A93" s="1006"/>
      <c r="B93" s="1006"/>
      <c r="C93" s="202" t="s">
        <v>326</v>
      </c>
      <c r="D93" s="188" t="s">
        <v>38</v>
      </c>
      <c r="E93" s="202" t="s">
        <v>326</v>
      </c>
      <c r="F93" s="203" t="s">
        <v>38</v>
      </c>
      <c r="G93" s="178"/>
      <c r="H93" s="178"/>
      <c r="I93" s="178"/>
      <c r="J93" s="178"/>
    </row>
    <row r="94" spans="1:10" s="648" customFormat="1" ht="25.5">
      <c r="A94" s="999" t="s">
        <v>0</v>
      </c>
      <c r="B94" s="663">
        <v>60</v>
      </c>
      <c r="C94" s="643"/>
      <c r="D94" s="649">
        <v>2719.5246</v>
      </c>
      <c r="E94" s="650"/>
      <c r="F94" s="651" t="s">
        <v>3</v>
      </c>
      <c r="G94" s="179"/>
      <c r="H94" s="179"/>
      <c r="I94" s="179"/>
      <c r="J94" s="179"/>
    </row>
    <row r="95" spans="1:10" s="648" customFormat="1" ht="25.5">
      <c r="A95" s="1000"/>
      <c r="B95" s="664">
        <v>70</v>
      </c>
      <c r="C95" s="665"/>
      <c r="D95" s="666">
        <v>2816.898</v>
      </c>
      <c r="E95" s="667"/>
      <c r="F95" s="668" t="s">
        <v>3</v>
      </c>
      <c r="G95" s="179"/>
      <c r="H95" s="179"/>
      <c r="I95" s="179"/>
      <c r="J95" s="179"/>
    </row>
    <row r="96" spans="1:10" s="648" customFormat="1" ht="25.5">
      <c r="A96" s="1000"/>
      <c r="B96" s="664">
        <v>80</v>
      </c>
      <c r="C96" s="665"/>
      <c r="D96" s="666">
        <v>2974.79581</v>
      </c>
      <c r="E96" s="667"/>
      <c r="F96" s="668">
        <v>7888.271425714286</v>
      </c>
      <c r="G96" s="179"/>
      <c r="H96" s="179"/>
      <c r="I96" s="179"/>
      <c r="J96" s="179"/>
    </row>
    <row r="97" spans="1:10" s="648" customFormat="1" ht="25.5">
      <c r="A97" s="1000"/>
      <c r="B97" s="664">
        <v>90</v>
      </c>
      <c r="C97" s="665"/>
      <c r="D97" s="666">
        <v>3210.0428</v>
      </c>
      <c r="E97" s="667"/>
      <c r="F97" s="668">
        <v>8849.538025714286</v>
      </c>
      <c r="G97" s="179"/>
      <c r="H97" s="179"/>
      <c r="I97" s="179"/>
      <c r="J97" s="179"/>
    </row>
    <row r="98" spans="1:10" s="648" customFormat="1" ht="25.5">
      <c r="A98" s="1000"/>
      <c r="B98" s="664">
        <v>100</v>
      </c>
      <c r="C98" s="665"/>
      <c r="D98" s="666">
        <v>3503.9985</v>
      </c>
      <c r="E98" s="667"/>
      <c r="F98" s="668" t="s">
        <v>3</v>
      </c>
      <c r="G98" s="179"/>
      <c r="H98" s="179"/>
      <c r="I98" s="179"/>
      <c r="J98" s="179"/>
    </row>
    <row r="99" spans="1:10" s="648" customFormat="1" ht="25.5">
      <c r="A99" s="1000"/>
      <c r="B99" s="664">
        <v>110</v>
      </c>
      <c r="C99" s="665"/>
      <c r="D99" s="666">
        <v>3798.6985</v>
      </c>
      <c r="E99" s="667"/>
      <c r="F99" s="668" t="s">
        <v>3</v>
      </c>
      <c r="G99" s="179"/>
      <c r="H99" s="179"/>
      <c r="I99" s="179"/>
      <c r="J99" s="179"/>
    </row>
    <row r="100" spans="1:10" s="648" customFormat="1" ht="25.5">
      <c r="A100" s="1000"/>
      <c r="B100" s="664">
        <v>120</v>
      </c>
      <c r="C100" s="665"/>
      <c r="D100" s="666">
        <v>3994.8610499999995</v>
      </c>
      <c r="E100" s="667"/>
      <c r="F100" s="668">
        <v>11321.366425714286</v>
      </c>
      <c r="G100" s="179"/>
      <c r="H100" s="179"/>
      <c r="I100" s="179"/>
      <c r="J100" s="179"/>
    </row>
    <row r="101" spans="1:10" s="648" customFormat="1" ht="25.5">
      <c r="A101" s="1000"/>
      <c r="B101" s="664">
        <v>130</v>
      </c>
      <c r="C101" s="665"/>
      <c r="D101" s="666">
        <v>4189.7255</v>
      </c>
      <c r="E101" s="667"/>
      <c r="F101" s="668" t="s">
        <v>3</v>
      </c>
      <c r="G101" s="179"/>
      <c r="H101" s="179"/>
      <c r="I101" s="179"/>
      <c r="J101" s="179"/>
    </row>
    <row r="102" spans="1:10" s="648" customFormat="1" ht="25.5">
      <c r="A102" s="1000"/>
      <c r="B102" s="664">
        <v>140</v>
      </c>
      <c r="C102" s="665"/>
      <c r="D102" s="666">
        <v>4386.62015</v>
      </c>
      <c r="E102" s="667"/>
      <c r="F102" s="668">
        <v>12763.266325714285</v>
      </c>
      <c r="G102" s="179"/>
      <c r="H102" s="179"/>
      <c r="I102" s="179"/>
      <c r="J102" s="179"/>
    </row>
    <row r="103" spans="1:10" s="648" customFormat="1" ht="25.5">
      <c r="A103" s="1000"/>
      <c r="B103" s="664">
        <v>150</v>
      </c>
      <c r="C103" s="665"/>
      <c r="D103" s="666">
        <v>4779.486</v>
      </c>
      <c r="E103" s="667"/>
      <c r="F103" s="668" t="s">
        <v>3</v>
      </c>
      <c r="G103" s="179"/>
      <c r="H103" s="179"/>
      <c r="I103" s="179"/>
      <c r="J103" s="179"/>
    </row>
    <row r="104" spans="1:10" s="648" customFormat="1" ht="26.25">
      <c r="A104" s="1000"/>
      <c r="B104" s="669">
        <v>160</v>
      </c>
      <c r="C104" s="652"/>
      <c r="D104" s="653">
        <v>4858.19055</v>
      </c>
      <c r="E104" s="654"/>
      <c r="F104" s="655">
        <v>14205.166225714287</v>
      </c>
      <c r="G104" s="179"/>
      <c r="H104" s="179"/>
      <c r="I104" s="179"/>
      <c r="J104" s="179"/>
    </row>
    <row r="105" spans="1:10" s="648" customFormat="1" ht="25.5">
      <c r="A105" s="1000"/>
      <c r="B105" s="664">
        <v>170</v>
      </c>
      <c r="C105" s="665"/>
      <c r="D105" s="666">
        <v>5269.2123</v>
      </c>
      <c r="E105" s="667"/>
      <c r="F105" s="668" t="s">
        <v>3</v>
      </c>
      <c r="G105" s="179"/>
      <c r="H105" s="179"/>
      <c r="I105" s="179"/>
      <c r="J105" s="179"/>
    </row>
    <row r="106" spans="1:10" s="648" customFormat="1" ht="25.5">
      <c r="A106" s="1000"/>
      <c r="B106" s="664">
        <v>180</v>
      </c>
      <c r="C106" s="665"/>
      <c r="D106" s="666">
        <v>5329.09755</v>
      </c>
      <c r="E106" s="667"/>
      <c r="F106" s="668">
        <v>15715.728025714287</v>
      </c>
      <c r="G106" s="179"/>
      <c r="H106" s="179"/>
      <c r="I106" s="179"/>
      <c r="J106" s="179"/>
    </row>
    <row r="107" spans="1:10" s="648" customFormat="1" ht="25.5">
      <c r="A107" s="1000"/>
      <c r="B107" s="664">
        <v>190</v>
      </c>
      <c r="C107" s="665"/>
      <c r="D107" s="666">
        <v>5662.048</v>
      </c>
      <c r="E107" s="667"/>
      <c r="F107" s="668" t="s">
        <v>3</v>
      </c>
      <c r="G107" s="179"/>
      <c r="H107" s="179"/>
      <c r="I107" s="179"/>
      <c r="J107" s="179"/>
    </row>
    <row r="108" spans="1:10" s="648" customFormat="1" ht="26.25" thickBot="1">
      <c r="A108" s="1001"/>
      <c r="B108" s="670">
        <v>200</v>
      </c>
      <c r="C108" s="642"/>
      <c r="D108" s="656">
        <v>5858.4533</v>
      </c>
      <c r="E108" s="657"/>
      <c r="F108" s="658" t="s">
        <v>3</v>
      </c>
      <c r="G108" s="179"/>
      <c r="H108" s="179"/>
      <c r="I108" s="179"/>
      <c r="J108" s="179"/>
    </row>
    <row r="109" spans="2:24" ht="15.75">
      <c r="B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W109" s="187"/>
      <c r="X109" s="187"/>
    </row>
    <row r="110" ht="27.75">
      <c r="A110" s="191" t="s">
        <v>170</v>
      </c>
    </row>
  </sheetData>
  <sheetProtection/>
  <mergeCells count="84">
    <mergeCell ref="G12:H12"/>
    <mergeCell ref="I12:J12"/>
    <mergeCell ref="A13:B13"/>
    <mergeCell ref="A14:B14"/>
    <mergeCell ref="A15:B15"/>
    <mergeCell ref="C15:D15"/>
    <mergeCell ref="E15:F15"/>
    <mergeCell ref="A4:J4"/>
    <mergeCell ref="A11:H11"/>
    <mergeCell ref="A12:B12"/>
    <mergeCell ref="C12:D12"/>
    <mergeCell ref="E12:F12"/>
    <mergeCell ref="G15:H15"/>
    <mergeCell ref="A21:B21"/>
    <mergeCell ref="C21:D21"/>
    <mergeCell ref="E21:F21"/>
    <mergeCell ref="G21:H21"/>
    <mergeCell ref="I21:J21"/>
    <mergeCell ref="A28:B28"/>
    <mergeCell ref="A29:B29"/>
    <mergeCell ref="A31:D31"/>
    <mergeCell ref="A32:B32"/>
    <mergeCell ref="C32:D32"/>
    <mergeCell ref="I15:J15"/>
    <mergeCell ref="A16:B16"/>
    <mergeCell ref="A17:B17"/>
    <mergeCell ref="A18:B18"/>
    <mergeCell ref="A20:J20"/>
    <mergeCell ref="A33:B33"/>
    <mergeCell ref="A22:B22"/>
    <mergeCell ref="A23:B23"/>
    <mergeCell ref="A24:B24"/>
    <mergeCell ref="A26:J26"/>
    <mergeCell ref="A27:B27"/>
    <mergeCell ref="C27:D27"/>
    <mergeCell ref="E27:F27"/>
    <mergeCell ref="G27:H27"/>
    <mergeCell ref="I27:J27"/>
    <mergeCell ref="K37:L37"/>
    <mergeCell ref="A39:B39"/>
    <mergeCell ref="A40:B40"/>
    <mergeCell ref="A41:B41"/>
    <mergeCell ref="A43:A45"/>
    <mergeCell ref="B43:B45"/>
    <mergeCell ref="C43:F43"/>
    <mergeCell ref="C44:D44"/>
    <mergeCell ref="E44:F44"/>
    <mergeCell ref="A34:B34"/>
    <mergeCell ref="A36:B38"/>
    <mergeCell ref="C36:L36"/>
    <mergeCell ref="C37:D37"/>
    <mergeCell ref="E37:F37"/>
    <mergeCell ref="G37:H37"/>
    <mergeCell ref="I37:J37"/>
    <mergeCell ref="A46:A52"/>
    <mergeCell ref="A54:A56"/>
    <mergeCell ref="B54:B56"/>
    <mergeCell ref="C54:J54"/>
    <mergeCell ref="C55:D55"/>
    <mergeCell ref="E55:F55"/>
    <mergeCell ref="G55:H55"/>
    <mergeCell ref="I55:J55"/>
    <mergeCell ref="A57:A63"/>
    <mergeCell ref="A64:B64"/>
    <mergeCell ref="A65:B65"/>
    <mergeCell ref="A66:B66"/>
    <mergeCell ref="A68:A70"/>
    <mergeCell ref="B68:B70"/>
    <mergeCell ref="C68:D68"/>
    <mergeCell ref="C69:D69"/>
    <mergeCell ref="A71:A77"/>
    <mergeCell ref="A80:A82"/>
    <mergeCell ref="B80:B82"/>
    <mergeCell ref="C80:H80"/>
    <mergeCell ref="C81:D81"/>
    <mergeCell ref="E81:F81"/>
    <mergeCell ref="G81:H81"/>
    <mergeCell ref="A94:A108"/>
    <mergeCell ref="A83:A89"/>
    <mergeCell ref="A91:A93"/>
    <mergeCell ref="B91:B93"/>
    <mergeCell ref="C91:F91"/>
    <mergeCell ref="C92:D92"/>
    <mergeCell ref="E92:F92"/>
  </mergeCells>
  <dataValidations count="2">
    <dataValidation type="decimal" allowBlank="1" showInputMessage="1" showErrorMessage="1" errorTitle="недопустимая скидка" sqref="I44">
      <formula1>0</formula1>
      <formula2>0.5</formula2>
    </dataValidation>
    <dataValidation type="decimal" allowBlank="1" showInputMessage="1" showErrorMessage="1" errorTitle="недопустимая скидка" sqref="J11 I45">
      <formula1>0</formula1>
      <formula2>0.47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"/>
  <sheetViews>
    <sheetView view="pageBreakPreview" zoomScale="55" zoomScaleNormal="55" zoomScaleSheetLayoutView="55" zoomScalePageLayoutView="0" workbookViewId="0" topLeftCell="A1">
      <selection activeCell="A21" sqref="A21:E21"/>
    </sheetView>
  </sheetViews>
  <sheetFormatPr defaultColWidth="11.375" defaultRowHeight="12.75"/>
  <cols>
    <col min="1" max="1" width="54.00390625" style="0" customWidth="1"/>
    <col min="2" max="2" width="74.25390625" style="0" customWidth="1"/>
    <col min="3" max="3" width="43.875" style="0" customWidth="1"/>
    <col min="4" max="4" width="27.25390625" style="0" customWidth="1"/>
    <col min="5" max="5" width="28.00390625" style="0" customWidth="1"/>
    <col min="6" max="6" width="35.875" style="0" customWidth="1"/>
    <col min="7" max="7" width="43.75390625" style="0" customWidth="1"/>
    <col min="8" max="8" width="13.875" style="0" customWidth="1"/>
    <col min="9" max="9" width="11.375" style="0" bestFit="1" customWidth="1"/>
    <col min="10" max="10" width="13.875" style="0" customWidth="1"/>
    <col min="11" max="12" width="11.375" style="0" customWidth="1"/>
    <col min="13" max="13" width="9.875" style="0" customWidth="1"/>
    <col min="14" max="14" width="12.375" style="0" customWidth="1"/>
    <col min="15" max="16" width="11.375" style="0" customWidth="1"/>
    <col min="17" max="17" width="8.875" style="0" bestFit="1" customWidth="1"/>
    <col min="18" max="18" width="12.375" style="0" customWidth="1"/>
    <col min="19" max="19" width="11.375" style="0" customWidth="1"/>
    <col min="20" max="20" width="11.25390625" style="0" customWidth="1"/>
    <col min="21" max="21" width="11.125" style="0" bestFit="1" customWidth="1"/>
    <col min="22" max="245" width="9.125" style="0" customWidth="1"/>
    <col min="246" max="247" width="7.00390625" style="0" customWidth="1"/>
    <col min="248" max="248" width="11.375" style="0" customWidth="1"/>
    <col min="249" max="249" width="8.875" style="0" bestFit="1" customWidth="1"/>
    <col min="250" max="250" width="12.00390625" style="0" customWidth="1"/>
    <col min="251" max="252" width="11.375" style="0" customWidth="1"/>
    <col min="253" max="253" width="8.875" style="0" bestFit="1" customWidth="1"/>
    <col min="254" max="254" width="12.75390625" style="0" customWidth="1"/>
  </cols>
  <sheetData>
    <row r="1" spans="1:10" s="1" customFormat="1" ht="81.75" customHeight="1">
      <c r="A1" s="878" t="s">
        <v>231</v>
      </c>
      <c r="B1" s="878"/>
      <c r="C1" s="177"/>
      <c r="D1" s="177"/>
      <c r="E1" s="177"/>
      <c r="F1" s="240"/>
      <c r="G1" s="177"/>
      <c r="H1" s="177"/>
      <c r="I1" s="177"/>
      <c r="J1" s="177"/>
    </row>
    <row r="2" s="1" customFormat="1" ht="12.75"/>
    <row r="3" ht="33.75" customHeight="1" thickBot="1">
      <c r="A3" s="12"/>
    </row>
    <row r="4" spans="1:5" ht="33.75" customHeight="1" thickBot="1">
      <c r="A4" s="1045" t="s">
        <v>332</v>
      </c>
      <c r="B4" s="752" t="s">
        <v>333</v>
      </c>
      <c r="C4" s="251"/>
      <c r="D4" s="251"/>
      <c r="E4" s="251"/>
    </row>
    <row r="5" spans="1:5" ht="33.75" customHeight="1" thickBot="1">
      <c r="A5" s="1046"/>
      <c r="B5" s="277" t="s">
        <v>38</v>
      </c>
      <c r="C5" s="751"/>
      <c r="D5" s="251"/>
      <c r="E5" s="251"/>
    </row>
    <row r="6" spans="1:5" ht="33.75" customHeight="1" thickBot="1">
      <c r="A6" s="319" t="s">
        <v>328</v>
      </c>
      <c r="B6" s="59">
        <v>9738.3</v>
      </c>
      <c r="C6" s="251"/>
      <c r="D6" s="251"/>
      <c r="E6" s="251"/>
    </row>
    <row r="7" spans="1:5" ht="33.75" customHeight="1">
      <c r="A7" s="340"/>
      <c r="B7" s="276"/>
      <c r="C7" s="251"/>
      <c r="D7" s="251"/>
      <c r="E7" s="251"/>
    </row>
    <row r="8" spans="1:5" ht="33.75" customHeight="1">
      <c r="A8" s="340"/>
      <c r="B8" s="276"/>
      <c r="C8" s="251"/>
      <c r="D8" s="251"/>
      <c r="E8" s="251"/>
    </row>
    <row r="9" ht="33.75" customHeight="1" thickBot="1">
      <c r="A9" s="12"/>
    </row>
    <row r="10" spans="1:5" ht="65.25" customHeight="1" thickBot="1">
      <c r="A10" s="1045" t="s">
        <v>332</v>
      </c>
      <c r="B10" s="753" t="s">
        <v>334</v>
      </c>
      <c r="C10" s="251"/>
      <c r="D10" s="251"/>
      <c r="E10" s="251"/>
    </row>
    <row r="11" spans="1:5" ht="33.75" customHeight="1" thickBot="1">
      <c r="A11" s="1046"/>
      <c r="B11" s="277" t="s">
        <v>38</v>
      </c>
      <c r="C11" s="251"/>
      <c r="D11" s="251"/>
      <c r="E11" s="251"/>
    </row>
    <row r="12" spans="1:5" ht="33.75" customHeight="1" thickBot="1">
      <c r="A12" s="319" t="s">
        <v>328</v>
      </c>
      <c r="B12" s="59">
        <v>11194.574999999999</v>
      </c>
      <c r="C12" s="251"/>
      <c r="D12" s="251"/>
      <c r="E12" s="251"/>
    </row>
    <row r="13" ht="33.75" customHeight="1" thickBot="1">
      <c r="A13" s="12"/>
    </row>
    <row r="14" spans="1:3" s="251" customFormat="1" ht="24" thickBot="1">
      <c r="A14" s="325" t="s">
        <v>329</v>
      </c>
      <c r="B14" s="326" t="s">
        <v>328</v>
      </c>
      <c r="C14" s="329">
        <v>9367.085000000001</v>
      </c>
    </row>
    <row r="15" spans="1:3" s="251" customFormat="1" ht="24" thickBot="1">
      <c r="A15" s="330" t="s">
        <v>330</v>
      </c>
      <c r="B15" s="331" t="s">
        <v>12</v>
      </c>
      <c r="C15" s="334">
        <v>1989</v>
      </c>
    </row>
    <row r="16" spans="1:3" s="251" customFormat="1" ht="24" thickBot="1">
      <c r="A16" s="330" t="s">
        <v>227</v>
      </c>
      <c r="B16" s="331" t="s">
        <v>5</v>
      </c>
      <c r="C16" s="334">
        <v>2057.25</v>
      </c>
    </row>
    <row r="17" ht="13.5" thickBot="1"/>
    <row r="18" spans="1:4" ht="50.25" customHeight="1" thickBot="1">
      <c r="A18" s="325" t="s">
        <v>228</v>
      </c>
      <c r="B18" s="341">
        <v>6585.04</v>
      </c>
      <c r="C18" s="337"/>
      <c r="D18" s="251"/>
    </row>
    <row r="19" spans="1:5" ht="50.25" customHeight="1" thickBot="1">
      <c r="A19" s="325" t="s">
        <v>229</v>
      </c>
      <c r="B19" s="341">
        <v>7843.36</v>
      </c>
      <c r="C19" s="339"/>
      <c r="D19" s="251"/>
      <c r="E19" s="246"/>
    </row>
    <row r="21" spans="1:7" ht="63.75" customHeight="1">
      <c r="A21" s="1044" t="s">
        <v>232</v>
      </c>
      <c r="B21" s="1044"/>
      <c r="C21" s="1044"/>
      <c r="D21" s="1044"/>
      <c r="E21" s="1044"/>
      <c r="F21" s="246"/>
      <c r="G21" s="246"/>
    </row>
    <row r="22" spans="1:7" ht="28.5" customHeight="1">
      <c r="A22" s="246"/>
      <c r="B22" s="246"/>
      <c r="C22" s="246"/>
      <c r="D22" s="246"/>
      <c r="E22" s="246"/>
      <c r="F22" s="246"/>
      <c r="G22" s="246"/>
    </row>
  </sheetData>
  <sheetProtection/>
  <mergeCells count="4">
    <mergeCell ref="A1:B1"/>
    <mergeCell ref="A21:E21"/>
    <mergeCell ref="A4:A5"/>
    <mergeCell ref="A10:A11"/>
  </mergeCells>
  <printOptions/>
  <pageMargins left="0.3937007874015748" right="0.3937007874015748" top="0.3937007874015748" bottom="0.3937007874015748" header="0.31496062992125984" footer="0.2362204724409449"/>
  <pageSetup fitToHeight="1" fitToWidth="1" horizontalDpi="600" verticalDpi="600" orientation="landscape" paperSize="9" scale="53" r:id="rId2"/>
  <rowBreaks count="1" manualBreakCount="1">
    <brk id="20" max="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"/>
  <sheetViews>
    <sheetView view="pageBreakPreview" zoomScale="55" zoomScaleNormal="55" zoomScaleSheetLayoutView="55" zoomScalePageLayoutView="0" workbookViewId="0" topLeftCell="A1">
      <selection activeCell="C22" sqref="C22"/>
    </sheetView>
  </sheetViews>
  <sheetFormatPr defaultColWidth="11.375" defaultRowHeight="12.75"/>
  <cols>
    <col min="1" max="1" width="68.625" style="0" customWidth="1"/>
    <col min="2" max="2" width="34.25390625" style="0" customWidth="1"/>
    <col min="3" max="3" width="28.25390625" style="0" customWidth="1"/>
    <col min="4" max="4" width="27.25390625" style="0" customWidth="1"/>
    <col min="5" max="5" width="28.00390625" style="0" customWidth="1"/>
    <col min="6" max="6" width="35.875" style="0" customWidth="1"/>
    <col min="7" max="7" width="43.75390625" style="0" customWidth="1"/>
    <col min="8" max="8" width="13.875" style="0" customWidth="1"/>
    <col min="9" max="9" width="11.375" style="0" bestFit="1" customWidth="1"/>
    <col min="10" max="10" width="13.875" style="0" customWidth="1"/>
    <col min="11" max="12" width="11.375" style="0" customWidth="1"/>
    <col min="13" max="13" width="9.875" style="0" customWidth="1"/>
    <col min="14" max="14" width="12.375" style="0" customWidth="1"/>
    <col min="15" max="16" width="11.375" style="0" customWidth="1"/>
    <col min="17" max="17" width="8.875" style="0" bestFit="1" customWidth="1"/>
    <col min="18" max="18" width="12.375" style="0" customWidth="1"/>
    <col min="19" max="19" width="11.375" style="0" customWidth="1"/>
    <col min="20" max="20" width="11.25390625" style="0" customWidth="1"/>
    <col min="21" max="21" width="11.125" style="0" bestFit="1" customWidth="1"/>
    <col min="22" max="245" width="9.125" style="0" customWidth="1"/>
    <col min="246" max="247" width="7.00390625" style="0" customWidth="1"/>
    <col min="248" max="248" width="11.375" style="0" customWidth="1"/>
    <col min="249" max="249" width="8.875" style="0" bestFit="1" customWidth="1"/>
    <col min="250" max="250" width="12.00390625" style="0" customWidth="1"/>
    <col min="251" max="252" width="11.375" style="0" customWidth="1"/>
    <col min="253" max="253" width="8.875" style="0" bestFit="1" customWidth="1"/>
    <col min="254" max="254" width="12.75390625" style="0" customWidth="1"/>
  </cols>
  <sheetData>
    <row r="1" spans="1:10" s="1" customFormat="1" ht="30">
      <c r="A1" s="240" t="s">
        <v>222</v>
      </c>
      <c r="B1" s="177"/>
      <c r="C1" s="177"/>
      <c r="D1" s="177"/>
      <c r="E1" s="177"/>
      <c r="F1" s="240"/>
      <c r="G1" s="177"/>
      <c r="H1" s="177"/>
      <c r="I1" s="177"/>
      <c r="J1" s="177"/>
    </row>
    <row r="2" s="1" customFormat="1" ht="12.75"/>
    <row r="3" spans="1:11" s="1" customFormat="1" ht="26.25">
      <c r="A3" s="794" t="s">
        <v>15</v>
      </c>
      <c r="B3" s="794"/>
      <c r="C3" s="794"/>
      <c r="D3" s="794"/>
      <c r="E3" s="794"/>
      <c r="H3" s="10"/>
      <c r="I3" s="10"/>
      <c r="J3" s="10"/>
      <c r="K3" s="10"/>
    </row>
    <row r="4" spans="1:11" s="1" customFormat="1" ht="26.25">
      <c r="A4" s="795" t="str">
        <f>'[7]Askona Sleep Style'!G4</f>
        <v>Директор по оптовым продажам ООО «ТД «Аскона»</v>
      </c>
      <c r="B4" s="795"/>
      <c r="C4" s="795"/>
      <c r="D4" s="795"/>
      <c r="E4" s="795"/>
      <c r="H4" s="11"/>
      <c r="I4" s="11"/>
      <c r="J4" s="11"/>
      <c r="K4" s="11"/>
    </row>
    <row r="5" spans="2:6" s="1" customFormat="1" ht="26.25">
      <c r="B5" s="241"/>
      <c r="C5" s="241"/>
      <c r="D5" s="242" t="s">
        <v>17</v>
      </c>
      <c r="E5"/>
      <c r="F5" s="243"/>
    </row>
    <row r="6" spans="1:6" ht="26.25">
      <c r="A6" s="12" t="s">
        <v>182</v>
      </c>
      <c r="F6" s="244"/>
    </row>
    <row r="7" ht="33.75" customHeight="1">
      <c r="A7" s="12" t="str">
        <f>'[7]Кровати акционные розница'!A7</f>
        <v>с 1 ноября 2012 по 31 декабря 2012</v>
      </c>
    </row>
    <row r="8" ht="33.75" customHeight="1">
      <c r="A8" s="12" t="s">
        <v>30</v>
      </c>
    </row>
    <row r="9" ht="33.75" customHeight="1" thickBot="1">
      <c r="A9" s="12"/>
    </row>
    <row r="10" spans="1:6" ht="33.75" customHeight="1" thickBot="1">
      <c r="A10" s="796" t="s">
        <v>2</v>
      </c>
      <c r="B10" s="798" t="s">
        <v>223</v>
      </c>
      <c r="C10" s="799"/>
      <c r="D10" s="799"/>
      <c r="E10" s="800"/>
      <c r="F10" s="801"/>
    </row>
    <row r="11" spans="1:6" ht="33.75" customHeight="1" thickBot="1">
      <c r="A11" s="797"/>
      <c r="B11" s="13" t="s">
        <v>32</v>
      </c>
      <c r="C11" s="14" t="s">
        <v>26</v>
      </c>
      <c r="D11" s="14" t="s">
        <v>33</v>
      </c>
      <c r="E11" s="15" t="s">
        <v>34</v>
      </c>
      <c r="F11" s="36" t="s">
        <v>35</v>
      </c>
    </row>
    <row r="12" spans="1:6" ht="33.75" customHeight="1" thickBot="1">
      <c r="A12" s="319" t="s">
        <v>224</v>
      </c>
      <c r="B12" s="31">
        <v>19976</v>
      </c>
      <c r="C12" s="32">
        <v>0.25</v>
      </c>
      <c r="D12" s="33">
        <f>FLOOR(B12*(100%-C12),10)+2</f>
        <v>14982</v>
      </c>
      <c r="E12" s="34">
        <f>D12/24</f>
        <v>624.25</v>
      </c>
      <c r="F12" s="35">
        <f>D12/12</f>
        <v>1248.5</v>
      </c>
    </row>
    <row r="13" ht="33.75" customHeight="1" thickBot="1">
      <c r="A13" s="12"/>
    </row>
    <row r="14" spans="1:6" s="251" customFormat="1" ht="30.75" thickBot="1">
      <c r="A14" s="796" t="s">
        <v>2</v>
      </c>
      <c r="B14" s="798" t="s">
        <v>225</v>
      </c>
      <c r="C14" s="799"/>
      <c r="D14" s="799"/>
      <c r="E14" s="800"/>
      <c r="F14" s="801"/>
    </row>
    <row r="15" spans="1:6" s="251" customFormat="1" ht="30.75" thickBot="1">
      <c r="A15" s="797"/>
      <c r="B15" s="13" t="s">
        <v>32</v>
      </c>
      <c r="C15" s="14" t="s">
        <v>26</v>
      </c>
      <c r="D15" s="14" t="s">
        <v>33</v>
      </c>
      <c r="E15" s="15" t="s">
        <v>34</v>
      </c>
      <c r="F15" s="36" t="s">
        <v>35</v>
      </c>
    </row>
    <row r="16" spans="1:6" ht="26.25" thickBot="1">
      <c r="A16" s="319" t="s">
        <v>224</v>
      </c>
      <c r="B16" s="31">
        <v>21323</v>
      </c>
      <c r="C16" s="32">
        <v>0.25</v>
      </c>
      <c r="D16" s="33">
        <f>FLOOR(B16*(100%-C16),10)+2</f>
        <v>15992</v>
      </c>
      <c r="E16" s="34">
        <f>D16/24</f>
        <v>666.3333333333334</v>
      </c>
      <c r="F16" s="35">
        <f>D16/12</f>
        <v>1332.6666666666667</v>
      </c>
    </row>
    <row r="17" spans="1:6" ht="44.25" customHeight="1" thickBot="1">
      <c r="A17" s="319"/>
      <c r="B17" s="320"/>
      <c r="C17" s="321"/>
      <c r="D17" s="322"/>
      <c r="E17" s="323"/>
      <c r="F17" s="324"/>
    </row>
    <row r="18" spans="1:6" ht="24" thickBot="1">
      <c r="A18" s="325" t="s">
        <v>226</v>
      </c>
      <c r="B18" s="326" t="s">
        <v>5</v>
      </c>
      <c r="C18" s="327">
        <v>16954</v>
      </c>
      <c r="D18" s="328">
        <v>0.15</v>
      </c>
      <c r="E18" s="329">
        <f>MROUND(C18*(1-D18),10)</f>
        <v>14410</v>
      </c>
      <c r="F18" s="251"/>
    </row>
    <row r="19" spans="1:7" ht="47.25" customHeight="1" thickBot="1">
      <c r="A19" s="330" t="s">
        <v>227</v>
      </c>
      <c r="B19" s="331" t="s">
        <v>12</v>
      </c>
      <c r="C19" s="332">
        <v>3060</v>
      </c>
      <c r="D19" s="333">
        <v>0</v>
      </c>
      <c r="E19" s="334">
        <f>ROUND(C19*(1-D19),0)</f>
        <v>3060</v>
      </c>
      <c r="F19" s="251"/>
      <c r="G19" s="246"/>
    </row>
    <row r="20" spans="1:7" ht="47.25" customHeight="1" thickBot="1">
      <c r="A20" s="330" t="s">
        <v>227</v>
      </c>
      <c r="B20" s="331" t="s">
        <v>5</v>
      </c>
      <c r="C20" s="332">
        <v>3165</v>
      </c>
      <c r="D20" s="333">
        <v>0</v>
      </c>
      <c r="E20" s="334">
        <f>ROUND(C20*(1-D20),0)</f>
        <v>3165</v>
      </c>
      <c r="F20" s="251"/>
      <c r="G20" s="246"/>
    </row>
    <row r="21" ht="28.5" customHeight="1" thickBot="1">
      <c r="G21" s="246"/>
    </row>
    <row r="22" spans="1:6" ht="50.25" customHeight="1" thickBot="1">
      <c r="A22" s="325" t="s">
        <v>228</v>
      </c>
      <c r="B22" s="326">
        <v>11759</v>
      </c>
      <c r="C22" s="335">
        <v>0.2</v>
      </c>
      <c r="D22" s="336">
        <f>FLOOR(B22*(1-C22),10)+2</f>
        <v>9402</v>
      </c>
      <c r="E22" s="337"/>
      <c r="F22" s="251"/>
    </row>
    <row r="23" spans="1:7" ht="50.25" customHeight="1" thickBot="1">
      <c r="A23" s="325" t="s">
        <v>229</v>
      </c>
      <c r="B23" s="331">
        <v>14006</v>
      </c>
      <c r="C23" s="335">
        <v>0.2</v>
      </c>
      <c r="D23" s="338">
        <f>FLOOR(B23*(1-C23),10)+2</f>
        <v>11202</v>
      </c>
      <c r="E23" s="339"/>
      <c r="F23" s="251"/>
      <c r="G23" s="246"/>
    </row>
    <row r="25" spans="1:6" ht="53.25" customHeight="1">
      <c r="A25" s="1044" t="s">
        <v>230</v>
      </c>
      <c r="B25" s="1044"/>
      <c r="C25" s="1044"/>
      <c r="D25" s="1044"/>
      <c r="E25" s="1044"/>
      <c r="F25" s="246"/>
    </row>
    <row r="26" spans="1:6" ht="26.25">
      <c r="A26" s="246"/>
      <c r="B26" s="246"/>
      <c r="C26" s="246"/>
      <c r="D26" s="246"/>
      <c r="E26" s="246"/>
      <c r="F26" s="246"/>
    </row>
  </sheetData>
  <sheetProtection/>
  <mergeCells count="7">
    <mergeCell ref="A25:E25"/>
    <mergeCell ref="A3:E3"/>
    <mergeCell ref="A4:E4"/>
    <mergeCell ref="A10:A11"/>
    <mergeCell ref="B10:F10"/>
    <mergeCell ref="A14:A15"/>
    <mergeCell ref="B14:F14"/>
  </mergeCells>
  <printOptions/>
  <pageMargins left="0.3937007874015748" right="0.3937007874015748" top="0.3937007874015748" bottom="0.3937007874015748" header="0.31496062992125984" footer="0.2362204724409449"/>
  <pageSetup fitToHeight="1" fitToWidth="1" horizontalDpi="600" verticalDpi="600" orientation="landscape" paperSize="9" scale="63" r:id="rId2"/>
  <rowBreaks count="1" manualBreakCount="1">
    <brk id="24" max="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Q25"/>
  <sheetViews>
    <sheetView view="pageBreakPreview" zoomScale="55" zoomScaleSheetLayoutView="55" zoomScalePageLayoutView="0" workbookViewId="0" topLeftCell="A1">
      <selection activeCell="A11" sqref="A11"/>
    </sheetView>
  </sheetViews>
  <sheetFormatPr defaultColWidth="9.00390625" defaultRowHeight="12.75"/>
  <cols>
    <col min="1" max="1" width="48.875" style="1" bestFit="1" customWidth="1"/>
    <col min="2" max="3" width="36.625" style="1" bestFit="1" customWidth="1"/>
    <col min="4" max="4" width="27.375" style="1" bestFit="1" customWidth="1"/>
    <col min="5" max="5" width="21.25390625" style="1" bestFit="1" customWidth="1"/>
    <col min="6" max="6" width="20.875" style="1" customWidth="1"/>
    <col min="7" max="7" width="21.25390625" style="1" bestFit="1" customWidth="1"/>
    <col min="8" max="9" width="24.25390625" style="1" customWidth="1"/>
    <col min="10" max="10" width="15.875" style="1" customWidth="1"/>
    <col min="11" max="11" width="19.75390625" style="1" customWidth="1"/>
    <col min="12" max="12" width="15.25390625" style="1" customWidth="1"/>
    <col min="13" max="13" width="13.00390625" style="1" bestFit="1" customWidth="1"/>
    <col min="14" max="14" width="16.625" style="1" customWidth="1"/>
    <col min="15" max="15" width="13.00390625" style="1" bestFit="1" customWidth="1"/>
    <col min="16" max="16" width="14.875" style="1" customWidth="1"/>
    <col min="17" max="17" width="16.375" style="1" customWidth="1"/>
    <col min="18" max="16384" width="9.125" style="1" customWidth="1"/>
  </cols>
  <sheetData>
    <row r="1" spans="1:9" ht="30">
      <c r="A1" s="845" t="s">
        <v>112</v>
      </c>
      <c r="B1" s="845"/>
      <c r="C1" s="845"/>
      <c r="D1" s="845"/>
      <c r="E1" s="845"/>
      <c r="F1" s="845"/>
      <c r="G1" s="845"/>
      <c r="H1" s="845"/>
      <c r="I1" s="845"/>
    </row>
    <row r="2" spans="4:5" ht="19.5" customHeight="1">
      <c r="D2" s="3"/>
      <c r="E2" s="3"/>
    </row>
    <row r="3" spans="4:5" ht="21" customHeight="1" thickBot="1">
      <c r="D3" s="4"/>
      <c r="E3" s="4"/>
    </row>
    <row r="4" spans="1:5" ht="60.75" customHeight="1" thickBot="1">
      <c r="A4" s="861" t="s">
        <v>2</v>
      </c>
      <c r="B4" s="712" t="s">
        <v>54</v>
      </c>
      <c r="C4" s="725" t="s">
        <v>55</v>
      </c>
      <c r="D4" s="725" t="s">
        <v>56</v>
      </c>
      <c r="E4" s="728" t="s">
        <v>57</v>
      </c>
    </row>
    <row r="5" spans="1:5" s="16" customFormat="1" ht="15.75" thickBot="1">
      <c r="A5" s="862"/>
      <c r="B5" s="14" t="s">
        <v>27</v>
      </c>
      <c r="C5" s="14" t="s">
        <v>27</v>
      </c>
      <c r="D5" s="14" t="s">
        <v>27</v>
      </c>
      <c r="E5" s="277" t="s">
        <v>27</v>
      </c>
    </row>
    <row r="6" spans="1:5" s="6" customFormat="1" ht="29.25" customHeight="1">
      <c r="A6" s="19">
        <v>140</v>
      </c>
      <c r="B6" s="22">
        <v>11470.875</v>
      </c>
      <c r="C6" s="22">
        <v>11470.875</v>
      </c>
      <c r="D6" s="22">
        <v>11470.875</v>
      </c>
      <c r="E6" s="58">
        <v>11470.875</v>
      </c>
    </row>
    <row r="7" spans="1:5" s="6" customFormat="1" ht="29.25" customHeight="1">
      <c r="A7" s="25">
        <v>160</v>
      </c>
      <c r="B7" s="22">
        <v>11695.125</v>
      </c>
      <c r="C7" s="22">
        <v>11695.125</v>
      </c>
      <c r="D7" s="22">
        <v>11695.125</v>
      </c>
      <c r="E7" s="58">
        <v>11695.125</v>
      </c>
    </row>
    <row r="8" spans="1:5" s="6" customFormat="1" ht="29.25" customHeight="1" thickBot="1">
      <c r="A8" s="30">
        <v>180</v>
      </c>
      <c r="B8" s="52">
        <v>12133.875</v>
      </c>
      <c r="C8" s="33">
        <v>12133.875</v>
      </c>
      <c r="D8" s="33">
        <v>12133.875</v>
      </c>
      <c r="E8" s="59">
        <v>12133.875</v>
      </c>
    </row>
    <row r="9" ht="12.75"/>
    <row r="10" ht="12.75"/>
    <row r="11" ht="12.75"/>
    <row r="12" ht="12.75"/>
    <row r="13" ht="12.75"/>
    <row r="14" ht="12.75"/>
    <row r="15" ht="12.75"/>
    <row r="16" ht="13.5" thickBot="1"/>
    <row r="17" spans="1:6" ht="23.25" customHeight="1" thickBot="1">
      <c r="A17" s="1056" t="s">
        <v>45</v>
      </c>
      <c r="B17" s="754" t="s">
        <v>331</v>
      </c>
      <c r="C17" s="754" t="s">
        <v>47</v>
      </c>
      <c r="D17" s="754" t="s">
        <v>48</v>
      </c>
      <c r="E17" s="754" t="s">
        <v>49</v>
      </c>
      <c r="F17" s="755" t="s">
        <v>50</v>
      </c>
    </row>
    <row r="18" spans="1:6" ht="15.75" thickBot="1">
      <c r="A18" s="1057"/>
      <c r="B18" s="14" t="s">
        <v>27</v>
      </c>
      <c r="C18" s="14" t="s">
        <v>27</v>
      </c>
      <c r="D18" s="14" t="s">
        <v>27</v>
      </c>
      <c r="E18" s="14" t="s">
        <v>27</v>
      </c>
      <c r="F18" s="61" t="s">
        <v>27</v>
      </c>
    </row>
    <row r="19" spans="1:6" ht="32.25" customHeight="1" thickBot="1">
      <c r="A19" s="1058"/>
      <c r="B19" s="49">
        <v>9367.085000000001</v>
      </c>
      <c r="C19" s="49">
        <v>9733.3925</v>
      </c>
      <c r="D19" s="49">
        <v>11265.475</v>
      </c>
      <c r="E19" s="60">
        <v>11265.475</v>
      </c>
      <c r="F19" s="60">
        <v>12858.885</v>
      </c>
    </row>
    <row r="20" ht="20.25" customHeight="1" thickBot="1"/>
    <row r="21" spans="1:17" ht="20.25" customHeight="1">
      <c r="A21" s="1062" t="s">
        <v>52</v>
      </c>
      <c r="B21" s="1063"/>
      <c r="C21" s="1063"/>
      <c r="D21" s="1064"/>
      <c r="E21" s="1059" t="s">
        <v>4</v>
      </c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1"/>
    </row>
    <row r="22" spans="1:17" ht="29.25" customHeight="1" thickBot="1">
      <c r="A22" s="1065"/>
      <c r="B22" s="1066"/>
      <c r="C22" s="1066"/>
      <c r="D22" s="1067"/>
      <c r="E22" s="55" t="s">
        <v>12</v>
      </c>
      <c r="F22" s="56" t="s">
        <v>5</v>
      </c>
      <c r="G22" s="56" t="s">
        <v>11</v>
      </c>
      <c r="H22" s="56" t="s">
        <v>18</v>
      </c>
      <c r="I22" s="56" t="s">
        <v>6</v>
      </c>
      <c r="J22" s="56" t="s">
        <v>19</v>
      </c>
      <c r="K22" s="56" t="s">
        <v>7</v>
      </c>
      <c r="L22" s="53" t="s">
        <v>20</v>
      </c>
      <c r="M22" s="53" t="s">
        <v>8</v>
      </c>
      <c r="N22" s="53" t="s">
        <v>21</v>
      </c>
      <c r="O22" s="53" t="s">
        <v>9</v>
      </c>
      <c r="P22" s="53" t="s">
        <v>22</v>
      </c>
      <c r="Q22" s="54" t="s">
        <v>10</v>
      </c>
    </row>
    <row r="23" spans="1:17" ht="24" customHeight="1">
      <c r="A23" s="1053" t="s">
        <v>14</v>
      </c>
      <c r="B23" s="1054"/>
      <c r="C23" s="1054"/>
      <c r="D23" s="1055"/>
      <c r="E23" s="18">
        <v>1989</v>
      </c>
      <c r="F23" s="18">
        <v>2057.25</v>
      </c>
      <c r="G23" s="18">
        <v>2126.15</v>
      </c>
      <c r="H23" s="18">
        <v>2159.9500000000003</v>
      </c>
      <c r="I23" s="18">
        <v>2194.4</v>
      </c>
      <c r="J23" s="18">
        <v>2297.1</v>
      </c>
      <c r="K23" s="18">
        <v>2366</v>
      </c>
      <c r="L23" s="18">
        <v>2434.25</v>
      </c>
      <c r="M23" s="18">
        <v>2470</v>
      </c>
      <c r="N23" s="18">
        <v>2674.75</v>
      </c>
      <c r="O23" s="18">
        <v>3017.3</v>
      </c>
      <c r="P23" s="18">
        <v>3154.4500000000003</v>
      </c>
      <c r="Q23" s="70">
        <v>3360.5</v>
      </c>
    </row>
    <row r="24" spans="1:17" ht="25.5" customHeight="1">
      <c r="A24" s="1047" t="s">
        <v>23</v>
      </c>
      <c r="B24" s="1048"/>
      <c r="C24" s="1048"/>
      <c r="D24" s="1049"/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3</v>
      </c>
      <c r="K24" s="22" t="s">
        <v>3</v>
      </c>
      <c r="L24" s="22" t="s">
        <v>3</v>
      </c>
      <c r="M24" s="22">
        <v>2661.75</v>
      </c>
      <c r="N24" s="22" t="s">
        <v>3</v>
      </c>
      <c r="O24" s="22">
        <v>3276</v>
      </c>
      <c r="P24" s="22" t="s">
        <v>3</v>
      </c>
      <c r="Q24" s="58" t="s">
        <v>3</v>
      </c>
    </row>
    <row r="25" spans="1:17" ht="25.5" customHeight="1" thickBot="1">
      <c r="A25" s="1050" t="s">
        <v>13</v>
      </c>
      <c r="B25" s="1051"/>
      <c r="C25" s="1051"/>
      <c r="D25" s="1052"/>
      <c r="E25" s="33">
        <v>1307.8</v>
      </c>
      <c r="F25" s="33">
        <v>1376.7</v>
      </c>
      <c r="G25" s="33" t="s">
        <v>3</v>
      </c>
      <c r="H25" s="33" t="s">
        <v>3</v>
      </c>
      <c r="I25" s="33">
        <v>2065.05</v>
      </c>
      <c r="J25" s="33" t="s">
        <v>3</v>
      </c>
      <c r="K25" s="33">
        <v>2202.85</v>
      </c>
      <c r="L25" s="33" t="s">
        <v>3</v>
      </c>
      <c r="M25" s="33">
        <v>2340.65</v>
      </c>
      <c r="N25" s="33" t="s">
        <v>3</v>
      </c>
      <c r="O25" s="33">
        <v>2546.7000000000003</v>
      </c>
      <c r="P25" s="33" t="s">
        <v>3</v>
      </c>
      <c r="Q25" s="59" t="s">
        <v>3</v>
      </c>
    </row>
  </sheetData>
  <sheetProtection/>
  <mergeCells count="8">
    <mergeCell ref="A1:I1"/>
    <mergeCell ref="A4:A5"/>
    <mergeCell ref="A24:D24"/>
    <mergeCell ref="A25:D25"/>
    <mergeCell ref="A23:D23"/>
    <mergeCell ref="A17:A19"/>
    <mergeCell ref="E21:Q21"/>
    <mergeCell ref="A21:D22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3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V32"/>
  <sheetViews>
    <sheetView view="pageBreakPreview" zoomScale="55" zoomScaleSheetLayoutView="55" zoomScalePageLayoutView="0" workbookViewId="0" topLeftCell="A1">
      <selection activeCell="J31" sqref="J31:L31"/>
    </sheetView>
  </sheetViews>
  <sheetFormatPr defaultColWidth="9.00390625" defaultRowHeight="12.75"/>
  <cols>
    <col min="1" max="1" width="10.125" style="1" customWidth="1"/>
    <col min="2" max="2" width="8.625" style="1" customWidth="1"/>
    <col min="3" max="3" width="13.875" style="1" customWidth="1"/>
    <col min="4" max="4" width="9.75390625" style="1" customWidth="1"/>
    <col min="5" max="5" width="13.875" style="1" customWidth="1"/>
    <col min="6" max="7" width="12.625" style="1" customWidth="1"/>
    <col min="8" max="8" width="13.875" style="1" customWidth="1"/>
    <col min="9" max="9" width="11.875" style="1" customWidth="1"/>
    <col min="10" max="10" width="13.875" style="1" customWidth="1"/>
    <col min="11" max="12" width="12.625" style="1" customWidth="1"/>
    <col min="13" max="13" width="13.875" style="1" customWidth="1"/>
    <col min="14" max="14" width="13.00390625" style="1" bestFit="1" customWidth="1"/>
    <col min="15" max="15" width="13.875" style="1" customWidth="1"/>
    <col min="16" max="16" width="12.625" style="1" customWidth="1"/>
    <col min="17" max="17" width="11.75390625" style="1" customWidth="1"/>
    <col min="18" max="18" width="13.875" style="1" customWidth="1"/>
    <col min="19" max="19" width="9.75390625" style="1" customWidth="1"/>
    <col min="20" max="20" width="13.875" style="1" customWidth="1"/>
    <col min="21" max="21" width="12.625" style="1" customWidth="1"/>
    <col min="22" max="22" width="12.25390625" style="1" customWidth="1"/>
    <col min="23" max="16384" width="9.125" style="1" customWidth="1"/>
  </cols>
  <sheetData>
    <row r="1" spans="1:22" ht="30">
      <c r="A1" s="845" t="s">
        <v>40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</row>
    <row r="2" spans="8:12" ht="19.5" customHeight="1">
      <c r="H2" s="3"/>
      <c r="I2" s="3"/>
      <c r="J2" s="3"/>
      <c r="L2" s="3"/>
    </row>
    <row r="3" spans="2:21" ht="27" customHeight="1">
      <c r="B3" s="2"/>
      <c r="C3" s="2"/>
      <c r="D3" s="2"/>
      <c r="G3" s="846" t="s">
        <v>15</v>
      </c>
      <c r="H3" s="846"/>
      <c r="I3" s="846"/>
      <c r="J3" s="846"/>
      <c r="K3" s="846"/>
      <c r="L3" s="846"/>
      <c r="M3" s="846"/>
      <c r="N3" s="846"/>
      <c r="O3" s="846"/>
      <c r="P3" s="10"/>
      <c r="U3" s="10"/>
    </row>
    <row r="4" spans="1:21" ht="23.25">
      <c r="A4" s="12"/>
      <c r="B4" s="12" t="s">
        <v>28</v>
      </c>
      <c r="C4" s="2"/>
      <c r="D4" s="2"/>
      <c r="G4" s="847" t="s">
        <v>16</v>
      </c>
      <c r="H4" s="847"/>
      <c r="I4" s="847"/>
      <c r="J4" s="847"/>
      <c r="K4" s="847"/>
      <c r="L4" s="847"/>
      <c r="M4" s="847"/>
      <c r="N4" s="847"/>
      <c r="O4" s="847"/>
      <c r="P4" s="11"/>
      <c r="U4" s="11"/>
    </row>
    <row r="5" spans="1:13" ht="23.25">
      <c r="A5" s="12"/>
      <c r="B5" s="12" t="s">
        <v>29</v>
      </c>
      <c r="C5" s="175" t="s">
        <v>113</v>
      </c>
      <c r="G5" s="5"/>
      <c r="H5" s="7"/>
      <c r="I5" s="7"/>
      <c r="J5" s="7"/>
      <c r="L5" s="8" t="s">
        <v>17</v>
      </c>
      <c r="M5" s="8"/>
    </row>
    <row r="6" spans="1:2" ht="15.75">
      <c r="A6" s="12"/>
      <c r="B6" s="12" t="s">
        <v>30</v>
      </c>
    </row>
    <row r="7" spans="1:10" ht="21" customHeight="1" thickBot="1">
      <c r="A7" s="4"/>
      <c r="H7" s="4"/>
      <c r="I7" s="4"/>
      <c r="J7" s="4"/>
    </row>
    <row r="8" spans="1:22" ht="60.75" customHeight="1" thickBot="1">
      <c r="A8" s="2"/>
      <c r="B8" s="861" t="s">
        <v>2</v>
      </c>
      <c r="C8" s="798" t="s">
        <v>41</v>
      </c>
      <c r="D8" s="799"/>
      <c r="E8" s="799"/>
      <c r="F8" s="800"/>
      <c r="G8" s="801"/>
      <c r="H8" s="798" t="s">
        <v>42</v>
      </c>
      <c r="I8" s="799"/>
      <c r="J8" s="799"/>
      <c r="K8" s="800"/>
      <c r="L8" s="801"/>
      <c r="M8" s="798" t="s">
        <v>43</v>
      </c>
      <c r="N8" s="799"/>
      <c r="O8" s="799"/>
      <c r="P8" s="800"/>
      <c r="Q8" s="801"/>
      <c r="R8" s="927" t="s">
        <v>44</v>
      </c>
      <c r="S8" s="829"/>
      <c r="T8" s="829"/>
      <c r="U8" s="829"/>
      <c r="V8" s="830"/>
    </row>
    <row r="9" spans="1:22" s="16" customFormat="1" ht="30.75" thickBot="1">
      <c r="A9" s="2"/>
      <c r="B9" s="862"/>
      <c r="C9" s="13" t="s">
        <v>32</v>
      </c>
      <c r="D9" s="14" t="s">
        <v>26</v>
      </c>
      <c r="E9" s="14" t="s">
        <v>33</v>
      </c>
      <c r="F9" s="15" t="s">
        <v>34</v>
      </c>
      <c r="G9" s="15" t="s">
        <v>35</v>
      </c>
      <c r="H9" s="13" t="s">
        <v>32</v>
      </c>
      <c r="I9" s="14" t="s">
        <v>26</v>
      </c>
      <c r="J9" s="14" t="s">
        <v>33</v>
      </c>
      <c r="K9" s="15" t="s">
        <v>34</v>
      </c>
      <c r="L9" s="15" t="s">
        <v>35</v>
      </c>
      <c r="M9" s="13" t="s">
        <v>32</v>
      </c>
      <c r="N9" s="14" t="s">
        <v>26</v>
      </c>
      <c r="O9" s="14" t="s">
        <v>33</v>
      </c>
      <c r="P9" s="15" t="s">
        <v>34</v>
      </c>
      <c r="Q9" s="15" t="s">
        <v>35</v>
      </c>
      <c r="R9" s="13" t="s">
        <v>32</v>
      </c>
      <c r="S9" s="14" t="s">
        <v>26</v>
      </c>
      <c r="T9" s="14" t="s">
        <v>33</v>
      </c>
      <c r="U9" s="15" t="s">
        <v>34</v>
      </c>
      <c r="V9" s="57" t="s">
        <v>35</v>
      </c>
    </row>
    <row r="10" spans="1:22" s="6" customFormat="1" ht="29.25" customHeight="1">
      <c r="A10" s="2"/>
      <c r="B10" s="19">
        <v>140</v>
      </c>
      <c r="C10" s="20">
        <v>23530</v>
      </c>
      <c r="D10" s="21">
        <v>0.25</v>
      </c>
      <c r="E10" s="22">
        <f>MROUND(C10*(100%-D10),10)</f>
        <v>17650</v>
      </c>
      <c r="F10" s="23">
        <f>E10/24</f>
        <v>735.4166666666666</v>
      </c>
      <c r="G10" s="24">
        <f>E10/12</f>
        <v>1470.8333333333333</v>
      </c>
      <c r="H10" s="20">
        <v>23530</v>
      </c>
      <c r="I10" s="21">
        <v>0.25</v>
      </c>
      <c r="J10" s="22">
        <f>MROUND(H10*(100%-I10),10)</f>
        <v>17650</v>
      </c>
      <c r="K10" s="23">
        <f>J10/24</f>
        <v>735.4166666666666</v>
      </c>
      <c r="L10" s="24">
        <f>J10/12</f>
        <v>1470.8333333333333</v>
      </c>
      <c r="M10" s="20">
        <v>23530</v>
      </c>
      <c r="N10" s="21">
        <v>0.25</v>
      </c>
      <c r="O10" s="22">
        <f>MROUND(M10*(100%-N10),10)</f>
        <v>17650</v>
      </c>
      <c r="P10" s="23">
        <f>O10/24</f>
        <v>735.4166666666666</v>
      </c>
      <c r="Q10" s="23">
        <f>O10/12</f>
        <v>1470.8333333333333</v>
      </c>
      <c r="R10" s="20">
        <v>23530</v>
      </c>
      <c r="S10" s="21">
        <v>0.25</v>
      </c>
      <c r="T10" s="22">
        <f>MROUND(R10*(100%-S10),10)</f>
        <v>17650</v>
      </c>
      <c r="U10" s="23">
        <f>T10/24</f>
        <v>735.4166666666666</v>
      </c>
      <c r="V10" s="24">
        <f>T10/12</f>
        <v>1470.8333333333333</v>
      </c>
    </row>
    <row r="11" spans="1:22" s="6" customFormat="1" ht="29.25" customHeight="1">
      <c r="A11" s="2"/>
      <c r="B11" s="25">
        <v>160</v>
      </c>
      <c r="C11" s="26">
        <v>23990</v>
      </c>
      <c r="D11" s="27">
        <f>D10</f>
        <v>0.25</v>
      </c>
      <c r="E11" s="22">
        <f>MROUND(C11*(100%-D11),10)</f>
        <v>17990</v>
      </c>
      <c r="F11" s="28">
        <f>E11/24</f>
        <v>749.5833333333334</v>
      </c>
      <c r="G11" s="29">
        <f>E11/12</f>
        <v>1499.1666666666667</v>
      </c>
      <c r="H11" s="26">
        <v>23990</v>
      </c>
      <c r="I11" s="27">
        <f>I10</f>
        <v>0.25</v>
      </c>
      <c r="J11" s="22">
        <f>MROUND(H11*(100%-I11),10)</f>
        <v>17990</v>
      </c>
      <c r="K11" s="28">
        <f>J11/24</f>
        <v>749.5833333333334</v>
      </c>
      <c r="L11" s="29">
        <f>J11/12</f>
        <v>1499.1666666666667</v>
      </c>
      <c r="M11" s="26">
        <v>23990</v>
      </c>
      <c r="N11" s="27">
        <f>N10</f>
        <v>0.25</v>
      </c>
      <c r="O11" s="22">
        <f>MROUND(M11*(100%-N11),10)</f>
        <v>17990</v>
      </c>
      <c r="P11" s="28">
        <f>O11/24</f>
        <v>749.5833333333334</v>
      </c>
      <c r="Q11" s="28">
        <f>O11/12</f>
        <v>1499.1666666666667</v>
      </c>
      <c r="R11" s="26">
        <v>23990</v>
      </c>
      <c r="S11" s="27">
        <f>S10</f>
        <v>0.25</v>
      </c>
      <c r="T11" s="22">
        <f>MROUND(R11*(100%-S11),10)</f>
        <v>17990</v>
      </c>
      <c r="U11" s="28">
        <f>T11/24</f>
        <v>749.5833333333334</v>
      </c>
      <c r="V11" s="29">
        <f>T11/12</f>
        <v>1499.1666666666667</v>
      </c>
    </row>
    <row r="12" spans="1:22" s="6" customFormat="1" ht="29.25" customHeight="1" thickBot="1">
      <c r="A12" s="2"/>
      <c r="B12" s="30">
        <v>180</v>
      </c>
      <c r="C12" s="31">
        <v>24890</v>
      </c>
      <c r="D12" s="32">
        <f>D11</f>
        <v>0.25</v>
      </c>
      <c r="E12" s="52">
        <f>MROUND(C12*(100%-D12),10)</f>
        <v>18670</v>
      </c>
      <c r="F12" s="34">
        <f>E12/24</f>
        <v>777.9166666666666</v>
      </c>
      <c r="G12" s="35">
        <f>E12/12</f>
        <v>1555.8333333333333</v>
      </c>
      <c r="H12" s="31">
        <v>24890</v>
      </c>
      <c r="I12" s="32">
        <f>I11</f>
        <v>0.25</v>
      </c>
      <c r="J12" s="33">
        <f>MROUND(H12*(100%-I12),10)</f>
        <v>18670</v>
      </c>
      <c r="K12" s="34">
        <f>J12/24</f>
        <v>777.9166666666666</v>
      </c>
      <c r="L12" s="35">
        <f>J12/12</f>
        <v>1555.8333333333333</v>
      </c>
      <c r="M12" s="31">
        <v>24890</v>
      </c>
      <c r="N12" s="32">
        <f>N11</f>
        <v>0.25</v>
      </c>
      <c r="O12" s="33">
        <f>MROUND(M12*(100%-N12),10)</f>
        <v>18670</v>
      </c>
      <c r="P12" s="34">
        <f>O12/24</f>
        <v>777.9166666666666</v>
      </c>
      <c r="Q12" s="34">
        <f>O12/12</f>
        <v>1555.8333333333333</v>
      </c>
      <c r="R12" s="31">
        <v>24890</v>
      </c>
      <c r="S12" s="32">
        <f>S11</f>
        <v>0.25</v>
      </c>
      <c r="T12" s="33">
        <f>MROUND(R12*(100%-S12),10)</f>
        <v>18670</v>
      </c>
      <c r="U12" s="34">
        <f>T12/24</f>
        <v>777.9166666666666</v>
      </c>
      <c r="V12" s="35">
        <f>T12/12</f>
        <v>1555.8333333333333</v>
      </c>
    </row>
    <row r="13" ht="12.75"/>
    <row r="14" spans="16:17" ht="44.25" customHeight="1">
      <c r="P14" s="41" t="s">
        <v>51</v>
      </c>
      <c r="Q14" s="1"/>
    </row>
    <row r="15" spans="16:22" ht="12.75" customHeight="1">
      <c r="P15" s="1068" t="s">
        <v>53</v>
      </c>
      <c r="Q15" s="1068"/>
      <c r="R15" s="1068"/>
      <c r="S15" s="1068"/>
      <c r="T15" s="1068"/>
      <c r="U15" s="1068"/>
      <c r="V15" s="1068"/>
    </row>
    <row r="16" spans="16:22" ht="37.5" customHeight="1">
      <c r="P16" s="1068"/>
      <c r="Q16" s="1068"/>
      <c r="R16" s="1068"/>
      <c r="S16" s="1068"/>
      <c r="T16" s="1068"/>
      <c r="U16" s="1068"/>
      <c r="V16" s="1068"/>
    </row>
    <row r="17" spans="16:22" ht="12.75" customHeight="1">
      <c r="P17" s="1068"/>
      <c r="Q17" s="1068"/>
      <c r="R17" s="1068"/>
      <c r="S17" s="1068"/>
      <c r="T17" s="1068"/>
      <c r="U17" s="1068"/>
      <c r="V17" s="1068"/>
    </row>
    <row r="18" spans="16:22" ht="12.75">
      <c r="P18" s="1068"/>
      <c r="Q18" s="1068"/>
      <c r="R18" s="1068"/>
      <c r="S18" s="1068"/>
      <c r="T18" s="1068"/>
      <c r="U18" s="1068"/>
      <c r="V18" s="1068"/>
    </row>
    <row r="19" ht="12.75"/>
    <row r="20" ht="13.5" thickBot="1"/>
    <row r="21" spans="1:22" ht="23.25" customHeight="1">
      <c r="A21" s="1072" t="s">
        <v>45</v>
      </c>
      <c r="B21" s="1073"/>
      <c r="C21" s="1078" t="s">
        <v>46</v>
      </c>
      <c r="D21" s="1079"/>
      <c r="E21" s="1079"/>
      <c r="F21" s="1079"/>
      <c r="G21" s="1080"/>
      <c r="H21" s="1078" t="s">
        <v>47</v>
      </c>
      <c r="I21" s="1079"/>
      <c r="J21" s="1079"/>
      <c r="K21" s="1079"/>
      <c r="L21" s="1080"/>
      <c r="M21" s="1078" t="s">
        <v>48</v>
      </c>
      <c r="N21" s="1079"/>
      <c r="O21" s="1079"/>
      <c r="P21" s="1079"/>
      <c r="Q21" s="1080"/>
      <c r="R21" s="1078" t="s">
        <v>49</v>
      </c>
      <c r="S21" s="1079"/>
      <c r="T21" s="1079"/>
      <c r="U21" s="1079"/>
      <c r="V21" s="1080"/>
    </row>
    <row r="22" spans="1:22" ht="29.25" thickBot="1">
      <c r="A22" s="1074"/>
      <c r="B22" s="1075"/>
      <c r="C22" s="43" t="s">
        <v>25</v>
      </c>
      <c r="D22" s="44" t="s">
        <v>26</v>
      </c>
      <c r="E22" s="45" t="s">
        <v>24</v>
      </c>
      <c r="F22" s="46" t="s">
        <v>34</v>
      </c>
      <c r="G22" s="47" t="s">
        <v>35</v>
      </c>
      <c r="H22" s="43" t="s">
        <v>25</v>
      </c>
      <c r="I22" s="44" t="s">
        <v>26</v>
      </c>
      <c r="J22" s="45" t="s">
        <v>24</v>
      </c>
      <c r="K22" s="46" t="s">
        <v>34</v>
      </c>
      <c r="L22" s="47" t="s">
        <v>35</v>
      </c>
      <c r="M22" s="43" t="s">
        <v>25</v>
      </c>
      <c r="N22" s="44" t="s">
        <v>26</v>
      </c>
      <c r="O22" s="45" t="s">
        <v>24</v>
      </c>
      <c r="P22" s="46" t="s">
        <v>34</v>
      </c>
      <c r="Q22" s="47" t="s">
        <v>35</v>
      </c>
      <c r="R22" s="43" t="s">
        <v>25</v>
      </c>
      <c r="S22" s="44" t="s">
        <v>26</v>
      </c>
      <c r="T22" s="45" t="s">
        <v>24</v>
      </c>
      <c r="U22" s="46" t="s">
        <v>34</v>
      </c>
      <c r="V22" s="47" t="s">
        <v>35</v>
      </c>
    </row>
    <row r="23" spans="1:22" ht="25.5" customHeight="1" thickBot="1">
      <c r="A23" s="1074"/>
      <c r="B23" s="1075"/>
      <c r="C23" s="31">
        <v>16954</v>
      </c>
      <c r="D23" s="48">
        <v>0.15</v>
      </c>
      <c r="E23" s="49">
        <f>MROUND(C23*(1-D23),10)</f>
        <v>14410</v>
      </c>
      <c r="F23" s="50">
        <f>CEILING(E23/24,1)</f>
        <v>601</v>
      </c>
      <c r="G23" s="51">
        <f>CEILING(E23/12,1)</f>
        <v>1201</v>
      </c>
      <c r="H23" s="31">
        <v>17617</v>
      </c>
      <c r="I23" s="48">
        <v>0.15</v>
      </c>
      <c r="J23" s="49">
        <f>MROUND(H23*(1-I23),10)</f>
        <v>14970</v>
      </c>
      <c r="K23" s="50">
        <f>CEILING(J23/24,1)</f>
        <v>624</v>
      </c>
      <c r="L23" s="51">
        <f>CEILING(J23/12,1)</f>
        <v>1248</v>
      </c>
      <c r="M23" s="31">
        <v>20390</v>
      </c>
      <c r="N23" s="48">
        <v>0.15</v>
      </c>
      <c r="O23" s="49">
        <f>MROUND(M23*(1-N23),10)</f>
        <v>17330</v>
      </c>
      <c r="P23" s="50">
        <f>CEILING(O23/24,1)</f>
        <v>723</v>
      </c>
      <c r="Q23" s="51">
        <f>CEILING(O23/12,1)</f>
        <v>1445</v>
      </c>
      <c r="R23" s="31">
        <v>20390</v>
      </c>
      <c r="S23" s="48">
        <v>0.15</v>
      </c>
      <c r="T23" s="49">
        <f>MROUND(R23*(1-S23),10)</f>
        <v>17330</v>
      </c>
      <c r="U23" s="50">
        <f>CEILING(T23/24,1)</f>
        <v>723</v>
      </c>
      <c r="V23" s="51">
        <f>CEILING(T23/12,1)</f>
        <v>1445</v>
      </c>
    </row>
    <row r="24" spans="1:7" ht="22.5" customHeight="1">
      <c r="A24" s="1074"/>
      <c r="B24" s="1075"/>
      <c r="C24" s="1078" t="s">
        <v>50</v>
      </c>
      <c r="D24" s="1079"/>
      <c r="E24" s="1079"/>
      <c r="F24" s="1079"/>
      <c r="G24" s="1080"/>
    </row>
    <row r="25" spans="1:7" ht="29.25" thickBot="1">
      <c r="A25" s="1074"/>
      <c r="B25" s="1075"/>
      <c r="C25" s="43" t="s">
        <v>25</v>
      </c>
      <c r="D25" s="44" t="s">
        <v>26</v>
      </c>
      <c r="E25" s="45" t="s">
        <v>24</v>
      </c>
      <c r="F25" s="46" t="s">
        <v>34</v>
      </c>
      <c r="G25" s="47" t="s">
        <v>35</v>
      </c>
    </row>
    <row r="26" spans="1:7" ht="29.25" customHeight="1" thickBot="1">
      <c r="A26" s="1076"/>
      <c r="B26" s="1077"/>
      <c r="C26" s="31">
        <v>23274</v>
      </c>
      <c r="D26" s="48">
        <v>0.15</v>
      </c>
      <c r="E26" s="49">
        <f>MROUND(C26*(1-D26),10)</f>
        <v>19780</v>
      </c>
      <c r="F26" s="50">
        <f>CEILING(E26/24,1)</f>
        <v>825</v>
      </c>
      <c r="G26" s="51">
        <f>CEILING(E26/12,1)</f>
        <v>1649</v>
      </c>
    </row>
    <row r="27" ht="29.25" customHeight="1" thickBot="1"/>
    <row r="28" spans="1:18" ht="29.25" customHeight="1">
      <c r="A28" s="1059" t="s">
        <v>52</v>
      </c>
      <c r="B28" s="1060"/>
      <c r="C28" s="1060"/>
      <c r="D28" s="1060"/>
      <c r="E28" s="1061"/>
      <c r="F28" s="1059" t="s">
        <v>4</v>
      </c>
      <c r="G28" s="1060"/>
      <c r="H28" s="1060"/>
      <c r="I28" s="1060"/>
      <c r="J28" s="1060"/>
      <c r="K28" s="1060"/>
      <c r="L28" s="1060"/>
      <c r="M28" s="1060"/>
      <c r="N28" s="1060"/>
      <c r="O28" s="1060"/>
      <c r="P28" s="1060"/>
      <c r="Q28" s="1060"/>
      <c r="R28" s="1061"/>
    </row>
    <row r="29" spans="1:18" ht="29.25" customHeight="1" thickBot="1">
      <c r="A29" s="1081"/>
      <c r="B29" s="1082"/>
      <c r="C29" s="1082"/>
      <c r="D29" s="1082"/>
      <c r="E29" s="1083"/>
      <c r="F29" s="55" t="s">
        <v>12</v>
      </c>
      <c r="G29" s="56" t="s">
        <v>5</v>
      </c>
      <c r="H29" s="56" t="s">
        <v>11</v>
      </c>
      <c r="I29" s="56" t="s">
        <v>18</v>
      </c>
      <c r="J29" s="56" t="s">
        <v>6</v>
      </c>
      <c r="K29" s="56" t="s">
        <v>19</v>
      </c>
      <c r="L29" s="56" t="s">
        <v>7</v>
      </c>
      <c r="M29" s="53" t="s">
        <v>20</v>
      </c>
      <c r="N29" s="53" t="s">
        <v>8</v>
      </c>
      <c r="O29" s="53" t="s">
        <v>21</v>
      </c>
      <c r="P29" s="53" t="s">
        <v>9</v>
      </c>
      <c r="Q29" s="53" t="s">
        <v>22</v>
      </c>
      <c r="R29" s="54" t="s">
        <v>10</v>
      </c>
    </row>
    <row r="30" spans="1:18" ht="29.25" customHeight="1">
      <c r="A30" s="1084" t="s">
        <v>14</v>
      </c>
      <c r="B30" s="1085"/>
      <c r="C30" s="1085"/>
      <c r="D30" s="1085"/>
      <c r="E30" s="1086"/>
      <c r="F30" s="22">
        <v>3060</v>
      </c>
      <c r="G30" s="22">
        <v>3165</v>
      </c>
      <c r="H30" s="22">
        <v>3271</v>
      </c>
      <c r="I30" s="22">
        <v>3323</v>
      </c>
      <c r="J30" s="22">
        <v>3376</v>
      </c>
      <c r="K30" s="22">
        <v>3534</v>
      </c>
      <c r="L30" s="22">
        <v>3640</v>
      </c>
      <c r="M30" s="22">
        <v>3745</v>
      </c>
      <c r="N30" s="22">
        <v>3800</v>
      </c>
      <c r="O30" s="22">
        <v>4115</v>
      </c>
      <c r="P30" s="22">
        <v>4642</v>
      </c>
      <c r="Q30" s="22">
        <v>4853</v>
      </c>
      <c r="R30" s="22">
        <v>5170</v>
      </c>
    </row>
    <row r="31" spans="1:18" ht="29.25" customHeight="1">
      <c r="A31" s="1087" t="s">
        <v>23</v>
      </c>
      <c r="B31" s="1088"/>
      <c r="C31" s="1088"/>
      <c r="D31" s="1088"/>
      <c r="E31" s="1089"/>
      <c r="F31" s="22" t="s">
        <v>3</v>
      </c>
      <c r="G31" s="22" t="s">
        <v>3</v>
      </c>
      <c r="H31" s="22" t="s">
        <v>3</v>
      </c>
      <c r="I31" s="22" t="s">
        <v>3</v>
      </c>
      <c r="J31" s="22" t="s">
        <v>3</v>
      </c>
      <c r="K31" s="22" t="s">
        <v>3</v>
      </c>
      <c r="L31" s="22" t="s">
        <v>3</v>
      </c>
      <c r="M31" s="22" t="s">
        <v>3</v>
      </c>
      <c r="N31" s="22">
        <v>4095</v>
      </c>
      <c r="O31" s="22" t="s">
        <v>3</v>
      </c>
      <c r="P31" s="22">
        <v>5040</v>
      </c>
      <c r="Q31" s="22" t="s">
        <v>3</v>
      </c>
      <c r="R31" s="22" t="s">
        <v>3</v>
      </c>
    </row>
    <row r="32" spans="1:18" ht="26.25" thickBot="1">
      <c r="A32" s="1069" t="s">
        <v>13</v>
      </c>
      <c r="B32" s="1070"/>
      <c r="C32" s="1070"/>
      <c r="D32" s="1070"/>
      <c r="E32" s="1071"/>
      <c r="F32" s="22">
        <v>2012</v>
      </c>
      <c r="G32" s="22">
        <v>2118</v>
      </c>
      <c r="H32" s="22" t="s">
        <v>3</v>
      </c>
      <c r="I32" s="22" t="s">
        <v>3</v>
      </c>
      <c r="J32" s="22">
        <v>3177</v>
      </c>
      <c r="K32" s="22" t="s">
        <v>3</v>
      </c>
      <c r="L32" s="22">
        <v>3389</v>
      </c>
      <c r="M32" s="22" t="s">
        <v>3</v>
      </c>
      <c r="N32" s="22">
        <v>3601</v>
      </c>
      <c r="O32" s="22" t="s">
        <v>3</v>
      </c>
      <c r="P32" s="22">
        <v>3918</v>
      </c>
      <c r="Q32" s="22" t="s">
        <v>3</v>
      </c>
      <c r="R32" s="22" t="s">
        <v>3</v>
      </c>
    </row>
  </sheetData>
  <sheetProtection/>
  <mergeCells count="20">
    <mergeCell ref="M21:Q21"/>
    <mergeCell ref="R21:V21"/>
    <mergeCell ref="A1:V1"/>
    <mergeCell ref="G3:O3"/>
    <mergeCell ref="G4:O4"/>
    <mergeCell ref="B8:B9"/>
    <mergeCell ref="C8:G8"/>
    <mergeCell ref="H8:L8"/>
    <mergeCell ref="M8:Q8"/>
    <mergeCell ref="R8:V8"/>
    <mergeCell ref="P15:V18"/>
    <mergeCell ref="A32:E32"/>
    <mergeCell ref="A21:B26"/>
    <mergeCell ref="C21:G21"/>
    <mergeCell ref="H21:L21"/>
    <mergeCell ref="C24:G24"/>
    <mergeCell ref="A28:E29"/>
    <mergeCell ref="F28:R28"/>
    <mergeCell ref="A30:E30"/>
    <mergeCell ref="A31:E31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23"/>
  <sheetViews>
    <sheetView view="pageBreakPreview" zoomScale="70" zoomScaleSheetLayoutView="70" zoomScalePageLayoutView="0" workbookViewId="0" topLeftCell="A1">
      <selection activeCell="L5" sqref="L5:N5"/>
    </sheetView>
  </sheetViews>
  <sheetFormatPr defaultColWidth="9.00390625" defaultRowHeight="12.75"/>
  <cols>
    <col min="1" max="1" width="5.875" style="0" customWidth="1"/>
    <col min="2" max="2" width="6.00390625" style="0" customWidth="1"/>
    <col min="3" max="17" width="8.25390625" style="0" customWidth="1"/>
    <col min="18" max="18" width="10.00390625" style="0" bestFit="1" customWidth="1"/>
    <col min="19" max="19" width="9.75390625" style="0" customWidth="1"/>
    <col min="20" max="23" width="8.25390625" style="0" customWidth="1"/>
    <col min="24" max="25" width="10.00390625" style="0" bestFit="1" customWidth="1"/>
    <col min="26" max="26" width="9.875" style="0" customWidth="1"/>
    <col min="27" max="28" width="6.75390625" style="0" customWidth="1"/>
    <col min="29" max="29" width="6.625" style="0" customWidth="1"/>
  </cols>
  <sheetData>
    <row r="1" spans="1:29" s="105" customFormat="1" ht="29.25">
      <c r="A1" s="103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4"/>
      <c r="AB1" s="104"/>
      <c r="AC1" s="104"/>
    </row>
    <row r="2" spans="1:29" s="105" customFormat="1" ht="29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105" customFormat="1" ht="29.25">
      <c r="A3" s="104"/>
      <c r="B3" s="104"/>
      <c r="C3" s="104"/>
      <c r="D3" s="104"/>
      <c r="E3" s="104"/>
      <c r="F3" s="104"/>
      <c r="G3" s="104"/>
      <c r="H3" s="104"/>
      <c r="I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33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U4" s="65"/>
      <c r="V4" s="65"/>
      <c r="W4" s="65"/>
      <c r="X4" s="65"/>
      <c r="Y4" s="65"/>
      <c r="Z4" s="65"/>
      <c r="AA4" s="107"/>
      <c r="AB4" s="107"/>
      <c r="AC4" s="107"/>
    </row>
    <row r="5" spans="1:26" ht="21" customHeight="1" thickBot="1">
      <c r="A5" s="820" t="s">
        <v>1</v>
      </c>
      <c r="B5" s="820" t="s">
        <v>2</v>
      </c>
      <c r="C5" s="808" t="s">
        <v>62</v>
      </c>
      <c r="D5" s="809"/>
      <c r="E5" s="810"/>
      <c r="F5" s="808" t="s">
        <v>63</v>
      </c>
      <c r="G5" s="809"/>
      <c r="H5" s="810"/>
      <c r="I5" s="808" t="s">
        <v>64</v>
      </c>
      <c r="J5" s="809"/>
      <c r="K5" s="810"/>
      <c r="L5" s="808" t="s">
        <v>65</v>
      </c>
      <c r="M5" s="809"/>
      <c r="N5" s="810"/>
      <c r="O5" s="808" t="s">
        <v>66</v>
      </c>
      <c r="P5" s="809"/>
      <c r="Q5" s="810"/>
      <c r="R5" s="823" t="s">
        <v>67</v>
      </c>
      <c r="S5" s="824"/>
      <c r="T5" s="825"/>
      <c r="U5" s="808" t="s">
        <v>75</v>
      </c>
      <c r="V5" s="809"/>
      <c r="W5" s="810"/>
      <c r="X5" s="808" t="s">
        <v>76</v>
      </c>
      <c r="Y5" s="809"/>
      <c r="Z5" s="810"/>
    </row>
    <row r="6" spans="1:26" ht="182.25" customHeight="1" thickBot="1">
      <c r="A6" s="821"/>
      <c r="B6" s="821"/>
      <c r="C6" s="811" t="s">
        <v>68</v>
      </c>
      <c r="D6" s="812"/>
      <c r="E6" s="813"/>
      <c r="F6" s="811" t="s">
        <v>69</v>
      </c>
      <c r="G6" s="812"/>
      <c r="H6" s="813"/>
      <c r="I6" s="811" t="s">
        <v>70</v>
      </c>
      <c r="J6" s="812"/>
      <c r="K6" s="813"/>
      <c r="L6" s="811" t="s">
        <v>71</v>
      </c>
      <c r="M6" s="812"/>
      <c r="N6" s="813"/>
      <c r="O6" s="814" t="s">
        <v>72</v>
      </c>
      <c r="P6" s="815"/>
      <c r="Q6" s="816"/>
      <c r="R6" s="814" t="s">
        <v>73</v>
      </c>
      <c r="S6" s="815"/>
      <c r="T6" s="816"/>
      <c r="U6" s="817" t="s">
        <v>79</v>
      </c>
      <c r="V6" s="818"/>
      <c r="W6" s="819"/>
      <c r="X6" s="817" t="s">
        <v>80</v>
      </c>
      <c r="Y6" s="818"/>
      <c r="Z6" s="819"/>
    </row>
    <row r="7" spans="1:26" ht="24.75" thickBot="1">
      <c r="A7" s="822"/>
      <c r="B7" s="822"/>
      <c r="C7" s="108" t="s">
        <v>81</v>
      </c>
      <c r="D7" s="109" t="s">
        <v>82</v>
      </c>
      <c r="E7" s="110" t="s">
        <v>83</v>
      </c>
      <c r="F7" s="108" t="s">
        <v>81</v>
      </c>
      <c r="G7" s="109" t="s">
        <v>82</v>
      </c>
      <c r="H7" s="110" t="s">
        <v>83</v>
      </c>
      <c r="I7" s="108" t="s">
        <v>81</v>
      </c>
      <c r="J7" s="109" t="s">
        <v>82</v>
      </c>
      <c r="K7" s="110" t="s">
        <v>83</v>
      </c>
      <c r="L7" s="108" t="s">
        <v>81</v>
      </c>
      <c r="M7" s="109" t="s">
        <v>82</v>
      </c>
      <c r="N7" s="110" t="s">
        <v>83</v>
      </c>
      <c r="O7" s="108" t="s">
        <v>81</v>
      </c>
      <c r="P7" s="109" t="s">
        <v>82</v>
      </c>
      <c r="Q7" s="110" t="s">
        <v>83</v>
      </c>
      <c r="R7" s="108" t="s">
        <v>81</v>
      </c>
      <c r="S7" s="109" t="s">
        <v>82</v>
      </c>
      <c r="T7" s="110" t="s">
        <v>83</v>
      </c>
      <c r="U7" s="108" t="s">
        <v>81</v>
      </c>
      <c r="V7" s="109" t="s">
        <v>82</v>
      </c>
      <c r="W7" s="110" t="s">
        <v>83</v>
      </c>
      <c r="X7" s="108" t="s">
        <v>81</v>
      </c>
      <c r="Y7" s="109" t="s">
        <v>82</v>
      </c>
      <c r="Z7" s="110" t="s">
        <v>83</v>
      </c>
    </row>
    <row r="8" spans="1:26" ht="20.25" customHeight="1">
      <c r="A8" s="802">
        <v>186</v>
      </c>
      <c r="B8" s="100">
        <v>70</v>
      </c>
      <c r="C8" s="111">
        <v>1840</v>
      </c>
      <c r="D8" s="112">
        <v>1750</v>
      </c>
      <c r="E8" s="113">
        <v>1670</v>
      </c>
      <c r="F8" s="111">
        <v>2010</v>
      </c>
      <c r="G8" s="112">
        <v>1910</v>
      </c>
      <c r="H8" s="113">
        <v>1820</v>
      </c>
      <c r="I8" s="111">
        <v>2390</v>
      </c>
      <c r="J8" s="112">
        <v>2290</v>
      </c>
      <c r="K8" s="113">
        <v>2170</v>
      </c>
      <c r="L8" s="111">
        <v>2590</v>
      </c>
      <c r="M8" s="112">
        <v>2490</v>
      </c>
      <c r="N8" s="113">
        <v>2350</v>
      </c>
      <c r="O8" s="111">
        <v>3090</v>
      </c>
      <c r="P8" s="112">
        <v>2960</v>
      </c>
      <c r="Q8" s="113">
        <v>2800</v>
      </c>
      <c r="R8" s="111">
        <v>3690</v>
      </c>
      <c r="S8" s="112">
        <v>3510</v>
      </c>
      <c r="T8" s="113">
        <v>3350</v>
      </c>
      <c r="U8" s="111">
        <v>3400</v>
      </c>
      <c r="V8" s="112">
        <v>3240</v>
      </c>
      <c r="W8" s="113">
        <v>3090</v>
      </c>
      <c r="X8" s="111">
        <v>3870</v>
      </c>
      <c r="Y8" s="112">
        <v>3700</v>
      </c>
      <c r="Z8" s="113">
        <v>3520</v>
      </c>
    </row>
    <row r="9" spans="1:26" ht="20.25" customHeight="1">
      <c r="A9" s="803"/>
      <c r="B9" s="101">
        <v>80</v>
      </c>
      <c r="C9" s="114">
        <v>1930</v>
      </c>
      <c r="D9" s="115">
        <v>1850</v>
      </c>
      <c r="E9" s="116">
        <v>1750</v>
      </c>
      <c r="F9" s="114">
        <v>2100</v>
      </c>
      <c r="G9" s="115">
        <v>2010</v>
      </c>
      <c r="H9" s="116">
        <v>1900</v>
      </c>
      <c r="I9" s="114">
        <v>2650</v>
      </c>
      <c r="J9" s="115">
        <v>2530</v>
      </c>
      <c r="K9" s="116">
        <v>2390</v>
      </c>
      <c r="L9" s="114">
        <v>2810</v>
      </c>
      <c r="M9" s="115">
        <v>2700</v>
      </c>
      <c r="N9" s="116">
        <v>2560</v>
      </c>
      <c r="O9" s="114">
        <v>3330</v>
      </c>
      <c r="P9" s="115">
        <v>3170</v>
      </c>
      <c r="Q9" s="116">
        <v>3010</v>
      </c>
      <c r="R9" s="114">
        <v>4240</v>
      </c>
      <c r="S9" s="115">
        <v>4050</v>
      </c>
      <c r="T9" s="116">
        <v>3850</v>
      </c>
      <c r="U9" s="114">
        <v>3650</v>
      </c>
      <c r="V9" s="115">
        <v>3490</v>
      </c>
      <c r="W9" s="116">
        <v>3320</v>
      </c>
      <c r="X9" s="114">
        <v>4460</v>
      </c>
      <c r="Y9" s="115">
        <v>4260</v>
      </c>
      <c r="Z9" s="116">
        <v>4050</v>
      </c>
    </row>
    <row r="10" spans="1:26" ht="20.25" customHeight="1">
      <c r="A10" s="803"/>
      <c r="B10" s="101">
        <v>90</v>
      </c>
      <c r="C10" s="114">
        <v>2060</v>
      </c>
      <c r="D10" s="115">
        <v>1950</v>
      </c>
      <c r="E10" s="116">
        <v>1870</v>
      </c>
      <c r="F10" s="114">
        <v>2210</v>
      </c>
      <c r="G10" s="115">
        <v>2110</v>
      </c>
      <c r="H10" s="116">
        <v>2010</v>
      </c>
      <c r="I10" s="114">
        <v>2940</v>
      </c>
      <c r="J10" s="115">
        <v>2790</v>
      </c>
      <c r="K10" s="116">
        <v>2670</v>
      </c>
      <c r="L10" s="114">
        <v>3150</v>
      </c>
      <c r="M10" s="115">
        <v>3000</v>
      </c>
      <c r="N10" s="116">
        <v>2860</v>
      </c>
      <c r="O10" s="114">
        <v>3680</v>
      </c>
      <c r="P10" s="115">
        <v>3500</v>
      </c>
      <c r="Q10" s="116">
        <v>3340</v>
      </c>
      <c r="R10" s="114">
        <v>4790</v>
      </c>
      <c r="S10" s="115">
        <v>4570</v>
      </c>
      <c r="T10" s="116">
        <v>4340</v>
      </c>
      <c r="U10" s="114">
        <v>4040</v>
      </c>
      <c r="V10" s="115">
        <v>3860</v>
      </c>
      <c r="W10" s="116">
        <v>3680</v>
      </c>
      <c r="X10" s="114">
        <v>5020</v>
      </c>
      <c r="Y10" s="115">
        <v>4790</v>
      </c>
      <c r="Z10" s="116">
        <v>4560</v>
      </c>
    </row>
    <row r="11" spans="1:26" ht="20.25" customHeight="1">
      <c r="A11" s="803"/>
      <c r="B11" s="101">
        <v>120</v>
      </c>
      <c r="C11" s="114">
        <v>2560</v>
      </c>
      <c r="D11" s="115">
        <v>2460</v>
      </c>
      <c r="E11" s="116">
        <v>2330</v>
      </c>
      <c r="F11" s="114">
        <v>2780</v>
      </c>
      <c r="G11" s="115">
        <v>2670</v>
      </c>
      <c r="H11" s="116">
        <v>2530</v>
      </c>
      <c r="I11" s="114">
        <v>3860</v>
      </c>
      <c r="J11" s="115">
        <v>3700</v>
      </c>
      <c r="K11" s="116">
        <v>3510</v>
      </c>
      <c r="L11" s="114">
        <v>4070</v>
      </c>
      <c r="M11" s="115">
        <v>3890</v>
      </c>
      <c r="N11" s="116">
        <v>3700</v>
      </c>
      <c r="O11" s="114">
        <v>4550</v>
      </c>
      <c r="P11" s="115">
        <v>4340</v>
      </c>
      <c r="Q11" s="116">
        <v>4130</v>
      </c>
      <c r="R11" s="114">
        <v>6260</v>
      </c>
      <c r="S11" s="115">
        <v>5970</v>
      </c>
      <c r="T11" s="116">
        <v>5680</v>
      </c>
      <c r="U11" s="114">
        <v>5010</v>
      </c>
      <c r="V11" s="115">
        <v>4780</v>
      </c>
      <c r="W11" s="116">
        <v>4550</v>
      </c>
      <c r="X11" s="114">
        <v>6570</v>
      </c>
      <c r="Y11" s="115">
        <v>6280</v>
      </c>
      <c r="Z11" s="116">
        <v>5970</v>
      </c>
    </row>
    <row r="12" spans="1:26" ht="20.25" customHeight="1">
      <c r="A12" s="803"/>
      <c r="B12" s="101">
        <v>140</v>
      </c>
      <c r="C12" s="114">
        <v>2910</v>
      </c>
      <c r="D12" s="115">
        <v>2770</v>
      </c>
      <c r="E12" s="116">
        <v>2640</v>
      </c>
      <c r="F12" s="114">
        <v>3160</v>
      </c>
      <c r="G12" s="115">
        <v>3010</v>
      </c>
      <c r="H12" s="116">
        <v>2870</v>
      </c>
      <c r="I12" s="114">
        <v>4460</v>
      </c>
      <c r="J12" s="115">
        <v>4250</v>
      </c>
      <c r="K12" s="116">
        <v>4050</v>
      </c>
      <c r="L12" s="114">
        <v>4670</v>
      </c>
      <c r="M12" s="115">
        <v>4460</v>
      </c>
      <c r="N12" s="116">
        <v>4240</v>
      </c>
      <c r="O12" s="114">
        <v>5160</v>
      </c>
      <c r="P12" s="115">
        <v>4910</v>
      </c>
      <c r="Q12" s="116">
        <v>4670</v>
      </c>
      <c r="R12" s="114">
        <v>7180</v>
      </c>
      <c r="S12" s="115">
        <v>6860</v>
      </c>
      <c r="T12" s="116">
        <v>6520</v>
      </c>
      <c r="U12" s="114">
        <v>5660</v>
      </c>
      <c r="V12" s="115">
        <v>5410</v>
      </c>
      <c r="W12" s="116">
        <v>5150</v>
      </c>
      <c r="X12" s="114">
        <v>7550</v>
      </c>
      <c r="Y12" s="115">
        <v>7200</v>
      </c>
      <c r="Z12" s="116">
        <v>6860</v>
      </c>
    </row>
    <row r="13" spans="1:26" ht="19.5" customHeight="1" thickBot="1">
      <c r="A13" s="804"/>
      <c r="B13" s="102">
        <v>160</v>
      </c>
      <c r="C13" s="117">
        <v>3220</v>
      </c>
      <c r="D13" s="118">
        <v>3080</v>
      </c>
      <c r="E13" s="119">
        <v>2930</v>
      </c>
      <c r="F13" s="117">
        <v>3530</v>
      </c>
      <c r="G13" s="118">
        <v>3370</v>
      </c>
      <c r="H13" s="119">
        <v>3200</v>
      </c>
      <c r="I13" s="117">
        <v>5060</v>
      </c>
      <c r="J13" s="118">
        <v>4840</v>
      </c>
      <c r="K13" s="119">
        <v>4600</v>
      </c>
      <c r="L13" s="117">
        <v>5310</v>
      </c>
      <c r="M13" s="118">
        <v>5060</v>
      </c>
      <c r="N13" s="119">
        <v>4820</v>
      </c>
      <c r="O13" s="117">
        <v>5880</v>
      </c>
      <c r="P13" s="118">
        <v>5620</v>
      </c>
      <c r="Q13" s="119">
        <v>5340</v>
      </c>
      <c r="R13" s="117">
        <v>8110</v>
      </c>
      <c r="S13" s="118">
        <v>7750</v>
      </c>
      <c r="T13" s="119">
        <v>7370</v>
      </c>
      <c r="U13" s="117">
        <v>6470</v>
      </c>
      <c r="V13" s="118">
        <v>6170</v>
      </c>
      <c r="W13" s="119">
        <v>5880</v>
      </c>
      <c r="X13" s="117">
        <v>8530</v>
      </c>
      <c r="Y13" s="118">
        <v>8140</v>
      </c>
      <c r="Z13" s="119">
        <v>7750</v>
      </c>
    </row>
    <row r="14" spans="1:26" ht="20.25" customHeight="1">
      <c r="A14" s="805" t="s">
        <v>74</v>
      </c>
      <c r="B14" s="100">
        <v>70</v>
      </c>
      <c r="C14" s="111">
        <v>1920</v>
      </c>
      <c r="D14" s="112">
        <v>1840</v>
      </c>
      <c r="E14" s="113">
        <v>1740</v>
      </c>
      <c r="F14" s="111">
        <v>2130</v>
      </c>
      <c r="G14" s="112">
        <v>2040</v>
      </c>
      <c r="H14" s="113">
        <v>1930</v>
      </c>
      <c r="I14" s="111">
        <v>2480</v>
      </c>
      <c r="J14" s="112">
        <v>2350</v>
      </c>
      <c r="K14" s="113">
        <v>2250</v>
      </c>
      <c r="L14" s="111">
        <v>2650</v>
      </c>
      <c r="M14" s="112">
        <v>2530</v>
      </c>
      <c r="N14" s="113">
        <v>2390</v>
      </c>
      <c r="O14" s="111">
        <v>3350</v>
      </c>
      <c r="P14" s="112">
        <v>3190</v>
      </c>
      <c r="Q14" s="113">
        <v>3030</v>
      </c>
      <c r="R14" s="111">
        <v>3820</v>
      </c>
      <c r="S14" s="112">
        <v>3650</v>
      </c>
      <c r="T14" s="113">
        <v>3470</v>
      </c>
      <c r="U14" s="111">
        <v>3680</v>
      </c>
      <c r="V14" s="112">
        <v>3510</v>
      </c>
      <c r="W14" s="113">
        <v>3340</v>
      </c>
      <c r="X14" s="111">
        <v>4010</v>
      </c>
      <c r="Y14" s="112">
        <v>3830</v>
      </c>
      <c r="Z14" s="113">
        <v>3640</v>
      </c>
    </row>
    <row r="15" spans="1:26" ht="20.25" customHeight="1">
      <c r="A15" s="806"/>
      <c r="B15" s="101">
        <v>80</v>
      </c>
      <c r="C15" s="114">
        <v>1980</v>
      </c>
      <c r="D15" s="115">
        <v>1900</v>
      </c>
      <c r="E15" s="116">
        <v>1810</v>
      </c>
      <c r="F15" s="114">
        <v>2170</v>
      </c>
      <c r="G15" s="115">
        <v>2090</v>
      </c>
      <c r="H15" s="116">
        <v>1970</v>
      </c>
      <c r="I15" s="114">
        <v>2720</v>
      </c>
      <c r="J15" s="115">
        <v>2590</v>
      </c>
      <c r="K15" s="116">
        <v>2480</v>
      </c>
      <c r="L15" s="114">
        <v>2890</v>
      </c>
      <c r="M15" s="115">
        <v>2750</v>
      </c>
      <c r="N15" s="116">
        <v>2610</v>
      </c>
      <c r="O15" s="114">
        <v>3430</v>
      </c>
      <c r="P15" s="115">
        <v>3280</v>
      </c>
      <c r="Q15" s="116">
        <v>3120</v>
      </c>
      <c r="R15" s="114">
        <v>4410</v>
      </c>
      <c r="S15" s="115">
        <v>4210</v>
      </c>
      <c r="T15" s="116">
        <v>4010</v>
      </c>
      <c r="U15" s="114">
        <v>3780</v>
      </c>
      <c r="V15" s="115">
        <v>3610</v>
      </c>
      <c r="W15" s="116">
        <v>3430</v>
      </c>
      <c r="X15" s="114">
        <v>4650</v>
      </c>
      <c r="Y15" s="115">
        <v>4440</v>
      </c>
      <c r="Z15" s="116">
        <v>4220</v>
      </c>
    </row>
    <row r="16" spans="1:26" ht="20.25" customHeight="1">
      <c r="A16" s="806"/>
      <c r="B16" s="101">
        <v>90</v>
      </c>
      <c r="C16" s="114">
        <v>2110</v>
      </c>
      <c r="D16" s="115">
        <v>2020</v>
      </c>
      <c r="E16" s="116">
        <v>1910</v>
      </c>
      <c r="F16" s="114">
        <v>2310</v>
      </c>
      <c r="G16" s="115">
        <v>2190</v>
      </c>
      <c r="H16" s="116">
        <v>2100</v>
      </c>
      <c r="I16" s="114">
        <v>3020</v>
      </c>
      <c r="J16" s="115">
        <v>2900</v>
      </c>
      <c r="K16" s="116">
        <v>2740</v>
      </c>
      <c r="L16" s="114">
        <v>3200</v>
      </c>
      <c r="M16" s="115">
        <v>3060</v>
      </c>
      <c r="N16" s="116">
        <v>2920</v>
      </c>
      <c r="O16" s="114">
        <v>3810</v>
      </c>
      <c r="P16" s="115">
        <v>3640</v>
      </c>
      <c r="Q16" s="116">
        <v>3450</v>
      </c>
      <c r="R16" s="114">
        <v>4990</v>
      </c>
      <c r="S16" s="115">
        <v>4770</v>
      </c>
      <c r="T16" s="116">
        <v>4540</v>
      </c>
      <c r="U16" s="114">
        <v>4190</v>
      </c>
      <c r="V16" s="115">
        <v>4000</v>
      </c>
      <c r="W16" s="116">
        <v>3800</v>
      </c>
      <c r="X16" s="114">
        <v>5250</v>
      </c>
      <c r="Y16" s="115">
        <v>5010</v>
      </c>
      <c r="Z16" s="116">
        <v>4770</v>
      </c>
    </row>
    <row r="17" spans="1:26" ht="20.25" customHeight="1">
      <c r="A17" s="806"/>
      <c r="B17" s="101">
        <v>120</v>
      </c>
      <c r="C17" s="114">
        <v>2640</v>
      </c>
      <c r="D17" s="115">
        <v>2520</v>
      </c>
      <c r="E17" s="116">
        <v>2380</v>
      </c>
      <c r="F17" s="114">
        <v>2910</v>
      </c>
      <c r="G17" s="115">
        <v>2770</v>
      </c>
      <c r="H17" s="116">
        <v>2640</v>
      </c>
      <c r="I17" s="114">
        <v>3960</v>
      </c>
      <c r="J17" s="115">
        <v>3790</v>
      </c>
      <c r="K17" s="116">
        <v>3610</v>
      </c>
      <c r="L17" s="114">
        <v>4150</v>
      </c>
      <c r="M17" s="115">
        <v>3950</v>
      </c>
      <c r="N17" s="116">
        <v>3770</v>
      </c>
      <c r="O17" s="114">
        <v>4710</v>
      </c>
      <c r="P17" s="115">
        <v>4500</v>
      </c>
      <c r="Q17" s="116">
        <v>4280</v>
      </c>
      <c r="R17" s="114">
        <v>6500</v>
      </c>
      <c r="S17" s="115">
        <v>6210</v>
      </c>
      <c r="T17" s="116">
        <v>5910</v>
      </c>
      <c r="U17" s="114">
        <v>5190</v>
      </c>
      <c r="V17" s="115">
        <v>4960</v>
      </c>
      <c r="W17" s="116">
        <v>4710</v>
      </c>
      <c r="X17" s="114">
        <v>6850</v>
      </c>
      <c r="Y17" s="115">
        <v>6530</v>
      </c>
      <c r="Z17" s="116">
        <v>6220</v>
      </c>
    </row>
    <row r="18" spans="1:26" ht="19.5" customHeight="1" thickBot="1">
      <c r="A18" s="806"/>
      <c r="B18" s="120">
        <v>140</v>
      </c>
      <c r="C18" s="121">
        <v>2950</v>
      </c>
      <c r="D18" s="122">
        <v>2810</v>
      </c>
      <c r="E18" s="123">
        <v>2690</v>
      </c>
      <c r="F18" s="121">
        <v>3280</v>
      </c>
      <c r="G18" s="122">
        <v>3130</v>
      </c>
      <c r="H18" s="123">
        <v>2970</v>
      </c>
      <c r="I18" s="121">
        <v>4570</v>
      </c>
      <c r="J18" s="122">
        <v>4370</v>
      </c>
      <c r="K18" s="123">
        <v>4150</v>
      </c>
      <c r="L18" s="121">
        <v>4760</v>
      </c>
      <c r="M18" s="122">
        <v>4540</v>
      </c>
      <c r="N18" s="123">
        <v>4320</v>
      </c>
      <c r="O18" s="121">
        <v>5340</v>
      </c>
      <c r="P18" s="122">
        <v>5100</v>
      </c>
      <c r="Q18" s="123">
        <v>4850</v>
      </c>
      <c r="R18" s="121">
        <v>7460</v>
      </c>
      <c r="S18" s="122">
        <v>7120</v>
      </c>
      <c r="T18" s="123">
        <v>6770</v>
      </c>
      <c r="U18" s="121">
        <v>5880</v>
      </c>
      <c r="V18" s="122">
        <v>5620</v>
      </c>
      <c r="W18" s="123">
        <v>5340</v>
      </c>
      <c r="X18" s="121">
        <v>7830</v>
      </c>
      <c r="Y18" s="122">
        <v>7480</v>
      </c>
      <c r="Z18" s="123">
        <v>7120</v>
      </c>
    </row>
    <row r="19" spans="1:26" ht="19.5" customHeight="1" thickBot="1">
      <c r="A19" s="806"/>
      <c r="B19" s="124">
        <v>160</v>
      </c>
      <c r="C19" s="125">
        <v>3310</v>
      </c>
      <c r="D19" s="126">
        <v>3160</v>
      </c>
      <c r="E19" s="127">
        <v>3000</v>
      </c>
      <c r="F19" s="125">
        <v>3680</v>
      </c>
      <c r="G19" s="126">
        <v>3510</v>
      </c>
      <c r="H19" s="127">
        <v>3340</v>
      </c>
      <c r="I19" s="125">
        <v>5210</v>
      </c>
      <c r="J19" s="126">
        <v>4970</v>
      </c>
      <c r="K19" s="127">
        <v>4730</v>
      </c>
      <c r="L19" s="125">
        <v>5400</v>
      </c>
      <c r="M19" s="126">
        <v>5160</v>
      </c>
      <c r="N19" s="127">
        <v>4900</v>
      </c>
      <c r="O19" s="125">
        <v>6110</v>
      </c>
      <c r="P19" s="126">
        <v>5840</v>
      </c>
      <c r="Q19" s="127">
        <v>5570</v>
      </c>
      <c r="R19" s="125">
        <v>8440</v>
      </c>
      <c r="S19" s="126">
        <v>8050</v>
      </c>
      <c r="T19" s="127">
        <v>7670</v>
      </c>
      <c r="U19" s="125">
        <v>6740</v>
      </c>
      <c r="V19" s="126">
        <v>6440</v>
      </c>
      <c r="W19" s="127">
        <v>6120</v>
      </c>
      <c r="X19" s="125">
        <v>8860</v>
      </c>
      <c r="Y19" s="126">
        <v>8460</v>
      </c>
      <c r="Z19" s="127">
        <v>8050</v>
      </c>
    </row>
    <row r="20" spans="1:26" ht="20.25" customHeight="1">
      <c r="A20" s="806"/>
      <c r="B20" s="128">
        <v>180</v>
      </c>
      <c r="C20" s="129">
        <v>3650</v>
      </c>
      <c r="D20" s="130">
        <v>3490</v>
      </c>
      <c r="E20" s="131">
        <v>3310</v>
      </c>
      <c r="F20" s="129">
        <v>4050</v>
      </c>
      <c r="G20" s="130">
        <v>3860</v>
      </c>
      <c r="H20" s="131">
        <v>3680</v>
      </c>
      <c r="I20" s="129">
        <v>5830</v>
      </c>
      <c r="J20" s="130">
        <v>5580</v>
      </c>
      <c r="K20" s="131">
        <v>5290</v>
      </c>
      <c r="L20" s="129">
        <v>6040</v>
      </c>
      <c r="M20" s="130">
        <v>5760</v>
      </c>
      <c r="N20" s="131">
        <v>5470</v>
      </c>
      <c r="O20" s="129">
        <v>6740</v>
      </c>
      <c r="P20" s="130">
        <v>6440</v>
      </c>
      <c r="Q20" s="131">
        <v>6120</v>
      </c>
      <c r="R20" s="129">
        <v>9380</v>
      </c>
      <c r="S20" s="130">
        <v>8960</v>
      </c>
      <c r="T20" s="131">
        <v>8530</v>
      </c>
      <c r="U20" s="129">
        <v>7420</v>
      </c>
      <c r="V20" s="130">
        <v>7090</v>
      </c>
      <c r="W20" s="131">
        <v>6740</v>
      </c>
      <c r="X20" s="129">
        <v>9860</v>
      </c>
      <c r="Y20" s="130">
        <v>9410</v>
      </c>
      <c r="Z20" s="131">
        <v>8960</v>
      </c>
    </row>
    <row r="21" spans="1:26" ht="19.5" customHeight="1" thickBot="1">
      <c r="A21" s="807"/>
      <c r="B21" s="132">
        <v>200</v>
      </c>
      <c r="C21" s="117">
        <v>4030</v>
      </c>
      <c r="D21" s="118">
        <v>3840</v>
      </c>
      <c r="E21" s="119">
        <v>3650</v>
      </c>
      <c r="F21" s="117">
        <v>4440</v>
      </c>
      <c r="G21" s="118">
        <v>4240</v>
      </c>
      <c r="H21" s="119">
        <v>4030</v>
      </c>
      <c r="I21" s="117">
        <v>6500</v>
      </c>
      <c r="J21" s="118">
        <v>6210</v>
      </c>
      <c r="K21" s="119">
        <v>5910</v>
      </c>
      <c r="L21" s="117">
        <v>6700</v>
      </c>
      <c r="M21" s="118">
        <v>6380</v>
      </c>
      <c r="N21" s="119">
        <v>6080</v>
      </c>
      <c r="O21" s="117">
        <v>7410</v>
      </c>
      <c r="P21" s="118">
        <v>7080</v>
      </c>
      <c r="Q21" s="119">
        <v>6730</v>
      </c>
      <c r="R21" s="117">
        <v>10550</v>
      </c>
      <c r="S21" s="118">
        <v>10080</v>
      </c>
      <c r="T21" s="119">
        <v>9590</v>
      </c>
      <c r="U21" s="117">
        <v>8160</v>
      </c>
      <c r="V21" s="118">
        <v>7790</v>
      </c>
      <c r="W21" s="119">
        <v>7410</v>
      </c>
      <c r="X21" s="117">
        <v>11080</v>
      </c>
      <c r="Y21" s="118">
        <v>10570</v>
      </c>
      <c r="Z21" s="119">
        <v>10070</v>
      </c>
    </row>
    <row r="22" spans="1:29" ht="12.75">
      <c r="A22" s="133"/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135"/>
      <c r="P22" s="135"/>
      <c r="Q22" s="136"/>
      <c r="R22" s="135"/>
      <c r="S22" s="135"/>
      <c r="T22" s="136"/>
      <c r="U22" s="135"/>
      <c r="V22" s="135"/>
      <c r="W22" s="135"/>
      <c r="X22" s="135"/>
      <c r="Y22" s="135"/>
      <c r="Z22" s="135"/>
      <c r="AA22" s="135"/>
      <c r="AB22" s="135"/>
      <c r="AC22" s="136"/>
    </row>
    <row r="23" ht="20.25">
      <c r="A23" s="137"/>
    </row>
  </sheetData>
  <sheetProtection/>
  <mergeCells count="20">
    <mergeCell ref="U6:W6"/>
    <mergeCell ref="X6:Z6"/>
    <mergeCell ref="A5:A7"/>
    <mergeCell ref="B5:B7"/>
    <mergeCell ref="C5:E5"/>
    <mergeCell ref="F5:H5"/>
    <mergeCell ref="I5:K5"/>
    <mergeCell ref="L5:N5"/>
    <mergeCell ref="O5:Q5"/>
    <mergeCell ref="R5:T5"/>
    <mergeCell ref="A8:A13"/>
    <mergeCell ref="A14:A21"/>
    <mergeCell ref="U5:W5"/>
    <mergeCell ref="X5:Z5"/>
    <mergeCell ref="C6:E6"/>
    <mergeCell ref="F6:H6"/>
    <mergeCell ref="I6:K6"/>
    <mergeCell ref="L6:N6"/>
    <mergeCell ref="O6:Q6"/>
    <mergeCell ref="R6:T6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0"/>
  <sheetViews>
    <sheetView view="pageBreakPreview" zoomScale="55" zoomScaleNormal="55" zoomScaleSheetLayoutView="55" zoomScalePageLayoutView="0" workbookViewId="0" topLeftCell="A1">
      <selection activeCell="A1" sqref="A1:B1"/>
    </sheetView>
  </sheetViews>
  <sheetFormatPr defaultColWidth="8.875" defaultRowHeight="12.75"/>
  <cols>
    <col min="1" max="1" width="88.75390625" style="0" customWidth="1"/>
    <col min="2" max="2" width="52.375" style="0" customWidth="1"/>
    <col min="3" max="3" width="44.875" style="0" customWidth="1"/>
    <col min="4" max="4" width="49.125" style="0" customWidth="1"/>
    <col min="5" max="5" width="33.25390625" style="0" customWidth="1"/>
    <col min="6" max="6" width="43.75390625" style="0" customWidth="1"/>
    <col min="7" max="7" width="13.875" style="0" customWidth="1"/>
    <col min="8" max="8" width="11.375" style="0" bestFit="1" customWidth="1"/>
    <col min="9" max="9" width="13.875" style="0" customWidth="1"/>
    <col min="10" max="11" width="11.375" style="0" customWidth="1"/>
    <col min="12" max="12" width="9.875" style="0" customWidth="1"/>
    <col min="13" max="13" width="12.375" style="0" customWidth="1"/>
    <col min="14" max="15" width="11.375" style="0" customWidth="1"/>
    <col min="16" max="16" width="8.875" style="0" bestFit="1" customWidth="1"/>
    <col min="17" max="17" width="12.375" style="0" customWidth="1"/>
    <col min="18" max="18" width="11.375" style="0" customWidth="1"/>
    <col min="19" max="19" width="11.25390625" style="0" customWidth="1"/>
    <col min="20" max="20" width="11.125" style="0" bestFit="1" customWidth="1"/>
    <col min="21" max="244" width="9.125" style="0" customWidth="1"/>
    <col min="245" max="246" width="7.00390625" style="0" customWidth="1"/>
    <col min="247" max="247" width="11.375" style="0" customWidth="1"/>
    <col min="248" max="248" width="8.875" style="0" bestFit="1" customWidth="1"/>
    <col min="249" max="249" width="12.00390625" style="0" customWidth="1"/>
    <col min="250" max="251" width="11.375" style="0" customWidth="1"/>
    <col min="252" max="252" width="8.875" style="0" bestFit="1" customWidth="1"/>
    <col min="253" max="253" width="12.75390625" style="0" customWidth="1"/>
    <col min="254" max="255" width="11.375" style="0" customWidth="1"/>
  </cols>
  <sheetData>
    <row r="1" spans="1:9" s="1" customFormat="1" ht="70.5" customHeight="1">
      <c r="A1" s="878" t="s">
        <v>196</v>
      </c>
      <c r="B1" s="878"/>
      <c r="C1" s="177"/>
      <c r="D1" s="177"/>
      <c r="E1" s="177"/>
      <c r="F1" s="177"/>
      <c r="G1" s="177"/>
      <c r="H1" s="177"/>
      <c r="I1" s="177"/>
    </row>
    <row r="2" s="1" customFormat="1" ht="12.75"/>
    <row r="3" spans="1:5" ht="33.75" customHeight="1" thickBot="1">
      <c r="A3" s="12"/>
      <c r="E3" s="276"/>
    </row>
    <row r="4" spans="1:4" ht="90.75" thickBot="1">
      <c r="A4" s="796" t="s">
        <v>183</v>
      </c>
      <c r="B4" s="711" t="s">
        <v>184</v>
      </c>
      <c r="C4" s="276"/>
      <c r="D4" s="276"/>
    </row>
    <row r="5" spans="1:4" ht="33.75" customHeight="1" thickBot="1">
      <c r="A5" s="797"/>
      <c r="B5" s="277" t="s">
        <v>38</v>
      </c>
      <c r="C5" s="276"/>
      <c r="D5" s="276"/>
    </row>
    <row r="6" spans="1:4" ht="33.75" customHeight="1">
      <c r="A6" s="19" t="s">
        <v>7</v>
      </c>
      <c r="B6" s="278" t="s">
        <v>3</v>
      </c>
      <c r="C6" s="276"/>
      <c r="D6" s="276"/>
    </row>
    <row r="7" spans="1:4" ht="33.75" customHeight="1">
      <c r="A7" s="245" t="s">
        <v>8</v>
      </c>
      <c r="B7" s="279">
        <v>12383.474999999999</v>
      </c>
      <c r="C7" s="276"/>
      <c r="D7" s="276"/>
    </row>
    <row r="8" spans="1:4" ht="33.75" customHeight="1" thickBot="1">
      <c r="A8" s="30" t="s">
        <v>9</v>
      </c>
      <c r="B8" s="280" t="s">
        <v>3</v>
      </c>
      <c r="C8" s="276"/>
      <c r="D8" s="276"/>
    </row>
    <row r="9" spans="1:4" ht="26.25" thickBot="1">
      <c r="A9" s="756"/>
      <c r="B9" s="757"/>
      <c r="D9" s="276"/>
    </row>
    <row r="10" spans="1:5" ht="28.5" customHeight="1">
      <c r="A10" s="281"/>
      <c r="B10" s="277" t="s">
        <v>38</v>
      </c>
      <c r="C10" s="246"/>
      <c r="D10" s="276"/>
      <c r="E10" s="246"/>
    </row>
    <row r="11" spans="1:5" s="252" customFormat="1" ht="25.5">
      <c r="A11" s="247" t="s">
        <v>188</v>
      </c>
      <c r="B11" s="581">
        <v>1852.5</v>
      </c>
      <c r="C11" s="276"/>
      <c r="D11" s="276"/>
      <c r="E11" s="251"/>
    </row>
    <row r="12" spans="1:4" s="251" customFormat="1" ht="48.75" customHeight="1" thickBot="1">
      <c r="A12" s="253" t="s">
        <v>189</v>
      </c>
      <c r="B12" s="758">
        <v>14235.974999999999</v>
      </c>
      <c r="C12" s="276"/>
      <c r="D12" s="276"/>
    </row>
    <row r="13" spans="1:5" ht="63.75" customHeight="1">
      <c r="A13" s="1090" t="s">
        <v>190</v>
      </c>
      <c r="B13" s="1090"/>
      <c r="C13" s="763"/>
      <c r="D13" s="763"/>
      <c r="E13" s="580"/>
    </row>
    <row r="14" ht="25.5">
      <c r="E14" s="276"/>
    </row>
    <row r="15" ht="26.25" thickBot="1">
      <c r="E15" s="276"/>
    </row>
    <row r="16" spans="1:4" ht="34.5" customHeight="1" thickBot="1">
      <c r="A16" s="789" t="s">
        <v>191</v>
      </c>
      <c r="B16" s="791"/>
      <c r="C16" s="759"/>
      <c r="D16" s="276"/>
    </row>
    <row r="17" spans="1:3" ht="51.75" customHeight="1" thickBot="1">
      <c r="A17" s="704" t="s">
        <v>192</v>
      </c>
      <c r="B17" s="277" t="s">
        <v>38</v>
      </c>
      <c r="C17" s="276"/>
    </row>
    <row r="18" spans="1:3" s="265" customFormat="1" ht="27" customHeight="1">
      <c r="A18" s="261" t="s">
        <v>193</v>
      </c>
      <c r="B18" s="582">
        <v>3296.3450000000003</v>
      </c>
      <c r="C18" s="276"/>
    </row>
    <row r="19" spans="1:3" s="265" customFormat="1" ht="27" customHeight="1" thickBot="1">
      <c r="A19" s="762" t="s">
        <v>194</v>
      </c>
      <c r="B19" s="583">
        <v>3296.3450000000003</v>
      </c>
      <c r="C19" s="276"/>
    </row>
    <row r="20" spans="1:3" s="265" customFormat="1" ht="27" customHeight="1" thickBot="1">
      <c r="A20" s="760" t="s">
        <v>195</v>
      </c>
      <c r="B20" s="761">
        <v>3296.3450000000003</v>
      </c>
      <c r="C20" s="276"/>
    </row>
  </sheetData>
  <sheetProtection/>
  <mergeCells count="4">
    <mergeCell ref="A1:B1"/>
    <mergeCell ref="A4:A5"/>
    <mergeCell ref="A16:B16"/>
    <mergeCell ref="A13:B13"/>
  </mergeCells>
  <printOptions/>
  <pageMargins left="0.3937007874015748" right="0.3937007874015748" top="0.3937007874015748" bottom="0.3937007874015748" header="0.31496062992125984" footer="0.2362204724409449"/>
  <pageSetup fitToHeight="1" fitToWidth="1" horizontalDpi="600" verticalDpi="600" orientation="landscape" paperSize="9" scale="5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"/>
  <sheetViews>
    <sheetView view="pageBreakPreview" zoomScale="55" zoomScaleNormal="55" zoomScaleSheetLayoutView="55" zoomScalePageLayoutView="0" workbookViewId="0" topLeftCell="A1">
      <selection activeCell="D13" sqref="D13"/>
    </sheetView>
  </sheetViews>
  <sheetFormatPr defaultColWidth="11.375" defaultRowHeight="12.75"/>
  <cols>
    <col min="1" max="1" width="106.125" style="0" customWidth="1"/>
    <col min="2" max="2" width="36.125" style="0" customWidth="1"/>
    <col min="3" max="3" width="17.125" style="0" customWidth="1"/>
    <col min="4" max="4" width="21.875" style="0" customWidth="1"/>
    <col min="5" max="5" width="24.375" style="0" customWidth="1"/>
    <col min="6" max="6" width="36.125" style="0" customWidth="1"/>
    <col min="7" max="7" width="43.75390625" style="0" customWidth="1"/>
    <col min="8" max="8" width="13.875" style="0" customWidth="1"/>
    <col min="9" max="9" width="11.375" style="0" bestFit="1" customWidth="1"/>
    <col min="10" max="10" width="13.875" style="0" customWidth="1"/>
    <col min="11" max="12" width="11.375" style="0" customWidth="1"/>
    <col min="13" max="13" width="9.875" style="0" customWidth="1"/>
    <col min="14" max="14" width="12.375" style="0" customWidth="1"/>
    <col min="15" max="16" width="11.375" style="0" customWidth="1"/>
    <col min="17" max="17" width="8.875" style="0" bestFit="1" customWidth="1"/>
    <col min="18" max="18" width="12.375" style="0" customWidth="1"/>
    <col min="19" max="19" width="11.375" style="0" customWidth="1"/>
    <col min="20" max="20" width="11.25390625" style="0" customWidth="1"/>
    <col min="21" max="21" width="11.125" style="0" bestFit="1" customWidth="1"/>
    <col min="22" max="245" width="9.125" style="0" customWidth="1"/>
    <col min="246" max="247" width="7.00390625" style="0" customWidth="1"/>
    <col min="248" max="248" width="11.375" style="0" customWidth="1"/>
    <col min="249" max="249" width="8.875" style="0" bestFit="1" customWidth="1"/>
    <col min="250" max="250" width="12.00390625" style="0" customWidth="1"/>
    <col min="251" max="252" width="11.375" style="0" customWidth="1"/>
    <col min="253" max="253" width="8.875" style="0" bestFit="1" customWidth="1"/>
    <col min="254" max="254" width="12.75390625" style="0" customWidth="1"/>
  </cols>
  <sheetData>
    <row r="1" spans="1:10" s="1" customFormat="1" ht="30">
      <c r="A1" s="240" t="s">
        <v>181</v>
      </c>
      <c r="B1" s="177"/>
      <c r="C1" s="177"/>
      <c r="D1" s="177"/>
      <c r="E1" s="177"/>
      <c r="F1" s="240"/>
      <c r="G1" s="177"/>
      <c r="H1" s="177"/>
      <c r="I1" s="177"/>
      <c r="J1" s="177"/>
    </row>
    <row r="2" s="1" customFormat="1" ht="12.75"/>
    <row r="3" spans="1:11" s="1" customFormat="1" ht="26.25">
      <c r="A3" s="794" t="s">
        <v>15</v>
      </c>
      <c r="B3" s="794"/>
      <c r="C3" s="794"/>
      <c r="D3" s="794"/>
      <c r="E3" s="794"/>
      <c r="H3" s="10"/>
      <c r="I3" s="10"/>
      <c r="J3" s="10"/>
      <c r="K3" s="10"/>
    </row>
    <row r="4" spans="1:11" s="1" customFormat="1" ht="26.25">
      <c r="A4" s="795" t="s">
        <v>16</v>
      </c>
      <c r="B4" s="795"/>
      <c r="C4" s="795"/>
      <c r="D4" s="795"/>
      <c r="E4" s="795"/>
      <c r="H4" s="11"/>
      <c r="I4" s="11"/>
      <c r="J4" s="11"/>
      <c r="K4" s="11"/>
    </row>
    <row r="5" spans="2:6" s="1" customFormat="1" ht="26.25">
      <c r="B5" s="241"/>
      <c r="C5" s="241"/>
      <c r="D5" s="242" t="s">
        <v>17</v>
      </c>
      <c r="E5"/>
      <c r="F5" s="243"/>
    </row>
    <row r="6" spans="1:6" ht="26.25">
      <c r="A6" s="12" t="s">
        <v>182</v>
      </c>
      <c r="F6" s="244"/>
    </row>
    <row r="7" ht="33.75" customHeight="1">
      <c r="A7" s="12">
        <f>'[7]Лист2'!A7</f>
        <v>0.08</v>
      </c>
    </row>
    <row r="8" ht="33.75" customHeight="1">
      <c r="A8" s="12" t="s">
        <v>30</v>
      </c>
    </row>
    <row r="9" ht="33.75" customHeight="1" thickBot="1">
      <c r="A9" s="12"/>
    </row>
    <row r="10" spans="1:6" ht="33.75" customHeight="1" thickBot="1">
      <c r="A10" s="796" t="s">
        <v>183</v>
      </c>
      <c r="B10" s="798" t="s">
        <v>184</v>
      </c>
      <c r="C10" s="799"/>
      <c r="D10" s="799"/>
      <c r="E10" s="800"/>
      <c r="F10" s="801"/>
    </row>
    <row r="11" spans="1:6" ht="33.75" customHeight="1" thickBot="1">
      <c r="A11" s="797"/>
      <c r="B11" s="13" t="s">
        <v>32</v>
      </c>
      <c r="C11" s="14" t="s">
        <v>26</v>
      </c>
      <c r="D11" s="14" t="s">
        <v>33</v>
      </c>
      <c r="E11" s="15" t="s">
        <v>34</v>
      </c>
      <c r="F11" s="15" t="s">
        <v>35</v>
      </c>
    </row>
    <row r="12" spans="1:6" ht="33.75" customHeight="1">
      <c r="A12" s="19" t="s">
        <v>7</v>
      </c>
      <c r="B12" s="20" t="s">
        <v>185</v>
      </c>
      <c r="C12" s="21" t="s">
        <v>185</v>
      </c>
      <c r="D12" s="22" t="s">
        <v>185</v>
      </c>
      <c r="E12" s="23" t="s">
        <v>185</v>
      </c>
      <c r="F12" s="24" t="s">
        <v>185</v>
      </c>
    </row>
    <row r="13" spans="1:6" ht="33.75" customHeight="1">
      <c r="A13" s="245" t="s">
        <v>8</v>
      </c>
      <c r="B13" s="26">
        <v>25402</v>
      </c>
      <c r="C13" s="27">
        <v>0.35</v>
      </c>
      <c r="D13" s="22">
        <f>FLOOR(B13*(100%-C13),10)+1</f>
        <v>16511</v>
      </c>
      <c r="E13" s="28">
        <f>D13/24</f>
        <v>687.9583333333334</v>
      </c>
      <c r="F13" s="29">
        <f>D13/12</f>
        <v>1375.9166666666667</v>
      </c>
    </row>
    <row r="14" spans="1:6" ht="33.75" customHeight="1" thickBot="1">
      <c r="A14" s="30" t="s">
        <v>9</v>
      </c>
      <c r="B14" s="31" t="s">
        <v>185</v>
      </c>
      <c r="C14" s="32" t="s">
        <v>186</v>
      </c>
      <c r="D14" s="52" t="s">
        <v>186</v>
      </c>
      <c r="E14" s="34" t="s">
        <v>185</v>
      </c>
      <c r="F14" s="35" t="s">
        <v>185</v>
      </c>
    </row>
    <row r="16" spans="1:7" ht="28.5" customHeight="1">
      <c r="A16" s="246"/>
      <c r="B16" s="246"/>
      <c r="C16" s="246"/>
      <c r="D16" s="246"/>
      <c r="E16" s="246"/>
      <c r="F16" s="246"/>
      <c r="G16" s="246"/>
    </row>
    <row r="17" spans="1:7" s="252" customFormat="1" ht="23.25">
      <c r="A17" s="247" t="s">
        <v>188</v>
      </c>
      <c r="B17" s="245" t="s">
        <v>8</v>
      </c>
      <c r="C17" s="248">
        <v>3800</v>
      </c>
      <c r="D17" s="584">
        <v>0.35</v>
      </c>
      <c r="E17" s="250">
        <f>ROUND(C17*(1-D17),0)</f>
        <v>2470</v>
      </c>
      <c r="F17" s="251"/>
      <c r="G17" s="251"/>
    </row>
    <row r="18" spans="1:5" s="251" customFormat="1" ht="48.75" customHeight="1" thickBot="1">
      <c r="A18" s="253" t="s">
        <v>189</v>
      </c>
      <c r="B18" s="254" t="s">
        <v>8</v>
      </c>
      <c r="C18" s="255">
        <f>SUM(B13+C17)</f>
        <v>29202</v>
      </c>
      <c r="D18" s="585">
        <v>0.35</v>
      </c>
      <c r="E18" s="257">
        <f>ROUND(C18*(1-D18),0)</f>
        <v>18981</v>
      </c>
    </row>
    <row r="19" spans="1:5" ht="57" customHeight="1">
      <c r="A19" s="788" t="s">
        <v>190</v>
      </c>
      <c r="B19" s="788"/>
      <c r="C19" s="788"/>
      <c r="D19" s="788"/>
      <c r="E19" s="788"/>
    </row>
    <row r="21" ht="13.5" thickBot="1"/>
    <row r="22" spans="1:5" ht="34.5" customHeight="1" thickBot="1">
      <c r="A22" s="789" t="s">
        <v>191</v>
      </c>
      <c r="B22" s="790"/>
      <c r="C22" s="790"/>
      <c r="D22" s="790"/>
      <c r="E22" s="791"/>
    </row>
    <row r="23" spans="1:5" ht="51.75" customHeight="1" thickBot="1">
      <c r="A23" s="792" t="s">
        <v>192</v>
      </c>
      <c r="B23" s="793"/>
      <c r="C23" s="258" t="s">
        <v>25</v>
      </c>
      <c r="D23" s="259" t="s">
        <v>26</v>
      </c>
      <c r="E23" s="260" t="s">
        <v>24</v>
      </c>
    </row>
    <row r="24" spans="1:5" s="265" customFormat="1" ht="27" customHeight="1">
      <c r="A24" s="261" t="s">
        <v>193</v>
      </c>
      <c r="B24" s="262"/>
      <c r="C24" s="263">
        <v>7802</v>
      </c>
      <c r="D24" s="586">
        <v>0.35</v>
      </c>
      <c r="E24" s="88">
        <f>FLOOR(C24*(1-D24),10)+1</f>
        <v>5071</v>
      </c>
    </row>
    <row r="25" spans="1:5" s="265" customFormat="1" ht="27" customHeight="1">
      <c r="A25" s="266" t="s">
        <v>194</v>
      </c>
      <c r="B25" s="267"/>
      <c r="C25" s="268">
        <v>7802</v>
      </c>
      <c r="D25" s="587">
        <v>0.35</v>
      </c>
      <c r="E25" s="270">
        <f>FLOOR(C25*(1-D25),10)+1</f>
        <v>5071</v>
      </c>
    </row>
    <row r="26" spans="1:5" s="265" customFormat="1" ht="27" customHeight="1" thickBot="1">
      <c r="A26" s="271" t="s">
        <v>195</v>
      </c>
      <c r="B26" s="272"/>
      <c r="C26" s="273">
        <v>7802</v>
      </c>
      <c r="D26" s="588">
        <f>D24</f>
        <v>0.35</v>
      </c>
      <c r="E26" s="275">
        <f>FLOOR(C26*(1-D26),10)+1</f>
        <v>5071</v>
      </c>
    </row>
  </sheetData>
  <sheetProtection/>
  <mergeCells count="7">
    <mergeCell ref="A23:B23"/>
    <mergeCell ref="A3:E3"/>
    <mergeCell ref="A4:E4"/>
    <mergeCell ref="A10:A11"/>
    <mergeCell ref="B10:F10"/>
    <mergeCell ref="A19:E19"/>
    <mergeCell ref="A22:E22"/>
  </mergeCells>
  <printOptions/>
  <pageMargins left="0.3937007874015748" right="0.3937007874015748" top="0.3937007874015748" bottom="0.3937007874015748" header="0.31496062992125984" footer="0.2362204724409449"/>
  <pageSetup fitToHeight="1" fitToWidth="1" horizontalDpi="600" verticalDpi="600" orientation="landscape" paperSize="9" scale="5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5"/>
  <sheetViews>
    <sheetView view="pageBreakPreview" zoomScale="55" zoomScaleNormal="55" zoomScaleSheetLayoutView="55" zoomScalePageLayoutView="0" workbookViewId="0" topLeftCell="A1">
      <selection activeCell="K41" sqref="K41"/>
    </sheetView>
  </sheetViews>
  <sheetFormatPr defaultColWidth="9.00390625" defaultRowHeight="12.75"/>
  <cols>
    <col min="1" max="1" width="38.375" style="1" customWidth="1"/>
    <col min="2" max="2" width="50.25390625" style="1" bestFit="1" customWidth="1"/>
    <col min="3" max="3" width="26.75390625" style="1" customWidth="1"/>
    <col min="4" max="4" width="22.00390625" style="1" customWidth="1"/>
    <col min="5" max="5" width="22.75390625" style="1" customWidth="1"/>
    <col min="6" max="6" width="20.875" style="1" customWidth="1"/>
    <col min="7" max="7" width="25.75390625" style="1" customWidth="1"/>
    <col min="8" max="9" width="24.25390625" style="1" customWidth="1"/>
    <col min="10" max="10" width="15.875" style="1" customWidth="1"/>
    <col min="11" max="11" width="19.75390625" style="1" customWidth="1"/>
    <col min="12" max="12" width="15.25390625" style="1" customWidth="1"/>
    <col min="13" max="13" width="13.00390625" style="1" bestFit="1" customWidth="1"/>
    <col min="14" max="14" width="16.625" style="1" customWidth="1"/>
    <col min="15" max="15" width="13.00390625" style="1" bestFit="1" customWidth="1"/>
    <col min="16" max="16" width="14.875" style="1" customWidth="1"/>
    <col min="17" max="17" width="16.375" style="1" customWidth="1"/>
    <col min="18" max="16384" width="9.125" style="1" customWidth="1"/>
  </cols>
  <sheetData>
    <row r="1" spans="1:9" ht="30">
      <c r="A1" s="845"/>
      <c r="B1" s="845"/>
      <c r="C1" s="845"/>
      <c r="D1" s="845"/>
      <c r="E1" s="845"/>
      <c r="F1" s="845"/>
      <c r="G1" s="845"/>
      <c r="H1" s="845"/>
      <c r="I1" s="845"/>
    </row>
    <row r="2" spans="4:5" ht="21" customHeight="1" thickBot="1">
      <c r="D2" s="4"/>
      <c r="E2" s="4"/>
    </row>
    <row r="3" spans="1:3" ht="75.75" customHeight="1" thickBot="1">
      <c r="A3" s="796" t="s">
        <v>2</v>
      </c>
      <c r="B3" s="711" t="s">
        <v>187</v>
      </c>
      <c r="C3" s="764"/>
    </row>
    <row r="4" spans="1:2" s="16" customFormat="1" ht="15.75" thickBot="1">
      <c r="A4" s="797"/>
      <c r="B4" s="277" t="s">
        <v>27</v>
      </c>
    </row>
    <row r="5" spans="1:2" s="6" customFormat="1" ht="29.25" customHeight="1">
      <c r="A5" s="19">
        <v>140</v>
      </c>
      <c r="B5" s="58">
        <v>21335.892499999998</v>
      </c>
    </row>
    <row r="6" spans="1:2" s="6" customFormat="1" ht="29.25" customHeight="1">
      <c r="A6" s="25">
        <v>160</v>
      </c>
      <c r="B6" s="58">
        <v>21572.3625</v>
      </c>
    </row>
    <row r="7" spans="1:2" s="6" customFormat="1" ht="29.25" customHeight="1" thickBot="1">
      <c r="A7" s="30">
        <v>180</v>
      </c>
      <c r="B7" s="766">
        <v>21867.95</v>
      </c>
    </row>
    <row r="8" ht="12.75"/>
    <row r="9" ht="12.75"/>
    <row r="10" ht="12.75"/>
    <row r="11" ht="12.75"/>
    <row r="12" ht="12.75"/>
    <row r="13" spans="6:9" ht="30.75" hidden="1" thickBot="1">
      <c r="F13" s="41" t="s">
        <v>58</v>
      </c>
      <c r="G13" s="41"/>
      <c r="H13" s="42">
        <v>0.4</v>
      </c>
      <c r="I13" s="9" t="s">
        <v>39</v>
      </c>
    </row>
    <row r="14" ht="12.75"/>
    <row r="15" ht="12.75"/>
    <row r="16" ht="13.5" thickBot="1"/>
    <row r="17" spans="1:6" ht="23.25" customHeight="1" thickBot="1">
      <c r="A17" s="1056" t="s">
        <v>45</v>
      </c>
      <c r="B17" s="765" t="s">
        <v>331</v>
      </c>
      <c r="C17" s="765" t="s">
        <v>47</v>
      </c>
      <c r="D17" s="765" t="s">
        <v>48</v>
      </c>
      <c r="E17" s="765" t="s">
        <v>49</v>
      </c>
      <c r="F17" s="765" t="s">
        <v>50</v>
      </c>
    </row>
    <row r="18" spans="1:6" ht="15.75" thickBot="1">
      <c r="A18" s="1057"/>
      <c r="B18" s="14" t="s">
        <v>27</v>
      </c>
      <c r="C18" s="14" t="s">
        <v>27</v>
      </c>
      <c r="D18" s="14" t="s">
        <v>27</v>
      </c>
      <c r="E18" s="14" t="s">
        <v>27</v>
      </c>
      <c r="F18" s="61" t="s">
        <v>27</v>
      </c>
    </row>
    <row r="19" spans="1:6" ht="32.25" customHeight="1" thickBot="1">
      <c r="A19" s="1058"/>
      <c r="B19" s="49">
        <v>9367.085000000001</v>
      </c>
      <c r="C19" s="49">
        <v>9733.3925</v>
      </c>
      <c r="D19" s="49">
        <v>11265.475</v>
      </c>
      <c r="E19" s="60">
        <v>11265.475</v>
      </c>
      <c r="F19" s="60">
        <v>12858.885</v>
      </c>
    </row>
    <row r="20" ht="20.25" customHeight="1" thickBot="1"/>
    <row r="21" spans="1:17" ht="20.25" customHeight="1">
      <c r="A21" s="1062" t="s">
        <v>52</v>
      </c>
      <c r="B21" s="1063"/>
      <c r="C21" s="1063"/>
      <c r="D21" s="1064"/>
      <c r="E21" s="1059" t="s">
        <v>4</v>
      </c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1"/>
    </row>
    <row r="22" spans="1:17" ht="29.25" customHeight="1" thickBot="1">
      <c r="A22" s="1065"/>
      <c r="B22" s="1066"/>
      <c r="C22" s="1066"/>
      <c r="D22" s="1067"/>
      <c r="E22" s="55" t="s">
        <v>12</v>
      </c>
      <c r="F22" s="56" t="s">
        <v>5</v>
      </c>
      <c r="G22" s="56" t="s">
        <v>11</v>
      </c>
      <c r="H22" s="56" t="s">
        <v>18</v>
      </c>
      <c r="I22" s="56" t="s">
        <v>6</v>
      </c>
      <c r="J22" s="56" t="s">
        <v>19</v>
      </c>
      <c r="K22" s="56" t="s">
        <v>7</v>
      </c>
      <c r="L22" s="53" t="s">
        <v>20</v>
      </c>
      <c r="M22" s="53" t="s">
        <v>8</v>
      </c>
      <c r="N22" s="53" t="s">
        <v>21</v>
      </c>
      <c r="O22" s="53" t="s">
        <v>9</v>
      </c>
      <c r="P22" s="53" t="s">
        <v>22</v>
      </c>
      <c r="Q22" s="54" t="s">
        <v>10</v>
      </c>
    </row>
    <row r="23" spans="1:17" ht="25.5" customHeight="1">
      <c r="A23" s="1053" t="s">
        <v>14</v>
      </c>
      <c r="B23" s="1054"/>
      <c r="C23" s="1054"/>
      <c r="D23" s="1055"/>
      <c r="E23" s="18">
        <v>1989</v>
      </c>
      <c r="F23" s="18">
        <v>2057.25</v>
      </c>
      <c r="G23" s="18">
        <v>2126.15</v>
      </c>
      <c r="H23" s="18">
        <v>2159.9500000000003</v>
      </c>
      <c r="I23" s="18">
        <v>2194.4</v>
      </c>
      <c r="J23" s="18">
        <v>2297.1</v>
      </c>
      <c r="K23" s="18">
        <v>2366</v>
      </c>
      <c r="L23" s="18">
        <v>2434.25</v>
      </c>
      <c r="M23" s="18">
        <v>2470</v>
      </c>
      <c r="N23" s="18">
        <v>2674.75</v>
      </c>
      <c r="O23" s="18">
        <v>3017.3</v>
      </c>
      <c r="P23" s="18">
        <v>3154.4500000000003</v>
      </c>
      <c r="Q23" s="70">
        <v>3360.5</v>
      </c>
    </row>
    <row r="24" spans="1:17" ht="25.5" customHeight="1">
      <c r="A24" s="1047" t="s">
        <v>23</v>
      </c>
      <c r="B24" s="1048"/>
      <c r="C24" s="1048"/>
      <c r="D24" s="1049"/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3</v>
      </c>
      <c r="K24" s="22" t="s">
        <v>3</v>
      </c>
      <c r="L24" s="22" t="s">
        <v>3</v>
      </c>
      <c r="M24" s="22">
        <v>2661.75</v>
      </c>
      <c r="N24" s="22" t="s">
        <v>3</v>
      </c>
      <c r="O24" s="22">
        <v>3276</v>
      </c>
      <c r="P24" s="22" t="s">
        <v>3</v>
      </c>
      <c r="Q24" s="58" t="s">
        <v>3</v>
      </c>
    </row>
    <row r="25" spans="1:17" ht="25.5" customHeight="1" thickBot="1">
      <c r="A25" s="1050" t="s">
        <v>13</v>
      </c>
      <c r="B25" s="1051"/>
      <c r="C25" s="1051"/>
      <c r="D25" s="1052"/>
      <c r="E25" s="33">
        <v>1307.8</v>
      </c>
      <c r="F25" s="33">
        <v>1376.7</v>
      </c>
      <c r="G25" s="33" t="s">
        <v>3</v>
      </c>
      <c r="H25" s="33" t="s">
        <v>3</v>
      </c>
      <c r="I25" s="33">
        <v>2065.05</v>
      </c>
      <c r="J25" s="33" t="s">
        <v>3</v>
      </c>
      <c r="K25" s="33">
        <v>2202.85</v>
      </c>
      <c r="L25" s="33" t="s">
        <v>3</v>
      </c>
      <c r="M25" s="33">
        <v>2340.65</v>
      </c>
      <c r="N25" s="33" t="s">
        <v>3</v>
      </c>
      <c r="O25" s="33">
        <v>2546.7000000000003</v>
      </c>
      <c r="P25" s="33" t="s">
        <v>3</v>
      </c>
      <c r="Q25" s="59" t="s">
        <v>3</v>
      </c>
    </row>
  </sheetData>
  <sheetProtection/>
  <mergeCells count="8">
    <mergeCell ref="A21:D22"/>
    <mergeCell ref="E21:Q21"/>
    <mergeCell ref="A23:D23"/>
    <mergeCell ref="A24:D24"/>
    <mergeCell ref="A25:D25"/>
    <mergeCell ref="A1:I1"/>
    <mergeCell ref="A3:A4"/>
    <mergeCell ref="A17:A19"/>
  </mergeCells>
  <dataValidations count="1">
    <dataValidation type="list" allowBlank="1" showInputMessage="1" showErrorMessage="1" errorTitle="недопустимая скидка" sqref="H13">
      <formula1>скидка</formula1>
    </dataValidation>
  </dataValidations>
  <printOptions/>
  <pageMargins left="0.3937007874015748" right="0.3937007874015748" top="0.3937007874015748" bottom="0.3937007874015748" header="0.31496062992125984" footer="0.2362204724409449"/>
  <pageSetup fitToHeight="1" fitToWidth="1" horizontalDpi="600" verticalDpi="600" orientation="landscape" paperSize="9" scale="3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9"/>
  <sheetViews>
    <sheetView view="pageBreakPreview" zoomScale="55" zoomScaleNormal="55" zoomScaleSheetLayoutView="55" zoomScalePageLayoutView="0" workbookViewId="0" topLeftCell="A1">
      <selection activeCell="D35" sqref="D35"/>
    </sheetView>
  </sheetViews>
  <sheetFormatPr defaultColWidth="8.875" defaultRowHeight="12.75"/>
  <cols>
    <col min="1" max="1" width="44.625" style="0" customWidth="1"/>
    <col min="2" max="14" width="17.875" style="0" customWidth="1"/>
    <col min="15" max="16" width="14.625" style="0" customWidth="1"/>
    <col min="17" max="240" width="9.125" style="0" customWidth="1"/>
    <col min="241" max="242" width="7.00390625" style="0" customWidth="1"/>
    <col min="243" max="243" width="11.375" style="0" customWidth="1"/>
    <col min="244" max="244" width="8.875" style="0" bestFit="1" customWidth="1"/>
    <col min="245" max="245" width="12.00390625" style="0" customWidth="1"/>
    <col min="246" max="247" width="11.375" style="0" customWidth="1"/>
    <col min="248" max="248" width="8.875" style="0" bestFit="1" customWidth="1"/>
    <col min="249" max="249" width="12.75390625" style="0" customWidth="1"/>
    <col min="250" max="251" width="11.375" style="0" customWidth="1"/>
    <col min="252" max="252" width="8.875" style="0" bestFit="1" customWidth="1"/>
    <col min="253" max="253" width="12.125" style="0" customWidth="1"/>
    <col min="254" max="255" width="11.375" style="0" customWidth="1"/>
  </cols>
  <sheetData>
    <row r="1" spans="1:10" s="1" customFormat="1" ht="30">
      <c r="A1" s="240" t="s">
        <v>181</v>
      </c>
      <c r="B1" s="177"/>
      <c r="C1" s="177"/>
      <c r="D1" s="177"/>
      <c r="E1" s="177"/>
      <c r="F1" s="240"/>
      <c r="G1" s="177"/>
      <c r="H1" s="177"/>
      <c r="I1" s="177"/>
      <c r="J1" s="177"/>
    </row>
    <row r="2" s="1" customFormat="1" ht="12.75"/>
    <row r="3" spans="1:11" s="1" customFormat="1" ht="26.25">
      <c r="A3" s="794" t="s">
        <v>15</v>
      </c>
      <c r="B3" s="794"/>
      <c r="C3" s="794"/>
      <c r="D3" s="794"/>
      <c r="E3" s="794"/>
      <c r="H3" s="10"/>
      <c r="I3" s="10"/>
      <c r="J3" s="10"/>
      <c r="K3" s="10"/>
    </row>
    <row r="4" spans="1:11" s="1" customFormat="1" ht="26.25">
      <c r="A4" s="795" t="s">
        <v>16</v>
      </c>
      <c r="B4" s="795"/>
      <c r="C4" s="795"/>
      <c r="D4" s="795"/>
      <c r="E4" s="795"/>
      <c r="H4" s="11"/>
      <c r="I4" s="11"/>
      <c r="J4" s="11"/>
      <c r="K4" s="11"/>
    </row>
    <row r="5" spans="2:6" s="1" customFormat="1" ht="26.25">
      <c r="B5" s="241"/>
      <c r="C5" s="241"/>
      <c r="D5" s="242" t="s">
        <v>17</v>
      </c>
      <c r="E5"/>
      <c r="F5" s="243"/>
    </row>
    <row r="6" spans="1:6" ht="26.25">
      <c r="A6" s="12" t="s">
        <v>182</v>
      </c>
      <c r="F6" s="244"/>
    </row>
    <row r="7" ht="33.75" customHeight="1">
      <c r="A7" s="12">
        <f>'[7]Лист2'!A7</f>
        <v>0.08</v>
      </c>
    </row>
    <row r="8" ht="33.75" customHeight="1">
      <c r="A8" s="12" t="s">
        <v>30</v>
      </c>
    </row>
    <row r="9" ht="33.75" customHeight="1">
      <c r="A9" s="12"/>
    </row>
    <row r="10" ht="33.75" customHeight="1" thickBot="1">
      <c r="A10" s="12"/>
    </row>
    <row r="11" spans="1:6" ht="33.75" customHeight="1" thickBot="1">
      <c r="A11" s="796" t="s">
        <v>183</v>
      </c>
      <c r="B11" s="798" t="s">
        <v>187</v>
      </c>
      <c r="C11" s="799"/>
      <c r="D11" s="799"/>
      <c r="E11" s="800"/>
      <c r="F11" s="801"/>
    </row>
    <row r="12" spans="1:6" ht="33.75" customHeight="1" thickBot="1">
      <c r="A12" s="797"/>
      <c r="B12" s="13" t="s">
        <v>32</v>
      </c>
      <c r="C12" s="14" t="s">
        <v>26</v>
      </c>
      <c r="D12" s="14" t="s">
        <v>33</v>
      </c>
      <c r="E12" s="15" t="s">
        <v>34</v>
      </c>
      <c r="F12" s="36" t="s">
        <v>35</v>
      </c>
    </row>
    <row r="13" spans="1:6" ht="33.75" customHeight="1">
      <c r="A13" s="19" t="s">
        <v>7</v>
      </c>
      <c r="B13" s="20">
        <f>'[7]Кровати розница'!H24</f>
        <v>38617</v>
      </c>
      <c r="C13" s="21">
        <v>0.15</v>
      </c>
      <c r="D13" s="22">
        <f>FLOOR(B13*(100%-C13),10)+2</f>
        <v>32822</v>
      </c>
      <c r="E13" s="23">
        <f>D13/24</f>
        <v>1367.5833333333333</v>
      </c>
      <c r="F13" s="24">
        <f>D13/12</f>
        <v>2735.1666666666665</v>
      </c>
    </row>
    <row r="14" spans="1:6" ht="27.75" customHeight="1">
      <c r="A14" s="245" t="s">
        <v>8</v>
      </c>
      <c r="B14" s="26">
        <f>'[7]Кровати розница'!H25</f>
        <v>39045</v>
      </c>
      <c r="C14" s="27">
        <f>C13</f>
        <v>0.15</v>
      </c>
      <c r="D14" s="22">
        <f>FLOOR(B14*(100%-C14),10)+2</f>
        <v>33182</v>
      </c>
      <c r="E14" s="23">
        <f>D14/24</f>
        <v>1382.5833333333333</v>
      </c>
      <c r="F14" s="24">
        <f>D14/12</f>
        <v>2765.1666666666665</v>
      </c>
    </row>
    <row r="15" spans="1:6" ht="26.25" thickBot="1">
      <c r="A15" s="30" t="s">
        <v>9</v>
      </c>
      <c r="B15" s="31">
        <f>'[7]Кровати розница'!H26</f>
        <v>39580</v>
      </c>
      <c r="C15" s="32">
        <f>C14</f>
        <v>0.15</v>
      </c>
      <c r="D15" s="33">
        <f>FLOOR(B15*(100%-C15),10)+2</f>
        <v>33642</v>
      </c>
      <c r="E15" s="34">
        <f>D15/24</f>
        <v>1401.75</v>
      </c>
      <c r="F15" s="35">
        <f>D15/12</f>
        <v>2803.5</v>
      </c>
    </row>
    <row r="17" spans="1:7" ht="28.5" customHeight="1" thickBot="1">
      <c r="A17" s="246"/>
      <c r="B17" s="246"/>
      <c r="C17" s="246"/>
      <c r="D17" s="246"/>
      <c r="E17" s="246"/>
      <c r="F17" s="246"/>
      <c r="G17" s="246"/>
    </row>
    <row r="18" spans="1:16" ht="23.25" customHeight="1">
      <c r="A18" s="1056" t="s">
        <v>45</v>
      </c>
      <c r="B18" s="1078" t="s">
        <v>46</v>
      </c>
      <c r="C18" s="1079"/>
      <c r="D18" s="1079"/>
      <c r="E18" s="1079"/>
      <c r="F18" s="1080"/>
      <c r="G18" s="1078" t="s">
        <v>47</v>
      </c>
      <c r="H18" s="1079"/>
      <c r="I18" s="1079"/>
      <c r="J18" s="1079"/>
      <c r="K18" s="1080"/>
      <c r="L18" s="1078" t="s">
        <v>48</v>
      </c>
      <c r="M18" s="1079"/>
      <c r="N18" s="1079"/>
      <c r="O18" s="1079"/>
      <c r="P18" s="1080"/>
    </row>
    <row r="19" spans="1:16" ht="29.25" thickBot="1">
      <c r="A19" s="1057"/>
      <c r="B19" s="43" t="s">
        <v>25</v>
      </c>
      <c r="C19" s="590" t="s">
        <v>26</v>
      </c>
      <c r="D19" s="45" t="s">
        <v>24</v>
      </c>
      <c r="E19" s="46" t="s">
        <v>34</v>
      </c>
      <c r="F19" s="47" t="s">
        <v>35</v>
      </c>
      <c r="G19" s="43" t="s">
        <v>25</v>
      </c>
      <c r="H19" s="590" t="s">
        <v>26</v>
      </c>
      <c r="I19" s="45" t="s">
        <v>24</v>
      </c>
      <c r="J19" s="46" t="s">
        <v>34</v>
      </c>
      <c r="K19" s="47" t="s">
        <v>35</v>
      </c>
      <c r="L19" s="43" t="s">
        <v>25</v>
      </c>
      <c r="M19" s="590" t="s">
        <v>26</v>
      </c>
      <c r="N19" s="45" t="s">
        <v>24</v>
      </c>
      <c r="O19" s="46" t="s">
        <v>34</v>
      </c>
      <c r="P19" s="47" t="s">
        <v>35</v>
      </c>
    </row>
    <row r="20" spans="1:16" ht="25.5" customHeight="1" thickBot="1">
      <c r="A20" s="1057"/>
      <c r="B20" s="31">
        <v>16954</v>
      </c>
      <c r="C20" s="589">
        <v>0.15</v>
      </c>
      <c r="D20" s="49">
        <f>MROUND(B20*(1-C20),10)</f>
        <v>14410</v>
      </c>
      <c r="E20" s="50">
        <f>CEILING(D20/24,1)</f>
        <v>601</v>
      </c>
      <c r="F20" s="51">
        <f>CEILING(D20/12,1)</f>
        <v>1201</v>
      </c>
      <c r="G20" s="31">
        <v>17617</v>
      </c>
      <c r="H20" s="589">
        <v>0.15</v>
      </c>
      <c r="I20" s="49">
        <f>MROUND(G20*(1-H20),10)</f>
        <v>14970</v>
      </c>
      <c r="J20" s="50">
        <f>CEILING(I20/24,1)</f>
        <v>624</v>
      </c>
      <c r="K20" s="51">
        <f>CEILING(I20/12,1)</f>
        <v>1248</v>
      </c>
      <c r="L20" s="31">
        <v>20390</v>
      </c>
      <c r="M20" s="589">
        <v>0.15</v>
      </c>
      <c r="N20" s="49">
        <f>MROUND(L20*(1-M20),10)</f>
        <v>17330</v>
      </c>
      <c r="O20" s="50">
        <f>CEILING(N20/24,1)</f>
        <v>723</v>
      </c>
      <c r="P20" s="51">
        <f>CEILING(N20/12,1)</f>
        <v>1445</v>
      </c>
    </row>
    <row r="21" spans="1:11" ht="22.5" customHeight="1">
      <c r="A21" s="1057"/>
      <c r="B21" s="1078" t="s">
        <v>49</v>
      </c>
      <c r="C21" s="1079"/>
      <c r="D21" s="1079"/>
      <c r="E21" s="1079"/>
      <c r="F21" s="1080"/>
      <c r="G21" s="1078" t="s">
        <v>50</v>
      </c>
      <c r="H21" s="1079"/>
      <c r="I21" s="1079"/>
      <c r="J21" s="1079"/>
      <c r="K21" s="1080"/>
    </row>
    <row r="22" spans="1:11" ht="15.75" customHeight="1" thickBot="1">
      <c r="A22" s="1057"/>
      <c r="B22" s="43" t="s">
        <v>25</v>
      </c>
      <c r="C22" s="590" t="s">
        <v>26</v>
      </c>
      <c r="D22" s="45" t="s">
        <v>24</v>
      </c>
      <c r="E22" s="46" t="s">
        <v>34</v>
      </c>
      <c r="F22" s="47" t="s">
        <v>35</v>
      </c>
      <c r="G22" s="43" t="s">
        <v>25</v>
      </c>
      <c r="H22" s="590" t="s">
        <v>26</v>
      </c>
      <c r="I22" s="45" t="s">
        <v>24</v>
      </c>
      <c r="J22" s="46" t="s">
        <v>34</v>
      </c>
      <c r="K22" s="47" t="s">
        <v>35</v>
      </c>
    </row>
    <row r="23" spans="1:11" ht="29.25" customHeight="1" thickBot="1">
      <c r="A23" s="1058"/>
      <c r="B23" s="31">
        <v>20390</v>
      </c>
      <c r="C23" s="589">
        <v>0.15</v>
      </c>
      <c r="D23" s="49">
        <f>MROUND(B23*(1-C23),10)</f>
        <v>17330</v>
      </c>
      <c r="E23" s="50">
        <f>CEILING(D23/24,1)</f>
        <v>723</v>
      </c>
      <c r="F23" s="51">
        <f>CEILING(D23/12,1)</f>
        <v>1445</v>
      </c>
      <c r="G23" s="31">
        <v>23274</v>
      </c>
      <c r="H23" s="589">
        <v>0.15</v>
      </c>
      <c r="I23" s="49">
        <f>MROUND(G23*(1-H23),10)</f>
        <v>19780</v>
      </c>
      <c r="J23" s="50">
        <f>CEILING(I23/24,1)</f>
        <v>825</v>
      </c>
      <c r="K23" s="51">
        <f>CEILING(I23/12,1)</f>
        <v>1649</v>
      </c>
    </row>
    <row r="24" ht="29.25" customHeight="1" thickBot="1"/>
    <row r="25" spans="1:14" ht="29.25" customHeight="1">
      <c r="A25" s="1091" t="s">
        <v>52</v>
      </c>
      <c r="B25" s="1060" t="s">
        <v>4</v>
      </c>
      <c r="C25" s="1060"/>
      <c r="D25" s="1060"/>
      <c r="E25" s="1060"/>
      <c r="F25" s="1060"/>
      <c r="G25" s="1060"/>
      <c r="H25" s="1060"/>
      <c r="I25" s="1060"/>
      <c r="J25" s="1060"/>
      <c r="K25" s="1060"/>
      <c r="L25" s="1060"/>
      <c r="M25" s="1060"/>
      <c r="N25" s="1061"/>
    </row>
    <row r="26" spans="1:14" ht="29.25" customHeight="1" thickBot="1">
      <c r="A26" s="1092"/>
      <c r="B26" s="55" t="s">
        <v>12</v>
      </c>
      <c r="C26" s="56" t="s">
        <v>5</v>
      </c>
      <c r="D26" s="56" t="s">
        <v>11</v>
      </c>
      <c r="E26" s="56" t="s">
        <v>18</v>
      </c>
      <c r="F26" s="56" t="s">
        <v>6</v>
      </c>
      <c r="G26" s="56" t="s">
        <v>19</v>
      </c>
      <c r="H26" s="56" t="s">
        <v>7</v>
      </c>
      <c r="I26" s="53" t="s">
        <v>20</v>
      </c>
      <c r="J26" s="53" t="s">
        <v>8</v>
      </c>
      <c r="K26" s="53" t="s">
        <v>21</v>
      </c>
      <c r="L26" s="53" t="s">
        <v>9</v>
      </c>
      <c r="M26" s="53" t="s">
        <v>22</v>
      </c>
      <c r="N26" s="54" t="s">
        <v>10</v>
      </c>
    </row>
    <row r="27" spans="1:14" ht="29.25" customHeight="1">
      <c r="A27" s="591" t="s">
        <v>14</v>
      </c>
      <c r="B27" s="22">
        <v>3060</v>
      </c>
      <c r="C27" s="22">
        <v>3165</v>
      </c>
      <c r="D27" s="22">
        <v>3271</v>
      </c>
      <c r="E27" s="22">
        <v>3323</v>
      </c>
      <c r="F27" s="22">
        <v>3376</v>
      </c>
      <c r="G27" s="22">
        <v>3534</v>
      </c>
      <c r="H27" s="22">
        <v>3640</v>
      </c>
      <c r="I27" s="22">
        <v>3745</v>
      </c>
      <c r="J27" s="22">
        <v>3800</v>
      </c>
      <c r="K27" s="22">
        <v>4115</v>
      </c>
      <c r="L27" s="22">
        <v>4642</v>
      </c>
      <c r="M27" s="22">
        <v>4853</v>
      </c>
      <c r="N27" s="58">
        <v>5170</v>
      </c>
    </row>
    <row r="28" spans="1:14" ht="29.25" customHeight="1">
      <c r="A28" s="592" t="s">
        <v>23</v>
      </c>
      <c r="B28" s="22" t="s">
        <v>3</v>
      </c>
      <c r="C28" s="22" t="s">
        <v>3</v>
      </c>
      <c r="D28" s="22" t="s">
        <v>3</v>
      </c>
      <c r="E28" s="22" t="s">
        <v>3</v>
      </c>
      <c r="F28" s="22" t="s">
        <v>3</v>
      </c>
      <c r="G28" s="22" t="s">
        <v>3</v>
      </c>
      <c r="H28" s="22" t="s">
        <v>3</v>
      </c>
      <c r="I28" s="22" t="s">
        <v>3</v>
      </c>
      <c r="J28" s="22">
        <v>4095</v>
      </c>
      <c r="K28" s="22" t="s">
        <v>3</v>
      </c>
      <c r="L28" s="22">
        <v>5040</v>
      </c>
      <c r="M28" s="22" t="s">
        <v>3</v>
      </c>
      <c r="N28" s="58" t="s">
        <v>3</v>
      </c>
    </row>
    <row r="29" spans="1:14" s="1" customFormat="1" ht="26.25" customHeight="1" thickBot="1">
      <c r="A29" s="593" t="s">
        <v>13</v>
      </c>
      <c r="B29" s="33">
        <v>2012</v>
      </c>
      <c r="C29" s="33">
        <v>2118</v>
      </c>
      <c r="D29" s="33" t="s">
        <v>3</v>
      </c>
      <c r="E29" s="33" t="s">
        <v>3</v>
      </c>
      <c r="F29" s="33">
        <v>3177</v>
      </c>
      <c r="G29" s="33" t="s">
        <v>3</v>
      </c>
      <c r="H29" s="33">
        <v>3389</v>
      </c>
      <c r="I29" s="33" t="s">
        <v>3</v>
      </c>
      <c r="J29" s="33">
        <v>3601</v>
      </c>
      <c r="K29" s="33" t="s">
        <v>3</v>
      </c>
      <c r="L29" s="33">
        <v>3918</v>
      </c>
      <c r="M29" s="33" t="s">
        <v>3</v>
      </c>
      <c r="N29" s="59" t="s">
        <v>3</v>
      </c>
    </row>
  </sheetData>
  <sheetProtection/>
  <mergeCells count="12">
    <mergeCell ref="A3:E3"/>
    <mergeCell ref="A4:E4"/>
    <mergeCell ref="A11:A12"/>
    <mergeCell ref="B11:F11"/>
    <mergeCell ref="A18:A23"/>
    <mergeCell ref="B18:F18"/>
    <mergeCell ref="G18:K18"/>
    <mergeCell ref="L18:P18"/>
    <mergeCell ref="B21:F21"/>
    <mergeCell ref="G21:K21"/>
    <mergeCell ref="A25:A26"/>
    <mergeCell ref="B25:N25"/>
  </mergeCells>
  <printOptions/>
  <pageMargins left="0.3937007874015748" right="0.3937007874015748" top="0.3937007874015748" bottom="0.3937007874015748" header="0.31496062992125984" footer="0.2362204724409449"/>
  <pageSetup fitToHeight="1" fitToWidth="1" horizontalDpi="600" verticalDpi="600" orientation="landscape" paperSize="9" scale="4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</sheetPr>
  <dimension ref="A1:AA28"/>
  <sheetViews>
    <sheetView view="pageBreakPreview" zoomScale="54" zoomScaleNormal="70" zoomScaleSheetLayoutView="54" zoomScalePageLayoutView="0" workbookViewId="0" topLeftCell="A1">
      <selection activeCell="T11" sqref="T11"/>
    </sheetView>
  </sheetViews>
  <sheetFormatPr defaultColWidth="9.25390625" defaultRowHeight="12.75"/>
  <cols>
    <col min="1" max="1" width="16.625" style="0" customWidth="1"/>
    <col min="2" max="2" width="15.375" style="0" customWidth="1"/>
    <col min="3" max="5" width="11.25390625" style="0" customWidth="1"/>
    <col min="6" max="6" width="11.875" style="0" customWidth="1"/>
    <col min="7" max="7" width="12.625" style="0" customWidth="1"/>
    <col min="8" max="10" width="11.25390625" style="0" customWidth="1"/>
    <col min="11" max="11" width="11.875" style="0" customWidth="1"/>
    <col min="12" max="13" width="12.25390625" style="0" customWidth="1"/>
    <col min="14" max="15" width="11.25390625" style="0" customWidth="1"/>
    <col min="16" max="16" width="11.875" style="0" customWidth="1"/>
    <col min="17" max="17" width="12.00390625" style="0" customWidth="1"/>
    <col min="18" max="18" width="12.25390625" style="0" customWidth="1"/>
    <col min="19" max="20" width="11.25390625" style="0" customWidth="1"/>
    <col min="21" max="21" width="11.875" style="0" customWidth="1"/>
    <col min="22" max="22" width="12.375" style="0" customWidth="1"/>
    <col min="23" max="23" width="12.625" style="0" customWidth="1"/>
    <col min="24" max="25" width="11.25390625" style="0" customWidth="1"/>
    <col min="26" max="26" width="11.875" style="0" customWidth="1"/>
    <col min="27" max="27" width="12.625" style="0" customWidth="1"/>
    <col min="28" max="239" width="9.125" style="0" customWidth="1"/>
    <col min="240" max="240" width="15.00390625" style="0" customWidth="1"/>
    <col min="241" max="241" width="12.875" style="0" customWidth="1"/>
    <col min="242" max="242" width="9.25390625" style="0" customWidth="1"/>
    <col min="243" max="243" width="8.875" style="0" bestFit="1" customWidth="1"/>
    <col min="244" max="244" width="9.25390625" style="0" customWidth="1"/>
    <col min="245" max="245" width="11.25390625" style="0" customWidth="1"/>
    <col min="246" max="246" width="9.25390625" style="0" customWidth="1"/>
    <col min="247" max="247" width="8.875" style="0" bestFit="1" customWidth="1"/>
    <col min="248" max="248" width="9.25390625" style="0" customWidth="1"/>
    <col min="249" max="249" width="11.75390625" style="0" customWidth="1"/>
    <col min="250" max="250" width="9.25390625" style="0" customWidth="1"/>
    <col min="251" max="251" width="8.875" style="0" bestFit="1" customWidth="1"/>
    <col min="252" max="252" width="9.25390625" style="0" customWidth="1"/>
    <col min="253" max="253" width="10.75390625" style="0" customWidth="1"/>
    <col min="254" max="254" width="9.25390625" style="0" customWidth="1"/>
    <col min="255" max="255" width="8.875" style="0" bestFit="1" customWidth="1"/>
  </cols>
  <sheetData>
    <row r="1" spans="1:27" ht="26.25">
      <c r="A1" s="450" t="s">
        <v>324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2"/>
      <c r="X1" s="452"/>
      <c r="Y1" s="452"/>
      <c r="Z1" s="451"/>
      <c r="AA1" s="452"/>
    </row>
    <row r="2" spans="1:26" ht="26.25">
      <c r="A2" s="453"/>
      <c r="B2" s="600"/>
      <c r="C2" s="600"/>
      <c r="D2" s="600"/>
      <c r="E2" s="600"/>
      <c r="F2" s="600"/>
      <c r="G2" s="600"/>
      <c r="H2" s="600"/>
      <c r="I2" s="846" t="s">
        <v>15</v>
      </c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10"/>
      <c r="Z2" s="10"/>
    </row>
    <row r="3" spans="1:26" ht="20.25">
      <c r="A3" s="600"/>
      <c r="B3" s="600"/>
      <c r="C3" s="600"/>
      <c r="D3" s="600"/>
      <c r="E3" s="600"/>
      <c r="F3" s="600"/>
      <c r="G3" s="600"/>
      <c r="H3" s="600"/>
      <c r="I3" s="1111" t="str">
        <f>'[11]Orlando'!A4</f>
        <v>Директор по оптовым продажам ООО «ТД «Аскона»</v>
      </c>
      <c r="J3" s="1111"/>
      <c r="K3" s="1111"/>
      <c r="L3" s="1111"/>
      <c r="M3" s="1111"/>
      <c r="N3" s="1111"/>
      <c r="O3" s="1111"/>
      <c r="P3" s="1111"/>
      <c r="Q3" s="1111"/>
      <c r="R3" s="1111"/>
      <c r="S3" s="1111"/>
      <c r="T3" s="1111"/>
      <c r="U3" s="442"/>
      <c r="Z3" s="442"/>
    </row>
    <row r="4" spans="1:26" ht="26.25">
      <c r="A4" s="444" t="str">
        <f>'[11]Askona Sleep Style'!B5</f>
        <v>с 1 ноября 2012 по 31 декабря 2012</v>
      </c>
      <c r="B4" s="600"/>
      <c r="C4" s="600"/>
      <c r="D4" s="600"/>
      <c r="E4" s="600"/>
      <c r="F4" s="600"/>
      <c r="G4" s="600"/>
      <c r="H4" s="600"/>
      <c r="I4" s="445"/>
      <c r="J4" s="445"/>
      <c r="K4" s="600"/>
      <c r="L4" s="446"/>
      <c r="M4" s="446"/>
      <c r="N4" s="446"/>
      <c r="O4" s="7"/>
      <c r="P4" s="600"/>
      <c r="Q4" s="447" t="s">
        <v>17</v>
      </c>
      <c r="R4" s="39"/>
      <c r="S4" s="39"/>
      <c r="U4" s="600"/>
      <c r="Z4" s="600"/>
    </row>
    <row r="5" spans="2:27" ht="20.25"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</row>
    <row r="6" spans="2:27" ht="8.25" customHeight="1" thickBot="1"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</row>
    <row r="7" spans="1:27" ht="24" customHeight="1" thickBot="1">
      <c r="A7" s="1112" t="s">
        <v>243</v>
      </c>
      <c r="B7" s="1116" t="s">
        <v>321</v>
      </c>
      <c r="C7" s="1120" t="s">
        <v>322</v>
      </c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  <c r="O7" s="1121"/>
      <c r="P7" s="1121"/>
      <c r="Q7" s="1121"/>
      <c r="R7" s="1121"/>
      <c r="S7" s="1121"/>
      <c r="T7" s="1121"/>
      <c r="U7" s="1121"/>
      <c r="V7" s="1121"/>
      <c r="W7" s="1121"/>
      <c r="X7" s="1121"/>
      <c r="Y7" s="1121"/>
      <c r="Z7" s="1121"/>
      <c r="AA7" s="1122"/>
    </row>
    <row r="8" spans="1:27" ht="24" customHeight="1" thickBot="1">
      <c r="A8" s="1113"/>
      <c r="B8" s="1117"/>
      <c r="C8" s="1123" t="s">
        <v>270</v>
      </c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O8" s="1124"/>
      <c r="P8" s="1124"/>
      <c r="Q8" s="1124"/>
      <c r="R8" s="1124"/>
      <c r="S8" s="1124"/>
      <c r="T8" s="1124"/>
      <c r="U8" s="1124"/>
      <c r="V8" s="1124"/>
      <c r="W8" s="1124"/>
      <c r="X8" s="1124"/>
      <c r="Y8" s="1124"/>
      <c r="Z8" s="1124"/>
      <c r="AA8" s="1125"/>
    </row>
    <row r="9" spans="1:27" ht="23.25" customHeight="1">
      <c r="A9" s="1114"/>
      <c r="B9" s="1118"/>
      <c r="C9" s="1126">
        <v>1</v>
      </c>
      <c r="D9" s="1127"/>
      <c r="E9" s="1127"/>
      <c r="F9" s="1127"/>
      <c r="G9" s="1128"/>
      <c r="H9" s="1126">
        <v>2</v>
      </c>
      <c r="I9" s="1127"/>
      <c r="J9" s="1127"/>
      <c r="K9" s="1127"/>
      <c r="L9" s="1128"/>
      <c r="M9" s="1126">
        <v>3</v>
      </c>
      <c r="N9" s="1127"/>
      <c r="O9" s="1127"/>
      <c r="P9" s="1127"/>
      <c r="Q9" s="1128"/>
      <c r="R9" s="1126">
        <v>6</v>
      </c>
      <c r="S9" s="1127"/>
      <c r="T9" s="1127"/>
      <c r="U9" s="1127"/>
      <c r="V9" s="1128"/>
      <c r="W9" s="1126">
        <v>7</v>
      </c>
      <c r="X9" s="1127"/>
      <c r="Y9" s="1127"/>
      <c r="Z9" s="1127"/>
      <c r="AA9" s="1128"/>
    </row>
    <row r="10" spans="1:27" ht="29.25" customHeight="1" thickBot="1">
      <c r="A10" s="1115"/>
      <c r="B10" s="1119"/>
      <c r="C10" s="455" t="s">
        <v>25</v>
      </c>
      <c r="D10" s="456" t="s">
        <v>26</v>
      </c>
      <c r="E10" s="457" t="s">
        <v>24</v>
      </c>
      <c r="F10" s="46" t="s">
        <v>34</v>
      </c>
      <c r="G10" s="47" t="s">
        <v>35</v>
      </c>
      <c r="H10" s="455" t="s">
        <v>25</v>
      </c>
      <c r="I10" s="456" t="s">
        <v>26</v>
      </c>
      <c r="J10" s="457" t="s">
        <v>24</v>
      </c>
      <c r="K10" s="46" t="s">
        <v>34</v>
      </c>
      <c r="L10" s="47" t="s">
        <v>35</v>
      </c>
      <c r="M10" s="455" t="s">
        <v>25</v>
      </c>
      <c r="N10" s="456" t="s">
        <v>26</v>
      </c>
      <c r="O10" s="457" t="s">
        <v>24</v>
      </c>
      <c r="P10" s="46" t="s">
        <v>34</v>
      </c>
      <c r="Q10" s="47" t="s">
        <v>35</v>
      </c>
      <c r="R10" s="455" t="s">
        <v>25</v>
      </c>
      <c r="S10" s="456" t="s">
        <v>26</v>
      </c>
      <c r="T10" s="457" t="s">
        <v>24</v>
      </c>
      <c r="U10" s="46" t="s">
        <v>34</v>
      </c>
      <c r="V10" s="47" t="s">
        <v>35</v>
      </c>
      <c r="W10" s="455" t="s">
        <v>25</v>
      </c>
      <c r="X10" s="456" t="s">
        <v>26</v>
      </c>
      <c r="Y10" s="457" t="s">
        <v>24</v>
      </c>
      <c r="Z10" s="46" t="s">
        <v>34</v>
      </c>
      <c r="AA10" s="47" t="s">
        <v>35</v>
      </c>
    </row>
    <row r="11" spans="1:27" ht="42.75" customHeight="1">
      <c r="A11" s="1104" t="s">
        <v>323</v>
      </c>
      <c r="B11" s="609" t="s">
        <v>12</v>
      </c>
      <c r="C11" s="621">
        <v>12612</v>
      </c>
      <c r="D11" s="622">
        <v>0</v>
      </c>
      <c r="E11" s="610">
        <f aca="true" t="shared" si="0" ref="E11:E17">FLOOR(C11*(1-D11),10)+2</f>
        <v>12612</v>
      </c>
      <c r="F11" s="623">
        <f>CEILING(E11/24,1)</f>
        <v>526</v>
      </c>
      <c r="G11" s="624">
        <f aca="true" t="shared" si="1" ref="G11:G17">CEILING(E11/12,1)</f>
        <v>1051</v>
      </c>
      <c r="H11" s="621">
        <v>13142</v>
      </c>
      <c r="I11" s="622">
        <v>0</v>
      </c>
      <c r="J11" s="610">
        <f aca="true" t="shared" si="2" ref="J11:J17">FLOOR(H11*(1-I11),10)+2</f>
        <v>13142</v>
      </c>
      <c r="K11" s="623">
        <f>CEILING(J11/24,1)</f>
        <v>548</v>
      </c>
      <c r="L11" s="624">
        <f aca="true" t="shared" si="3" ref="L11:L17">CEILING(J11/12,1)</f>
        <v>1096</v>
      </c>
      <c r="M11" s="625">
        <v>15172</v>
      </c>
      <c r="N11" s="622">
        <v>0</v>
      </c>
      <c r="O11" s="610">
        <f aca="true" t="shared" si="4" ref="O11:O17">FLOOR(M11*(1-N11),10)+2</f>
        <v>15172</v>
      </c>
      <c r="P11" s="623">
        <f>CEILING(O11/24,1)</f>
        <v>633</v>
      </c>
      <c r="Q11" s="624">
        <f aca="true" t="shared" si="5" ref="Q11:Q17">CEILING(O11/12,1)</f>
        <v>1265</v>
      </c>
      <c r="R11" s="625">
        <v>18172</v>
      </c>
      <c r="S11" s="622">
        <v>0</v>
      </c>
      <c r="T11" s="610">
        <f aca="true" t="shared" si="6" ref="T11:T17">FLOOR(R11*(1-S11),10)+2</f>
        <v>18172</v>
      </c>
      <c r="U11" s="623">
        <f>CEILING(T11/24,1)</f>
        <v>758</v>
      </c>
      <c r="V11" s="624">
        <f aca="true" t="shared" si="7" ref="V11:V17">CEILING(T11/12,1)</f>
        <v>1515</v>
      </c>
      <c r="W11" s="625">
        <v>21922</v>
      </c>
      <c r="X11" s="622">
        <v>0</v>
      </c>
      <c r="Y11" s="610">
        <f aca="true" t="shared" si="8" ref="Y11:Y17">FLOOR(W11*(1-X11),10)+2</f>
        <v>21922</v>
      </c>
      <c r="Z11" s="623">
        <f aca="true" t="shared" si="9" ref="Z11:Z17">CEILING(Y11/24,1)</f>
        <v>914</v>
      </c>
      <c r="AA11" s="624">
        <f aca="true" t="shared" si="10" ref="AA11:AA17">CEILING(Y11/12,1)</f>
        <v>1827</v>
      </c>
    </row>
    <row r="12" spans="1:27" ht="42.75" customHeight="1">
      <c r="A12" s="1104"/>
      <c r="B12" s="611" t="s">
        <v>5</v>
      </c>
      <c r="C12" s="626">
        <v>12822</v>
      </c>
      <c r="D12" s="627">
        <f aca="true" t="shared" si="11" ref="D12:D17">D11</f>
        <v>0</v>
      </c>
      <c r="E12" s="612">
        <f t="shared" si="0"/>
        <v>12822</v>
      </c>
      <c r="F12" s="628">
        <f aca="true" t="shared" si="12" ref="F12:F17">CEILING(E12/24,1)</f>
        <v>535</v>
      </c>
      <c r="G12" s="629">
        <f t="shared" si="1"/>
        <v>1069</v>
      </c>
      <c r="H12" s="626">
        <v>13362</v>
      </c>
      <c r="I12" s="627">
        <f aca="true" t="shared" si="13" ref="I12:I17">I11</f>
        <v>0</v>
      </c>
      <c r="J12" s="612">
        <f t="shared" si="2"/>
        <v>13362</v>
      </c>
      <c r="K12" s="628">
        <f aca="true" t="shared" si="14" ref="K12:K17">CEILING(J12/24,1)</f>
        <v>557</v>
      </c>
      <c r="L12" s="629">
        <f t="shared" si="3"/>
        <v>1114</v>
      </c>
      <c r="M12" s="630">
        <v>15392</v>
      </c>
      <c r="N12" s="627">
        <f aca="true" t="shared" si="15" ref="N12:N17">N11</f>
        <v>0</v>
      </c>
      <c r="O12" s="612">
        <f t="shared" si="4"/>
        <v>15392</v>
      </c>
      <c r="P12" s="628">
        <f aca="true" t="shared" si="16" ref="P12:P17">CEILING(O12/24,1)</f>
        <v>642</v>
      </c>
      <c r="Q12" s="629">
        <f t="shared" si="5"/>
        <v>1283</v>
      </c>
      <c r="R12" s="630">
        <v>18492</v>
      </c>
      <c r="S12" s="627">
        <f aca="true" t="shared" si="17" ref="S12:S17">S11</f>
        <v>0</v>
      </c>
      <c r="T12" s="612">
        <f t="shared" si="6"/>
        <v>18492</v>
      </c>
      <c r="U12" s="628">
        <f aca="true" t="shared" si="18" ref="U12:U17">CEILING(T12/24,1)</f>
        <v>771</v>
      </c>
      <c r="V12" s="629">
        <f t="shared" si="7"/>
        <v>1541</v>
      </c>
      <c r="W12" s="630">
        <v>22132</v>
      </c>
      <c r="X12" s="627">
        <f aca="true" t="shared" si="19" ref="X12:X17">X11</f>
        <v>0</v>
      </c>
      <c r="Y12" s="612">
        <f t="shared" si="8"/>
        <v>22132</v>
      </c>
      <c r="Z12" s="628">
        <f t="shared" si="9"/>
        <v>923</v>
      </c>
      <c r="AA12" s="629">
        <f t="shared" si="10"/>
        <v>1845</v>
      </c>
    </row>
    <row r="13" spans="1:27" s="454" customFormat="1" ht="42.75" customHeight="1">
      <c r="A13" s="1104"/>
      <c r="B13" s="611" t="s">
        <v>11</v>
      </c>
      <c r="C13" s="626">
        <v>12932</v>
      </c>
      <c r="D13" s="627">
        <f t="shared" si="11"/>
        <v>0</v>
      </c>
      <c r="E13" s="612">
        <f t="shared" si="0"/>
        <v>12932</v>
      </c>
      <c r="F13" s="628">
        <f t="shared" si="12"/>
        <v>539</v>
      </c>
      <c r="G13" s="629">
        <f t="shared" si="1"/>
        <v>1078</v>
      </c>
      <c r="H13" s="626">
        <v>13462</v>
      </c>
      <c r="I13" s="627">
        <f t="shared" si="13"/>
        <v>0</v>
      </c>
      <c r="J13" s="612">
        <f t="shared" si="2"/>
        <v>13462</v>
      </c>
      <c r="K13" s="628">
        <f t="shared" si="14"/>
        <v>561</v>
      </c>
      <c r="L13" s="629">
        <f t="shared" si="3"/>
        <v>1122</v>
      </c>
      <c r="M13" s="630">
        <v>15502</v>
      </c>
      <c r="N13" s="627">
        <f t="shared" si="15"/>
        <v>0</v>
      </c>
      <c r="O13" s="612">
        <f t="shared" si="4"/>
        <v>15502</v>
      </c>
      <c r="P13" s="628">
        <f t="shared" si="16"/>
        <v>646</v>
      </c>
      <c r="Q13" s="629">
        <f t="shared" si="5"/>
        <v>1292</v>
      </c>
      <c r="R13" s="630">
        <v>18712</v>
      </c>
      <c r="S13" s="627">
        <f t="shared" si="17"/>
        <v>0</v>
      </c>
      <c r="T13" s="612">
        <f t="shared" si="6"/>
        <v>18712</v>
      </c>
      <c r="U13" s="628">
        <f t="shared" si="18"/>
        <v>780</v>
      </c>
      <c r="V13" s="629">
        <f t="shared" si="7"/>
        <v>1560</v>
      </c>
      <c r="W13" s="630">
        <v>22342</v>
      </c>
      <c r="X13" s="627">
        <f t="shared" si="19"/>
        <v>0</v>
      </c>
      <c r="Y13" s="612">
        <f t="shared" si="8"/>
        <v>22342</v>
      </c>
      <c r="Z13" s="628">
        <f t="shared" si="9"/>
        <v>931</v>
      </c>
      <c r="AA13" s="629">
        <f t="shared" si="10"/>
        <v>1862</v>
      </c>
    </row>
    <row r="14" spans="1:27" s="613" customFormat="1" ht="42.75" customHeight="1">
      <c r="A14" s="1104"/>
      <c r="B14" s="611" t="s">
        <v>6</v>
      </c>
      <c r="C14" s="626">
        <v>14102</v>
      </c>
      <c r="D14" s="627">
        <f t="shared" si="11"/>
        <v>0</v>
      </c>
      <c r="E14" s="612">
        <f t="shared" si="0"/>
        <v>14102</v>
      </c>
      <c r="F14" s="628">
        <f t="shared" si="12"/>
        <v>588</v>
      </c>
      <c r="G14" s="629">
        <f t="shared" si="1"/>
        <v>1176</v>
      </c>
      <c r="H14" s="626">
        <v>14852</v>
      </c>
      <c r="I14" s="627">
        <f t="shared" si="13"/>
        <v>0</v>
      </c>
      <c r="J14" s="612">
        <f t="shared" si="2"/>
        <v>14852</v>
      </c>
      <c r="K14" s="628">
        <f t="shared" si="14"/>
        <v>619</v>
      </c>
      <c r="L14" s="629">
        <f t="shared" si="3"/>
        <v>1238</v>
      </c>
      <c r="M14" s="630">
        <v>17102</v>
      </c>
      <c r="N14" s="627">
        <f t="shared" si="15"/>
        <v>0</v>
      </c>
      <c r="O14" s="612">
        <f t="shared" si="4"/>
        <v>17102</v>
      </c>
      <c r="P14" s="628">
        <f t="shared" si="16"/>
        <v>713</v>
      </c>
      <c r="Q14" s="629">
        <f t="shared" si="5"/>
        <v>1426</v>
      </c>
      <c r="R14" s="630">
        <v>20632</v>
      </c>
      <c r="S14" s="627">
        <f t="shared" si="17"/>
        <v>0</v>
      </c>
      <c r="T14" s="612">
        <f t="shared" si="6"/>
        <v>20632</v>
      </c>
      <c r="U14" s="628">
        <f t="shared" si="18"/>
        <v>860</v>
      </c>
      <c r="V14" s="629">
        <f t="shared" si="7"/>
        <v>1720</v>
      </c>
      <c r="W14" s="630">
        <v>24702</v>
      </c>
      <c r="X14" s="627">
        <f t="shared" si="19"/>
        <v>0</v>
      </c>
      <c r="Y14" s="612">
        <f t="shared" si="8"/>
        <v>24702</v>
      </c>
      <c r="Z14" s="628">
        <f t="shared" si="9"/>
        <v>1030</v>
      </c>
      <c r="AA14" s="629">
        <f t="shared" si="10"/>
        <v>2059</v>
      </c>
    </row>
    <row r="15" spans="1:27" ht="42.75" customHeight="1">
      <c r="A15" s="1104"/>
      <c r="B15" s="611" t="s">
        <v>7</v>
      </c>
      <c r="C15" s="626">
        <v>14432</v>
      </c>
      <c r="D15" s="627">
        <f t="shared" si="11"/>
        <v>0</v>
      </c>
      <c r="E15" s="612">
        <f t="shared" si="0"/>
        <v>14432</v>
      </c>
      <c r="F15" s="628">
        <f t="shared" si="12"/>
        <v>602</v>
      </c>
      <c r="G15" s="629">
        <f t="shared" si="1"/>
        <v>1203</v>
      </c>
      <c r="H15" s="626">
        <v>15172</v>
      </c>
      <c r="I15" s="627">
        <f t="shared" si="13"/>
        <v>0</v>
      </c>
      <c r="J15" s="612">
        <f t="shared" si="2"/>
        <v>15172</v>
      </c>
      <c r="K15" s="628">
        <f t="shared" si="14"/>
        <v>633</v>
      </c>
      <c r="L15" s="629">
        <f t="shared" si="3"/>
        <v>1265</v>
      </c>
      <c r="M15" s="630">
        <v>17422</v>
      </c>
      <c r="N15" s="627">
        <f t="shared" si="15"/>
        <v>0</v>
      </c>
      <c r="O15" s="612">
        <f t="shared" si="4"/>
        <v>17422</v>
      </c>
      <c r="P15" s="628">
        <f t="shared" si="16"/>
        <v>726</v>
      </c>
      <c r="Q15" s="629">
        <f t="shared" si="5"/>
        <v>1452</v>
      </c>
      <c r="R15" s="630">
        <v>20952</v>
      </c>
      <c r="S15" s="627">
        <f t="shared" si="17"/>
        <v>0</v>
      </c>
      <c r="T15" s="612">
        <f t="shared" si="6"/>
        <v>20952</v>
      </c>
      <c r="U15" s="628">
        <f t="shared" si="18"/>
        <v>873</v>
      </c>
      <c r="V15" s="629">
        <f t="shared" si="7"/>
        <v>1746</v>
      </c>
      <c r="W15" s="630">
        <v>25132</v>
      </c>
      <c r="X15" s="627">
        <f t="shared" si="19"/>
        <v>0</v>
      </c>
      <c r="Y15" s="612">
        <f t="shared" si="8"/>
        <v>25132</v>
      </c>
      <c r="Z15" s="628">
        <f t="shared" si="9"/>
        <v>1048</v>
      </c>
      <c r="AA15" s="629">
        <f t="shared" si="10"/>
        <v>2095</v>
      </c>
    </row>
    <row r="16" spans="1:27" s="454" customFormat="1" ht="42.75" customHeight="1">
      <c r="A16" s="1104"/>
      <c r="B16" s="614" t="s">
        <v>8</v>
      </c>
      <c r="C16" s="471">
        <v>15392</v>
      </c>
      <c r="D16" s="472">
        <f t="shared" si="11"/>
        <v>0</v>
      </c>
      <c r="E16" s="473">
        <f t="shared" si="0"/>
        <v>15392</v>
      </c>
      <c r="F16" s="474">
        <f t="shared" si="12"/>
        <v>642</v>
      </c>
      <c r="G16" s="475">
        <f t="shared" si="1"/>
        <v>1283</v>
      </c>
      <c r="H16" s="471">
        <v>16572</v>
      </c>
      <c r="I16" s="472">
        <f t="shared" si="13"/>
        <v>0</v>
      </c>
      <c r="J16" s="473">
        <f t="shared" si="2"/>
        <v>16572</v>
      </c>
      <c r="K16" s="474">
        <f t="shared" si="14"/>
        <v>691</v>
      </c>
      <c r="L16" s="475">
        <f t="shared" si="3"/>
        <v>1381</v>
      </c>
      <c r="M16" s="476">
        <v>18922</v>
      </c>
      <c r="N16" s="472">
        <f t="shared" si="15"/>
        <v>0</v>
      </c>
      <c r="O16" s="473">
        <f t="shared" si="4"/>
        <v>18922</v>
      </c>
      <c r="P16" s="474">
        <f t="shared" si="16"/>
        <v>789</v>
      </c>
      <c r="Q16" s="475">
        <f t="shared" si="5"/>
        <v>1577</v>
      </c>
      <c r="R16" s="476">
        <v>23092</v>
      </c>
      <c r="S16" s="472">
        <f t="shared" si="17"/>
        <v>0</v>
      </c>
      <c r="T16" s="473">
        <f t="shared" si="6"/>
        <v>23092</v>
      </c>
      <c r="U16" s="474">
        <f t="shared" si="18"/>
        <v>963</v>
      </c>
      <c r="V16" s="475">
        <f t="shared" si="7"/>
        <v>1925</v>
      </c>
      <c r="W16" s="476">
        <v>27802</v>
      </c>
      <c r="X16" s="472">
        <f t="shared" si="19"/>
        <v>0</v>
      </c>
      <c r="Y16" s="473">
        <f t="shared" si="8"/>
        <v>27802</v>
      </c>
      <c r="Z16" s="474">
        <f t="shared" si="9"/>
        <v>1159</v>
      </c>
      <c r="AA16" s="475">
        <f t="shared" si="10"/>
        <v>2317</v>
      </c>
    </row>
    <row r="17" spans="1:27" ht="42.75" customHeight="1" thickBot="1">
      <c r="A17" s="1105"/>
      <c r="B17" s="615" t="s">
        <v>9</v>
      </c>
      <c r="C17" s="631">
        <v>16242</v>
      </c>
      <c r="D17" s="632">
        <f t="shared" si="11"/>
        <v>0</v>
      </c>
      <c r="E17" s="616">
        <f t="shared" si="0"/>
        <v>16242</v>
      </c>
      <c r="F17" s="633">
        <f t="shared" si="12"/>
        <v>677</v>
      </c>
      <c r="G17" s="634">
        <f t="shared" si="1"/>
        <v>1354</v>
      </c>
      <c r="H17" s="631">
        <v>17532</v>
      </c>
      <c r="I17" s="632">
        <f t="shared" si="13"/>
        <v>0</v>
      </c>
      <c r="J17" s="616">
        <f t="shared" si="2"/>
        <v>17532</v>
      </c>
      <c r="K17" s="633">
        <f t="shared" si="14"/>
        <v>731</v>
      </c>
      <c r="L17" s="634">
        <f t="shared" si="3"/>
        <v>1461</v>
      </c>
      <c r="M17" s="635">
        <v>20102</v>
      </c>
      <c r="N17" s="632">
        <f t="shared" si="15"/>
        <v>0</v>
      </c>
      <c r="O17" s="616">
        <f t="shared" si="4"/>
        <v>20102</v>
      </c>
      <c r="P17" s="633">
        <f t="shared" si="16"/>
        <v>838</v>
      </c>
      <c r="Q17" s="634">
        <f t="shared" si="5"/>
        <v>1676</v>
      </c>
      <c r="R17" s="635">
        <v>24382</v>
      </c>
      <c r="S17" s="632">
        <f t="shared" si="17"/>
        <v>0</v>
      </c>
      <c r="T17" s="616">
        <f t="shared" si="6"/>
        <v>24382</v>
      </c>
      <c r="U17" s="633">
        <f t="shared" si="18"/>
        <v>1016</v>
      </c>
      <c r="V17" s="634">
        <f t="shared" si="7"/>
        <v>2032</v>
      </c>
      <c r="W17" s="635">
        <v>29192</v>
      </c>
      <c r="X17" s="632">
        <f t="shared" si="19"/>
        <v>0</v>
      </c>
      <c r="Y17" s="616">
        <f t="shared" si="8"/>
        <v>29192</v>
      </c>
      <c r="Z17" s="633">
        <f t="shared" si="9"/>
        <v>1217</v>
      </c>
      <c r="AA17" s="634">
        <f t="shared" si="10"/>
        <v>2433</v>
      </c>
    </row>
    <row r="18" spans="1:27" s="500" customFormat="1" ht="21" customHeight="1" thickBot="1">
      <c r="A18" s="494"/>
      <c r="B18" s="494"/>
      <c r="C18" s="495"/>
      <c r="D18" s="496"/>
      <c r="E18" s="497"/>
      <c r="F18" s="495"/>
      <c r="G18" s="495"/>
      <c r="H18" s="495"/>
      <c r="I18" s="496"/>
      <c r="J18" s="497"/>
      <c r="K18" s="495"/>
      <c r="L18" s="495"/>
      <c r="M18" s="498"/>
      <c r="N18" s="496"/>
      <c r="O18" s="497"/>
      <c r="P18" s="495"/>
      <c r="Q18" s="495"/>
      <c r="R18" s="498"/>
      <c r="S18" s="496"/>
      <c r="T18" s="497"/>
      <c r="U18" s="495"/>
      <c r="V18" s="495"/>
      <c r="W18" s="498"/>
      <c r="X18" s="496"/>
      <c r="Y18" s="497"/>
      <c r="Z18" s="495"/>
      <c r="AA18" s="495"/>
    </row>
    <row r="19" spans="1:27" s="502" customFormat="1" ht="21" customHeight="1">
      <c r="A19" s="1106" t="s">
        <v>279</v>
      </c>
      <c r="B19" s="1106"/>
      <c r="C19" s="1107" t="s">
        <v>280</v>
      </c>
      <c r="D19" s="1107"/>
      <c r="E19" s="1107"/>
      <c r="F19" s="1107"/>
      <c r="G19" s="1107"/>
      <c r="H19" s="1107"/>
      <c r="I19" s="1107"/>
      <c r="J19" s="1107"/>
      <c r="K19" s="1107"/>
      <c r="L19" s="1107"/>
      <c r="M19" s="501"/>
      <c r="N19" s="1106" t="s">
        <v>281</v>
      </c>
      <c r="O19" s="1106"/>
      <c r="P19" s="1108" t="s">
        <v>3</v>
      </c>
      <c r="Q19" s="1109"/>
      <c r="R19" s="1109"/>
      <c r="S19" s="1109"/>
      <c r="T19" s="1109"/>
      <c r="U19" s="1109"/>
      <c r="V19" s="1109"/>
      <c r="W19" s="1109"/>
      <c r="X19" s="1109"/>
      <c r="Y19" s="1109"/>
      <c r="Z19" s="1109"/>
      <c r="AA19" s="1110"/>
    </row>
    <row r="20" spans="1:27" s="502" customFormat="1" ht="21" customHeight="1">
      <c r="A20" s="1093" t="s">
        <v>282</v>
      </c>
      <c r="B20" s="1093"/>
      <c r="C20" s="1094" t="s">
        <v>283</v>
      </c>
      <c r="D20" s="1094"/>
      <c r="E20" s="1094"/>
      <c r="F20" s="1094"/>
      <c r="G20" s="1094"/>
      <c r="H20" s="1094"/>
      <c r="I20" s="1094"/>
      <c r="J20" s="1094"/>
      <c r="K20" s="1094"/>
      <c r="L20" s="1094"/>
      <c r="M20" s="501"/>
      <c r="N20" s="1093" t="s">
        <v>284</v>
      </c>
      <c r="O20" s="1093"/>
      <c r="P20" s="1095" t="s">
        <v>3</v>
      </c>
      <c r="Q20" s="1096"/>
      <c r="R20" s="1096"/>
      <c r="S20" s="1096"/>
      <c r="T20" s="1096"/>
      <c r="U20" s="1096"/>
      <c r="V20" s="1096"/>
      <c r="W20" s="1096"/>
      <c r="X20" s="1096"/>
      <c r="Y20" s="1096"/>
      <c r="Z20" s="1096"/>
      <c r="AA20" s="1097"/>
    </row>
    <row r="21" spans="1:27" s="502" customFormat="1" ht="21" customHeight="1">
      <c r="A21" s="1093" t="s">
        <v>285</v>
      </c>
      <c r="B21" s="1093"/>
      <c r="C21" s="1099" t="s">
        <v>286</v>
      </c>
      <c r="D21" s="1099"/>
      <c r="E21" s="1099"/>
      <c r="F21" s="1099"/>
      <c r="G21" s="1099"/>
      <c r="H21" s="1099"/>
      <c r="I21" s="1099"/>
      <c r="J21" s="1099"/>
      <c r="K21" s="1099"/>
      <c r="L21" s="1099"/>
      <c r="M21" s="501"/>
      <c r="N21" s="1093" t="s">
        <v>287</v>
      </c>
      <c r="O21" s="1093"/>
      <c r="P21" s="1095" t="s">
        <v>288</v>
      </c>
      <c r="Q21" s="1096"/>
      <c r="R21" s="1096"/>
      <c r="S21" s="1096"/>
      <c r="T21" s="1096"/>
      <c r="U21" s="1096"/>
      <c r="V21" s="1096"/>
      <c r="W21" s="1096"/>
      <c r="X21" s="1096"/>
      <c r="Y21" s="1096"/>
      <c r="Z21" s="1096"/>
      <c r="AA21" s="1097"/>
    </row>
    <row r="22" spans="1:27" s="502" customFormat="1" ht="21" customHeight="1" thickBot="1">
      <c r="A22" s="1098"/>
      <c r="B22" s="1098"/>
      <c r="C22" s="1100"/>
      <c r="D22" s="1100"/>
      <c r="E22" s="1100"/>
      <c r="F22" s="1100"/>
      <c r="G22" s="1100"/>
      <c r="H22" s="1100"/>
      <c r="I22" s="1100"/>
      <c r="J22" s="1100"/>
      <c r="K22" s="1100"/>
      <c r="L22" s="1100"/>
      <c r="M22" s="501"/>
      <c r="N22" s="1098" t="s">
        <v>289</v>
      </c>
      <c r="O22" s="1098"/>
      <c r="P22" s="1101" t="s">
        <v>290</v>
      </c>
      <c r="Q22" s="1102"/>
      <c r="R22" s="1102"/>
      <c r="S22" s="1102"/>
      <c r="T22" s="1102"/>
      <c r="U22" s="1102"/>
      <c r="V22" s="1102"/>
      <c r="W22" s="1102"/>
      <c r="X22" s="1102"/>
      <c r="Y22" s="1102"/>
      <c r="Z22" s="1102"/>
      <c r="AA22" s="1103"/>
    </row>
    <row r="27" spans="6:18" ht="23.25"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</row>
    <row r="28" spans="6:18" ht="20.25">
      <c r="F28" s="252"/>
      <c r="G28" s="252"/>
      <c r="H28" s="252"/>
      <c r="I28" s="252"/>
      <c r="J28" s="252"/>
      <c r="K28" s="252"/>
      <c r="L28" s="518"/>
      <c r="M28" s="518"/>
      <c r="N28" s="518"/>
      <c r="O28" s="518"/>
      <c r="P28" s="518"/>
      <c r="Q28" s="518"/>
      <c r="R28" s="518"/>
    </row>
  </sheetData>
  <sheetProtection/>
  <mergeCells count="26">
    <mergeCell ref="C8:AA8"/>
    <mergeCell ref="C9:G9"/>
    <mergeCell ref="H9:L9"/>
    <mergeCell ref="M9:Q9"/>
    <mergeCell ref="R9:V9"/>
    <mergeCell ref="W9:AA9"/>
    <mergeCell ref="A11:A17"/>
    <mergeCell ref="A19:B19"/>
    <mergeCell ref="C19:L19"/>
    <mergeCell ref="N19:O19"/>
    <mergeCell ref="P19:AA19"/>
    <mergeCell ref="I2:T2"/>
    <mergeCell ref="I3:T3"/>
    <mergeCell ref="A7:A10"/>
    <mergeCell ref="B7:B10"/>
    <mergeCell ref="C7:AA7"/>
    <mergeCell ref="A20:B20"/>
    <mergeCell ref="C20:L20"/>
    <mergeCell ref="N20:O20"/>
    <mergeCell ref="P20:AA20"/>
    <mergeCell ref="A21:B22"/>
    <mergeCell ref="C21:L22"/>
    <mergeCell ref="N21:O21"/>
    <mergeCell ref="P21:AA21"/>
    <mergeCell ref="N22:O22"/>
    <mergeCell ref="P22:AA22"/>
  </mergeCells>
  <printOptions horizontalCentered="1"/>
  <pageMargins left="0.3937007874015748" right="0.3937007874015748" top="0.7874015748031497" bottom="0.3937007874015748" header="0.15748031496062992" footer="0.15748031496062992"/>
  <pageSetup fitToHeight="20" fitToWidth="2" horizontalDpi="600" verticalDpi="600" orientation="landscape" pageOrder="overThenDown" paperSize="9" scale="41" r:id="rId2"/>
  <headerFooter>
    <oddFooter>&amp;C&amp;16Страница &amp;P из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C00000"/>
  </sheetPr>
  <dimension ref="A1:L18"/>
  <sheetViews>
    <sheetView view="pageBreakPreview" zoomScale="55" zoomScaleNormal="70" zoomScaleSheetLayoutView="55" zoomScalePageLayoutView="0" workbookViewId="0" topLeftCell="A1">
      <selection activeCell="R8" sqref="R8"/>
    </sheetView>
  </sheetViews>
  <sheetFormatPr defaultColWidth="11.375" defaultRowHeight="12.75"/>
  <cols>
    <col min="1" max="1" width="16.875" style="0" customWidth="1"/>
    <col min="2" max="2" width="15.375" style="0" customWidth="1"/>
    <col min="3" max="3" width="19.125" style="0" customWidth="1"/>
    <col min="4" max="4" width="20.125" style="0" customWidth="1"/>
    <col min="5" max="5" width="19.625" style="0" customWidth="1"/>
    <col min="6" max="6" width="21.75390625" style="0" customWidth="1"/>
    <col min="7" max="7" width="20.875" style="0" customWidth="1"/>
    <col min="8" max="8" width="21.125" style="0" customWidth="1"/>
    <col min="9" max="9" width="20.625" style="0" customWidth="1"/>
    <col min="10" max="11" width="21.375" style="0" customWidth="1"/>
    <col min="12" max="12" width="20.625" style="0" customWidth="1"/>
    <col min="13" max="14" width="12.00390625" style="0" customWidth="1"/>
    <col min="15" max="224" width="9.125" style="0" customWidth="1"/>
    <col min="225" max="225" width="15.00390625" style="0" customWidth="1"/>
    <col min="226" max="226" width="12.875" style="0" customWidth="1"/>
    <col min="227" max="227" width="9.25390625" style="0" customWidth="1"/>
    <col min="228" max="228" width="8.875" style="0" bestFit="1" customWidth="1"/>
    <col min="229" max="229" width="9.25390625" style="0" customWidth="1"/>
    <col min="230" max="230" width="11.25390625" style="0" customWidth="1"/>
    <col min="231" max="231" width="9.25390625" style="0" customWidth="1"/>
    <col min="232" max="232" width="8.875" style="0" bestFit="1" customWidth="1"/>
    <col min="233" max="233" width="9.25390625" style="0" customWidth="1"/>
    <col min="234" max="234" width="11.75390625" style="0" customWidth="1"/>
    <col min="235" max="235" width="9.25390625" style="0" customWidth="1"/>
    <col min="236" max="236" width="8.875" style="0" bestFit="1" customWidth="1"/>
    <col min="237" max="237" width="9.25390625" style="0" customWidth="1"/>
    <col min="238" max="238" width="10.75390625" style="0" customWidth="1"/>
    <col min="239" max="239" width="9.25390625" style="0" customWidth="1"/>
    <col min="240" max="240" width="8.875" style="0" bestFit="1" customWidth="1"/>
    <col min="241" max="241" width="9.25390625" style="0" customWidth="1"/>
    <col min="242" max="242" width="11.625" style="0" customWidth="1"/>
    <col min="243" max="243" width="10.00390625" style="0" customWidth="1"/>
    <col min="244" max="244" width="8.875" style="0" bestFit="1" customWidth="1"/>
    <col min="245" max="245" width="9.25390625" style="0" customWidth="1"/>
    <col min="246" max="246" width="11.375" style="0" customWidth="1"/>
    <col min="247" max="247" width="15.00390625" style="0" customWidth="1"/>
    <col min="248" max="248" width="12.875" style="0" customWidth="1"/>
    <col min="249" max="249" width="10.00390625" style="0" customWidth="1"/>
    <col min="250" max="250" width="8.875" style="0" customWidth="1"/>
    <col min="251" max="251" width="10.00390625" style="0" customWidth="1"/>
    <col min="252" max="252" width="11.375" style="0" customWidth="1"/>
    <col min="253" max="253" width="10.00390625" style="0" customWidth="1"/>
    <col min="254" max="254" width="8.875" style="0" customWidth="1"/>
    <col min="255" max="255" width="10.00390625" style="0" customWidth="1"/>
  </cols>
  <sheetData>
    <row r="1" spans="1:12" ht="163.5" customHeight="1" thickBot="1">
      <c r="A1" s="1129" t="s">
        <v>325</v>
      </c>
      <c r="B1" s="1129"/>
      <c r="C1" s="1129"/>
      <c r="D1" s="1129"/>
      <c r="E1" s="1129"/>
      <c r="F1" s="1129"/>
      <c r="G1" s="1129"/>
      <c r="H1" s="451"/>
      <c r="I1" s="451"/>
      <c r="J1" s="451"/>
      <c r="K1" s="452"/>
      <c r="L1" s="452"/>
    </row>
    <row r="2" spans="1:12" ht="24" customHeight="1" thickBot="1">
      <c r="A2" s="1153" t="s">
        <v>243</v>
      </c>
      <c r="B2" s="1156" t="s">
        <v>321</v>
      </c>
      <c r="C2" s="1120" t="s">
        <v>322</v>
      </c>
      <c r="D2" s="1121"/>
      <c r="E2" s="1121"/>
      <c r="F2" s="1121"/>
      <c r="G2" s="1122"/>
      <c r="H2" s="769"/>
      <c r="I2" s="769"/>
      <c r="J2" s="769"/>
      <c r="K2" s="769"/>
      <c r="L2" s="769"/>
    </row>
    <row r="3" spans="1:12" ht="24" customHeight="1" thickBot="1">
      <c r="A3" s="1154"/>
      <c r="B3" s="1157"/>
      <c r="C3" s="1123" t="s">
        <v>270</v>
      </c>
      <c r="D3" s="1124"/>
      <c r="E3" s="1124"/>
      <c r="F3" s="1124"/>
      <c r="G3" s="1125"/>
      <c r="H3" s="770"/>
      <c r="I3" s="770"/>
      <c r="J3" s="770"/>
      <c r="K3" s="770"/>
      <c r="L3" s="770"/>
    </row>
    <row r="4" spans="1:7" ht="23.25" customHeight="1" thickBot="1">
      <c r="A4" s="1154"/>
      <c r="B4" s="1157"/>
      <c r="C4" s="707">
        <v>1</v>
      </c>
      <c r="D4" s="707">
        <v>2</v>
      </c>
      <c r="E4" s="707">
        <v>3</v>
      </c>
      <c r="F4" s="707">
        <v>6</v>
      </c>
      <c r="G4" s="775">
        <v>7</v>
      </c>
    </row>
    <row r="5" spans="1:7" ht="29.25" customHeight="1" thickBot="1">
      <c r="A5" s="1155"/>
      <c r="B5" s="1158"/>
      <c r="C5" s="61" t="s">
        <v>38</v>
      </c>
      <c r="D5" s="61" t="s">
        <v>38</v>
      </c>
      <c r="E5" s="61" t="s">
        <v>38</v>
      </c>
      <c r="F5" s="61" t="s">
        <v>38</v>
      </c>
      <c r="G5" s="61" t="s">
        <v>38</v>
      </c>
    </row>
    <row r="6" spans="1:7" ht="19.5" customHeight="1">
      <c r="A6" s="1152" t="s">
        <v>323</v>
      </c>
      <c r="B6" s="609" t="s">
        <v>12</v>
      </c>
      <c r="C6" s="610">
        <v>8828.4</v>
      </c>
      <c r="D6" s="610">
        <v>9199.4</v>
      </c>
      <c r="E6" s="610">
        <v>10620.4</v>
      </c>
      <c r="F6" s="610">
        <v>12720.4</v>
      </c>
      <c r="G6" s="771">
        <v>15345.4</v>
      </c>
    </row>
    <row r="7" spans="1:7" ht="19.5">
      <c r="A7" s="1104"/>
      <c r="B7" s="611" t="s">
        <v>5</v>
      </c>
      <c r="C7" s="612">
        <v>8975.4</v>
      </c>
      <c r="D7" s="612">
        <v>9353.4</v>
      </c>
      <c r="E7" s="612">
        <v>10774.4</v>
      </c>
      <c r="F7" s="612">
        <v>12944.4</v>
      </c>
      <c r="G7" s="772">
        <v>15492.4</v>
      </c>
    </row>
    <row r="8" spans="1:7" s="454" customFormat="1" ht="19.5">
      <c r="A8" s="1104"/>
      <c r="B8" s="611" t="s">
        <v>11</v>
      </c>
      <c r="C8" s="612">
        <v>9052.4</v>
      </c>
      <c r="D8" s="612">
        <v>9423.4</v>
      </c>
      <c r="E8" s="612">
        <v>10851.4</v>
      </c>
      <c r="F8" s="612">
        <v>13098.4</v>
      </c>
      <c r="G8" s="772">
        <v>15639.4</v>
      </c>
    </row>
    <row r="9" spans="1:7" s="613" customFormat="1" ht="19.5">
      <c r="A9" s="1104"/>
      <c r="B9" s="611" t="s">
        <v>6</v>
      </c>
      <c r="C9" s="612">
        <v>9871.4</v>
      </c>
      <c r="D9" s="612">
        <v>10396.4</v>
      </c>
      <c r="E9" s="612">
        <v>11971.4</v>
      </c>
      <c r="F9" s="612">
        <v>14442.4</v>
      </c>
      <c r="G9" s="772">
        <v>17291.399999999998</v>
      </c>
    </row>
    <row r="10" spans="1:7" ht="19.5">
      <c r="A10" s="1104"/>
      <c r="B10" s="611" t="s">
        <v>7</v>
      </c>
      <c r="C10" s="612">
        <v>10102.4</v>
      </c>
      <c r="D10" s="612">
        <v>10620.4</v>
      </c>
      <c r="E10" s="612">
        <v>12195.4</v>
      </c>
      <c r="F10" s="612">
        <v>14666.4</v>
      </c>
      <c r="G10" s="772">
        <v>17592.399999999998</v>
      </c>
    </row>
    <row r="11" spans="1:7" s="454" customFormat="1" ht="19.5">
      <c r="A11" s="1104"/>
      <c r="B11" s="614" t="s">
        <v>8</v>
      </c>
      <c r="C11" s="473">
        <v>10774.4</v>
      </c>
      <c r="D11" s="473">
        <v>11600.4</v>
      </c>
      <c r="E11" s="473">
        <v>13245.4</v>
      </c>
      <c r="F11" s="473">
        <v>16164.4</v>
      </c>
      <c r="G11" s="773">
        <v>19461.399999999998</v>
      </c>
    </row>
    <row r="12" spans="1:7" ht="20.25" thickBot="1">
      <c r="A12" s="1105"/>
      <c r="B12" s="615" t="s">
        <v>9</v>
      </c>
      <c r="C12" s="616">
        <v>11369.4</v>
      </c>
      <c r="D12" s="616">
        <v>12272.4</v>
      </c>
      <c r="E12" s="616">
        <v>14071.4</v>
      </c>
      <c r="F12" s="616">
        <v>17067.399999999998</v>
      </c>
      <c r="G12" s="774">
        <v>20434.399999999998</v>
      </c>
    </row>
    <row r="13" spans="1:12" ht="15">
      <c r="A13" s="617"/>
      <c r="B13" s="618"/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4" spans="1:12" s="500" customFormat="1" ht="21" customHeight="1" thickBot="1">
      <c r="A14" s="494"/>
      <c r="B14" s="494"/>
      <c r="C14" s="620"/>
      <c r="D14" s="497"/>
      <c r="E14" s="620"/>
      <c r="F14" s="497"/>
      <c r="G14" s="620"/>
      <c r="H14" s="497"/>
      <c r="I14" s="620"/>
      <c r="J14" s="497"/>
      <c r="K14" s="620"/>
      <c r="L14" s="497"/>
    </row>
    <row r="15" spans="1:12" s="502" customFormat="1" ht="21" customHeight="1">
      <c r="A15" s="1147" t="s">
        <v>279</v>
      </c>
      <c r="B15" s="1148"/>
      <c r="C15" s="1149" t="s">
        <v>280</v>
      </c>
      <c r="D15" s="1150"/>
      <c r="E15" s="1150"/>
      <c r="F15" s="1151"/>
      <c r="G15" s="1147" t="s">
        <v>281</v>
      </c>
      <c r="H15" s="1148"/>
      <c r="I15" s="1108" t="s">
        <v>185</v>
      </c>
      <c r="J15" s="1109"/>
      <c r="K15" s="1109"/>
      <c r="L15" s="1110"/>
    </row>
    <row r="16" spans="1:12" s="502" customFormat="1" ht="21" customHeight="1">
      <c r="A16" s="1142" t="s">
        <v>282</v>
      </c>
      <c r="B16" s="1143"/>
      <c r="C16" s="1144" t="s">
        <v>283</v>
      </c>
      <c r="D16" s="1145"/>
      <c r="E16" s="1145"/>
      <c r="F16" s="1146"/>
      <c r="G16" s="1142" t="s">
        <v>284</v>
      </c>
      <c r="H16" s="1143"/>
      <c r="I16" s="1095" t="s">
        <v>185</v>
      </c>
      <c r="J16" s="1096"/>
      <c r="K16" s="1096"/>
      <c r="L16" s="1097"/>
    </row>
    <row r="17" spans="1:12" s="502" customFormat="1" ht="21" customHeight="1">
      <c r="A17" s="1132" t="s">
        <v>285</v>
      </c>
      <c r="B17" s="1133"/>
      <c r="C17" s="1136" t="s">
        <v>293</v>
      </c>
      <c r="D17" s="1137"/>
      <c r="E17" s="1137"/>
      <c r="F17" s="1138"/>
      <c r="G17" s="1142" t="s">
        <v>287</v>
      </c>
      <c r="H17" s="1143"/>
      <c r="I17" s="1095" t="s">
        <v>288</v>
      </c>
      <c r="J17" s="1096"/>
      <c r="K17" s="1096"/>
      <c r="L17" s="1097"/>
    </row>
    <row r="18" spans="1:12" s="502" customFormat="1" ht="21" customHeight="1" thickBot="1">
      <c r="A18" s="1134"/>
      <c r="B18" s="1135"/>
      <c r="C18" s="1139"/>
      <c r="D18" s="1140"/>
      <c r="E18" s="1140"/>
      <c r="F18" s="1141"/>
      <c r="G18" s="1130" t="s">
        <v>289</v>
      </c>
      <c r="H18" s="1131"/>
      <c r="I18" s="1101" t="s">
        <v>290</v>
      </c>
      <c r="J18" s="1102"/>
      <c r="K18" s="1102"/>
      <c r="L18" s="1103"/>
    </row>
  </sheetData>
  <sheetProtection/>
  <mergeCells count="20">
    <mergeCell ref="C3:G3"/>
    <mergeCell ref="A2:A5"/>
    <mergeCell ref="B2:B5"/>
    <mergeCell ref="C2:G2"/>
    <mergeCell ref="I16:L16"/>
    <mergeCell ref="A15:B15"/>
    <mergeCell ref="C15:F15"/>
    <mergeCell ref="G15:H15"/>
    <mergeCell ref="I15:L15"/>
    <mergeCell ref="A6:A12"/>
    <mergeCell ref="A1:G1"/>
    <mergeCell ref="G18:H18"/>
    <mergeCell ref="I18:L18"/>
    <mergeCell ref="A17:B18"/>
    <mergeCell ref="C17:F18"/>
    <mergeCell ref="G17:H17"/>
    <mergeCell ref="I17:L17"/>
    <mergeCell ref="A16:B16"/>
    <mergeCell ref="C16:F16"/>
    <mergeCell ref="G16:H16"/>
  </mergeCells>
  <printOptions horizontalCentered="1"/>
  <pageMargins left="0.3937007874015748" right="0.3937007874015748" top="0.7874015748031497" bottom="0.3937007874015748" header="0.15748031496062992" footer="0.15748031496062992"/>
  <pageSetup fitToHeight="20" fitToWidth="2" horizontalDpi="600" verticalDpi="600" orientation="landscape" pageOrder="overThenDown" paperSize="9" scale="41" r:id="rId2"/>
  <headerFooter>
    <oddFooter>&amp;C&amp;16Страница &amp;P из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1:AB26"/>
  <sheetViews>
    <sheetView view="pageBreakPreview" zoomScale="55" zoomScaleNormal="70" zoomScaleSheetLayoutView="55" zoomScalePageLayoutView="0" workbookViewId="0" topLeftCell="H1">
      <selection activeCell="V8" sqref="V8"/>
    </sheetView>
  </sheetViews>
  <sheetFormatPr defaultColWidth="11.625" defaultRowHeight="12.75"/>
  <cols>
    <col min="1" max="1" width="31.375" style="0" customWidth="1"/>
    <col min="2" max="2" width="13.625" style="0" customWidth="1"/>
    <col min="3" max="3" width="16.875" style="0" customWidth="1"/>
    <col min="4" max="4" width="15.375" style="0" customWidth="1"/>
    <col min="5" max="5" width="19.125" style="0" customWidth="1"/>
    <col min="6" max="6" width="20.125" style="0" customWidth="1"/>
    <col min="7" max="7" width="19.625" style="0" customWidth="1"/>
    <col min="8" max="8" width="21.75390625" style="0" customWidth="1"/>
    <col min="9" max="9" width="20.875" style="0" customWidth="1"/>
    <col min="10" max="10" width="21.125" style="0" customWidth="1"/>
    <col min="11" max="11" width="24.375" style="0" customWidth="1"/>
    <col min="12" max="12" width="25.875" style="0" customWidth="1"/>
    <col min="13" max="13" width="21.375" style="0" customWidth="1"/>
    <col min="14" max="14" width="20.625" style="0" customWidth="1"/>
    <col min="15" max="15" width="26.75390625" style="0" customWidth="1"/>
    <col min="16" max="16" width="23.25390625" style="0" customWidth="1"/>
    <col min="17" max="17" width="27.625" style="0" customWidth="1"/>
    <col min="18" max="18" width="20.75390625" style="0" customWidth="1"/>
    <col min="19" max="19" width="19.625" style="0" customWidth="1"/>
    <col min="20" max="20" width="23.625" style="0" customWidth="1"/>
    <col min="21" max="21" width="18.875" style="0" customWidth="1"/>
    <col min="22" max="22" width="17.625" style="0" customWidth="1"/>
    <col min="23" max="23" width="16.75390625" style="0" customWidth="1"/>
    <col min="24" max="24" width="14.125" style="0" customWidth="1"/>
    <col min="25" max="25" width="15.875" style="0" customWidth="1"/>
    <col min="26" max="26" width="14.625" style="0" customWidth="1"/>
    <col min="27" max="28" width="12.00390625" style="0" customWidth="1"/>
    <col min="29" max="238" width="9.125" style="0" customWidth="1"/>
    <col min="239" max="239" width="15.00390625" style="0" customWidth="1"/>
    <col min="240" max="240" width="12.875" style="0" customWidth="1"/>
    <col min="241" max="241" width="9.25390625" style="0" customWidth="1"/>
    <col min="242" max="242" width="8.875" style="0" bestFit="1" customWidth="1"/>
    <col min="243" max="243" width="9.25390625" style="0" customWidth="1"/>
    <col min="244" max="244" width="11.25390625" style="0" customWidth="1"/>
    <col min="245" max="245" width="9.25390625" style="0" customWidth="1"/>
    <col min="246" max="246" width="8.875" style="0" bestFit="1" customWidth="1"/>
    <col min="247" max="247" width="9.25390625" style="0" customWidth="1"/>
    <col min="248" max="248" width="11.75390625" style="0" customWidth="1"/>
    <col min="249" max="249" width="9.25390625" style="0" customWidth="1"/>
    <col min="250" max="250" width="8.875" style="0" bestFit="1" customWidth="1"/>
    <col min="251" max="251" width="9.25390625" style="0" customWidth="1"/>
    <col min="252" max="252" width="10.75390625" style="0" customWidth="1"/>
    <col min="253" max="253" width="9.25390625" style="0" customWidth="1"/>
    <col min="254" max="254" width="8.875" style="0" bestFit="1" customWidth="1"/>
    <col min="255" max="255" width="9.25390625" style="0" customWidth="1"/>
  </cols>
  <sheetData>
    <row r="1" spans="3:16" ht="26.25">
      <c r="C1" s="450" t="s">
        <v>291</v>
      </c>
      <c r="D1" s="451"/>
      <c r="E1" s="451"/>
      <c r="F1" s="451"/>
      <c r="G1" s="451"/>
      <c r="H1" s="451"/>
      <c r="I1" s="451"/>
      <c r="J1" s="451"/>
      <c r="K1" s="451"/>
      <c r="L1" s="451"/>
      <c r="M1" s="452"/>
      <c r="N1" s="452"/>
      <c r="O1" s="450" t="s">
        <v>291</v>
      </c>
      <c r="P1" s="451"/>
    </row>
    <row r="2" spans="3:26" ht="38.25" customHeight="1" thickBot="1">
      <c r="C2" s="453"/>
      <c r="D2" s="441"/>
      <c r="E2" s="441"/>
      <c r="F2" s="441"/>
      <c r="G2" s="846"/>
      <c r="H2" s="846"/>
      <c r="I2" s="846"/>
      <c r="J2" s="846"/>
      <c r="K2" s="846"/>
      <c r="L2" s="846"/>
      <c r="O2" s="453"/>
      <c r="P2" s="441"/>
      <c r="S2" s="846"/>
      <c r="T2" s="846"/>
      <c r="U2" s="846"/>
      <c r="V2" s="846"/>
      <c r="W2" s="846"/>
      <c r="X2" s="846"/>
      <c r="Y2" s="10"/>
      <c r="Z2" s="443"/>
    </row>
    <row r="3" spans="3:20" ht="24" customHeight="1" thickBot="1">
      <c r="C3" s="1165" t="s">
        <v>243</v>
      </c>
      <c r="D3" s="1166"/>
      <c r="E3" s="1120" t="s">
        <v>292</v>
      </c>
      <c r="F3" s="1121"/>
      <c r="G3" s="1121"/>
      <c r="H3" s="1121"/>
      <c r="I3" s="1122"/>
      <c r="M3" s="769"/>
      <c r="N3" s="769"/>
      <c r="O3" s="1153" t="s">
        <v>243</v>
      </c>
      <c r="P3" s="767" t="s">
        <v>292</v>
      </c>
      <c r="Q3" s="768"/>
      <c r="R3" s="454"/>
      <c r="S3" s="454"/>
      <c r="T3" s="454"/>
    </row>
    <row r="4" spans="3:20" ht="24" customHeight="1" thickBot="1">
      <c r="C4" s="1167"/>
      <c r="D4" s="1168"/>
      <c r="E4" s="1123" t="s">
        <v>270</v>
      </c>
      <c r="F4" s="1124"/>
      <c r="G4" s="1124"/>
      <c r="H4" s="1124"/>
      <c r="I4" s="1125"/>
      <c r="M4" s="770"/>
      <c r="N4" s="770"/>
      <c r="O4" s="1154"/>
      <c r="P4" s="1124" t="s">
        <v>270</v>
      </c>
      <c r="Q4" s="1125"/>
      <c r="R4" s="454"/>
      <c r="S4" s="454"/>
      <c r="T4" s="454"/>
    </row>
    <row r="5" spans="3:18" ht="23.25" customHeight="1" thickBot="1">
      <c r="C5" s="1167"/>
      <c r="D5" s="1168"/>
      <c r="E5" s="707">
        <v>1</v>
      </c>
      <c r="F5" s="707">
        <v>2</v>
      </c>
      <c r="G5" s="707">
        <v>3</v>
      </c>
      <c r="H5" s="707">
        <v>4</v>
      </c>
      <c r="I5" s="775">
        <v>5</v>
      </c>
      <c r="M5" s="454"/>
      <c r="N5" s="454"/>
      <c r="O5" s="1154"/>
      <c r="P5" s="779">
        <v>6</v>
      </c>
      <c r="Q5" s="775">
        <v>7</v>
      </c>
      <c r="R5" s="454"/>
    </row>
    <row r="6" spans="3:18" ht="29.25" customHeight="1" thickBot="1">
      <c r="C6" s="1169"/>
      <c r="D6" s="1170"/>
      <c r="E6" s="61" t="s">
        <v>38</v>
      </c>
      <c r="F6" s="61" t="s">
        <v>38</v>
      </c>
      <c r="G6" s="61" t="s">
        <v>38</v>
      </c>
      <c r="H6" s="61" t="s">
        <v>38</v>
      </c>
      <c r="I6" s="61" t="s">
        <v>38</v>
      </c>
      <c r="M6" s="454"/>
      <c r="N6" s="454"/>
      <c r="O6" s="1155"/>
      <c r="P6" s="780" t="s">
        <v>38</v>
      </c>
      <c r="Q6" s="61" t="s">
        <v>38</v>
      </c>
      <c r="R6" s="454"/>
    </row>
    <row r="7" spans="3:17" s="454" customFormat="1" ht="39.75" customHeight="1">
      <c r="C7" s="1171" t="s">
        <v>271</v>
      </c>
      <c r="D7" s="1172"/>
      <c r="E7" s="465">
        <v>4222.920000000001</v>
      </c>
      <c r="F7" s="465">
        <v>4612.400000000001</v>
      </c>
      <c r="G7" s="465">
        <v>4890.6</v>
      </c>
      <c r="H7" s="465">
        <v>5168.8</v>
      </c>
      <c r="I7" s="776">
        <v>5447</v>
      </c>
      <c r="O7" s="785" t="s">
        <v>271</v>
      </c>
      <c r="P7" s="781">
        <v>6281.6</v>
      </c>
      <c r="Q7" s="776">
        <v>6615.440000000001</v>
      </c>
    </row>
    <row r="8" spans="3:17" s="454" customFormat="1" ht="39.75" customHeight="1">
      <c r="C8" s="1161" t="s">
        <v>272</v>
      </c>
      <c r="D8" s="1162"/>
      <c r="E8" s="473">
        <v>5558.280000000001</v>
      </c>
      <c r="F8" s="473">
        <v>6114.68</v>
      </c>
      <c r="G8" s="473">
        <v>6726.72</v>
      </c>
      <c r="H8" s="473">
        <v>7060.560000000001</v>
      </c>
      <c r="I8" s="773">
        <v>7450.040000000001</v>
      </c>
      <c r="O8" s="786" t="s">
        <v>272</v>
      </c>
      <c r="P8" s="782">
        <v>9341.800000000001</v>
      </c>
      <c r="Q8" s="773">
        <v>9842.560000000001</v>
      </c>
    </row>
    <row r="9" spans="3:17" s="454" customFormat="1" ht="39.75" customHeight="1">
      <c r="C9" s="1161" t="s">
        <v>273</v>
      </c>
      <c r="D9" s="1162"/>
      <c r="E9" s="473">
        <v>6615.440000000001</v>
      </c>
      <c r="F9" s="473">
        <v>7283.12</v>
      </c>
      <c r="G9" s="473">
        <v>8006.440000000001</v>
      </c>
      <c r="H9" s="473">
        <v>8451.560000000001</v>
      </c>
      <c r="I9" s="773">
        <v>8896.68</v>
      </c>
      <c r="O9" s="786" t="s">
        <v>273</v>
      </c>
      <c r="P9" s="782">
        <v>11066.640000000001</v>
      </c>
      <c r="Q9" s="773">
        <v>11623.04</v>
      </c>
    </row>
    <row r="10" spans="3:17" s="454" customFormat="1" ht="39.75" customHeight="1">
      <c r="C10" s="1161" t="s">
        <v>274</v>
      </c>
      <c r="D10" s="1162"/>
      <c r="E10" s="473">
        <v>6059.040000000001</v>
      </c>
      <c r="F10" s="473">
        <v>6504.160000000001</v>
      </c>
      <c r="G10" s="473">
        <v>6782.360000000001</v>
      </c>
      <c r="H10" s="473">
        <v>7227.4800000000005</v>
      </c>
      <c r="I10" s="773">
        <v>7672.6</v>
      </c>
      <c r="O10" s="786" t="s">
        <v>274</v>
      </c>
      <c r="P10" s="782">
        <v>7895.160000000001</v>
      </c>
      <c r="Q10" s="773">
        <v>9842.560000000001</v>
      </c>
    </row>
    <row r="11" spans="3:17" s="454" customFormat="1" ht="39.75" customHeight="1">
      <c r="C11" s="1161" t="s">
        <v>275</v>
      </c>
      <c r="D11" s="1162"/>
      <c r="E11" s="481">
        <v>8006.440000000001</v>
      </c>
      <c r="F11" s="481">
        <v>8618.480000000001</v>
      </c>
      <c r="G11" s="481">
        <v>9174.880000000001</v>
      </c>
      <c r="H11" s="481">
        <v>9786.92</v>
      </c>
      <c r="I11" s="777">
        <v>10398.960000000001</v>
      </c>
      <c r="O11" s="786" t="s">
        <v>275</v>
      </c>
      <c r="P11" s="783">
        <v>10788.440000000002</v>
      </c>
      <c r="Q11" s="777">
        <v>13459.160000000002</v>
      </c>
    </row>
    <row r="12" spans="3:17" s="454" customFormat="1" ht="39.75" customHeight="1">
      <c r="C12" s="1161" t="s">
        <v>276</v>
      </c>
      <c r="D12" s="1162"/>
      <c r="E12" s="481">
        <v>3555.2400000000002</v>
      </c>
      <c r="F12" s="481">
        <v>3777.8</v>
      </c>
      <c r="G12" s="481">
        <v>4000.36</v>
      </c>
      <c r="H12" s="481">
        <v>4222.920000000001</v>
      </c>
      <c r="I12" s="777">
        <v>4445.4800000000005</v>
      </c>
      <c r="O12" s="786" t="s">
        <v>276</v>
      </c>
      <c r="P12" s="783">
        <v>4668.04</v>
      </c>
      <c r="Q12" s="777">
        <v>4946.240000000001</v>
      </c>
    </row>
    <row r="13" spans="3:17" s="454" customFormat="1" ht="39.75" customHeight="1">
      <c r="C13" s="1161" t="s">
        <v>277</v>
      </c>
      <c r="D13" s="1162"/>
      <c r="E13" s="481">
        <v>4445.4800000000005</v>
      </c>
      <c r="F13" s="481">
        <v>4668.04</v>
      </c>
      <c r="G13" s="481">
        <v>4946.240000000001</v>
      </c>
      <c r="H13" s="481">
        <v>5224.4400000000005</v>
      </c>
      <c r="I13" s="777">
        <v>5502.64</v>
      </c>
      <c r="O13" s="786" t="s">
        <v>277</v>
      </c>
      <c r="P13" s="783">
        <v>5780.84</v>
      </c>
      <c r="Q13" s="777">
        <v>6114.68</v>
      </c>
    </row>
    <row r="14" spans="3:17" s="454" customFormat="1" ht="39.75" customHeight="1" thickBot="1">
      <c r="C14" s="1163" t="s">
        <v>278</v>
      </c>
      <c r="D14" s="1164"/>
      <c r="E14" s="488">
        <v>6559.8</v>
      </c>
      <c r="F14" s="488">
        <v>6893.640000000001</v>
      </c>
      <c r="G14" s="488">
        <v>7283.12</v>
      </c>
      <c r="H14" s="488">
        <v>7672.6</v>
      </c>
      <c r="I14" s="778">
        <v>8062.080000000001</v>
      </c>
      <c r="O14" s="787" t="s">
        <v>278</v>
      </c>
      <c r="P14" s="784">
        <v>8507.2</v>
      </c>
      <c r="Q14" s="778">
        <v>8952.32</v>
      </c>
    </row>
    <row r="15" spans="3:26" s="500" customFormat="1" ht="21" customHeight="1" thickBot="1">
      <c r="C15" s="494"/>
      <c r="D15" s="494"/>
      <c r="E15" s="519"/>
      <c r="F15" s="497"/>
      <c r="G15" s="519"/>
      <c r="H15" s="497"/>
      <c r="I15" s="519"/>
      <c r="J15" s="497"/>
      <c r="K15" s="519"/>
      <c r="L15" s="497"/>
      <c r="M15" s="519"/>
      <c r="N15" s="497"/>
      <c r="O15" s="494"/>
      <c r="P15" s="494"/>
      <c r="Q15" s="519"/>
      <c r="R15" s="497"/>
      <c r="S15" s="499"/>
      <c r="T15" s="499"/>
      <c r="U15" s="499"/>
      <c r="V15" s="499"/>
      <c r="W15" s="499"/>
      <c r="X15" s="499"/>
      <c r="Y15" s="499"/>
      <c r="Z15" s="499"/>
    </row>
    <row r="16" spans="3:26" s="502" customFormat="1" ht="21" customHeight="1">
      <c r="C16" s="1106" t="s">
        <v>279</v>
      </c>
      <c r="D16" s="1106"/>
      <c r="E16" s="1107" t="s">
        <v>280</v>
      </c>
      <c r="F16" s="1107"/>
      <c r="G16" s="1107"/>
      <c r="H16" s="1107"/>
      <c r="I16" s="1106" t="s">
        <v>281</v>
      </c>
      <c r="J16" s="1106"/>
      <c r="K16" s="1109" t="s">
        <v>185</v>
      </c>
      <c r="L16" s="1109"/>
      <c r="M16" s="1109"/>
      <c r="N16" s="1109"/>
      <c r="O16" s="1106" t="s">
        <v>279</v>
      </c>
      <c r="P16" s="1106"/>
      <c r="Q16" s="1107" t="s">
        <v>280</v>
      </c>
      <c r="R16" s="1107"/>
      <c r="S16" s="1107"/>
      <c r="T16" s="1107"/>
      <c r="U16" s="1106" t="s">
        <v>281</v>
      </c>
      <c r="V16" s="1106"/>
      <c r="W16" s="1108" t="s">
        <v>185</v>
      </c>
      <c r="X16" s="1109"/>
      <c r="Y16" s="1109"/>
      <c r="Z16" s="1110"/>
    </row>
    <row r="17" spans="3:26" s="502" customFormat="1" ht="21" customHeight="1">
      <c r="C17" s="1093" t="s">
        <v>282</v>
      </c>
      <c r="D17" s="1093"/>
      <c r="E17" s="1094" t="s">
        <v>283</v>
      </c>
      <c r="F17" s="1094"/>
      <c r="G17" s="1094"/>
      <c r="H17" s="1094"/>
      <c r="I17" s="1093" t="s">
        <v>284</v>
      </c>
      <c r="J17" s="1093"/>
      <c r="K17" s="1096" t="s">
        <v>185</v>
      </c>
      <c r="L17" s="1096"/>
      <c r="M17" s="1096"/>
      <c r="N17" s="1096"/>
      <c r="O17" s="1093" t="s">
        <v>282</v>
      </c>
      <c r="P17" s="1093"/>
      <c r="Q17" s="1094" t="s">
        <v>283</v>
      </c>
      <c r="R17" s="1094"/>
      <c r="S17" s="1094"/>
      <c r="T17" s="1094"/>
      <c r="U17" s="1093" t="s">
        <v>284</v>
      </c>
      <c r="V17" s="1093"/>
      <c r="W17" s="1095" t="s">
        <v>185</v>
      </c>
      <c r="X17" s="1096"/>
      <c r="Y17" s="1096"/>
      <c r="Z17" s="1097"/>
    </row>
    <row r="18" spans="3:26" s="502" customFormat="1" ht="21" customHeight="1">
      <c r="C18" s="1093" t="s">
        <v>285</v>
      </c>
      <c r="D18" s="1093"/>
      <c r="E18" s="1099" t="s">
        <v>293</v>
      </c>
      <c r="F18" s="1099"/>
      <c r="G18" s="1099"/>
      <c r="H18" s="1099"/>
      <c r="I18" s="1093" t="s">
        <v>287</v>
      </c>
      <c r="J18" s="1093"/>
      <c r="K18" s="1096" t="s">
        <v>288</v>
      </c>
      <c r="L18" s="1096"/>
      <c r="M18" s="1096"/>
      <c r="N18" s="1096"/>
      <c r="O18" s="1093" t="s">
        <v>285</v>
      </c>
      <c r="P18" s="1093"/>
      <c r="Q18" s="1099" t="s">
        <v>293</v>
      </c>
      <c r="R18" s="1099"/>
      <c r="S18" s="1099"/>
      <c r="T18" s="1099"/>
      <c r="U18" s="1093" t="s">
        <v>287</v>
      </c>
      <c r="V18" s="1093"/>
      <c r="W18" s="1095" t="s">
        <v>288</v>
      </c>
      <c r="X18" s="1096"/>
      <c r="Y18" s="1096"/>
      <c r="Z18" s="1097"/>
    </row>
    <row r="19" spans="3:26" s="502" customFormat="1" ht="21" customHeight="1" thickBot="1">
      <c r="C19" s="1098"/>
      <c r="D19" s="1098"/>
      <c r="E19" s="1100"/>
      <c r="F19" s="1100"/>
      <c r="G19" s="1100"/>
      <c r="H19" s="1100"/>
      <c r="I19" s="1098" t="s">
        <v>289</v>
      </c>
      <c r="J19" s="1098"/>
      <c r="K19" s="1102" t="s">
        <v>290</v>
      </c>
      <c r="L19" s="1102"/>
      <c r="M19" s="1102"/>
      <c r="N19" s="1102"/>
      <c r="O19" s="1098"/>
      <c r="P19" s="1098"/>
      <c r="Q19" s="1100"/>
      <c r="R19" s="1100"/>
      <c r="S19" s="1100"/>
      <c r="T19" s="1100"/>
      <c r="U19" s="1098" t="s">
        <v>289</v>
      </c>
      <c r="V19" s="1098"/>
      <c r="W19" s="1101" t="s">
        <v>290</v>
      </c>
      <c r="X19" s="1102"/>
      <c r="Y19" s="1102"/>
      <c r="Z19" s="1103"/>
    </row>
    <row r="21" ht="13.5" thickBot="1"/>
    <row r="22" spans="1:28" ht="19.5" customHeight="1">
      <c r="A22" s="1159" t="s">
        <v>52</v>
      </c>
      <c r="B22" s="1060" t="s">
        <v>4</v>
      </c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1"/>
      <c r="O22" s="1159" t="s">
        <v>52</v>
      </c>
      <c r="P22" s="1059"/>
      <c r="Q22" s="1060"/>
      <c r="R22" s="1060"/>
      <c r="S22" s="1060"/>
      <c r="T22" s="1060"/>
      <c r="U22" s="1060"/>
      <c r="V22" s="1060"/>
      <c r="W22" s="1060"/>
      <c r="X22" s="1060"/>
      <c r="Y22" s="1060"/>
      <c r="Z22" s="1060"/>
      <c r="AA22" s="1060"/>
      <c r="AB22" s="1061"/>
    </row>
    <row r="23" spans="1:28" ht="35.25" customHeight="1" thickBot="1">
      <c r="A23" s="1160"/>
      <c r="B23" s="503" t="s">
        <v>12</v>
      </c>
      <c r="C23" s="504" t="s">
        <v>5</v>
      </c>
      <c r="D23" s="504" t="s">
        <v>11</v>
      </c>
      <c r="E23" s="504" t="s">
        <v>18</v>
      </c>
      <c r="F23" s="504" t="s">
        <v>6</v>
      </c>
      <c r="G23" s="504" t="s">
        <v>19</v>
      </c>
      <c r="H23" s="504" t="s">
        <v>7</v>
      </c>
      <c r="I23" s="53" t="s">
        <v>20</v>
      </c>
      <c r="J23" s="53" t="s">
        <v>8</v>
      </c>
      <c r="K23" s="53" t="s">
        <v>21</v>
      </c>
      <c r="L23" s="53" t="s">
        <v>9</v>
      </c>
      <c r="M23" s="53" t="s">
        <v>22</v>
      </c>
      <c r="N23" s="54" t="s">
        <v>10</v>
      </c>
      <c r="O23" s="1160"/>
      <c r="P23" s="520" t="s">
        <v>12</v>
      </c>
      <c r="Q23" s="504" t="s">
        <v>5</v>
      </c>
      <c r="R23" s="504" t="s">
        <v>11</v>
      </c>
      <c r="S23" s="504" t="s">
        <v>18</v>
      </c>
      <c r="T23" s="504" t="s">
        <v>6</v>
      </c>
      <c r="U23" s="504" t="s">
        <v>19</v>
      </c>
      <c r="V23" s="504" t="s">
        <v>7</v>
      </c>
      <c r="W23" s="53" t="s">
        <v>20</v>
      </c>
      <c r="X23" s="53" t="s">
        <v>8</v>
      </c>
      <c r="Y23" s="53" t="s">
        <v>21</v>
      </c>
      <c r="Z23" s="53" t="s">
        <v>9</v>
      </c>
      <c r="AA23" s="53" t="s">
        <v>22</v>
      </c>
      <c r="AB23" s="54" t="s">
        <v>10</v>
      </c>
    </row>
    <row r="24" spans="1:28" s="252" customFormat="1" ht="50.25" customHeight="1">
      <c r="A24" s="521" t="s">
        <v>14</v>
      </c>
      <c r="B24" s="505">
        <v>1989</v>
      </c>
      <c r="C24" s="506">
        <v>2057.25</v>
      </c>
      <c r="D24" s="506">
        <v>2126.15</v>
      </c>
      <c r="E24" s="506">
        <v>2159.9500000000003</v>
      </c>
      <c r="F24" s="506">
        <v>2194.4</v>
      </c>
      <c r="G24" s="506">
        <v>2297.1</v>
      </c>
      <c r="H24" s="506">
        <v>2366</v>
      </c>
      <c r="I24" s="506">
        <v>2434.25</v>
      </c>
      <c r="J24" s="507">
        <v>2470</v>
      </c>
      <c r="K24" s="507">
        <v>2674.75</v>
      </c>
      <c r="L24" s="507">
        <v>3017.3</v>
      </c>
      <c r="M24" s="506">
        <v>3154.4500000000003</v>
      </c>
      <c r="N24" s="508">
        <v>3360.5</v>
      </c>
      <c r="O24" s="522" t="s">
        <v>14</v>
      </c>
      <c r="P24" s="505">
        <v>1989</v>
      </c>
      <c r="Q24" s="506">
        <v>2057.25</v>
      </c>
      <c r="R24" s="506">
        <v>2126.15</v>
      </c>
      <c r="S24" s="506">
        <v>2159.9500000000003</v>
      </c>
      <c r="T24" s="506">
        <v>2194.4</v>
      </c>
      <c r="U24" s="506">
        <v>2297.1</v>
      </c>
      <c r="V24" s="506">
        <v>2366</v>
      </c>
      <c r="W24" s="506">
        <v>2434.25</v>
      </c>
      <c r="X24" s="507">
        <v>2470</v>
      </c>
      <c r="Y24" s="507">
        <v>2674.75</v>
      </c>
      <c r="Z24" s="507">
        <v>3017.3</v>
      </c>
      <c r="AA24" s="506">
        <v>3154.4500000000003</v>
      </c>
      <c r="AB24" s="508">
        <v>3360.5</v>
      </c>
    </row>
    <row r="25" spans="1:28" s="252" customFormat="1" ht="48" customHeight="1">
      <c r="A25" s="523" t="s">
        <v>23</v>
      </c>
      <c r="B25" s="509" t="s">
        <v>3</v>
      </c>
      <c r="C25" s="510" t="s">
        <v>3</v>
      </c>
      <c r="D25" s="510" t="s">
        <v>3</v>
      </c>
      <c r="E25" s="510" t="s">
        <v>3</v>
      </c>
      <c r="F25" s="510" t="s">
        <v>3</v>
      </c>
      <c r="G25" s="510" t="s">
        <v>3</v>
      </c>
      <c r="H25" s="510" t="s">
        <v>3</v>
      </c>
      <c r="I25" s="510" t="s">
        <v>3</v>
      </c>
      <c r="J25" s="511">
        <v>2661.75</v>
      </c>
      <c r="K25" s="511" t="s">
        <v>3</v>
      </c>
      <c r="L25" s="511">
        <v>3276</v>
      </c>
      <c r="M25" s="510" t="s">
        <v>3</v>
      </c>
      <c r="N25" s="512" t="s">
        <v>3</v>
      </c>
      <c r="O25" s="524" t="s">
        <v>23</v>
      </c>
      <c r="P25" s="509" t="s">
        <v>3</v>
      </c>
      <c r="Q25" s="510" t="s">
        <v>3</v>
      </c>
      <c r="R25" s="510" t="s">
        <v>3</v>
      </c>
      <c r="S25" s="510" t="s">
        <v>3</v>
      </c>
      <c r="T25" s="510" t="s">
        <v>3</v>
      </c>
      <c r="U25" s="510" t="s">
        <v>3</v>
      </c>
      <c r="V25" s="510" t="s">
        <v>3</v>
      </c>
      <c r="W25" s="510" t="s">
        <v>3</v>
      </c>
      <c r="X25" s="511">
        <v>2661.75</v>
      </c>
      <c r="Y25" s="511" t="s">
        <v>3</v>
      </c>
      <c r="Z25" s="511">
        <v>3276</v>
      </c>
      <c r="AA25" s="510" t="s">
        <v>3</v>
      </c>
      <c r="AB25" s="512" t="s">
        <v>3</v>
      </c>
    </row>
    <row r="26" spans="1:28" s="252" customFormat="1" ht="48" customHeight="1" thickBot="1">
      <c r="A26" s="525" t="s">
        <v>13</v>
      </c>
      <c r="B26" s="513">
        <v>1307.8</v>
      </c>
      <c r="C26" s="514">
        <v>1376.7</v>
      </c>
      <c r="D26" s="514" t="s">
        <v>3</v>
      </c>
      <c r="E26" s="514" t="s">
        <v>3</v>
      </c>
      <c r="F26" s="514">
        <v>2065.05</v>
      </c>
      <c r="G26" s="514" t="s">
        <v>3</v>
      </c>
      <c r="H26" s="514">
        <v>2202.85</v>
      </c>
      <c r="I26" s="514" t="s">
        <v>3</v>
      </c>
      <c r="J26" s="515">
        <v>2340.65</v>
      </c>
      <c r="K26" s="515" t="s">
        <v>3</v>
      </c>
      <c r="L26" s="515">
        <v>2546.7000000000003</v>
      </c>
      <c r="M26" s="514" t="s">
        <v>3</v>
      </c>
      <c r="N26" s="516" t="s">
        <v>3</v>
      </c>
      <c r="O26" s="526" t="s">
        <v>13</v>
      </c>
      <c r="P26" s="513">
        <v>1307.8</v>
      </c>
      <c r="Q26" s="514">
        <v>1376.7</v>
      </c>
      <c r="R26" s="514" t="s">
        <v>3</v>
      </c>
      <c r="S26" s="514" t="s">
        <v>3</v>
      </c>
      <c r="T26" s="514">
        <v>2065.05</v>
      </c>
      <c r="U26" s="514" t="s">
        <v>3</v>
      </c>
      <c r="V26" s="514">
        <v>2202.85</v>
      </c>
      <c r="W26" s="514" t="s">
        <v>3</v>
      </c>
      <c r="X26" s="515">
        <v>2340.65</v>
      </c>
      <c r="Y26" s="515" t="s">
        <v>3</v>
      </c>
      <c r="Z26" s="515">
        <v>2546.7000000000003</v>
      </c>
      <c r="AA26" s="514" t="s">
        <v>3</v>
      </c>
      <c r="AB26" s="516" t="s">
        <v>3</v>
      </c>
    </row>
  </sheetData>
  <sheetProtection/>
  <mergeCells count="47">
    <mergeCell ref="G2:L2"/>
    <mergeCell ref="S2:X2"/>
    <mergeCell ref="C8:D8"/>
    <mergeCell ref="C3:D6"/>
    <mergeCell ref="C7:D7"/>
    <mergeCell ref="P4:Q4"/>
    <mergeCell ref="E3:I3"/>
    <mergeCell ref="E4:I4"/>
    <mergeCell ref="O3:O6"/>
    <mergeCell ref="C12:D12"/>
    <mergeCell ref="C13:D13"/>
    <mergeCell ref="C14:D14"/>
    <mergeCell ref="C9:D9"/>
    <mergeCell ref="C10:D10"/>
    <mergeCell ref="C11:D11"/>
    <mergeCell ref="C16:D16"/>
    <mergeCell ref="E16:H16"/>
    <mergeCell ref="I16:J16"/>
    <mergeCell ref="K16:N16"/>
    <mergeCell ref="O16:P16"/>
    <mergeCell ref="Q16:T16"/>
    <mergeCell ref="U16:V16"/>
    <mergeCell ref="W16:Z16"/>
    <mergeCell ref="C17:D17"/>
    <mergeCell ref="E17:H17"/>
    <mergeCell ref="I17:J17"/>
    <mergeCell ref="K17:N17"/>
    <mergeCell ref="O17:P17"/>
    <mergeCell ref="Q17:T17"/>
    <mergeCell ref="U17:V17"/>
    <mergeCell ref="W17:Z17"/>
    <mergeCell ref="C18:D19"/>
    <mergeCell ref="E18:H19"/>
    <mergeCell ref="I18:J18"/>
    <mergeCell ref="K18:N18"/>
    <mergeCell ref="O18:P19"/>
    <mergeCell ref="Q18:T19"/>
    <mergeCell ref="A22:A23"/>
    <mergeCell ref="B22:N22"/>
    <mergeCell ref="O22:O23"/>
    <mergeCell ref="P22:AB22"/>
    <mergeCell ref="U18:V18"/>
    <mergeCell ref="W18:Z18"/>
    <mergeCell ref="I19:J19"/>
    <mergeCell ref="K19:N19"/>
    <mergeCell ref="U19:V19"/>
    <mergeCell ref="W19:Z19"/>
  </mergeCells>
  <printOptions horizontalCentered="1"/>
  <pageMargins left="0.3937007874015748" right="0.3937007874015748" top="0.7874015748031497" bottom="0.3937007874015748" header="0.15748031496062992" footer="0.15748031496062992"/>
  <pageSetup fitToHeight="20" fitToWidth="2" horizontalDpi="600" verticalDpi="600" orientation="landscape" pageOrder="overThenDown" paperSize="9" scale="41" r:id="rId2"/>
  <headerFooter>
    <oddFooter>&amp;C&amp;16Страница &amp;P из &amp;N</oddFooter>
  </headerFooter>
  <colBreaks count="1" manualBreakCount="1">
    <brk id="14" max="65535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BB38"/>
  <sheetViews>
    <sheetView view="pageBreakPreview" zoomScale="55" zoomScaleNormal="70" zoomScaleSheetLayoutView="55" zoomScalePageLayoutView="0" workbookViewId="0" topLeftCell="A5">
      <selection activeCell="M44" sqref="M44"/>
    </sheetView>
  </sheetViews>
  <sheetFormatPr defaultColWidth="9.00390625" defaultRowHeight="12.75"/>
  <cols>
    <col min="1" max="1" width="16.625" style="0" customWidth="1"/>
    <col min="2" max="2" width="15.375" style="0" customWidth="1"/>
    <col min="3" max="5" width="11.25390625" style="0" customWidth="1"/>
    <col min="6" max="6" width="11.875" style="0" customWidth="1"/>
    <col min="7" max="7" width="12.625" style="0" customWidth="1"/>
    <col min="8" max="10" width="11.25390625" style="0" customWidth="1"/>
    <col min="11" max="11" width="11.875" style="0" customWidth="1"/>
    <col min="12" max="13" width="12.25390625" style="0" customWidth="1"/>
    <col min="14" max="15" width="11.25390625" style="0" customWidth="1"/>
    <col min="16" max="16" width="11.875" style="0" customWidth="1"/>
    <col min="17" max="17" width="12.00390625" style="0" customWidth="1"/>
    <col min="18" max="18" width="12.25390625" style="0" customWidth="1"/>
    <col min="19" max="20" width="11.25390625" style="0" customWidth="1"/>
    <col min="21" max="21" width="11.875" style="0" customWidth="1"/>
    <col min="22" max="22" width="12.375" style="0" customWidth="1"/>
    <col min="23" max="23" width="12.625" style="0" customWidth="1"/>
    <col min="24" max="25" width="11.25390625" style="0" customWidth="1"/>
    <col min="26" max="26" width="11.875" style="0" customWidth="1"/>
    <col min="27" max="27" width="12.625" style="0" customWidth="1"/>
    <col min="28" max="28" width="16.25390625" style="0" customWidth="1"/>
    <col min="29" max="29" width="12.875" style="0" customWidth="1"/>
    <col min="30" max="30" width="12.625" style="0" customWidth="1"/>
    <col min="31" max="31" width="11.25390625" style="0" customWidth="1"/>
    <col min="32" max="32" width="12.75390625" style="0" customWidth="1"/>
    <col min="33" max="34" width="12.625" style="0" customWidth="1"/>
    <col min="35" max="35" width="12.25390625" style="0" customWidth="1"/>
    <col min="36" max="36" width="11.25390625" style="0" customWidth="1"/>
    <col min="37" max="37" width="11.875" style="0" customWidth="1"/>
    <col min="38" max="38" width="12.125" style="0" customWidth="1"/>
    <col min="39" max="39" width="12.00390625" style="0" customWidth="1"/>
    <col min="40" max="42" width="11.25390625" style="0" customWidth="1"/>
    <col min="43" max="44" width="11.625" style="0" customWidth="1"/>
    <col min="45" max="47" width="11.25390625" style="0" customWidth="1"/>
    <col min="48" max="48" width="12.25390625" style="0" customWidth="1"/>
    <col min="49" max="49" width="11.875" style="0" customWidth="1"/>
    <col min="50" max="52" width="11.25390625" style="0" customWidth="1"/>
    <col min="53" max="54" width="12.25390625" style="0" customWidth="1"/>
  </cols>
  <sheetData>
    <row r="1" spans="1:52" ht="20.25" hidden="1">
      <c r="A1" s="441"/>
      <c r="B1" s="441"/>
      <c r="C1" s="441"/>
      <c r="D1" s="441"/>
      <c r="E1" s="441"/>
      <c r="F1" s="441"/>
      <c r="G1" s="441"/>
      <c r="H1" s="441"/>
      <c r="I1" s="1111">
        <f>'[7]Compact'!E4</f>
        <v>0</v>
      </c>
      <c r="J1" s="1111"/>
      <c r="K1" s="1111"/>
      <c r="L1" s="1111"/>
      <c r="M1" s="1111"/>
      <c r="N1" s="1111"/>
      <c r="O1" s="1111"/>
      <c r="P1" s="1111"/>
      <c r="Q1" s="1111"/>
      <c r="R1" s="1111"/>
      <c r="S1" s="1111"/>
      <c r="T1" s="1111"/>
      <c r="U1" s="442"/>
      <c r="Z1" s="442"/>
      <c r="AB1" s="441"/>
      <c r="AC1" s="441"/>
      <c r="AM1" s="1111">
        <f>$I$1</f>
        <v>0</v>
      </c>
      <c r="AN1" s="1111"/>
      <c r="AO1" s="1111"/>
      <c r="AP1" s="1111"/>
      <c r="AQ1" s="1111"/>
      <c r="AR1" s="1111"/>
      <c r="AS1" s="1111"/>
      <c r="AT1" s="1111"/>
      <c r="AU1" s="1111"/>
      <c r="AX1" s="442"/>
      <c r="AY1" s="442"/>
      <c r="AZ1" s="443"/>
    </row>
    <row r="2" spans="1:52" ht="26.25" hidden="1">
      <c r="A2" s="444" t="str">
        <f>'[7]Askona Sleep Style'!B5</f>
        <v>с 1 ноября 2012 по 31 декабря 2012</v>
      </c>
      <c r="B2" s="441"/>
      <c r="C2" s="441"/>
      <c r="D2" s="441"/>
      <c r="E2" s="441"/>
      <c r="F2" s="441"/>
      <c r="G2" s="441"/>
      <c r="H2" s="441"/>
      <c r="I2" s="445"/>
      <c r="J2" s="445"/>
      <c r="K2" s="441"/>
      <c r="L2" s="446"/>
      <c r="M2" s="446"/>
      <c r="N2" s="446"/>
      <c r="O2" s="7"/>
      <c r="P2" s="441"/>
      <c r="Q2" s="447" t="s">
        <v>17</v>
      </c>
      <c r="R2" s="39"/>
      <c r="S2" s="39"/>
      <c r="U2" s="441"/>
      <c r="Z2" s="441"/>
      <c r="AB2" s="444" t="str">
        <f>A2</f>
        <v>с 1 ноября 2012 по 31 декабря 2012</v>
      </c>
      <c r="AC2" s="441"/>
      <c r="AL2" s="445"/>
      <c r="AM2" s="445"/>
      <c r="AN2" s="445"/>
      <c r="AO2" s="446"/>
      <c r="AP2" s="446"/>
      <c r="AQ2" s="446"/>
      <c r="AR2" s="446"/>
      <c r="AS2" s="447" t="s">
        <v>17</v>
      </c>
      <c r="AT2" s="39"/>
      <c r="AU2" s="39"/>
      <c r="AY2" s="448"/>
      <c r="AZ2" s="448"/>
    </row>
    <row r="3" spans="2:54" ht="20.25" hidden="1"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T3" s="441"/>
      <c r="AU3" s="441"/>
      <c r="AV3" s="441"/>
      <c r="AW3" s="441"/>
      <c r="AY3" s="441"/>
      <c r="AZ3" s="441"/>
      <c r="BA3" s="441"/>
      <c r="BB3" s="441"/>
    </row>
    <row r="4" spans="2:39" ht="8.25" customHeight="1" hidden="1"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</row>
    <row r="5" spans="1:29" ht="26.25">
      <c r="A5" s="450" t="s">
        <v>268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2"/>
      <c r="X5" s="452"/>
      <c r="Y5" s="452"/>
      <c r="Z5" s="451"/>
      <c r="AA5" s="452"/>
      <c r="AB5" s="450" t="str">
        <f>A5</f>
        <v>РЕКОМЕНДУЕМЫЙ РОЗНИЧНЫЙ ПРАЙС-ЛИСТ НА ТУМБОЧКИ, БАНКЕТКИ, СТОЛИКИ.</v>
      </c>
      <c r="AC5" s="451"/>
    </row>
    <row r="6" spans="1:54" ht="26.25">
      <c r="A6" s="453"/>
      <c r="B6" s="441"/>
      <c r="C6" s="441"/>
      <c r="D6" s="441"/>
      <c r="E6" s="441"/>
      <c r="F6" s="441"/>
      <c r="G6" s="441"/>
      <c r="H6" s="441"/>
      <c r="I6" s="846" t="s">
        <v>15</v>
      </c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10"/>
      <c r="Z6" s="10"/>
      <c r="AB6" s="453"/>
      <c r="AC6" s="441"/>
      <c r="AM6" s="846" t="s">
        <v>15</v>
      </c>
      <c r="AN6" s="846"/>
      <c r="AO6" s="846"/>
      <c r="AP6" s="846"/>
      <c r="AQ6" s="846"/>
      <c r="AR6" s="846"/>
      <c r="AS6" s="846"/>
      <c r="AT6" s="846"/>
      <c r="AU6" s="846"/>
      <c r="AV6" s="443"/>
      <c r="AW6" s="443"/>
      <c r="AX6" s="10"/>
      <c r="AY6" s="10"/>
      <c r="AZ6" s="443"/>
      <c r="BA6" s="443"/>
      <c r="BB6" s="443"/>
    </row>
    <row r="7" spans="1:52" ht="20.25">
      <c r="A7" s="441"/>
      <c r="B7" s="441"/>
      <c r="C7" s="441"/>
      <c r="D7" s="441"/>
      <c r="E7" s="441"/>
      <c r="F7" s="441"/>
      <c r="G7" s="441"/>
      <c r="H7" s="441"/>
      <c r="I7" s="1111" t="s">
        <v>16</v>
      </c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442"/>
      <c r="Z7" s="442"/>
      <c r="AB7" s="441"/>
      <c r="AC7" s="441"/>
      <c r="AM7" s="1111">
        <f>$I$1</f>
        <v>0</v>
      </c>
      <c r="AN7" s="1111"/>
      <c r="AO7" s="1111"/>
      <c r="AP7" s="1111"/>
      <c r="AQ7" s="1111"/>
      <c r="AR7" s="1111"/>
      <c r="AS7" s="1111"/>
      <c r="AT7" s="1111"/>
      <c r="AU7" s="1111"/>
      <c r="AX7" s="442"/>
      <c r="AY7" s="442"/>
      <c r="AZ7" s="443"/>
    </row>
    <row r="8" spans="1:52" ht="26.25">
      <c r="A8" s="444" t="str">
        <f>$A$2</f>
        <v>с 1 ноября 2012 по 31 декабря 2012</v>
      </c>
      <c r="B8" s="441"/>
      <c r="C8" s="441"/>
      <c r="D8" s="441"/>
      <c r="E8" s="441"/>
      <c r="F8" s="441"/>
      <c r="G8" s="441"/>
      <c r="H8" s="441"/>
      <c r="I8" s="445"/>
      <c r="J8" s="445"/>
      <c r="K8" s="441"/>
      <c r="L8" s="446"/>
      <c r="M8" s="446"/>
      <c r="N8" s="446"/>
      <c r="O8" s="7"/>
      <c r="P8" s="441"/>
      <c r="Q8" s="447" t="s">
        <v>17</v>
      </c>
      <c r="R8" s="39"/>
      <c r="S8" s="39"/>
      <c r="U8" s="441"/>
      <c r="Z8" s="441"/>
      <c r="AB8" s="444" t="str">
        <f>$A$2</f>
        <v>с 1 ноября 2012 по 31 декабря 2012</v>
      </c>
      <c r="AC8" s="441"/>
      <c r="AL8" s="445"/>
      <c r="AM8" s="445"/>
      <c r="AN8" s="445"/>
      <c r="AO8" s="446"/>
      <c r="AP8" s="446"/>
      <c r="AQ8" s="446"/>
      <c r="AR8" s="446"/>
      <c r="AS8" s="447" t="s">
        <v>17</v>
      </c>
      <c r="AT8" s="39"/>
      <c r="AU8" s="39"/>
      <c r="AY8" s="448"/>
      <c r="AZ8" s="448"/>
    </row>
    <row r="9" spans="2:54" ht="20.25"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T9" s="441"/>
      <c r="AU9" s="441"/>
      <c r="AV9" s="441"/>
      <c r="AW9" s="441"/>
      <c r="AY9" s="441"/>
      <c r="AZ9" s="441"/>
      <c r="BA9" s="441"/>
      <c r="BB9" s="441"/>
    </row>
    <row r="10" spans="2:39" ht="8.25" customHeight="1" thickBot="1"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</row>
    <row r="11" spans="1:54" ht="24" customHeight="1" thickBot="1">
      <c r="A11" s="1165" t="s">
        <v>243</v>
      </c>
      <c r="B11" s="1166"/>
      <c r="C11" s="1120" t="s">
        <v>269</v>
      </c>
      <c r="D11" s="1121"/>
      <c r="E11" s="1121"/>
      <c r="F11" s="1121"/>
      <c r="G11" s="1121"/>
      <c r="H11" s="1121"/>
      <c r="I11" s="1121"/>
      <c r="J11" s="1121"/>
      <c r="K11" s="1121"/>
      <c r="L11" s="1121"/>
      <c r="M11" s="1121"/>
      <c r="N11" s="1121"/>
      <c r="O11" s="1121"/>
      <c r="P11" s="1121"/>
      <c r="Q11" s="1121"/>
      <c r="R11" s="1121"/>
      <c r="S11" s="1121"/>
      <c r="T11" s="1121"/>
      <c r="U11" s="1121"/>
      <c r="V11" s="1121"/>
      <c r="W11" s="1121"/>
      <c r="X11" s="1121"/>
      <c r="Y11" s="1121"/>
      <c r="Z11" s="1121"/>
      <c r="AA11" s="1122"/>
      <c r="AB11" s="1165" t="s">
        <v>243</v>
      </c>
      <c r="AC11" s="1166"/>
      <c r="AD11" s="1120" t="str">
        <f>C11</f>
        <v>Тумбочки, банкетки, столики</v>
      </c>
      <c r="AE11" s="1121"/>
      <c r="AF11" s="1121"/>
      <c r="AG11" s="1121"/>
      <c r="AH11" s="1121"/>
      <c r="AI11" s="1121"/>
      <c r="AJ11" s="1121"/>
      <c r="AK11" s="1121"/>
      <c r="AL11" s="1121"/>
      <c r="AM11" s="1122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</row>
    <row r="12" spans="1:54" ht="24" customHeight="1" thickBot="1">
      <c r="A12" s="1167"/>
      <c r="B12" s="1168"/>
      <c r="C12" s="1123" t="s">
        <v>270</v>
      </c>
      <c r="D12" s="1124"/>
      <c r="E12" s="1124"/>
      <c r="F12" s="1124"/>
      <c r="G12" s="1124"/>
      <c r="H12" s="1124"/>
      <c r="I12" s="1124"/>
      <c r="J12" s="1124"/>
      <c r="K12" s="1124"/>
      <c r="L12" s="1124"/>
      <c r="M12" s="1124"/>
      <c r="N12" s="1124"/>
      <c r="O12" s="1124"/>
      <c r="P12" s="1124"/>
      <c r="Q12" s="1124"/>
      <c r="R12" s="1124"/>
      <c r="S12" s="1124"/>
      <c r="T12" s="1124"/>
      <c r="U12" s="1124"/>
      <c r="V12" s="1124"/>
      <c r="W12" s="1124"/>
      <c r="X12" s="1124"/>
      <c r="Y12" s="1124"/>
      <c r="Z12" s="1124"/>
      <c r="AA12" s="1125"/>
      <c r="AB12" s="1167"/>
      <c r="AC12" s="1168"/>
      <c r="AD12" s="1123" t="s">
        <v>270</v>
      </c>
      <c r="AE12" s="1124"/>
      <c r="AF12" s="1124"/>
      <c r="AG12" s="1124"/>
      <c r="AH12" s="1124"/>
      <c r="AI12" s="1124"/>
      <c r="AJ12" s="1124"/>
      <c r="AK12" s="1124"/>
      <c r="AL12" s="1124"/>
      <c r="AM12" s="1125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</row>
    <row r="13" spans="1:54" ht="23.25" customHeight="1">
      <c r="A13" s="1167"/>
      <c r="B13" s="1168"/>
      <c r="C13" s="1126">
        <v>1</v>
      </c>
      <c r="D13" s="1127"/>
      <c r="E13" s="1127"/>
      <c r="F13" s="1127"/>
      <c r="G13" s="1128"/>
      <c r="H13" s="1126">
        <v>2</v>
      </c>
      <c r="I13" s="1127"/>
      <c r="J13" s="1127"/>
      <c r="K13" s="1127"/>
      <c r="L13" s="1128"/>
      <c r="M13" s="1126">
        <v>3</v>
      </c>
      <c r="N13" s="1127"/>
      <c r="O13" s="1127"/>
      <c r="P13" s="1127"/>
      <c r="Q13" s="1128"/>
      <c r="R13" s="1126">
        <v>4</v>
      </c>
      <c r="S13" s="1127"/>
      <c r="T13" s="1127"/>
      <c r="U13" s="1127"/>
      <c r="V13" s="1128"/>
      <c r="W13" s="1126">
        <v>5</v>
      </c>
      <c r="X13" s="1127"/>
      <c r="Y13" s="1127"/>
      <c r="Z13" s="1127"/>
      <c r="AA13" s="1128"/>
      <c r="AB13" s="1167"/>
      <c r="AC13" s="1168"/>
      <c r="AD13" s="1126">
        <v>6</v>
      </c>
      <c r="AE13" s="1127"/>
      <c r="AF13" s="1127"/>
      <c r="AG13" s="1127"/>
      <c r="AH13" s="1128"/>
      <c r="AI13" s="1126">
        <v>7</v>
      </c>
      <c r="AJ13" s="1127"/>
      <c r="AK13" s="1127"/>
      <c r="AL13" s="1127"/>
      <c r="AM13" s="1128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</row>
    <row r="14" spans="1:54" ht="29.25" customHeight="1" thickBot="1">
      <c r="A14" s="1169"/>
      <c r="B14" s="1170"/>
      <c r="C14" s="455" t="s">
        <v>25</v>
      </c>
      <c r="D14" s="456" t="s">
        <v>26</v>
      </c>
      <c r="E14" s="457" t="s">
        <v>24</v>
      </c>
      <c r="F14" s="46" t="s">
        <v>34</v>
      </c>
      <c r="G14" s="47" t="s">
        <v>35</v>
      </c>
      <c r="H14" s="455" t="s">
        <v>25</v>
      </c>
      <c r="I14" s="456" t="s">
        <v>26</v>
      </c>
      <c r="J14" s="457" t="s">
        <v>24</v>
      </c>
      <c r="K14" s="46" t="s">
        <v>34</v>
      </c>
      <c r="L14" s="47" t="s">
        <v>35</v>
      </c>
      <c r="M14" s="455" t="s">
        <v>25</v>
      </c>
      <c r="N14" s="456" t="s">
        <v>26</v>
      </c>
      <c r="O14" s="457" t="s">
        <v>24</v>
      </c>
      <c r="P14" s="46" t="s">
        <v>34</v>
      </c>
      <c r="Q14" s="47" t="s">
        <v>35</v>
      </c>
      <c r="R14" s="455" t="s">
        <v>25</v>
      </c>
      <c r="S14" s="456" t="s">
        <v>26</v>
      </c>
      <c r="T14" s="457" t="s">
        <v>24</v>
      </c>
      <c r="U14" s="46" t="s">
        <v>34</v>
      </c>
      <c r="V14" s="47" t="s">
        <v>35</v>
      </c>
      <c r="W14" s="455" t="s">
        <v>25</v>
      </c>
      <c r="X14" s="456" t="s">
        <v>26</v>
      </c>
      <c r="Y14" s="457" t="s">
        <v>24</v>
      </c>
      <c r="Z14" s="46" t="s">
        <v>34</v>
      </c>
      <c r="AA14" s="47" t="s">
        <v>35</v>
      </c>
      <c r="AB14" s="1169"/>
      <c r="AC14" s="1170"/>
      <c r="AD14" s="455" t="s">
        <v>25</v>
      </c>
      <c r="AE14" s="456" t="s">
        <v>26</v>
      </c>
      <c r="AF14" s="457" t="s">
        <v>24</v>
      </c>
      <c r="AG14" s="458" t="s">
        <v>34</v>
      </c>
      <c r="AH14" s="459" t="s">
        <v>35</v>
      </c>
      <c r="AI14" s="460" t="s">
        <v>25</v>
      </c>
      <c r="AJ14" s="461" t="s">
        <v>26</v>
      </c>
      <c r="AK14" s="462" t="s">
        <v>24</v>
      </c>
      <c r="AL14" s="458" t="s">
        <v>34</v>
      </c>
      <c r="AM14" s="459" t="s">
        <v>35</v>
      </c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</row>
    <row r="15" spans="1:39" s="454" customFormat="1" ht="39.75" customHeight="1">
      <c r="A15" s="1171" t="s">
        <v>271</v>
      </c>
      <c r="B15" s="1172"/>
      <c r="C15" s="463">
        <v>8121</v>
      </c>
      <c r="D15" s="464">
        <v>0.2</v>
      </c>
      <c r="E15" s="465">
        <f>FLOOR(C15*(1-D15),10)+2</f>
        <v>6492</v>
      </c>
      <c r="F15" s="466">
        <f aca="true" t="shared" si="0" ref="F15:F22">CEILING(E15/24,1)</f>
        <v>271</v>
      </c>
      <c r="G15" s="467">
        <f aca="true" t="shared" si="1" ref="G15:G22">CEILING(E15/12,1)</f>
        <v>541</v>
      </c>
      <c r="H15" s="463">
        <v>8870</v>
      </c>
      <c r="I15" s="464">
        <v>0.2</v>
      </c>
      <c r="J15" s="465">
        <f>FLOOR(H15*(1-I15),10)+2</f>
        <v>7092</v>
      </c>
      <c r="K15" s="466">
        <f aca="true" t="shared" si="2" ref="K15:K22">CEILING(J15/24,1)</f>
        <v>296</v>
      </c>
      <c r="L15" s="467">
        <f aca="true" t="shared" si="3" ref="L15:L22">CEILING(J15/12,1)</f>
        <v>591</v>
      </c>
      <c r="M15" s="468">
        <v>9405</v>
      </c>
      <c r="N15" s="464">
        <v>0.2</v>
      </c>
      <c r="O15" s="465">
        <f>FLOOR(M15*(1-N15),10)+2</f>
        <v>7522</v>
      </c>
      <c r="P15" s="466">
        <f aca="true" t="shared" si="4" ref="P15:P22">CEILING(O15/24,1)</f>
        <v>314</v>
      </c>
      <c r="Q15" s="467">
        <f aca="true" t="shared" si="5" ref="Q15:Q22">CEILING(O15/12,1)</f>
        <v>627</v>
      </c>
      <c r="R15" s="468">
        <v>9940</v>
      </c>
      <c r="S15" s="464">
        <v>0.2</v>
      </c>
      <c r="T15" s="465">
        <f>FLOOR(R15*(1-S15),10)+2</f>
        <v>7952</v>
      </c>
      <c r="U15" s="466">
        <f aca="true" t="shared" si="6" ref="U15:U22">CEILING(T15/24,1)</f>
        <v>332</v>
      </c>
      <c r="V15" s="467">
        <f aca="true" t="shared" si="7" ref="V15:V22">CEILING(T15/12,1)</f>
        <v>663</v>
      </c>
      <c r="W15" s="468">
        <v>10475</v>
      </c>
      <c r="X15" s="464">
        <v>0.2</v>
      </c>
      <c r="Y15" s="465">
        <f>FLOOR(W15*(1-X15),10)+2</f>
        <v>8382</v>
      </c>
      <c r="Z15" s="466">
        <f aca="true" t="shared" si="8" ref="Z15:Z22">CEILING(Y15/24,1)</f>
        <v>350</v>
      </c>
      <c r="AA15" s="467">
        <f aca="true" t="shared" si="9" ref="AA15:AA22">CEILING(Y15/12,1)</f>
        <v>699</v>
      </c>
      <c r="AB15" s="1171" t="s">
        <v>271</v>
      </c>
      <c r="AC15" s="1172"/>
      <c r="AD15" s="468">
        <v>12080</v>
      </c>
      <c r="AE15" s="464">
        <v>0.2</v>
      </c>
      <c r="AF15" s="465">
        <f>FLOOR(AD15*(1-AE15),10)+2</f>
        <v>9662</v>
      </c>
      <c r="AG15" s="469">
        <f aca="true" t="shared" si="10" ref="AG15:AG22">CEILING(AF15/24,1)</f>
        <v>403</v>
      </c>
      <c r="AH15" s="470">
        <f aca="true" t="shared" si="11" ref="AH15:AH22">CEILING(AF15/12,1)</f>
        <v>806</v>
      </c>
      <c r="AI15" s="468">
        <v>12722</v>
      </c>
      <c r="AJ15" s="464">
        <v>0.2</v>
      </c>
      <c r="AK15" s="465">
        <f>FLOOR(AI15*(1-AJ15),10)+2</f>
        <v>10172</v>
      </c>
      <c r="AL15" s="469">
        <f aca="true" t="shared" si="12" ref="AL15:AL22">CEILING(AK15/24,1)</f>
        <v>424</v>
      </c>
      <c r="AM15" s="470">
        <f aca="true" t="shared" si="13" ref="AM15:AM22">CEILING(AK15/12,1)</f>
        <v>848</v>
      </c>
    </row>
    <row r="16" spans="1:39" s="454" customFormat="1" ht="39.75" customHeight="1">
      <c r="A16" s="1161" t="s">
        <v>272</v>
      </c>
      <c r="B16" s="1162"/>
      <c r="C16" s="471">
        <v>10689</v>
      </c>
      <c r="D16" s="472">
        <f>D15</f>
        <v>0.2</v>
      </c>
      <c r="E16" s="473">
        <f>FLOOR(C16*(1-D16),10)+2</f>
        <v>8552</v>
      </c>
      <c r="F16" s="474">
        <f t="shared" si="0"/>
        <v>357</v>
      </c>
      <c r="G16" s="475">
        <f t="shared" si="1"/>
        <v>713</v>
      </c>
      <c r="H16" s="471">
        <v>11759</v>
      </c>
      <c r="I16" s="472">
        <f aca="true" t="shared" si="14" ref="I16:I22">I15</f>
        <v>0.2</v>
      </c>
      <c r="J16" s="473">
        <f aca="true" t="shared" si="15" ref="J16:J22">FLOOR(H16*(1-I16),10)+2</f>
        <v>9402</v>
      </c>
      <c r="K16" s="474">
        <f t="shared" si="2"/>
        <v>392</v>
      </c>
      <c r="L16" s="475">
        <f t="shared" si="3"/>
        <v>784</v>
      </c>
      <c r="M16" s="476">
        <v>12936</v>
      </c>
      <c r="N16" s="472">
        <f aca="true" t="shared" si="16" ref="N16:N22">N15</f>
        <v>0.2</v>
      </c>
      <c r="O16" s="473">
        <f aca="true" t="shared" si="17" ref="O16:O22">FLOOR(M16*(1-N16),10)+2</f>
        <v>10342</v>
      </c>
      <c r="P16" s="474">
        <f t="shared" si="4"/>
        <v>431</v>
      </c>
      <c r="Q16" s="475">
        <f t="shared" si="5"/>
        <v>862</v>
      </c>
      <c r="R16" s="476">
        <v>13578</v>
      </c>
      <c r="S16" s="472">
        <f aca="true" t="shared" si="18" ref="S16:S22">S15</f>
        <v>0.2</v>
      </c>
      <c r="T16" s="473">
        <f aca="true" t="shared" si="19" ref="T16:T22">FLOOR(R16*(1-S16),10)+2</f>
        <v>10862</v>
      </c>
      <c r="U16" s="474">
        <f t="shared" si="6"/>
        <v>453</v>
      </c>
      <c r="V16" s="475">
        <f t="shared" si="7"/>
        <v>906</v>
      </c>
      <c r="W16" s="476">
        <v>14327</v>
      </c>
      <c r="X16" s="472">
        <f aca="true" t="shared" si="20" ref="X16:X22">X15</f>
        <v>0.2</v>
      </c>
      <c r="Y16" s="473">
        <f aca="true" t="shared" si="21" ref="Y16:Y22">FLOOR(W16*(1-X16),10)+2</f>
        <v>11462</v>
      </c>
      <c r="Z16" s="474">
        <f t="shared" si="8"/>
        <v>478</v>
      </c>
      <c r="AA16" s="475">
        <f t="shared" si="9"/>
        <v>956</v>
      </c>
      <c r="AB16" s="1161" t="s">
        <v>272</v>
      </c>
      <c r="AC16" s="1162"/>
      <c r="AD16" s="476">
        <v>17965</v>
      </c>
      <c r="AE16" s="472">
        <f aca="true" t="shared" si="22" ref="AE16:AE22">AE15</f>
        <v>0.2</v>
      </c>
      <c r="AF16" s="473">
        <f aca="true" t="shared" si="23" ref="AF16:AF22">FLOOR(AD16*(1-AE16),10)+2</f>
        <v>14372</v>
      </c>
      <c r="AG16" s="477">
        <f t="shared" si="10"/>
        <v>599</v>
      </c>
      <c r="AH16" s="478">
        <f t="shared" si="11"/>
        <v>1198</v>
      </c>
      <c r="AI16" s="476">
        <v>18928</v>
      </c>
      <c r="AJ16" s="472">
        <f aca="true" t="shared" si="24" ref="AJ16:AJ22">AJ15</f>
        <v>0.2</v>
      </c>
      <c r="AK16" s="473">
        <f aca="true" t="shared" si="25" ref="AK16:AK22">FLOOR(AI16*(1-AJ16),10)+2</f>
        <v>15142</v>
      </c>
      <c r="AL16" s="477">
        <f t="shared" si="12"/>
        <v>631</v>
      </c>
      <c r="AM16" s="478">
        <f t="shared" si="13"/>
        <v>1262</v>
      </c>
    </row>
    <row r="17" spans="1:39" s="454" customFormat="1" ht="39.75" customHeight="1">
      <c r="A17" s="1161" t="s">
        <v>273</v>
      </c>
      <c r="B17" s="1162"/>
      <c r="C17" s="471">
        <v>12722</v>
      </c>
      <c r="D17" s="472">
        <f aca="true" t="shared" si="26" ref="D17:D22">D16</f>
        <v>0.2</v>
      </c>
      <c r="E17" s="473">
        <f aca="true" t="shared" si="27" ref="E17:E22">FLOOR(C17*(1-D17),10)+2</f>
        <v>10172</v>
      </c>
      <c r="F17" s="474">
        <f t="shared" si="0"/>
        <v>424</v>
      </c>
      <c r="G17" s="475">
        <f t="shared" si="1"/>
        <v>848</v>
      </c>
      <c r="H17" s="471">
        <v>14006</v>
      </c>
      <c r="I17" s="472">
        <f t="shared" si="14"/>
        <v>0.2</v>
      </c>
      <c r="J17" s="473">
        <f t="shared" si="15"/>
        <v>11202</v>
      </c>
      <c r="K17" s="474">
        <f t="shared" si="2"/>
        <v>467</v>
      </c>
      <c r="L17" s="475">
        <f t="shared" si="3"/>
        <v>934</v>
      </c>
      <c r="M17" s="476">
        <v>15397</v>
      </c>
      <c r="N17" s="472">
        <f t="shared" si="16"/>
        <v>0.2</v>
      </c>
      <c r="O17" s="473">
        <f t="shared" si="17"/>
        <v>12312</v>
      </c>
      <c r="P17" s="474">
        <f t="shared" si="4"/>
        <v>513</v>
      </c>
      <c r="Q17" s="475">
        <f t="shared" si="5"/>
        <v>1026</v>
      </c>
      <c r="R17" s="476">
        <v>16253</v>
      </c>
      <c r="S17" s="472">
        <f t="shared" si="18"/>
        <v>0.2</v>
      </c>
      <c r="T17" s="473">
        <f t="shared" si="19"/>
        <v>13002</v>
      </c>
      <c r="U17" s="474">
        <f t="shared" si="6"/>
        <v>542</v>
      </c>
      <c r="V17" s="475">
        <f t="shared" si="7"/>
        <v>1084</v>
      </c>
      <c r="W17" s="476">
        <v>17109</v>
      </c>
      <c r="X17" s="472">
        <f t="shared" si="20"/>
        <v>0.2</v>
      </c>
      <c r="Y17" s="473">
        <f t="shared" si="21"/>
        <v>13682</v>
      </c>
      <c r="Z17" s="474">
        <f t="shared" si="8"/>
        <v>571</v>
      </c>
      <c r="AA17" s="475">
        <f t="shared" si="9"/>
        <v>1141</v>
      </c>
      <c r="AB17" s="1161" t="s">
        <v>273</v>
      </c>
      <c r="AC17" s="1162"/>
      <c r="AD17" s="476">
        <v>21282</v>
      </c>
      <c r="AE17" s="472">
        <f t="shared" si="22"/>
        <v>0.2</v>
      </c>
      <c r="AF17" s="473">
        <f t="shared" si="23"/>
        <v>17022</v>
      </c>
      <c r="AG17" s="477">
        <f t="shared" si="10"/>
        <v>710</v>
      </c>
      <c r="AH17" s="478">
        <f t="shared" si="11"/>
        <v>1419</v>
      </c>
      <c r="AI17" s="476">
        <v>22352</v>
      </c>
      <c r="AJ17" s="472">
        <f t="shared" si="24"/>
        <v>0.2</v>
      </c>
      <c r="AK17" s="473">
        <f t="shared" si="25"/>
        <v>17882</v>
      </c>
      <c r="AL17" s="477">
        <f t="shared" si="12"/>
        <v>746</v>
      </c>
      <c r="AM17" s="478">
        <f t="shared" si="13"/>
        <v>1491</v>
      </c>
    </row>
    <row r="18" spans="1:39" s="454" customFormat="1" ht="39.75" customHeight="1">
      <c r="A18" s="1161" t="s">
        <v>274</v>
      </c>
      <c r="B18" s="1162"/>
      <c r="C18" s="471">
        <v>11652</v>
      </c>
      <c r="D18" s="472">
        <f t="shared" si="26"/>
        <v>0.2</v>
      </c>
      <c r="E18" s="473">
        <f t="shared" si="27"/>
        <v>9322</v>
      </c>
      <c r="F18" s="474">
        <f t="shared" si="0"/>
        <v>389</v>
      </c>
      <c r="G18" s="475">
        <f t="shared" si="1"/>
        <v>777</v>
      </c>
      <c r="H18" s="471">
        <v>12508</v>
      </c>
      <c r="I18" s="472">
        <f t="shared" si="14"/>
        <v>0.2</v>
      </c>
      <c r="J18" s="473">
        <f t="shared" si="15"/>
        <v>10002</v>
      </c>
      <c r="K18" s="474">
        <f t="shared" si="2"/>
        <v>417</v>
      </c>
      <c r="L18" s="475">
        <f t="shared" si="3"/>
        <v>834</v>
      </c>
      <c r="M18" s="476">
        <v>13043</v>
      </c>
      <c r="N18" s="472">
        <f t="shared" si="16"/>
        <v>0.2</v>
      </c>
      <c r="O18" s="473">
        <f t="shared" si="17"/>
        <v>10432</v>
      </c>
      <c r="P18" s="474">
        <f t="shared" si="4"/>
        <v>435</v>
      </c>
      <c r="Q18" s="475">
        <f t="shared" si="5"/>
        <v>870</v>
      </c>
      <c r="R18" s="476">
        <v>13899</v>
      </c>
      <c r="S18" s="472">
        <f t="shared" si="18"/>
        <v>0.2</v>
      </c>
      <c r="T18" s="473">
        <f t="shared" si="19"/>
        <v>11112</v>
      </c>
      <c r="U18" s="474">
        <f t="shared" si="6"/>
        <v>463</v>
      </c>
      <c r="V18" s="475">
        <f t="shared" si="7"/>
        <v>926</v>
      </c>
      <c r="W18" s="476">
        <v>14755</v>
      </c>
      <c r="X18" s="472">
        <f t="shared" si="20"/>
        <v>0.2</v>
      </c>
      <c r="Y18" s="473">
        <f t="shared" si="21"/>
        <v>11802</v>
      </c>
      <c r="Z18" s="474">
        <f t="shared" si="8"/>
        <v>492</v>
      </c>
      <c r="AA18" s="475">
        <f t="shared" si="9"/>
        <v>984</v>
      </c>
      <c r="AB18" s="1161" t="s">
        <v>274</v>
      </c>
      <c r="AC18" s="1162"/>
      <c r="AD18" s="476">
        <v>15183</v>
      </c>
      <c r="AE18" s="472">
        <f t="shared" si="22"/>
        <v>0.2</v>
      </c>
      <c r="AF18" s="473">
        <f t="shared" si="23"/>
        <v>12142</v>
      </c>
      <c r="AG18" s="477">
        <f t="shared" si="10"/>
        <v>506</v>
      </c>
      <c r="AH18" s="478">
        <f t="shared" si="11"/>
        <v>1012</v>
      </c>
      <c r="AI18" s="476">
        <v>18928</v>
      </c>
      <c r="AJ18" s="472">
        <f t="shared" si="24"/>
        <v>0.2</v>
      </c>
      <c r="AK18" s="473">
        <f t="shared" si="25"/>
        <v>15142</v>
      </c>
      <c r="AL18" s="477">
        <f t="shared" si="12"/>
        <v>631</v>
      </c>
      <c r="AM18" s="478">
        <f t="shared" si="13"/>
        <v>1262</v>
      </c>
    </row>
    <row r="19" spans="1:39" s="454" customFormat="1" ht="39.75" customHeight="1">
      <c r="A19" s="1161" t="s">
        <v>275</v>
      </c>
      <c r="B19" s="1162"/>
      <c r="C19" s="479">
        <v>15397</v>
      </c>
      <c r="D19" s="480">
        <f t="shared" si="26"/>
        <v>0.2</v>
      </c>
      <c r="E19" s="481">
        <f t="shared" si="27"/>
        <v>12312</v>
      </c>
      <c r="F19" s="482">
        <f t="shared" si="0"/>
        <v>513</v>
      </c>
      <c r="G19" s="483">
        <f t="shared" si="1"/>
        <v>1026</v>
      </c>
      <c r="H19" s="479">
        <v>16574</v>
      </c>
      <c r="I19" s="480">
        <f t="shared" si="14"/>
        <v>0.2</v>
      </c>
      <c r="J19" s="481">
        <f t="shared" si="15"/>
        <v>13252</v>
      </c>
      <c r="K19" s="482">
        <f t="shared" si="2"/>
        <v>553</v>
      </c>
      <c r="L19" s="483">
        <f t="shared" si="3"/>
        <v>1105</v>
      </c>
      <c r="M19" s="479">
        <v>17644</v>
      </c>
      <c r="N19" s="480">
        <f t="shared" si="16"/>
        <v>0.2</v>
      </c>
      <c r="O19" s="481">
        <f t="shared" si="17"/>
        <v>14112</v>
      </c>
      <c r="P19" s="482">
        <f t="shared" si="4"/>
        <v>588</v>
      </c>
      <c r="Q19" s="483">
        <f t="shared" si="5"/>
        <v>1176</v>
      </c>
      <c r="R19" s="479">
        <v>18821</v>
      </c>
      <c r="S19" s="480">
        <f t="shared" si="18"/>
        <v>0.2</v>
      </c>
      <c r="T19" s="481">
        <f t="shared" si="19"/>
        <v>15052</v>
      </c>
      <c r="U19" s="482">
        <f t="shared" si="6"/>
        <v>628</v>
      </c>
      <c r="V19" s="483">
        <f t="shared" si="7"/>
        <v>1255</v>
      </c>
      <c r="W19" s="479">
        <v>19998</v>
      </c>
      <c r="X19" s="480">
        <f t="shared" si="20"/>
        <v>0.2</v>
      </c>
      <c r="Y19" s="481">
        <f t="shared" si="21"/>
        <v>15992</v>
      </c>
      <c r="Z19" s="482">
        <f t="shared" si="8"/>
        <v>667</v>
      </c>
      <c r="AA19" s="483">
        <f t="shared" si="9"/>
        <v>1333</v>
      </c>
      <c r="AB19" s="1161" t="s">
        <v>275</v>
      </c>
      <c r="AC19" s="1162"/>
      <c r="AD19" s="479">
        <v>20747</v>
      </c>
      <c r="AE19" s="480">
        <f t="shared" si="22"/>
        <v>0.2</v>
      </c>
      <c r="AF19" s="481">
        <f t="shared" si="23"/>
        <v>16592</v>
      </c>
      <c r="AG19" s="484">
        <f t="shared" si="10"/>
        <v>692</v>
      </c>
      <c r="AH19" s="485">
        <f t="shared" si="11"/>
        <v>1383</v>
      </c>
      <c r="AI19" s="479">
        <v>25883</v>
      </c>
      <c r="AJ19" s="480">
        <f t="shared" si="24"/>
        <v>0.2</v>
      </c>
      <c r="AK19" s="481">
        <f t="shared" si="25"/>
        <v>20702</v>
      </c>
      <c r="AL19" s="484">
        <f t="shared" si="12"/>
        <v>863</v>
      </c>
      <c r="AM19" s="485">
        <f t="shared" si="13"/>
        <v>1726</v>
      </c>
    </row>
    <row r="20" spans="1:39" s="454" customFormat="1" ht="39.75" customHeight="1">
      <c r="A20" s="1161" t="s">
        <v>276</v>
      </c>
      <c r="B20" s="1162"/>
      <c r="C20" s="479">
        <v>6837</v>
      </c>
      <c r="D20" s="480">
        <f>D19</f>
        <v>0.2</v>
      </c>
      <c r="E20" s="481">
        <f t="shared" si="27"/>
        <v>5462</v>
      </c>
      <c r="F20" s="482">
        <f t="shared" si="0"/>
        <v>228</v>
      </c>
      <c r="G20" s="483">
        <f t="shared" si="1"/>
        <v>456</v>
      </c>
      <c r="H20" s="479">
        <v>7265</v>
      </c>
      <c r="I20" s="480">
        <f t="shared" si="14"/>
        <v>0.2</v>
      </c>
      <c r="J20" s="481">
        <f t="shared" si="15"/>
        <v>5812</v>
      </c>
      <c r="K20" s="482">
        <f t="shared" si="2"/>
        <v>243</v>
      </c>
      <c r="L20" s="483">
        <f t="shared" si="3"/>
        <v>485</v>
      </c>
      <c r="M20" s="479">
        <v>7693</v>
      </c>
      <c r="N20" s="480">
        <f t="shared" si="16"/>
        <v>0.2</v>
      </c>
      <c r="O20" s="481">
        <f t="shared" si="17"/>
        <v>6152</v>
      </c>
      <c r="P20" s="482">
        <f t="shared" si="4"/>
        <v>257</v>
      </c>
      <c r="Q20" s="483">
        <f t="shared" si="5"/>
        <v>513</v>
      </c>
      <c r="R20" s="479">
        <v>8121</v>
      </c>
      <c r="S20" s="480">
        <f t="shared" si="18"/>
        <v>0.2</v>
      </c>
      <c r="T20" s="481">
        <f t="shared" si="19"/>
        <v>6492</v>
      </c>
      <c r="U20" s="482">
        <f t="shared" si="6"/>
        <v>271</v>
      </c>
      <c r="V20" s="483">
        <f t="shared" si="7"/>
        <v>541</v>
      </c>
      <c r="W20" s="479">
        <v>8549</v>
      </c>
      <c r="X20" s="480">
        <f t="shared" si="20"/>
        <v>0.2</v>
      </c>
      <c r="Y20" s="481">
        <f t="shared" si="21"/>
        <v>6832</v>
      </c>
      <c r="Z20" s="482">
        <f t="shared" si="8"/>
        <v>285</v>
      </c>
      <c r="AA20" s="483">
        <f t="shared" si="9"/>
        <v>570</v>
      </c>
      <c r="AB20" s="1161" t="s">
        <v>276</v>
      </c>
      <c r="AC20" s="1162"/>
      <c r="AD20" s="479">
        <v>8977</v>
      </c>
      <c r="AE20" s="480">
        <f t="shared" si="22"/>
        <v>0.2</v>
      </c>
      <c r="AF20" s="481">
        <f t="shared" si="23"/>
        <v>7182</v>
      </c>
      <c r="AG20" s="484">
        <f t="shared" si="10"/>
        <v>300</v>
      </c>
      <c r="AH20" s="485">
        <f t="shared" si="11"/>
        <v>599</v>
      </c>
      <c r="AI20" s="479">
        <v>9512</v>
      </c>
      <c r="AJ20" s="480">
        <f t="shared" si="24"/>
        <v>0.2</v>
      </c>
      <c r="AK20" s="481">
        <f t="shared" si="25"/>
        <v>7602</v>
      </c>
      <c r="AL20" s="484">
        <f t="shared" si="12"/>
        <v>317</v>
      </c>
      <c r="AM20" s="485">
        <f t="shared" si="13"/>
        <v>634</v>
      </c>
    </row>
    <row r="21" spans="1:39" s="454" customFormat="1" ht="39.75" customHeight="1">
      <c r="A21" s="1161" t="s">
        <v>277</v>
      </c>
      <c r="B21" s="1162"/>
      <c r="C21" s="479">
        <v>8549</v>
      </c>
      <c r="D21" s="480">
        <f>D20</f>
        <v>0.2</v>
      </c>
      <c r="E21" s="481">
        <f t="shared" si="27"/>
        <v>6832</v>
      </c>
      <c r="F21" s="482">
        <f t="shared" si="0"/>
        <v>285</v>
      </c>
      <c r="G21" s="483">
        <f t="shared" si="1"/>
        <v>570</v>
      </c>
      <c r="H21" s="479">
        <v>8977</v>
      </c>
      <c r="I21" s="480">
        <f t="shared" si="14"/>
        <v>0.2</v>
      </c>
      <c r="J21" s="481">
        <f t="shared" si="15"/>
        <v>7182</v>
      </c>
      <c r="K21" s="482">
        <f t="shared" si="2"/>
        <v>300</v>
      </c>
      <c r="L21" s="483">
        <f t="shared" si="3"/>
        <v>599</v>
      </c>
      <c r="M21" s="479">
        <v>9512</v>
      </c>
      <c r="N21" s="480">
        <f t="shared" si="16"/>
        <v>0.2</v>
      </c>
      <c r="O21" s="481">
        <f t="shared" si="17"/>
        <v>7602</v>
      </c>
      <c r="P21" s="482">
        <f t="shared" si="4"/>
        <v>317</v>
      </c>
      <c r="Q21" s="483">
        <f t="shared" si="5"/>
        <v>634</v>
      </c>
      <c r="R21" s="479">
        <v>10047</v>
      </c>
      <c r="S21" s="480">
        <f t="shared" si="18"/>
        <v>0.2</v>
      </c>
      <c r="T21" s="481">
        <f t="shared" si="19"/>
        <v>8032</v>
      </c>
      <c r="U21" s="482">
        <f t="shared" si="6"/>
        <v>335</v>
      </c>
      <c r="V21" s="483">
        <f t="shared" si="7"/>
        <v>670</v>
      </c>
      <c r="W21" s="479">
        <v>10582</v>
      </c>
      <c r="X21" s="480">
        <f t="shared" si="20"/>
        <v>0.2</v>
      </c>
      <c r="Y21" s="481">
        <f t="shared" si="21"/>
        <v>8462</v>
      </c>
      <c r="Z21" s="482">
        <f t="shared" si="8"/>
        <v>353</v>
      </c>
      <c r="AA21" s="483">
        <f t="shared" si="9"/>
        <v>706</v>
      </c>
      <c r="AB21" s="1161" t="s">
        <v>277</v>
      </c>
      <c r="AC21" s="1162"/>
      <c r="AD21" s="479">
        <v>11117</v>
      </c>
      <c r="AE21" s="480">
        <f t="shared" si="22"/>
        <v>0.2</v>
      </c>
      <c r="AF21" s="481">
        <f t="shared" si="23"/>
        <v>8892</v>
      </c>
      <c r="AG21" s="484">
        <f t="shared" si="10"/>
        <v>371</v>
      </c>
      <c r="AH21" s="485">
        <f t="shared" si="11"/>
        <v>741</v>
      </c>
      <c r="AI21" s="479">
        <v>11759</v>
      </c>
      <c r="AJ21" s="480">
        <f t="shared" si="24"/>
        <v>0.2</v>
      </c>
      <c r="AK21" s="481">
        <f t="shared" si="25"/>
        <v>9402</v>
      </c>
      <c r="AL21" s="484">
        <f t="shared" si="12"/>
        <v>392</v>
      </c>
      <c r="AM21" s="485">
        <f t="shared" si="13"/>
        <v>784</v>
      </c>
    </row>
    <row r="22" spans="1:39" s="454" customFormat="1" ht="39.75" customHeight="1" thickBot="1">
      <c r="A22" s="1163" t="s">
        <v>278</v>
      </c>
      <c r="B22" s="1164"/>
      <c r="C22" s="486">
        <v>12615</v>
      </c>
      <c r="D22" s="487">
        <f t="shared" si="26"/>
        <v>0.2</v>
      </c>
      <c r="E22" s="488">
        <f t="shared" si="27"/>
        <v>10092</v>
      </c>
      <c r="F22" s="489">
        <f t="shared" si="0"/>
        <v>421</v>
      </c>
      <c r="G22" s="490">
        <f t="shared" si="1"/>
        <v>841</v>
      </c>
      <c r="H22" s="486">
        <v>13257</v>
      </c>
      <c r="I22" s="487">
        <f t="shared" si="14"/>
        <v>0.2</v>
      </c>
      <c r="J22" s="488">
        <f t="shared" si="15"/>
        <v>10602</v>
      </c>
      <c r="K22" s="489">
        <f t="shared" si="2"/>
        <v>442</v>
      </c>
      <c r="L22" s="490">
        <f t="shared" si="3"/>
        <v>884</v>
      </c>
      <c r="M22" s="491">
        <v>14006</v>
      </c>
      <c r="N22" s="487">
        <f t="shared" si="16"/>
        <v>0.2</v>
      </c>
      <c r="O22" s="488">
        <f t="shared" si="17"/>
        <v>11202</v>
      </c>
      <c r="P22" s="489">
        <f t="shared" si="4"/>
        <v>467</v>
      </c>
      <c r="Q22" s="490">
        <f t="shared" si="5"/>
        <v>934</v>
      </c>
      <c r="R22" s="491">
        <v>14755</v>
      </c>
      <c r="S22" s="487">
        <f t="shared" si="18"/>
        <v>0.2</v>
      </c>
      <c r="T22" s="488">
        <f t="shared" si="19"/>
        <v>11802</v>
      </c>
      <c r="U22" s="489">
        <f t="shared" si="6"/>
        <v>492</v>
      </c>
      <c r="V22" s="490">
        <f t="shared" si="7"/>
        <v>984</v>
      </c>
      <c r="W22" s="491">
        <v>15504</v>
      </c>
      <c r="X22" s="487">
        <f t="shared" si="20"/>
        <v>0.2</v>
      </c>
      <c r="Y22" s="488">
        <f t="shared" si="21"/>
        <v>12402</v>
      </c>
      <c r="Z22" s="489">
        <f t="shared" si="8"/>
        <v>517</v>
      </c>
      <c r="AA22" s="490">
        <f t="shared" si="9"/>
        <v>1034</v>
      </c>
      <c r="AB22" s="1163" t="s">
        <v>278</v>
      </c>
      <c r="AC22" s="1164"/>
      <c r="AD22" s="491">
        <v>16360</v>
      </c>
      <c r="AE22" s="487">
        <f t="shared" si="22"/>
        <v>0.2</v>
      </c>
      <c r="AF22" s="488">
        <f t="shared" si="23"/>
        <v>13082</v>
      </c>
      <c r="AG22" s="492">
        <f t="shared" si="10"/>
        <v>546</v>
      </c>
      <c r="AH22" s="493">
        <f t="shared" si="11"/>
        <v>1091</v>
      </c>
      <c r="AI22" s="491">
        <v>17216</v>
      </c>
      <c r="AJ22" s="487">
        <f t="shared" si="24"/>
        <v>0.2</v>
      </c>
      <c r="AK22" s="488">
        <f t="shared" si="25"/>
        <v>13772</v>
      </c>
      <c r="AL22" s="492">
        <f t="shared" si="12"/>
        <v>574</v>
      </c>
      <c r="AM22" s="493">
        <f t="shared" si="13"/>
        <v>1148</v>
      </c>
    </row>
    <row r="23" spans="1:54" s="500" customFormat="1" ht="21" customHeight="1" thickBot="1">
      <c r="A23" s="494"/>
      <c r="B23" s="494"/>
      <c r="C23" s="495"/>
      <c r="D23" s="496"/>
      <c r="E23" s="497"/>
      <c r="F23" s="495"/>
      <c r="G23" s="495"/>
      <c r="H23" s="495"/>
      <c r="I23" s="496"/>
      <c r="J23" s="497"/>
      <c r="K23" s="495"/>
      <c r="L23" s="495"/>
      <c r="M23" s="498"/>
      <c r="N23" s="496"/>
      <c r="O23" s="497"/>
      <c r="P23" s="495"/>
      <c r="Q23" s="495"/>
      <c r="R23" s="498"/>
      <c r="S23" s="496"/>
      <c r="T23" s="497"/>
      <c r="U23" s="495"/>
      <c r="V23" s="495"/>
      <c r="W23" s="498"/>
      <c r="X23" s="496"/>
      <c r="Y23" s="497"/>
      <c r="Z23" s="495"/>
      <c r="AA23" s="495"/>
      <c r="AB23" s="494"/>
      <c r="AC23" s="494"/>
      <c r="AD23" s="495"/>
      <c r="AE23" s="496"/>
      <c r="AF23" s="497"/>
      <c r="AG23" s="495"/>
      <c r="AH23" s="495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</row>
    <row r="24" spans="1:54" s="502" customFormat="1" ht="21" customHeight="1">
      <c r="A24" s="1106" t="s">
        <v>279</v>
      </c>
      <c r="B24" s="1106"/>
      <c r="C24" s="1107" t="s">
        <v>280</v>
      </c>
      <c r="D24" s="1107"/>
      <c r="E24" s="1107"/>
      <c r="F24" s="1107"/>
      <c r="G24" s="1107"/>
      <c r="H24" s="1107"/>
      <c r="I24" s="1107"/>
      <c r="J24" s="1107"/>
      <c r="K24" s="1107"/>
      <c r="L24" s="1107"/>
      <c r="M24" s="501"/>
      <c r="N24" s="1106" t="s">
        <v>281</v>
      </c>
      <c r="O24" s="1106"/>
      <c r="P24" s="1108" t="s">
        <v>3</v>
      </c>
      <c r="Q24" s="1109"/>
      <c r="R24" s="1109"/>
      <c r="S24" s="1109"/>
      <c r="T24" s="1109"/>
      <c r="U24" s="1109"/>
      <c r="V24" s="1109"/>
      <c r="W24" s="1109"/>
      <c r="X24" s="1109"/>
      <c r="Y24" s="1109"/>
      <c r="Z24" s="1109"/>
      <c r="AA24" s="1110"/>
      <c r="AB24" s="1106" t="s">
        <v>279</v>
      </c>
      <c r="AC24" s="1106"/>
      <c r="AD24" s="1107" t="s">
        <v>280</v>
      </c>
      <c r="AE24" s="1107"/>
      <c r="AF24" s="1107"/>
      <c r="AG24" s="1107"/>
      <c r="AH24" s="1107"/>
      <c r="AI24" s="1107"/>
      <c r="AJ24" s="1107"/>
      <c r="AK24" s="1107"/>
      <c r="AL24" s="1107"/>
      <c r="AM24" s="1107"/>
      <c r="AN24" s="501"/>
      <c r="AO24" s="1106" t="s">
        <v>281</v>
      </c>
      <c r="AP24" s="1106"/>
      <c r="AQ24" s="1108" t="s">
        <v>3</v>
      </c>
      <c r="AR24" s="1109"/>
      <c r="AS24" s="1109"/>
      <c r="AT24" s="1109"/>
      <c r="AU24" s="1109"/>
      <c r="AV24" s="1109"/>
      <c r="AW24" s="1109"/>
      <c r="AX24" s="1109"/>
      <c r="AY24" s="1109"/>
      <c r="AZ24" s="1109"/>
      <c r="BA24" s="1109"/>
      <c r="BB24" s="1110"/>
    </row>
    <row r="25" spans="1:54" s="502" customFormat="1" ht="21" customHeight="1">
      <c r="A25" s="1093" t="s">
        <v>282</v>
      </c>
      <c r="B25" s="1093"/>
      <c r="C25" s="1094" t="s">
        <v>283</v>
      </c>
      <c r="D25" s="1094"/>
      <c r="E25" s="1094"/>
      <c r="F25" s="1094"/>
      <c r="G25" s="1094"/>
      <c r="H25" s="1094"/>
      <c r="I25" s="1094"/>
      <c r="J25" s="1094"/>
      <c r="K25" s="1094"/>
      <c r="L25" s="1094"/>
      <c r="M25" s="501"/>
      <c r="N25" s="1093" t="s">
        <v>284</v>
      </c>
      <c r="O25" s="1093"/>
      <c r="P25" s="1095" t="s">
        <v>3</v>
      </c>
      <c r="Q25" s="1096"/>
      <c r="R25" s="1096"/>
      <c r="S25" s="1096"/>
      <c r="T25" s="1096"/>
      <c r="U25" s="1096"/>
      <c r="V25" s="1096"/>
      <c r="W25" s="1096"/>
      <c r="X25" s="1096"/>
      <c r="Y25" s="1096"/>
      <c r="Z25" s="1096"/>
      <c r="AA25" s="1097"/>
      <c r="AB25" s="1093" t="s">
        <v>282</v>
      </c>
      <c r="AC25" s="1093"/>
      <c r="AD25" s="1094" t="s">
        <v>283</v>
      </c>
      <c r="AE25" s="1094"/>
      <c r="AF25" s="1094"/>
      <c r="AG25" s="1094"/>
      <c r="AH25" s="1094"/>
      <c r="AI25" s="1094"/>
      <c r="AJ25" s="1094"/>
      <c r="AK25" s="1094"/>
      <c r="AL25" s="1094"/>
      <c r="AM25" s="1094"/>
      <c r="AN25" s="501"/>
      <c r="AO25" s="1093" t="s">
        <v>284</v>
      </c>
      <c r="AP25" s="1093"/>
      <c r="AQ25" s="1095" t="s">
        <v>3</v>
      </c>
      <c r="AR25" s="1096"/>
      <c r="AS25" s="1096"/>
      <c r="AT25" s="1096"/>
      <c r="AU25" s="1096"/>
      <c r="AV25" s="1096"/>
      <c r="AW25" s="1096"/>
      <c r="AX25" s="1096"/>
      <c r="AY25" s="1096"/>
      <c r="AZ25" s="1096"/>
      <c r="BA25" s="1096"/>
      <c r="BB25" s="1097"/>
    </row>
    <row r="26" spans="1:54" s="502" customFormat="1" ht="21" customHeight="1">
      <c r="A26" s="1093" t="s">
        <v>285</v>
      </c>
      <c r="B26" s="1093"/>
      <c r="C26" s="1099" t="s">
        <v>286</v>
      </c>
      <c r="D26" s="1099"/>
      <c r="E26" s="1099"/>
      <c r="F26" s="1099"/>
      <c r="G26" s="1099"/>
      <c r="H26" s="1099"/>
      <c r="I26" s="1099"/>
      <c r="J26" s="1099"/>
      <c r="K26" s="1099"/>
      <c r="L26" s="1099"/>
      <c r="M26" s="501"/>
      <c r="N26" s="1093" t="s">
        <v>287</v>
      </c>
      <c r="O26" s="1093"/>
      <c r="P26" s="1095" t="s">
        <v>288</v>
      </c>
      <c r="Q26" s="1096"/>
      <c r="R26" s="1096"/>
      <c r="S26" s="1096"/>
      <c r="T26" s="1096"/>
      <c r="U26" s="1096"/>
      <c r="V26" s="1096"/>
      <c r="W26" s="1096"/>
      <c r="X26" s="1096"/>
      <c r="Y26" s="1096"/>
      <c r="Z26" s="1096"/>
      <c r="AA26" s="1097"/>
      <c r="AB26" s="1093" t="s">
        <v>285</v>
      </c>
      <c r="AC26" s="1093"/>
      <c r="AD26" s="1099" t="s">
        <v>286</v>
      </c>
      <c r="AE26" s="1099"/>
      <c r="AF26" s="1099"/>
      <c r="AG26" s="1099"/>
      <c r="AH26" s="1099"/>
      <c r="AI26" s="1099"/>
      <c r="AJ26" s="1099"/>
      <c r="AK26" s="1099"/>
      <c r="AL26" s="1099"/>
      <c r="AM26" s="1099"/>
      <c r="AN26" s="501"/>
      <c r="AO26" s="1093" t="s">
        <v>287</v>
      </c>
      <c r="AP26" s="1093"/>
      <c r="AQ26" s="1095" t="s">
        <v>288</v>
      </c>
      <c r="AR26" s="1096"/>
      <c r="AS26" s="1096"/>
      <c r="AT26" s="1096"/>
      <c r="AU26" s="1096"/>
      <c r="AV26" s="1096"/>
      <c r="AW26" s="1096"/>
      <c r="AX26" s="1096"/>
      <c r="AY26" s="1096"/>
      <c r="AZ26" s="1096"/>
      <c r="BA26" s="1096"/>
      <c r="BB26" s="1097"/>
    </row>
    <row r="27" spans="1:54" s="502" customFormat="1" ht="21" customHeight="1" thickBot="1">
      <c r="A27" s="1098"/>
      <c r="B27" s="1098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501"/>
      <c r="N27" s="1098" t="s">
        <v>289</v>
      </c>
      <c r="O27" s="1098"/>
      <c r="P27" s="1101" t="s">
        <v>290</v>
      </c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3"/>
      <c r="AB27" s="1098"/>
      <c r="AC27" s="1098"/>
      <c r="AD27" s="1100"/>
      <c r="AE27" s="1100"/>
      <c r="AF27" s="1100"/>
      <c r="AG27" s="1100"/>
      <c r="AH27" s="1100"/>
      <c r="AI27" s="1100"/>
      <c r="AJ27" s="1100"/>
      <c r="AK27" s="1100"/>
      <c r="AL27" s="1100"/>
      <c r="AM27" s="1100"/>
      <c r="AN27" s="501"/>
      <c r="AO27" s="1098" t="s">
        <v>289</v>
      </c>
      <c r="AP27" s="1098"/>
      <c r="AQ27" s="1101" t="s">
        <v>290</v>
      </c>
      <c r="AR27" s="1102"/>
      <c r="AS27" s="1102"/>
      <c r="AT27" s="1102"/>
      <c r="AU27" s="1102"/>
      <c r="AV27" s="1102"/>
      <c r="AW27" s="1102"/>
      <c r="AX27" s="1102"/>
      <c r="AY27" s="1102"/>
      <c r="AZ27" s="1102"/>
      <c r="BA27" s="1102"/>
      <c r="BB27" s="1103"/>
    </row>
    <row r="29" ht="13.5" thickBot="1"/>
    <row r="30" spans="1:45" ht="19.5" customHeight="1">
      <c r="A30" s="1059" t="s">
        <v>52</v>
      </c>
      <c r="B30" s="1060"/>
      <c r="C30" s="1060"/>
      <c r="D30" s="1060"/>
      <c r="E30" s="1061"/>
      <c r="F30" s="1059" t="s">
        <v>4</v>
      </c>
      <c r="G30" s="1060"/>
      <c r="H30" s="1060"/>
      <c r="I30" s="1060"/>
      <c r="J30" s="1060"/>
      <c r="K30" s="1060"/>
      <c r="L30" s="1060"/>
      <c r="M30" s="1060"/>
      <c r="N30" s="1060"/>
      <c r="O30" s="1060"/>
      <c r="P30" s="1060"/>
      <c r="Q30" s="1060"/>
      <c r="R30" s="1061"/>
      <c r="AB30" s="1059" t="s">
        <v>52</v>
      </c>
      <c r="AC30" s="1060"/>
      <c r="AD30" s="1060"/>
      <c r="AE30" s="1060"/>
      <c r="AF30" s="1061"/>
      <c r="AG30" s="1059" t="s">
        <v>4</v>
      </c>
      <c r="AH30" s="1060"/>
      <c r="AI30" s="1060"/>
      <c r="AJ30" s="1060"/>
      <c r="AK30" s="1060"/>
      <c r="AL30" s="1060"/>
      <c r="AM30" s="1060"/>
      <c r="AN30" s="1060"/>
      <c r="AO30" s="1060"/>
      <c r="AP30" s="1060"/>
      <c r="AQ30" s="1060"/>
      <c r="AR30" s="1060"/>
      <c r="AS30" s="1061"/>
    </row>
    <row r="31" spans="1:45" ht="16.5" thickBot="1">
      <c r="A31" s="1081"/>
      <c r="B31" s="1082"/>
      <c r="C31" s="1082"/>
      <c r="D31" s="1082"/>
      <c r="E31" s="1083"/>
      <c r="F31" s="503" t="s">
        <v>12</v>
      </c>
      <c r="G31" s="504" t="s">
        <v>5</v>
      </c>
      <c r="H31" s="504" t="s">
        <v>11</v>
      </c>
      <c r="I31" s="504" t="s">
        <v>18</v>
      </c>
      <c r="J31" s="504" t="s">
        <v>6</v>
      </c>
      <c r="K31" s="504" t="s">
        <v>19</v>
      </c>
      <c r="L31" s="504" t="s">
        <v>7</v>
      </c>
      <c r="M31" s="53" t="s">
        <v>20</v>
      </c>
      <c r="N31" s="53" t="s">
        <v>8</v>
      </c>
      <c r="O31" s="53" t="s">
        <v>21</v>
      </c>
      <c r="P31" s="53" t="s">
        <v>9</v>
      </c>
      <c r="Q31" s="53" t="s">
        <v>22</v>
      </c>
      <c r="R31" s="54" t="s">
        <v>10</v>
      </c>
      <c r="AB31" s="1081"/>
      <c r="AC31" s="1082"/>
      <c r="AD31" s="1082"/>
      <c r="AE31" s="1082"/>
      <c r="AF31" s="1083"/>
      <c r="AG31" s="503" t="s">
        <v>12</v>
      </c>
      <c r="AH31" s="504" t="s">
        <v>5</v>
      </c>
      <c r="AI31" s="504" t="s">
        <v>11</v>
      </c>
      <c r="AJ31" s="504" t="s">
        <v>18</v>
      </c>
      <c r="AK31" s="504" t="s">
        <v>6</v>
      </c>
      <c r="AL31" s="504" t="s">
        <v>19</v>
      </c>
      <c r="AM31" s="504" t="s">
        <v>7</v>
      </c>
      <c r="AN31" s="53" t="s">
        <v>20</v>
      </c>
      <c r="AO31" s="53" t="s">
        <v>8</v>
      </c>
      <c r="AP31" s="53" t="s">
        <v>21</v>
      </c>
      <c r="AQ31" s="53" t="s">
        <v>9</v>
      </c>
      <c r="AR31" s="53" t="s">
        <v>22</v>
      </c>
      <c r="AS31" s="54" t="s">
        <v>10</v>
      </c>
    </row>
    <row r="32" spans="1:45" s="252" customFormat="1" ht="20.25">
      <c r="A32" s="1084" t="s">
        <v>14</v>
      </c>
      <c r="B32" s="1085"/>
      <c r="C32" s="1085"/>
      <c r="D32" s="1085"/>
      <c r="E32" s="1086"/>
      <c r="F32" s="505">
        <v>3060</v>
      </c>
      <c r="G32" s="506">
        <v>3165</v>
      </c>
      <c r="H32" s="506">
        <v>3271</v>
      </c>
      <c r="I32" s="506">
        <v>3323</v>
      </c>
      <c r="J32" s="506">
        <v>3376</v>
      </c>
      <c r="K32" s="506">
        <v>3534</v>
      </c>
      <c r="L32" s="506">
        <v>3640</v>
      </c>
      <c r="M32" s="506">
        <v>3745</v>
      </c>
      <c r="N32" s="507">
        <v>3800</v>
      </c>
      <c r="O32" s="507">
        <v>4115</v>
      </c>
      <c r="P32" s="507">
        <v>4642</v>
      </c>
      <c r="Q32" s="506">
        <v>4853</v>
      </c>
      <c r="R32" s="508">
        <v>5170</v>
      </c>
      <c r="AB32" s="1084" t="s">
        <v>14</v>
      </c>
      <c r="AC32" s="1085"/>
      <c r="AD32" s="1085"/>
      <c r="AE32" s="1085"/>
      <c r="AF32" s="1086"/>
      <c r="AG32" s="505">
        <v>3060</v>
      </c>
      <c r="AH32" s="506">
        <v>3165</v>
      </c>
      <c r="AI32" s="506">
        <v>3271</v>
      </c>
      <c r="AJ32" s="506">
        <v>3323</v>
      </c>
      <c r="AK32" s="506">
        <v>3376</v>
      </c>
      <c r="AL32" s="506">
        <v>3534</v>
      </c>
      <c r="AM32" s="506">
        <v>3640</v>
      </c>
      <c r="AN32" s="506">
        <v>3745</v>
      </c>
      <c r="AO32" s="507">
        <v>3800</v>
      </c>
      <c r="AP32" s="507">
        <v>4115</v>
      </c>
      <c r="AQ32" s="507">
        <v>4642</v>
      </c>
      <c r="AR32" s="506">
        <v>4853</v>
      </c>
      <c r="AS32" s="508">
        <v>5170</v>
      </c>
    </row>
    <row r="33" spans="1:45" s="252" customFormat="1" ht="20.25">
      <c r="A33" s="1087" t="s">
        <v>23</v>
      </c>
      <c r="B33" s="1088"/>
      <c r="C33" s="1088"/>
      <c r="D33" s="1088"/>
      <c r="E33" s="1089"/>
      <c r="F33" s="509" t="s">
        <v>3</v>
      </c>
      <c r="G33" s="510" t="s">
        <v>3</v>
      </c>
      <c r="H33" s="510" t="s">
        <v>3</v>
      </c>
      <c r="I33" s="510" t="s">
        <v>3</v>
      </c>
      <c r="J33" s="510" t="s">
        <v>3</v>
      </c>
      <c r="K33" s="510" t="s">
        <v>3</v>
      </c>
      <c r="L33" s="510" t="s">
        <v>3</v>
      </c>
      <c r="M33" s="510" t="s">
        <v>3</v>
      </c>
      <c r="N33" s="511">
        <v>4095</v>
      </c>
      <c r="O33" s="511" t="s">
        <v>3</v>
      </c>
      <c r="P33" s="511">
        <v>5040</v>
      </c>
      <c r="Q33" s="510" t="s">
        <v>3</v>
      </c>
      <c r="R33" s="512" t="s">
        <v>3</v>
      </c>
      <c r="AB33" s="1087" t="s">
        <v>23</v>
      </c>
      <c r="AC33" s="1088"/>
      <c r="AD33" s="1088"/>
      <c r="AE33" s="1088"/>
      <c r="AF33" s="1089"/>
      <c r="AG33" s="509">
        <v>3255</v>
      </c>
      <c r="AH33" s="510">
        <v>3360</v>
      </c>
      <c r="AI33" s="510" t="s">
        <v>3</v>
      </c>
      <c r="AJ33" s="510" t="s">
        <v>3</v>
      </c>
      <c r="AK33" s="510">
        <v>3675</v>
      </c>
      <c r="AL33" s="510" t="s">
        <v>3</v>
      </c>
      <c r="AM33" s="510">
        <v>3885</v>
      </c>
      <c r="AN33" s="510" t="s">
        <v>3</v>
      </c>
      <c r="AO33" s="511">
        <v>4095</v>
      </c>
      <c r="AP33" s="511" t="s">
        <v>3</v>
      </c>
      <c r="AQ33" s="511">
        <v>5040</v>
      </c>
      <c r="AR33" s="510" t="s">
        <v>3</v>
      </c>
      <c r="AS33" s="512" t="s">
        <v>3</v>
      </c>
    </row>
    <row r="34" spans="1:45" s="252" customFormat="1" ht="21" thickBot="1">
      <c r="A34" s="1069" t="s">
        <v>13</v>
      </c>
      <c r="B34" s="1070"/>
      <c r="C34" s="1070"/>
      <c r="D34" s="1070"/>
      <c r="E34" s="1071"/>
      <c r="F34" s="513">
        <v>2012</v>
      </c>
      <c r="G34" s="514">
        <v>2118</v>
      </c>
      <c r="H34" s="514" t="s">
        <v>3</v>
      </c>
      <c r="I34" s="514" t="s">
        <v>3</v>
      </c>
      <c r="J34" s="514">
        <v>3177</v>
      </c>
      <c r="K34" s="514" t="s">
        <v>3</v>
      </c>
      <c r="L34" s="514">
        <v>3389</v>
      </c>
      <c r="M34" s="514" t="s">
        <v>3</v>
      </c>
      <c r="N34" s="515">
        <v>3601</v>
      </c>
      <c r="O34" s="515" t="s">
        <v>3</v>
      </c>
      <c r="P34" s="515">
        <v>3918</v>
      </c>
      <c r="Q34" s="514" t="s">
        <v>3</v>
      </c>
      <c r="R34" s="516" t="s">
        <v>3</v>
      </c>
      <c r="AB34" s="1069" t="s">
        <v>13</v>
      </c>
      <c r="AC34" s="1070"/>
      <c r="AD34" s="1070"/>
      <c r="AE34" s="1070"/>
      <c r="AF34" s="1071"/>
      <c r="AG34" s="513">
        <v>2012</v>
      </c>
      <c r="AH34" s="514">
        <v>2118</v>
      </c>
      <c r="AI34" s="514" t="s">
        <v>3</v>
      </c>
      <c r="AJ34" s="514" t="s">
        <v>3</v>
      </c>
      <c r="AK34" s="514">
        <v>3177</v>
      </c>
      <c r="AL34" s="514" t="s">
        <v>3</v>
      </c>
      <c r="AM34" s="514">
        <v>3389</v>
      </c>
      <c r="AN34" s="514" t="s">
        <v>3</v>
      </c>
      <c r="AO34" s="515">
        <v>3601</v>
      </c>
      <c r="AP34" s="515" t="s">
        <v>3</v>
      </c>
      <c r="AQ34" s="515">
        <v>3918</v>
      </c>
      <c r="AR34" s="514" t="s">
        <v>3</v>
      </c>
      <c r="AS34" s="516" t="s">
        <v>3</v>
      </c>
    </row>
    <row r="37" spans="6:18" ht="23.25"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</row>
    <row r="38" spans="6:18" ht="20.25">
      <c r="F38" s="252"/>
      <c r="G38" s="252"/>
      <c r="H38" s="252"/>
      <c r="I38" s="252"/>
      <c r="J38" s="252"/>
      <c r="K38" s="252"/>
      <c r="L38" s="518"/>
      <c r="M38" s="518"/>
      <c r="N38" s="518"/>
      <c r="O38" s="518"/>
      <c r="P38" s="518"/>
      <c r="Q38" s="518"/>
      <c r="R38" s="518"/>
    </row>
  </sheetData>
  <sheetProtection/>
  <mergeCells count="73">
    <mergeCell ref="I1:T1"/>
    <mergeCell ref="AM1:AU1"/>
    <mergeCell ref="I6:T6"/>
    <mergeCell ref="AM6:AU6"/>
    <mergeCell ref="I7:T7"/>
    <mergeCell ref="AM7:AU7"/>
    <mergeCell ref="AD11:AM11"/>
    <mergeCell ref="C12:AA12"/>
    <mergeCell ref="AD12:AM12"/>
    <mergeCell ref="C13:G13"/>
    <mergeCell ref="H13:L13"/>
    <mergeCell ref="M13:Q13"/>
    <mergeCell ref="R13:V13"/>
    <mergeCell ref="AD13:AH13"/>
    <mergeCell ref="AI13:AM13"/>
    <mergeCell ref="A16:B16"/>
    <mergeCell ref="AB16:AC16"/>
    <mergeCell ref="A11:B14"/>
    <mergeCell ref="C11:AA11"/>
    <mergeCell ref="AB11:AC14"/>
    <mergeCell ref="W13:AA13"/>
    <mergeCell ref="A15:B15"/>
    <mergeCell ref="AB15:AC15"/>
    <mergeCell ref="A17:B17"/>
    <mergeCell ref="AB17:AC17"/>
    <mergeCell ref="A18:B18"/>
    <mergeCell ref="AB18:AC18"/>
    <mergeCell ref="A19:B19"/>
    <mergeCell ref="AB19:AC19"/>
    <mergeCell ref="AD24:AM24"/>
    <mergeCell ref="A20:B20"/>
    <mergeCell ref="AB20:AC20"/>
    <mergeCell ref="A21:B21"/>
    <mergeCell ref="AB21:AC21"/>
    <mergeCell ref="A22:B22"/>
    <mergeCell ref="AB22:AC22"/>
    <mergeCell ref="AQ24:BB24"/>
    <mergeCell ref="A25:B25"/>
    <mergeCell ref="C25:L25"/>
    <mergeCell ref="N25:O25"/>
    <mergeCell ref="P25:AA25"/>
    <mergeCell ref="AB25:AC25"/>
    <mergeCell ref="AD25:AM25"/>
    <mergeCell ref="AO25:AP25"/>
    <mergeCell ref="AQ25:BB25"/>
    <mergeCell ref="A24:B24"/>
    <mergeCell ref="C26:L27"/>
    <mergeCell ref="N26:O26"/>
    <mergeCell ref="P26:AA26"/>
    <mergeCell ref="AB26:AC27"/>
    <mergeCell ref="AD26:AM27"/>
    <mergeCell ref="AO24:AP24"/>
    <mergeCell ref="C24:L24"/>
    <mergeCell ref="N24:O24"/>
    <mergeCell ref="P24:AA24"/>
    <mergeCell ref="AB24:AC24"/>
    <mergeCell ref="AG30:AS30"/>
    <mergeCell ref="A32:E32"/>
    <mergeCell ref="AB32:AF32"/>
    <mergeCell ref="AO26:AP26"/>
    <mergeCell ref="AQ26:BB26"/>
    <mergeCell ref="N27:O27"/>
    <mergeCell ref="P27:AA27"/>
    <mergeCell ref="AO27:AP27"/>
    <mergeCell ref="AQ27:BB27"/>
    <mergeCell ref="A26:B27"/>
    <mergeCell ref="A33:E33"/>
    <mergeCell ref="AB33:AF33"/>
    <mergeCell ref="A34:E34"/>
    <mergeCell ref="AB34:AF34"/>
    <mergeCell ref="A30:E31"/>
    <mergeCell ref="F30:R30"/>
    <mergeCell ref="AB30:AF31"/>
  </mergeCells>
  <printOptions horizontalCentered="1"/>
  <pageMargins left="0.3937007874015748" right="0.3937007874015748" top="0.7874015748031497" bottom="0.3937007874015748" header="0.15748031496062992" footer="0.15748031496062992"/>
  <pageSetup fitToHeight="20" fitToWidth="2" horizontalDpi="600" verticalDpi="600" orientation="landscape" pageOrder="overThenDown" paperSize="9" scale="41" r:id="rId2"/>
  <headerFooter>
    <oddFooter>&amp;C&amp;16Страница &amp;P из &amp;N</oddFooter>
  </headerFooter>
  <rowBreaks count="1" manualBreakCount="1">
    <brk id="4" max="255" man="1"/>
  </rowBreaks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A37"/>
  <sheetViews>
    <sheetView view="pageBreakPreview" zoomScale="60" zoomScalePageLayoutView="0" workbookViewId="0" topLeftCell="A1">
      <selection activeCell="W35" sqref="W35:W37"/>
    </sheetView>
  </sheetViews>
  <sheetFormatPr defaultColWidth="9.00390625" defaultRowHeight="12.75"/>
  <cols>
    <col min="1" max="2" width="8.625" style="1" customWidth="1"/>
    <col min="3" max="3" width="12.00390625" style="1" customWidth="1"/>
    <col min="4" max="4" width="9.75390625" style="1" customWidth="1"/>
    <col min="5" max="8" width="12.00390625" style="1" customWidth="1"/>
    <col min="9" max="9" width="9.75390625" style="1" customWidth="1"/>
    <col min="10" max="13" width="12.00390625" style="1" customWidth="1"/>
    <col min="14" max="14" width="9.75390625" style="1" customWidth="1"/>
    <col min="15" max="18" width="12.00390625" style="1" customWidth="1"/>
    <col min="19" max="19" width="9.75390625" style="1" customWidth="1"/>
    <col min="20" max="23" width="12.00390625" style="1" customWidth="1"/>
    <col min="24" max="24" width="9.75390625" style="1" customWidth="1"/>
    <col min="25" max="27" width="12.00390625" style="1" customWidth="1"/>
    <col min="28" max="16384" width="9.125" style="1" customWidth="1"/>
  </cols>
  <sheetData>
    <row r="1" spans="1:27" ht="30">
      <c r="A1" s="845" t="s">
        <v>31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</row>
    <row r="2" spans="8:12" ht="19.5" customHeight="1">
      <c r="H2" s="3"/>
      <c r="I2" s="3"/>
      <c r="J2" s="3"/>
      <c r="L2" s="3"/>
    </row>
    <row r="3" spans="2:18" ht="27" customHeight="1">
      <c r="B3" s="2"/>
      <c r="C3" s="2"/>
      <c r="D3" s="2"/>
      <c r="H3" s="846" t="s">
        <v>15</v>
      </c>
      <c r="I3" s="846"/>
      <c r="J3" s="846"/>
      <c r="K3" s="846"/>
      <c r="L3" s="846"/>
      <c r="M3" s="846"/>
      <c r="N3" s="846"/>
      <c r="O3" s="846"/>
      <c r="P3" s="846"/>
      <c r="Q3" s="846"/>
      <c r="R3" s="846"/>
    </row>
    <row r="4" spans="1:18" ht="29.25">
      <c r="A4" s="12" t="s">
        <v>85</v>
      </c>
      <c r="B4" s="104"/>
      <c r="C4" s="2"/>
      <c r="D4" s="2"/>
      <c r="H4" s="847" t="e">
        <f>#REF!</f>
        <v>#REF!</v>
      </c>
      <c r="I4" s="847"/>
      <c r="J4" s="847"/>
      <c r="K4" s="847"/>
      <c r="L4" s="847"/>
      <c r="M4" s="847"/>
      <c r="N4" s="847"/>
      <c r="O4" s="847"/>
      <c r="P4" s="847"/>
      <c r="Q4" s="847"/>
      <c r="R4" s="847"/>
    </row>
    <row r="5" spans="1:15" ht="23.25">
      <c r="A5" s="12" t="s">
        <v>29</v>
      </c>
      <c r="B5" s="175" t="s">
        <v>113</v>
      </c>
      <c r="I5" s="5"/>
      <c r="J5" s="7"/>
      <c r="K5" s="7"/>
      <c r="L5" s="7"/>
      <c r="M5" s="7"/>
      <c r="N5" s="8" t="s">
        <v>17</v>
      </c>
      <c r="O5" s="8"/>
    </row>
    <row r="6" spans="1:2" ht="29.25">
      <c r="A6" s="12" t="s">
        <v>30</v>
      </c>
      <c r="B6" s="106"/>
    </row>
    <row r="7" ht="18">
      <c r="A7" s="90"/>
    </row>
    <row r="8" spans="1:10" ht="34.5" customHeight="1" thickBot="1">
      <c r="A8" s="91"/>
      <c r="H8" s="4"/>
      <c r="I8" s="4"/>
      <c r="J8" s="4"/>
    </row>
    <row r="9" spans="1:27" ht="82.5" customHeight="1" thickBot="1">
      <c r="A9" s="843" t="s">
        <v>1</v>
      </c>
      <c r="B9" s="843" t="s">
        <v>2</v>
      </c>
      <c r="C9" s="828" t="s">
        <v>86</v>
      </c>
      <c r="D9" s="829"/>
      <c r="E9" s="829"/>
      <c r="F9" s="829"/>
      <c r="G9" s="830"/>
      <c r="H9" s="828" t="s">
        <v>87</v>
      </c>
      <c r="I9" s="829"/>
      <c r="J9" s="829"/>
      <c r="K9" s="829"/>
      <c r="L9" s="830"/>
      <c r="M9" s="828" t="s">
        <v>88</v>
      </c>
      <c r="N9" s="829"/>
      <c r="O9" s="829"/>
      <c r="P9" s="829"/>
      <c r="Q9" s="830"/>
      <c r="R9" s="828" t="s">
        <v>89</v>
      </c>
      <c r="S9" s="829"/>
      <c r="T9" s="829"/>
      <c r="U9" s="829"/>
      <c r="V9" s="830"/>
      <c r="W9" s="828" t="s">
        <v>90</v>
      </c>
      <c r="X9" s="829"/>
      <c r="Y9" s="829"/>
      <c r="Z9" s="829"/>
      <c r="AA9" s="830"/>
    </row>
    <row r="10" spans="1:27" s="16" customFormat="1" ht="30.75" thickBot="1">
      <c r="A10" s="844"/>
      <c r="B10" s="844"/>
      <c r="C10" s="13" t="s">
        <v>32</v>
      </c>
      <c r="D10" s="14" t="s">
        <v>26</v>
      </c>
      <c r="E10" s="14" t="s">
        <v>33</v>
      </c>
      <c r="F10" s="138" t="s">
        <v>34</v>
      </c>
      <c r="G10" s="36" t="s">
        <v>35</v>
      </c>
      <c r="H10" s="13" t="s">
        <v>32</v>
      </c>
      <c r="I10" s="14" t="s">
        <v>26</v>
      </c>
      <c r="J10" s="14" t="s">
        <v>33</v>
      </c>
      <c r="K10" s="138" t="s">
        <v>34</v>
      </c>
      <c r="L10" s="36" t="s">
        <v>35</v>
      </c>
      <c r="M10" s="13" t="s">
        <v>32</v>
      </c>
      <c r="N10" s="14" t="s">
        <v>26</v>
      </c>
      <c r="O10" s="14" t="s">
        <v>33</v>
      </c>
      <c r="P10" s="138" t="s">
        <v>34</v>
      </c>
      <c r="Q10" s="36" t="s">
        <v>35</v>
      </c>
      <c r="R10" s="13" t="s">
        <v>32</v>
      </c>
      <c r="S10" s="14" t="s">
        <v>26</v>
      </c>
      <c r="T10" s="14" t="s">
        <v>33</v>
      </c>
      <c r="U10" s="138" t="s">
        <v>34</v>
      </c>
      <c r="V10" s="36" t="s">
        <v>35</v>
      </c>
      <c r="W10" s="13" t="s">
        <v>32</v>
      </c>
      <c r="X10" s="14" t="s">
        <v>26</v>
      </c>
      <c r="Y10" s="14" t="s">
        <v>33</v>
      </c>
      <c r="Z10" s="138" t="s">
        <v>34</v>
      </c>
      <c r="AA10" s="36" t="s">
        <v>35</v>
      </c>
    </row>
    <row r="11" spans="1:27" s="6" customFormat="1" ht="18.75">
      <c r="A11" s="831" t="s">
        <v>0</v>
      </c>
      <c r="B11" s="17">
        <v>80</v>
      </c>
      <c r="C11" s="139">
        <v>9190</v>
      </c>
      <c r="D11" s="140">
        <v>0.25</v>
      </c>
      <c r="E11" s="141">
        <f>MROUND(C11*(1-D11),10)</f>
        <v>6890</v>
      </c>
      <c r="F11" s="142">
        <f>CEILING(E11/24,1)</f>
        <v>288</v>
      </c>
      <c r="G11" s="143">
        <f aca="true" t="shared" si="0" ref="G11:G17">CEILING(E11/12,1)</f>
        <v>575</v>
      </c>
      <c r="H11" s="139">
        <v>9990</v>
      </c>
      <c r="I11" s="140">
        <v>0.25</v>
      </c>
      <c r="J11" s="141">
        <f aca="true" t="shared" si="1" ref="J11:J17">MROUND(H11*(1-I11),10)</f>
        <v>7490</v>
      </c>
      <c r="K11" s="142">
        <f>CEILING(J11/24,1)</f>
        <v>313</v>
      </c>
      <c r="L11" s="143">
        <f aca="true" t="shared" si="2" ref="L11:L17">CEILING(J11/12,1)</f>
        <v>625</v>
      </c>
      <c r="M11" s="139">
        <v>10990</v>
      </c>
      <c r="N11" s="140">
        <v>0.25</v>
      </c>
      <c r="O11" s="141">
        <f aca="true" t="shared" si="3" ref="O11:O17">MROUND(M11*(1-N11),10)</f>
        <v>8240</v>
      </c>
      <c r="P11" s="142">
        <f>CEILING(O11/24,1)</f>
        <v>344</v>
      </c>
      <c r="Q11" s="143">
        <f aca="true" t="shared" si="4" ref="Q11:Q17">CEILING(O11/12,1)</f>
        <v>687</v>
      </c>
      <c r="R11" s="139">
        <v>13890</v>
      </c>
      <c r="S11" s="140">
        <v>0.25</v>
      </c>
      <c r="T11" s="141">
        <f aca="true" t="shared" si="5" ref="T11:T17">MROUND(R11*(1-S11),10)</f>
        <v>10420</v>
      </c>
      <c r="U11" s="142">
        <f>CEILING(T11/24,1)</f>
        <v>435</v>
      </c>
      <c r="V11" s="143">
        <f aca="true" t="shared" si="6" ref="V11:V17">CEILING(T11/12,1)</f>
        <v>869</v>
      </c>
      <c r="W11" s="139">
        <v>11390</v>
      </c>
      <c r="X11" s="140">
        <v>0.25</v>
      </c>
      <c r="Y11" s="141">
        <f aca="true" t="shared" si="7" ref="Y11:Y17">MROUND(W11*(1-X11),10)</f>
        <v>8540</v>
      </c>
      <c r="Z11" s="142">
        <f>CEILING(Y11/24,1)</f>
        <v>356</v>
      </c>
      <c r="AA11" s="143">
        <f aca="true" t="shared" si="8" ref="AA11:AA17">CEILING(Y11/12,1)</f>
        <v>712</v>
      </c>
    </row>
    <row r="12" spans="1:27" s="6" customFormat="1" ht="18.75">
      <c r="A12" s="832"/>
      <c r="B12" s="19">
        <v>90</v>
      </c>
      <c r="C12" s="144">
        <v>9990</v>
      </c>
      <c r="D12" s="145">
        <f aca="true" t="shared" si="9" ref="D12:D17">D11</f>
        <v>0.25</v>
      </c>
      <c r="E12" s="146">
        <f aca="true" t="shared" si="10" ref="E12:E17">MROUND(C12*(1-D12),10)</f>
        <v>7490</v>
      </c>
      <c r="F12" s="147">
        <f aca="true" t="shared" si="11" ref="F12:F17">CEILING(E12/24,1)</f>
        <v>313</v>
      </c>
      <c r="G12" s="148">
        <f t="shared" si="0"/>
        <v>625</v>
      </c>
      <c r="H12" s="144">
        <v>11090</v>
      </c>
      <c r="I12" s="145">
        <f aca="true" t="shared" si="12" ref="I12:I17">I11</f>
        <v>0.25</v>
      </c>
      <c r="J12" s="146">
        <f t="shared" si="1"/>
        <v>8320</v>
      </c>
      <c r="K12" s="147">
        <f aca="true" t="shared" si="13" ref="K12:K17">CEILING(J12/24,1)</f>
        <v>347</v>
      </c>
      <c r="L12" s="148">
        <f t="shared" si="2"/>
        <v>694</v>
      </c>
      <c r="M12" s="144">
        <v>12190</v>
      </c>
      <c r="N12" s="145">
        <f aca="true" t="shared" si="14" ref="N12:N17">N11</f>
        <v>0.25</v>
      </c>
      <c r="O12" s="146">
        <f t="shared" si="3"/>
        <v>9140</v>
      </c>
      <c r="P12" s="147">
        <f aca="true" t="shared" si="15" ref="P12:P17">CEILING(O12/24,1)</f>
        <v>381</v>
      </c>
      <c r="Q12" s="148">
        <f t="shared" si="4"/>
        <v>762</v>
      </c>
      <c r="R12" s="144">
        <v>15490</v>
      </c>
      <c r="S12" s="145">
        <f aca="true" t="shared" si="16" ref="S12:S17">S11</f>
        <v>0.25</v>
      </c>
      <c r="T12" s="146">
        <f t="shared" si="5"/>
        <v>11620</v>
      </c>
      <c r="U12" s="147">
        <f aca="true" t="shared" si="17" ref="U12:U17">CEILING(T12/24,1)</f>
        <v>485</v>
      </c>
      <c r="V12" s="148">
        <f t="shared" si="6"/>
        <v>969</v>
      </c>
      <c r="W12" s="144">
        <v>12790</v>
      </c>
      <c r="X12" s="145">
        <f aca="true" t="shared" si="18" ref="X12:X17">X11</f>
        <v>0.25</v>
      </c>
      <c r="Y12" s="146">
        <f t="shared" si="7"/>
        <v>9590</v>
      </c>
      <c r="Z12" s="147">
        <f aca="true" t="shared" si="19" ref="Z12:Z17">CEILING(Y12/24,1)</f>
        <v>400</v>
      </c>
      <c r="AA12" s="148">
        <f t="shared" si="8"/>
        <v>800</v>
      </c>
    </row>
    <row r="13" spans="1:27" s="6" customFormat="1" ht="18.75">
      <c r="A13" s="832"/>
      <c r="B13" s="19">
        <v>120</v>
      </c>
      <c r="C13" s="144">
        <v>12990</v>
      </c>
      <c r="D13" s="145">
        <f t="shared" si="9"/>
        <v>0.25</v>
      </c>
      <c r="E13" s="146">
        <f t="shared" si="10"/>
        <v>9740</v>
      </c>
      <c r="F13" s="147">
        <f t="shared" si="11"/>
        <v>406</v>
      </c>
      <c r="G13" s="148">
        <f t="shared" si="0"/>
        <v>812</v>
      </c>
      <c r="H13" s="144">
        <v>14590</v>
      </c>
      <c r="I13" s="145">
        <f t="shared" si="12"/>
        <v>0.25</v>
      </c>
      <c r="J13" s="146">
        <f t="shared" si="1"/>
        <v>10940</v>
      </c>
      <c r="K13" s="147">
        <f t="shared" si="13"/>
        <v>456</v>
      </c>
      <c r="L13" s="148">
        <f t="shared" si="2"/>
        <v>912</v>
      </c>
      <c r="M13" s="144">
        <v>15790</v>
      </c>
      <c r="N13" s="145">
        <f t="shared" si="14"/>
        <v>0.25</v>
      </c>
      <c r="O13" s="146">
        <f t="shared" si="3"/>
        <v>11840</v>
      </c>
      <c r="P13" s="147">
        <f t="shared" si="15"/>
        <v>494</v>
      </c>
      <c r="Q13" s="148">
        <f t="shared" si="4"/>
        <v>987</v>
      </c>
      <c r="R13" s="144">
        <v>20290</v>
      </c>
      <c r="S13" s="145">
        <f t="shared" si="16"/>
        <v>0.25</v>
      </c>
      <c r="T13" s="146">
        <f t="shared" si="5"/>
        <v>15220</v>
      </c>
      <c r="U13" s="147">
        <f t="shared" si="17"/>
        <v>635</v>
      </c>
      <c r="V13" s="148">
        <f t="shared" si="6"/>
        <v>1269</v>
      </c>
      <c r="W13" s="144">
        <v>16590</v>
      </c>
      <c r="X13" s="145">
        <f t="shared" si="18"/>
        <v>0.25</v>
      </c>
      <c r="Y13" s="146">
        <f t="shared" si="7"/>
        <v>12440</v>
      </c>
      <c r="Z13" s="147">
        <f t="shared" si="19"/>
        <v>519</v>
      </c>
      <c r="AA13" s="148">
        <f t="shared" si="8"/>
        <v>1037</v>
      </c>
    </row>
    <row r="14" spans="1:27" s="6" customFormat="1" ht="18.75">
      <c r="A14" s="832"/>
      <c r="B14" s="19">
        <v>140</v>
      </c>
      <c r="C14" s="144">
        <v>14890</v>
      </c>
      <c r="D14" s="145">
        <f t="shared" si="9"/>
        <v>0.25</v>
      </c>
      <c r="E14" s="146">
        <f t="shared" si="10"/>
        <v>11170</v>
      </c>
      <c r="F14" s="147">
        <f t="shared" si="11"/>
        <v>466</v>
      </c>
      <c r="G14" s="148">
        <f t="shared" si="0"/>
        <v>931</v>
      </c>
      <c r="H14" s="144">
        <v>16490</v>
      </c>
      <c r="I14" s="145">
        <f t="shared" si="12"/>
        <v>0.25</v>
      </c>
      <c r="J14" s="146">
        <f t="shared" si="1"/>
        <v>12370</v>
      </c>
      <c r="K14" s="147">
        <f t="shared" si="13"/>
        <v>516</v>
      </c>
      <c r="L14" s="148">
        <f t="shared" si="2"/>
        <v>1031</v>
      </c>
      <c r="M14" s="144">
        <v>18090</v>
      </c>
      <c r="N14" s="145">
        <f t="shared" si="14"/>
        <v>0.25</v>
      </c>
      <c r="O14" s="146">
        <f t="shared" si="3"/>
        <v>13570</v>
      </c>
      <c r="P14" s="147">
        <f t="shared" si="15"/>
        <v>566</v>
      </c>
      <c r="Q14" s="148">
        <f t="shared" si="4"/>
        <v>1131</v>
      </c>
      <c r="R14" s="144">
        <v>23190</v>
      </c>
      <c r="S14" s="145">
        <f t="shared" si="16"/>
        <v>0.25</v>
      </c>
      <c r="T14" s="146">
        <f t="shared" si="5"/>
        <v>17390</v>
      </c>
      <c r="U14" s="147">
        <f t="shared" si="17"/>
        <v>725</v>
      </c>
      <c r="V14" s="148">
        <f t="shared" si="6"/>
        <v>1450</v>
      </c>
      <c r="W14" s="144">
        <v>18890</v>
      </c>
      <c r="X14" s="145">
        <f t="shared" si="18"/>
        <v>0.25</v>
      </c>
      <c r="Y14" s="146">
        <f t="shared" si="7"/>
        <v>14170</v>
      </c>
      <c r="Z14" s="147">
        <f t="shared" si="19"/>
        <v>591</v>
      </c>
      <c r="AA14" s="148">
        <f t="shared" si="8"/>
        <v>1181</v>
      </c>
    </row>
    <row r="15" spans="1:27" s="6" customFormat="1" ht="18.75">
      <c r="A15" s="832"/>
      <c r="B15" s="25">
        <v>160</v>
      </c>
      <c r="C15" s="149">
        <v>16790</v>
      </c>
      <c r="D15" s="150">
        <f t="shared" si="9"/>
        <v>0.25</v>
      </c>
      <c r="E15" s="151">
        <f t="shared" si="10"/>
        <v>12590</v>
      </c>
      <c r="F15" s="152">
        <f t="shared" si="11"/>
        <v>525</v>
      </c>
      <c r="G15" s="153">
        <f t="shared" si="0"/>
        <v>1050</v>
      </c>
      <c r="H15" s="149">
        <v>18890</v>
      </c>
      <c r="I15" s="150">
        <f t="shared" si="12"/>
        <v>0.25</v>
      </c>
      <c r="J15" s="151">
        <f t="shared" si="1"/>
        <v>14170</v>
      </c>
      <c r="K15" s="152">
        <f t="shared" si="13"/>
        <v>591</v>
      </c>
      <c r="L15" s="153">
        <f t="shared" si="2"/>
        <v>1181</v>
      </c>
      <c r="M15" s="149">
        <v>20490</v>
      </c>
      <c r="N15" s="150">
        <f t="shared" si="14"/>
        <v>0.25</v>
      </c>
      <c r="O15" s="151">
        <f t="shared" si="3"/>
        <v>15370</v>
      </c>
      <c r="P15" s="152">
        <f t="shared" si="15"/>
        <v>641</v>
      </c>
      <c r="Q15" s="153">
        <f t="shared" si="4"/>
        <v>1281</v>
      </c>
      <c r="R15" s="149">
        <v>26190</v>
      </c>
      <c r="S15" s="150">
        <f t="shared" si="16"/>
        <v>0.25</v>
      </c>
      <c r="T15" s="151">
        <f t="shared" si="5"/>
        <v>19640</v>
      </c>
      <c r="U15" s="152">
        <f t="shared" si="17"/>
        <v>819</v>
      </c>
      <c r="V15" s="153">
        <f t="shared" si="6"/>
        <v>1637</v>
      </c>
      <c r="W15" s="149">
        <v>21490</v>
      </c>
      <c r="X15" s="150">
        <f t="shared" si="18"/>
        <v>0.25</v>
      </c>
      <c r="Y15" s="151">
        <f t="shared" si="7"/>
        <v>16120</v>
      </c>
      <c r="Z15" s="152">
        <f t="shared" si="19"/>
        <v>672</v>
      </c>
      <c r="AA15" s="153">
        <f t="shared" si="8"/>
        <v>1344</v>
      </c>
    </row>
    <row r="16" spans="1:27" s="6" customFormat="1" ht="18.75">
      <c r="A16" s="832"/>
      <c r="B16" s="19">
        <v>180</v>
      </c>
      <c r="C16" s="144">
        <v>18690</v>
      </c>
      <c r="D16" s="145">
        <f t="shared" si="9"/>
        <v>0.25</v>
      </c>
      <c r="E16" s="146">
        <f t="shared" si="10"/>
        <v>14020</v>
      </c>
      <c r="F16" s="147">
        <f t="shared" si="11"/>
        <v>585</v>
      </c>
      <c r="G16" s="148">
        <f t="shared" si="0"/>
        <v>1169</v>
      </c>
      <c r="H16" s="144">
        <v>20690</v>
      </c>
      <c r="I16" s="145">
        <f t="shared" si="12"/>
        <v>0.25</v>
      </c>
      <c r="J16" s="146">
        <f t="shared" si="1"/>
        <v>15520</v>
      </c>
      <c r="K16" s="147">
        <f t="shared" si="13"/>
        <v>647</v>
      </c>
      <c r="L16" s="148">
        <f t="shared" si="2"/>
        <v>1294</v>
      </c>
      <c r="M16" s="144">
        <v>22790</v>
      </c>
      <c r="N16" s="145">
        <f t="shared" si="14"/>
        <v>0.25</v>
      </c>
      <c r="O16" s="146">
        <f t="shared" si="3"/>
        <v>17090</v>
      </c>
      <c r="P16" s="147">
        <f t="shared" si="15"/>
        <v>713</v>
      </c>
      <c r="Q16" s="148">
        <f t="shared" si="4"/>
        <v>1425</v>
      </c>
      <c r="R16" s="144">
        <v>29390</v>
      </c>
      <c r="S16" s="145">
        <f t="shared" si="16"/>
        <v>0.25</v>
      </c>
      <c r="T16" s="146">
        <f t="shared" si="5"/>
        <v>22040</v>
      </c>
      <c r="U16" s="147">
        <f t="shared" si="17"/>
        <v>919</v>
      </c>
      <c r="V16" s="148">
        <f t="shared" si="6"/>
        <v>1837</v>
      </c>
      <c r="W16" s="144">
        <v>23890</v>
      </c>
      <c r="X16" s="145">
        <f t="shared" si="18"/>
        <v>0.25</v>
      </c>
      <c r="Y16" s="146">
        <f t="shared" si="7"/>
        <v>17920</v>
      </c>
      <c r="Z16" s="147">
        <f t="shared" si="19"/>
        <v>747</v>
      </c>
      <c r="AA16" s="148">
        <f t="shared" si="8"/>
        <v>1494</v>
      </c>
    </row>
    <row r="17" spans="1:27" s="6" customFormat="1" ht="19.5" thickBot="1">
      <c r="A17" s="833"/>
      <c r="B17" s="30">
        <v>200</v>
      </c>
      <c r="C17" s="154">
        <v>20690</v>
      </c>
      <c r="D17" s="155">
        <f t="shared" si="9"/>
        <v>0.25</v>
      </c>
      <c r="E17" s="156">
        <f t="shared" si="10"/>
        <v>15520</v>
      </c>
      <c r="F17" s="157">
        <f t="shared" si="11"/>
        <v>647</v>
      </c>
      <c r="G17" s="158">
        <f t="shared" si="0"/>
        <v>1294</v>
      </c>
      <c r="H17" s="154">
        <v>23190</v>
      </c>
      <c r="I17" s="155">
        <f t="shared" si="12"/>
        <v>0.25</v>
      </c>
      <c r="J17" s="156">
        <f t="shared" si="1"/>
        <v>17390</v>
      </c>
      <c r="K17" s="157">
        <f t="shared" si="13"/>
        <v>725</v>
      </c>
      <c r="L17" s="158">
        <f t="shared" si="2"/>
        <v>1450</v>
      </c>
      <c r="M17" s="154">
        <v>25390</v>
      </c>
      <c r="N17" s="155">
        <f t="shared" si="14"/>
        <v>0.25</v>
      </c>
      <c r="O17" s="156">
        <f t="shared" si="3"/>
        <v>19040</v>
      </c>
      <c r="P17" s="157">
        <f t="shared" si="15"/>
        <v>794</v>
      </c>
      <c r="Q17" s="158">
        <f t="shared" si="4"/>
        <v>1587</v>
      </c>
      <c r="R17" s="154">
        <v>32590</v>
      </c>
      <c r="S17" s="155">
        <f t="shared" si="16"/>
        <v>0.25</v>
      </c>
      <c r="T17" s="156">
        <f t="shared" si="5"/>
        <v>24440</v>
      </c>
      <c r="U17" s="157">
        <f t="shared" si="17"/>
        <v>1019</v>
      </c>
      <c r="V17" s="158">
        <f t="shared" si="6"/>
        <v>2037</v>
      </c>
      <c r="W17" s="154">
        <v>26890</v>
      </c>
      <c r="X17" s="155">
        <f t="shared" si="18"/>
        <v>0.25</v>
      </c>
      <c r="Y17" s="156">
        <f t="shared" si="7"/>
        <v>20170</v>
      </c>
      <c r="Z17" s="157">
        <f t="shared" si="19"/>
        <v>841</v>
      </c>
      <c r="AA17" s="158">
        <f t="shared" si="8"/>
        <v>1681</v>
      </c>
    </row>
    <row r="18" spans="1:27" ht="24" thickBot="1">
      <c r="A18" s="848" t="s">
        <v>59</v>
      </c>
      <c r="B18" s="849"/>
      <c r="C18" s="836" t="s">
        <v>60</v>
      </c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  <c r="T18" s="837"/>
      <c r="U18" s="837"/>
      <c r="V18" s="837"/>
      <c r="W18" s="837"/>
      <c r="X18" s="837"/>
      <c r="Y18" s="837"/>
      <c r="Z18" s="837"/>
      <c r="AA18" s="838"/>
    </row>
    <row r="19" spans="1:27" s="6" customFormat="1" ht="20.25">
      <c r="A19" s="839">
        <v>200</v>
      </c>
      <c r="B19" s="840"/>
      <c r="C19" s="139">
        <v>29017</v>
      </c>
      <c r="D19" s="140">
        <f>D17</f>
        <v>0.25</v>
      </c>
      <c r="E19" s="141">
        <f>MROUND(C19*(1-D19),10)</f>
        <v>21760</v>
      </c>
      <c r="F19" s="142">
        <f>CEILING(E19/24,1)</f>
        <v>907</v>
      </c>
      <c r="G19" s="143">
        <f>CEILING(E19/12,1)</f>
        <v>1814</v>
      </c>
      <c r="H19" s="139">
        <v>38271</v>
      </c>
      <c r="I19" s="140">
        <f>I17</f>
        <v>0.25</v>
      </c>
      <c r="J19" s="141">
        <f>MROUND(H19*(1-I19),10)</f>
        <v>28700</v>
      </c>
      <c r="K19" s="142">
        <f>CEILING(J19/24,1)</f>
        <v>1196</v>
      </c>
      <c r="L19" s="143">
        <f>CEILING(J19/12,1)</f>
        <v>2392</v>
      </c>
      <c r="M19" s="139">
        <v>42129</v>
      </c>
      <c r="N19" s="140">
        <f>N17</f>
        <v>0.25</v>
      </c>
      <c r="O19" s="141">
        <f>MROUND(M19*(1-N19),10)</f>
        <v>31600</v>
      </c>
      <c r="P19" s="142">
        <f>CEILING(O19/24,1)</f>
        <v>1317</v>
      </c>
      <c r="Q19" s="143">
        <f>CEILING(O19/12,1)</f>
        <v>2634</v>
      </c>
      <c r="R19" s="139">
        <v>55414</v>
      </c>
      <c r="S19" s="140">
        <f>S17</f>
        <v>0.25</v>
      </c>
      <c r="T19" s="141">
        <f>MROUND(R19*(1-S19),10)</f>
        <v>41560</v>
      </c>
      <c r="U19" s="142">
        <f>CEILING(T19/24,1)</f>
        <v>1732</v>
      </c>
      <c r="V19" s="143">
        <f>CEILING(T19/12,1)</f>
        <v>3464</v>
      </c>
      <c r="W19" s="139" t="s">
        <v>3</v>
      </c>
      <c r="X19" s="140" t="s">
        <v>3</v>
      </c>
      <c r="Y19" s="141" t="s">
        <v>3</v>
      </c>
      <c r="Z19" s="142" t="s">
        <v>3</v>
      </c>
      <c r="AA19" s="143" t="s">
        <v>3</v>
      </c>
    </row>
    <row r="20" spans="1:27" s="6" customFormat="1" ht="20.25">
      <c r="A20" s="841">
        <v>210</v>
      </c>
      <c r="B20" s="842"/>
      <c r="C20" s="144" t="s">
        <v>3</v>
      </c>
      <c r="D20" s="145" t="s">
        <v>3</v>
      </c>
      <c r="E20" s="146" t="s">
        <v>3</v>
      </c>
      <c r="F20" s="147" t="s">
        <v>3</v>
      </c>
      <c r="G20" s="148" t="s">
        <v>3</v>
      </c>
      <c r="H20" s="144" t="s">
        <v>3</v>
      </c>
      <c r="I20" s="145" t="s">
        <v>3</v>
      </c>
      <c r="J20" s="146" t="s">
        <v>3</v>
      </c>
      <c r="K20" s="147" t="s">
        <v>3</v>
      </c>
      <c r="L20" s="148" t="s">
        <v>3</v>
      </c>
      <c r="M20" s="144" t="s">
        <v>3</v>
      </c>
      <c r="N20" s="145" t="s">
        <v>3</v>
      </c>
      <c r="O20" s="146" t="s">
        <v>3</v>
      </c>
      <c r="P20" s="147" t="s">
        <v>3</v>
      </c>
      <c r="Q20" s="148" t="s">
        <v>3</v>
      </c>
      <c r="R20" s="144" t="s">
        <v>3</v>
      </c>
      <c r="S20" s="145" t="s">
        <v>3</v>
      </c>
      <c r="T20" s="146" t="s">
        <v>3</v>
      </c>
      <c r="U20" s="147" t="s">
        <v>3</v>
      </c>
      <c r="V20" s="148" t="s">
        <v>3</v>
      </c>
      <c r="W20" s="144" t="s">
        <v>3</v>
      </c>
      <c r="X20" s="145" t="s">
        <v>3</v>
      </c>
      <c r="Y20" s="146" t="s">
        <v>3</v>
      </c>
      <c r="Z20" s="147" t="s">
        <v>3</v>
      </c>
      <c r="AA20" s="148" t="s">
        <v>3</v>
      </c>
    </row>
    <row r="21" spans="1:27" s="6" customFormat="1" ht="21" thickBot="1">
      <c r="A21" s="826">
        <v>220</v>
      </c>
      <c r="B21" s="827"/>
      <c r="C21" s="154" t="s">
        <v>3</v>
      </c>
      <c r="D21" s="155" t="s">
        <v>3</v>
      </c>
      <c r="E21" s="156" t="s">
        <v>3</v>
      </c>
      <c r="F21" s="157" t="s">
        <v>3</v>
      </c>
      <c r="G21" s="158" t="s">
        <v>3</v>
      </c>
      <c r="H21" s="154" t="s">
        <v>3</v>
      </c>
      <c r="I21" s="155" t="s">
        <v>3</v>
      </c>
      <c r="J21" s="156" t="s">
        <v>3</v>
      </c>
      <c r="K21" s="157" t="s">
        <v>3</v>
      </c>
      <c r="L21" s="158" t="s">
        <v>3</v>
      </c>
      <c r="M21" s="154" t="s">
        <v>3</v>
      </c>
      <c r="N21" s="155" t="s">
        <v>3</v>
      </c>
      <c r="O21" s="156" t="s">
        <v>3</v>
      </c>
      <c r="P21" s="157" t="s">
        <v>3</v>
      </c>
      <c r="Q21" s="158" t="s">
        <v>3</v>
      </c>
      <c r="R21" s="154" t="s">
        <v>3</v>
      </c>
      <c r="S21" s="155" t="s">
        <v>3</v>
      </c>
      <c r="T21" s="156" t="s">
        <v>3</v>
      </c>
      <c r="U21" s="157" t="s">
        <v>3</v>
      </c>
      <c r="V21" s="158" t="s">
        <v>3</v>
      </c>
      <c r="W21" s="154" t="s">
        <v>3</v>
      </c>
      <c r="X21" s="155" t="s">
        <v>3</v>
      </c>
      <c r="Y21" s="156" t="s">
        <v>3</v>
      </c>
      <c r="Z21" s="157" t="s">
        <v>3</v>
      </c>
      <c r="AA21" s="158" t="s">
        <v>3</v>
      </c>
    </row>
    <row r="22" ht="12.75"/>
    <row r="23" ht="12.75"/>
    <row r="24" ht="13.5" thickBot="1"/>
    <row r="25" spans="1:27" ht="82.5" customHeight="1" thickBot="1">
      <c r="A25" s="843" t="s">
        <v>1</v>
      </c>
      <c r="B25" s="843" t="s">
        <v>2</v>
      </c>
      <c r="C25" s="828" t="s">
        <v>91</v>
      </c>
      <c r="D25" s="829"/>
      <c r="E25" s="829"/>
      <c r="F25" s="829"/>
      <c r="G25" s="830"/>
      <c r="H25" s="828" t="s">
        <v>92</v>
      </c>
      <c r="I25" s="829"/>
      <c r="J25" s="829"/>
      <c r="K25" s="829"/>
      <c r="L25" s="830"/>
      <c r="M25" s="828" t="s">
        <v>93</v>
      </c>
      <c r="N25" s="829"/>
      <c r="O25" s="829"/>
      <c r="P25" s="829"/>
      <c r="Q25" s="830"/>
      <c r="R25" s="828" t="s">
        <v>94</v>
      </c>
      <c r="S25" s="829"/>
      <c r="T25" s="829"/>
      <c r="U25" s="829"/>
      <c r="V25" s="830"/>
      <c r="W25" s="828" t="s">
        <v>95</v>
      </c>
      <c r="X25" s="829"/>
      <c r="Y25" s="829"/>
      <c r="Z25" s="829"/>
      <c r="AA25" s="830"/>
    </row>
    <row r="26" spans="1:27" ht="30.75" thickBot="1">
      <c r="A26" s="844"/>
      <c r="B26" s="844"/>
      <c r="C26" s="13" t="s">
        <v>32</v>
      </c>
      <c r="D26" s="14" t="s">
        <v>26</v>
      </c>
      <c r="E26" s="14" t="s">
        <v>33</v>
      </c>
      <c r="F26" s="138" t="s">
        <v>34</v>
      </c>
      <c r="G26" s="36" t="s">
        <v>35</v>
      </c>
      <c r="H26" s="13" t="s">
        <v>32</v>
      </c>
      <c r="I26" s="14" t="s">
        <v>26</v>
      </c>
      <c r="J26" s="14" t="s">
        <v>33</v>
      </c>
      <c r="K26" s="138" t="s">
        <v>34</v>
      </c>
      <c r="L26" s="36" t="s">
        <v>35</v>
      </c>
      <c r="M26" s="13" t="s">
        <v>32</v>
      </c>
      <c r="N26" s="14" t="s">
        <v>26</v>
      </c>
      <c r="O26" s="14" t="s">
        <v>33</v>
      </c>
      <c r="P26" s="138" t="s">
        <v>34</v>
      </c>
      <c r="Q26" s="36" t="s">
        <v>35</v>
      </c>
      <c r="R26" s="13" t="s">
        <v>32</v>
      </c>
      <c r="S26" s="14" t="s">
        <v>26</v>
      </c>
      <c r="T26" s="14" t="s">
        <v>33</v>
      </c>
      <c r="U26" s="138" t="s">
        <v>34</v>
      </c>
      <c r="V26" s="36" t="s">
        <v>35</v>
      </c>
      <c r="W26" s="13" t="s">
        <v>32</v>
      </c>
      <c r="X26" s="14" t="s">
        <v>26</v>
      </c>
      <c r="Y26" s="14" t="s">
        <v>33</v>
      </c>
      <c r="Z26" s="138" t="s">
        <v>34</v>
      </c>
      <c r="AA26" s="36" t="s">
        <v>35</v>
      </c>
    </row>
    <row r="27" spans="1:27" ht="18.75">
      <c r="A27" s="831" t="s">
        <v>0</v>
      </c>
      <c r="B27" s="17">
        <v>80</v>
      </c>
      <c r="C27" s="139">
        <v>17190</v>
      </c>
      <c r="D27" s="140">
        <v>0.25</v>
      </c>
      <c r="E27" s="141">
        <f aca="true" t="shared" si="20" ref="E27:E33">MROUND(C27*(1-D27),10)</f>
        <v>12890</v>
      </c>
      <c r="F27" s="142">
        <f aca="true" t="shared" si="21" ref="F27:F33">CEILING(E27/24,1)</f>
        <v>538</v>
      </c>
      <c r="G27" s="143">
        <f aca="true" t="shared" si="22" ref="G27:G33">CEILING(E27/12,1)</f>
        <v>1075</v>
      </c>
      <c r="H27" s="139">
        <v>20590</v>
      </c>
      <c r="I27" s="140">
        <v>0.25</v>
      </c>
      <c r="J27" s="141">
        <f aca="true" t="shared" si="23" ref="J27:J33">MROUND(H27*(1-I27),10)</f>
        <v>15440</v>
      </c>
      <c r="K27" s="142">
        <f aca="true" t="shared" si="24" ref="K27:K33">CEILING(J27/24,1)</f>
        <v>644</v>
      </c>
      <c r="L27" s="143">
        <f aca="true" t="shared" si="25" ref="L27:L33">CEILING(J27/12,1)</f>
        <v>1287</v>
      </c>
      <c r="M27" s="139">
        <v>15490</v>
      </c>
      <c r="N27" s="140">
        <v>0.25</v>
      </c>
      <c r="O27" s="141">
        <f aca="true" t="shared" si="26" ref="O27:O33">MROUND(M27*(1-N27),10)</f>
        <v>11620</v>
      </c>
      <c r="P27" s="142">
        <f aca="true" t="shared" si="27" ref="P27:P33">CEILING(O27/24,1)</f>
        <v>485</v>
      </c>
      <c r="Q27" s="143">
        <f aca="true" t="shared" si="28" ref="Q27:Q33">CEILING(O27/12,1)</f>
        <v>969</v>
      </c>
      <c r="R27" s="139">
        <v>17990</v>
      </c>
      <c r="S27" s="140">
        <v>0.25</v>
      </c>
      <c r="T27" s="141">
        <f aca="true" t="shared" si="29" ref="T27:T33">MROUND(R27*(1-S27),10)</f>
        <v>13490</v>
      </c>
      <c r="U27" s="142">
        <f aca="true" t="shared" si="30" ref="U27:U33">CEILING(T27/24,1)</f>
        <v>563</v>
      </c>
      <c r="V27" s="143">
        <f aca="true" t="shared" si="31" ref="V27:V33">CEILING(T27/12,1)</f>
        <v>1125</v>
      </c>
      <c r="W27" s="139">
        <v>21490</v>
      </c>
      <c r="X27" s="140">
        <v>0.25</v>
      </c>
      <c r="Y27" s="141">
        <f aca="true" t="shared" si="32" ref="Y27:Y33">MROUND(W27*(1-X27),10)</f>
        <v>16120</v>
      </c>
      <c r="Z27" s="142">
        <f aca="true" t="shared" si="33" ref="Z27:Z33">CEILING(Y27/24,1)</f>
        <v>672</v>
      </c>
      <c r="AA27" s="143">
        <f aca="true" t="shared" si="34" ref="AA27:AA33">CEILING(Y27/12,1)</f>
        <v>1344</v>
      </c>
    </row>
    <row r="28" spans="1:27" ht="18.75">
      <c r="A28" s="832"/>
      <c r="B28" s="19">
        <v>90</v>
      </c>
      <c r="C28" s="144">
        <v>18990</v>
      </c>
      <c r="D28" s="145">
        <f aca="true" t="shared" si="35" ref="D28:D33">D27</f>
        <v>0.25</v>
      </c>
      <c r="E28" s="146">
        <f t="shared" si="20"/>
        <v>14240</v>
      </c>
      <c r="F28" s="147">
        <f t="shared" si="21"/>
        <v>594</v>
      </c>
      <c r="G28" s="148">
        <f t="shared" si="22"/>
        <v>1187</v>
      </c>
      <c r="H28" s="144">
        <v>22390</v>
      </c>
      <c r="I28" s="145">
        <f aca="true" t="shared" si="36" ref="I28:I33">I27</f>
        <v>0.25</v>
      </c>
      <c r="J28" s="146">
        <f t="shared" si="23"/>
        <v>16790</v>
      </c>
      <c r="K28" s="147">
        <f t="shared" si="24"/>
        <v>700</v>
      </c>
      <c r="L28" s="148">
        <f t="shared" si="25"/>
        <v>1400</v>
      </c>
      <c r="M28" s="144">
        <v>17290</v>
      </c>
      <c r="N28" s="145">
        <f aca="true" t="shared" si="37" ref="N28:N33">N27</f>
        <v>0.25</v>
      </c>
      <c r="O28" s="146">
        <f t="shared" si="26"/>
        <v>12970</v>
      </c>
      <c r="P28" s="147">
        <f t="shared" si="27"/>
        <v>541</v>
      </c>
      <c r="Q28" s="148">
        <f t="shared" si="28"/>
        <v>1081</v>
      </c>
      <c r="R28" s="144">
        <v>20190</v>
      </c>
      <c r="S28" s="145">
        <f aca="true" t="shared" si="38" ref="S28:S33">S27</f>
        <v>0.25</v>
      </c>
      <c r="T28" s="146">
        <f t="shared" si="29"/>
        <v>15140</v>
      </c>
      <c r="U28" s="147">
        <f t="shared" si="30"/>
        <v>631</v>
      </c>
      <c r="V28" s="148">
        <f t="shared" si="31"/>
        <v>1262</v>
      </c>
      <c r="W28" s="144">
        <v>23890</v>
      </c>
      <c r="X28" s="145">
        <f aca="true" t="shared" si="39" ref="X28:X33">X27</f>
        <v>0.25</v>
      </c>
      <c r="Y28" s="146">
        <f t="shared" si="32"/>
        <v>17920</v>
      </c>
      <c r="Z28" s="147">
        <f t="shared" si="33"/>
        <v>747</v>
      </c>
      <c r="AA28" s="148">
        <f t="shared" si="34"/>
        <v>1494</v>
      </c>
    </row>
    <row r="29" spans="1:27" ht="18.75">
      <c r="A29" s="832"/>
      <c r="B29" s="19">
        <v>120</v>
      </c>
      <c r="C29" s="144">
        <v>24790</v>
      </c>
      <c r="D29" s="145">
        <f t="shared" si="35"/>
        <v>0.25</v>
      </c>
      <c r="E29" s="146">
        <f t="shared" si="20"/>
        <v>18590</v>
      </c>
      <c r="F29" s="147">
        <f t="shared" si="21"/>
        <v>775</v>
      </c>
      <c r="G29" s="148">
        <f t="shared" si="22"/>
        <v>1550</v>
      </c>
      <c r="H29" s="144">
        <v>30290</v>
      </c>
      <c r="I29" s="145">
        <f t="shared" si="36"/>
        <v>0.25</v>
      </c>
      <c r="J29" s="146">
        <f t="shared" si="23"/>
        <v>22720</v>
      </c>
      <c r="K29" s="147">
        <f t="shared" si="24"/>
        <v>947</v>
      </c>
      <c r="L29" s="148">
        <f t="shared" si="25"/>
        <v>1894</v>
      </c>
      <c r="M29" s="144">
        <v>22290</v>
      </c>
      <c r="N29" s="145">
        <f t="shared" si="37"/>
        <v>0.25</v>
      </c>
      <c r="O29" s="146">
        <f t="shared" si="26"/>
        <v>16720</v>
      </c>
      <c r="P29" s="147">
        <f t="shared" si="27"/>
        <v>697</v>
      </c>
      <c r="Q29" s="148">
        <f t="shared" si="28"/>
        <v>1394</v>
      </c>
      <c r="R29" s="144">
        <v>25890</v>
      </c>
      <c r="S29" s="145">
        <f t="shared" si="38"/>
        <v>0.25</v>
      </c>
      <c r="T29" s="146">
        <f t="shared" si="29"/>
        <v>19420</v>
      </c>
      <c r="U29" s="147">
        <f t="shared" si="30"/>
        <v>810</v>
      </c>
      <c r="V29" s="148">
        <f t="shared" si="31"/>
        <v>1619</v>
      </c>
      <c r="W29" s="144">
        <v>30990</v>
      </c>
      <c r="X29" s="145">
        <f t="shared" si="39"/>
        <v>0.25</v>
      </c>
      <c r="Y29" s="146">
        <f t="shared" si="32"/>
        <v>23240</v>
      </c>
      <c r="Z29" s="147">
        <f t="shared" si="33"/>
        <v>969</v>
      </c>
      <c r="AA29" s="148">
        <f t="shared" si="34"/>
        <v>1937</v>
      </c>
    </row>
    <row r="30" spans="1:27" ht="18.75">
      <c r="A30" s="832"/>
      <c r="B30" s="19">
        <v>140</v>
      </c>
      <c r="C30" s="144">
        <v>28390</v>
      </c>
      <c r="D30" s="145">
        <f t="shared" si="35"/>
        <v>0.25</v>
      </c>
      <c r="E30" s="146">
        <f t="shared" si="20"/>
        <v>21290</v>
      </c>
      <c r="F30" s="147">
        <f t="shared" si="21"/>
        <v>888</v>
      </c>
      <c r="G30" s="148">
        <f t="shared" si="22"/>
        <v>1775</v>
      </c>
      <c r="H30" s="144">
        <v>35390</v>
      </c>
      <c r="I30" s="145">
        <f t="shared" si="36"/>
        <v>0.25</v>
      </c>
      <c r="J30" s="146">
        <f t="shared" si="23"/>
        <v>26540</v>
      </c>
      <c r="K30" s="147">
        <f t="shared" si="24"/>
        <v>1106</v>
      </c>
      <c r="L30" s="148">
        <f t="shared" si="25"/>
        <v>2212</v>
      </c>
      <c r="M30" s="144">
        <v>25790</v>
      </c>
      <c r="N30" s="145">
        <f t="shared" si="37"/>
        <v>0.25</v>
      </c>
      <c r="O30" s="146">
        <f t="shared" si="26"/>
        <v>19340</v>
      </c>
      <c r="P30" s="147">
        <f t="shared" si="27"/>
        <v>806</v>
      </c>
      <c r="Q30" s="148">
        <f t="shared" si="28"/>
        <v>1612</v>
      </c>
      <c r="R30" s="144">
        <v>29790</v>
      </c>
      <c r="S30" s="145">
        <f t="shared" si="38"/>
        <v>0.25</v>
      </c>
      <c r="T30" s="146">
        <f t="shared" si="29"/>
        <v>22340</v>
      </c>
      <c r="U30" s="147">
        <f t="shared" si="30"/>
        <v>931</v>
      </c>
      <c r="V30" s="148">
        <f t="shared" si="31"/>
        <v>1862</v>
      </c>
      <c r="W30" s="144">
        <v>35790</v>
      </c>
      <c r="X30" s="145">
        <f t="shared" si="39"/>
        <v>0.25</v>
      </c>
      <c r="Y30" s="146">
        <f t="shared" si="32"/>
        <v>26840</v>
      </c>
      <c r="Z30" s="147">
        <f t="shared" si="33"/>
        <v>1119</v>
      </c>
      <c r="AA30" s="148">
        <f t="shared" si="34"/>
        <v>2237</v>
      </c>
    </row>
    <row r="31" spans="1:27" ht="18.75">
      <c r="A31" s="832"/>
      <c r="B31" s="25">
        <v>160</v>
      </c>
      <c r="C31" s="149">
        <v>32190</v>
      </c>
      <c r="D31" s="150">
        <f t="shared" si="35"/>
        <v>0.25</v>
      </c>
      <c r="E31" s="151">
        <f t="shared" si="20"/>
        <v>24140</v>
      </c>
      <c r="F31" s="152">
        <f t="shared" si="21"/>
        <v>1006</v>
      </c>
      <c r="G31" s="153">
        <f t="shared" si="22"/>
        <v>2012</v>
      </c>
      <c r="H31" s="149">
        <v>39890</v>
      </c>
      <c r="I31" s="150">
        <f t="shared" si="36"/>
        <v>0.25</v>
      </c>
      <c r="J31" s="151">
        <f t="shared" si="23"/>
        <v>29920</v>
      </c>
      <c r="K31" s="152">
        <f t="shared" si="24"/>
        <v>1247</v>
      </c>
      <c r="L31" s="153">
        <f t="shared" si="25"/>
        <v>2494</v>
      </c>
      <c r="M31" s="149">
        <v>28990</v>
      </c>
      <c r="N31" s="150">
        <f t="shared" si="37"/>
        <v>0.25</v>
      </c>
      <c r="O31" s="151">
        <f t="shared" si="26"/>
        <v>21740</v>
      </c>
      <c r="P31" s="152">
        <f t="shared" si="27"/>
        <v>906</v>
      </c>
      <c r="Q31" s="153">
        <f t="shared" si="28"/>
        <v>1812</v>
      </c>
      <c r="R31" s="149">
        <v>33790</v>
      </c>
      <c r="S31" s="150">
        <f t="shared" si="38"/>
        <v>0.25</v>
      </c>
      <c r="T31" s="151">
        <f t="shared" si="29"/>
        <v>25340</v>
      </c>
      <c r="U31" s="152">
        <f t="shared" si="30"/>
        <v>1056</v>
      </c>
      <c r="V31" s="153">
        <f t="shared" si="31"/>
        <v>2112</v>
      </c>
      <c r="W31" s="149">
        <v>40390</v>
      </c>
      <c r="X31" s="150">
        <f t="shared" si="39"/>
        <v>0.25</v>
      </c>
      <c r="Y31" s="151">
        <f t="shared" si="32"/>
        <v>30290</v>
      </c>
      <c r="Z31" s="152">
        <f t="shared" si="33"/>
        <v>1263</v>
      </c>
      <c r="AA31" s="153">
        <f t="shared" si="34"/>
        <v>2525</v>
      </c>
    </row>
    <row r="32" spans="1:27" ht="18.75">
      <c r="A32" s="832"/>
      <c r="B32" s="19">
        <v>180</v>
      </c>
      <c r="C32" s="144">
        <v>35790</v>
      </c>
      <c r="D32" s="145">
        <f t="shared" si="35"/>
        <v>0.25</v>
      </c>
      <c r="E32" s="146">
        <f t="shared" si="20"/>
        <v>26840</v>
      </c>
      <c r="F32" s="147">
        <f t="shared" si="21"/>
        <v>1119</v>
      </c>
      <c r="G32" s="148">
        <f t="shared" si="22"/>
        <v>2237</v>
      </c>
      <c r="H32" s="144">
        <v>43990</v>
      </c>
      <c r="I32" s="145">
        <f t="shared" si="36"/>
        <v>0.25</v>
      </c>
      <c r="J32" s="146">
        <f t="shared" si="23"/>
        <v>32990</v>
      </c>
      <c r="K32" s="147">
        <f t="shared" si="24"/>
        <v>1375</v>
      </c>
      <c r="L32" s="148">
        <f t="shared" si="25"/>
        <v>2750</v>
      </c>
      <c r="M32" s="144">
        <v>32190</v>
      </c>
      <c r="N32" s="145">
        <f t="shared" si="37"/>
        <v>0.25</v>
      </c>
      <c r="O32" s="146">
        <f t="shared" si="26"/>
        <v>24140</v>
      </c>
      <c r="P32" s="147">
        <f t="shared" si="27"/>
        <v>1006</v>
      </c>
      <c r="Q32" s="148">
        <f t="shared" si="28"/>
        <v>2012</v>
      </c>
      <c r="R32" s="144">
        <v>37390</v>
      </c>
      <c r="S32" s="145">
        <f t="shared" si="38"/>
        <v>0.25</v>
      </c>
      <c r="T32" s="146">
        <f t="shared" si="29"/>
        <v>28040</v>
      </c>
      <c r="U32" s="147">
        <f t="shared" si="30"/>
        <v>1169</v>
      </c>
      <c r="V32" s="148">
        <f t="shared" si="31"/>
        <v>2337</v>
      </c>
      <c r="W32" s="144">
        <v>44990</v>
      </c>
      <c r="X32" s="145">
        <f t="shared" si="39"/>
        <v>0.25</v>
      </c>
      <c r="Y32" s="146">
        <f t="shared" si="32"/>
        <v>33740</v>
      </c>
      <c r="Z32" s="147">
        <f t="shared" si="33"/>
        <v>1406</v>
      </c>
      <c r="AA32" s="148">
        <f t="shared" si="34"/>
        <v>2812</v>
      </c>
    </row>
    <row r="33" spans="1:27" ht="19.5" thickBot="1">
      <c r="A33" s="833"/>
      <c r="B33" s="30">
        <v>200</v>
      </c>
      <c r="C33" s="154">
        <v>39790</v>
      </c>
      <c r="D33" s="155">
        <f t="shared" si="35"/>
        <v>0.25</v>
      </c>
      <c r="E33" s="156">
        <f t="shared" si="20"/>
        <v>29840</v>
      </c>
      <c r="F33" s="157">
        <f t="shared" si="21"/>
        <v>1244</v>
      </c>
      <c r="G33" s="158">
        <f t="shared" si="22"/>
        <v>2487</v>
      </c>
      <c r="H33" s="154">
        <v>48390</v>
      </c>
      <c r="I33" s="155">
        <f t="shared" si="36"/>
        <v>0.25</v>
      </c>
      <c r="J33" s="156">
        <f t="shared" si="23"/>
        <v>36290</v>
      </c>
      <c r="K33" s="157">
        <f t="shared" si="24"/>
        <v>1513</v>
      </c>
      <c r="L33" s="158">
        <f t="shared" si="25"/>
        <v>3025</v>
      </c>
      <c r="M33" s="154">
        <v>35690</v>
      </c>
      <c r="N33" s="155">
        <f t="shared" si="37"/>
        <v>0.25</v>
      </c>
      <c r="O33" s="156">
        <f t="shared" si="26"/>
        <v>26770</v>
      </c>
      <c r="P33" s="157">
        <f t="shared" si="27"/>
        <v>1116</v>
      </c>
      <c r="Q33" s="158">
        <f t="shared" si="28"/>
        <v>2231</v>
      </c>
      <c r="R33" s="154">
        <v>41490</v>
      </c>
      <c r="S33" s="155">
        <f t="shared" si="38"/>
        <v>0.25</v>
      </c>
      <c r="T33" s="156">
        <f t="shared" si="29"/>
        <v>31120</v>
      </c>
      <c r="U33" s="157">
        <f t="shared" si="30"/>
        <v>1297</v>
      </c>
      <c r="V33" s="158">
        <f t="shared" si="31"/>
        <v>2594</v>
      </c>
      <c r="W33" s="154">
        <v>49990</v>
      </c>
      <c r="X33" s="155">
        <f t="shared" si="39"/>
        <v>0.25</v>
      </c>
      <c r="Y33" s="156">
        <f t="shared" si="32"/>
        <v>37490</v>
      </c>
      <c r="Z33" s="157">
        <f t="shared" si="33"/>
        <v>1563</v>
      </c>
      <c r="AA33" s="158">
        <f t="shared" si="34"/>
        <v>3125</v>
      </c>
    </row>
    <row r="34" spans="1:27" ht="24" thickBot="1">
      <c r="A34" s="834" t="s">
        <v>59</v>
      </c>
      <c r="B34" s="835"/>
      <c r="C34" s="836" t="s">
        <v>60</v>
      </c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837"/>
      <c r="O34" s="837"/>
      <c r="P34" s="837"/>
      <c r="Q34" s="837"/>
      <c r="R34" s="837"/>
      <c r="S34" s="837"/>
      <c r="T34" s="837"/>
      <c r="U34" s="837"/>
      <c r="V34" s="837"/>
      <c r="W34" s="837"/>
      <c r="X34" s="837"/>
      <c r="Y34" s="837"/>
      <c r="Z34" s="837"/>
      <c r="AA34" s="838"/>
    </row>
    <row r="35" spans="1:27" ht="20.25">
      <c r="A35" s="839">
        <v>200</v>
      </c>
      <c r="B35" s="840"/>
      <c r="C35" s="139">
        <v>51303</v>
      </c>
      <c r="D35" s="140">
        <f>D33</f>
        <v>0.25</v>
      </c>
      <c r="E35" s="141">
        <f>MROUND(C35*(1-D35),10)</f>
        <v>38480</v>
      </c>
      <c r="F35" s="142">
        <f>CEILING(E35/24,1)</f>
        <v>1604</v>
      </c>
      <c r="G35" s="143">
        <f>CEILING(E35/12,1)</f>
        <v>3207</v>
      </c>
      <c r="H35" s="139" t="s">
        <v>3</v>
      </c>
      <c r="I35" s="140" t="s">
        <v>3</v>
      </c>
      <c r="J35" s="141" t="s">
        <v>3</v>
      </c>
      <c r="K35" s="142" t="s">
        <v>3</v>
      </c>
      <c r="L35" s="143" t="s">
        <v>3</v>
      </c>
      <c r="M35" s="139">
        <v>48217</v>
      </c>
      <c r="N35" s="140">
        <f>N33</f>
        <v>0.25</v>
      </c>
      <c r="O35" s="141">
        <f>MROUND(M35*(1-N35),10)</f>
        <v>36160</v>
      </c>
      <c r="P35" s="142">
        <f>CEILING(O35/24,1)</f>
        <v>1507</v>
      </c>
      <c r="Q35" s="143">
        <f>CEILING(O35/12,1)</f>
        <v>3014</v>
      </c>
      <c r="R35" s="139">
        <v>53589</v>
      </c>
      <c r="S35" s="140">
        <f>S33</f>
        <v>0.25</v>
      </c>
      <c r="T35" s="141">
        <f>MROUND(R35*(1-S35),10)</f>
        <v>40190</v>
      </c>
      <c r="U35" s="142">
        <f>CEILING(T35/24,1)</f>
        <v>1675</v>
      </c>
      <c r="V35" s="143">
        <f>CEILING(T35/12,1)</f>
        <v>3350</v>
      </c>
      <c r="W35" s="139">
        <v>63417</v>
      </c>
      <c r="X35" s="140">
        <f>X33</f>
        <v>0.25</v>
      </c>
      <c r="Y35" s="141">
        <f>MROUND(W35*(1-X35),10)</f>
        <v>47560</v>
      </c>
      <c r="Z35" s="142">
        <f>CEILING(Y35/24,1)</f>
        <v>1982</v>
      </c>
      <c r="AA35" s="143">
        <f>CEILING(Y35/12,1)</f>
        <v>3964</v>
      </c>
    </row>
    <row r="36" spans="1:27" ht="20.25">
      <c r="A36" s="841">
        <v>210</v>
      </c>
      <c r="B36" s="842"/>
      <c r="C36" s="144">
        <v>56674</v>
      </c>
      <c r="D36" s="145">
        <f>D35</f>
        <v>0.25</v>
      </c>
      <c r="E36" s="146">
        <f>MROUND(C36*(1-D36),10)</f>
        <v>42510</v>
      </c>
      <c r="F36" s="147">
        <f>CEILING(E36/24,1)</f>
        <v>1772</v>
      </c>
      <c r="G36" s="148">
        <f>CEILING(E36/12,1)</f>
        <v>3543</v>
      </c>
      <c r="H36" s="144" t="s">
        <v>3</v>
      </c>
      <c r="I36" s="145" t="s">
        <v>3</v>
      </c>
      <c r="J36" s="146" t="s">
        <v>3</v>
      </c>
      <c r="K36" s="147" t="s">
        <v>3</v>
      </c>
      <c r="L36" s="148" t="s">
        <v>3</v>
      </c>
      <c r="M36" s="144">
        <v>52789</v>
      </c>
      <c r="N36" s="145">
        <f>N35</f>
        <v>0.25</v>
      </c>
      <c r="O36" s="146">
        <f>MROUND(M36*(1-N36),10)</f>
        <v>39590</v>
      </c>
      <c r="P36" s="147">
        <f>CEILING(O36/24,1)</f>
        <v>1650</v>
      </c>
      <c r="Q36" s="148">
        <f>CEILING(O36/12,1)</f>
        <v>3300</v>
      </c>
      <c r="R36" s="144">
        <v>58846</v>
      </c>
      <c r="S36" s="145">
        <f>S35</f>
        <v>0.25</v>
      </c>
      <c r="T36" s="146">
        <f>MROUND(R36*(1-S36),10)</f>
        <v>44130</v>
      </c>
      <c r="U36" s="147">
        <f>CEILING(T36/24,1)</f>
        <v>1839</v>
      </c>
      <c r="V36" s="148">
        <f>CEILING(T36/12,1)</f>
        <v>3678</v>
      </c>
      <c r="W36" s="144">
        <v>70274</v>
      </c>
      <c r="X36" s="145">
        <f>X35</f>
        <v>0.25</v>
      </c>
      <c r="Y36" s="146">
        <f>MROUND(W36*(1-X36),10)</f>
        <v>52710</v>
      </c>
      <c r="Z36" s="147">
        <f>CEILING(Y36/24,1)</f>
        <v>2197</v>
      </c>
      <c r="AA36" s="148">
        <f>CEILING(Y36/12,1)</f>
        <v>4393</v>
      </c>
    </row>
    <row r="37" spans="1:27" ht="21" thickBot="1">
      <c r="A37" s="826">
        <v>220</v>
      </c>
      <c r="B37" s="827"/>
      <c r="C37" s="154" t="s">
        <v>3</v>
      </c>
      <c r="D37" s="155" t="s">
        <v>3</v>
      </c>
      <c r="E37" s="156" t="s">
        <v>3</v>
      </c>
      <c r="F37" s="157" t="s">
        <v>3</v>
      </c>
      <c r="G37" s="158" t="s">
        <v>3</v>
      </c>
      <c r="H37" s="154" t="s">
        <v>3</v>
      </c>
      <c r="I37" s="155" t="s">
        <v>3</v>
      </c>
      <c r="J37" s="156" t="s">
        <v>3</v>
      </c>
      <c r="K37" s="157" t="s">
        <v>3</v>
      </c>
      <c r="L37" s="158" t="s">
        <v>3</v>
      </c>
      <c r="M37" s="154">
        <v>55074</v>
      </c>
      <c r="N37" s="155">
        <f>N36</f>
        <v>0.25</v>
      </c>
      <c r="O37" s="156">
        <f>MROUND(M37*(1-N37),10)</f>
        <v>41310</v>
      </c>
      <c r="P37" s="157">
        <f>CEILING(O37/24,1)</f>
        <v>1722</v>
      </c>
      <c r="Q37" s="158">
        <f>CEILING(O37/12,1)</f>
        <v>3443</v>
      </c>
      <c r="R37" s="154">
        <v>61017</v>
      </c>
      <c r="S37" s="155">
        <f>S36</f>
        <v>0.25</v>
      </c>
      <c r="T37" s="156">
        <f>MROUND(R37*(1-S37),10)</f>
        <v>45760</v>
      </c>
      <c r="U37" s="157">
        <f>CEILING(T37/24,1)</f>
        <v>1907</v>
      </c>
      <c r="V37" s="158">
        <f>CEILING(T37/12,1)</f>
        <v>3814</v>
      </c>
      <c r="W37" s="154">
        <v>73246</v>
      </c>
      <c r="X37" s="155">
        <f>X36</f>
        <v>0.25</v>
      </c>
      <c r="Y37" s="156">
        <f>MROUND(W37*(1-X37),10)</f>
        <v>54930</v>
      </c>
      <c r="Z37" s="157">
        <f>CEILING(Y37/24,1)</f>
        <v>2289</v>
      </c>
      <c r="AA37" s="158">
        <f>CEILING(Y37/12,1)</f>
        <v>4578</v>
      </c>
    </row>
  </sheetData>
  <sheetProtection/>
  <mergeCells count="29">
    <mergeCell ref="A19:B19"/>
    <mergeCell ref="A20:B20"/>
    <mergeCell ref="H9:L9"/>
    <mergeCell ref="M9:Q9"/>
    <mergeCell ref="R9:V9"/>
    <mergeCell ref="W9:AA9"/>
    <mergeCell ref="A11:A17"/>
    <mergeCell ref="A18:B18"/>
    <mergeCell ref="C18:AA18"/>
    <mergeCell ref="H25:L25"/>
    <mergeCell ref="M25:Q25"/>
    <mergeCell ref="R25:V25"/>
    <mergeCell ref="A21:B21"/>
    <mergeCell ref="A1:AA1"/>
    <mergeCell ref="H3:R3"/>
    <mergeCell ref="H4:R4"/>
    <mergeCell ref="A9:A10"/>
    <mergeCell ref="B9:B10"/>
    <mergeCell ref="C9:G9"/>
    <mergeCell ref="A37:B37"/>
    <mergeCell ref="W25:AA25"/>
    <mergeCell ref="A27:A33"/>
    <mergeCell ref="A34:B34"/>
    <mergeCell ref="C34:AA34"/>
    <mergeCell ref="A35:B35"/>
    <mergeCell ref="A36:B36"/>
    <mergeCell ref="A25:A26"/>
    <mergeCell ref="B25:B26"/>
    <mergeCell ref="C25:G25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="60" zoomScaleNormal="85" zoomScalePageLayoutView="0" workbookViewId="0" topLeftCell="A1">
      <selection activeCell="H23" sqref="H23:H24"/>
    </sheetView>
  </sheetViews>
  <sheetFormatPr defaultColWidth="9.00390625" defaultRowHeight="12.75"/>
  <cols>
    <col min="1" max="1" width="8.125" style="0" bestFit="1" customWidth="1"/>
    <col min="2" max="2" width="6.25390625" style="0" customWidth="1"/>
    <col min="3" max="3" width="23.00390625" style="0" customWidth="1"/>
    <col min="4" max="4" width="21.25390625" style="0" customWidth="1"/>
    <col min="5" max="5" width="25.75390625" style="0" customWidth="1"/>
    <col min="6" max="6" width="23.75390625" style="0" customWidth="1"/>
    <col min="7" max="8" width="25.75390625" style="0" customWidth="1"/>
    <col min="9" max="9" width="17.625" style="0" customWidth="1"/>
  </cols>
  <sheetData>
    <row r="1" spans="1:8" ht="18">
      <c r="A1" s="854" t="s">
        <v>305</v>
      </c>
      <c r="B1" s="854"/>
      <c r="C1" s="854"/>
      <c r="D1" s="854"/>
      <c r="E1" s="854"/>
      <c r="F1" s="854"/>
      <c r="G1" s="854"/>
      <c r="H1" s="854"/>
    </row>
    <row r="2" spans="1:8" ht="35.25" customHeight="1">
      <c r="A2" s="854" t="s">
        <v>306</v>
      </c>
      <c r="B2" s="854"/>
      <c r="C2" s="854"/>
      <c r="D2" s="854"/>
      <c r="E2" s="854"/>
      <c r="F2" s="854"/>
      <c r="G2" s="854"/>
      <c r="H2" s="854"/>
    </row>
    <row r="3" spans="1:8" ht="22.5" customHeight="1" thickBot="1">
      <c r="A3" s="545"/>
      <c r="B3" s="545"/>
      <c r="C3" s="545"/>
      <c r="D3" s="545"/>
      <c r="E3" s="545"/>
      <c r="F3" s="545"/>
      <c r="G3" s="545"/>
      <c r="H3" s="545"/>
    </row>
    <row r="4" spans="1:9" ht="33.75" customHeight="1">
      <c r="A4" s="855" t="s">
        <v>1</v>
      </c>
      <c r="B4" s="857" t="s">
        <v>2</v>
      </c>
      <c r="C4" s="546" t="s">
        <v>307</v>
      </c>
      <c r="D4" s="547" t="s">
        <v>308</v>
      </c>
      <c r="E4" s="547" t="s">
        <v>309</v>
      </c>
      <c r="F4" s="547" t="s">
        <v>310</v>
      </c>
      <c r="G4" s="547" t="s">
        <v>311</v>
      </c>
      <c r="H4" s="548" t="s">
        <v>312</v>
      </c>
      <c r="I4" s="549"/>
    </row>
    <row r="5" spans="1:9" ht="159.75" customHeight="1" thickBot="1">
      <c r="A5" s="856"/>
      <c r="B5" s="858"/>
      <c r="C5" s="550" t="s">
        <v>313</v>
      </c>
      <c r="D5" s="551" t="s">
        <v>314</v>
      </c>
      <c r="E5" s="551" t="s">
        <v>315</v>
      </c>
      <c r="F5" s="551" t="s">
        <v>316</v>
      </c>
      <c r="G5" s="551" t="s">
        <v>317</v>
      </c>
      <c r="H5" s="552" t="s">
        <v>318</v>
      </c>
      <c r="I5" s="553"/>
    </row>
    <row r="6" spans="1:9" ht="26.25" customHeight="1" thickBot="1">
      <c r="A6" s="850" t="s">
        <v>209</v>
      </c>
      <c r="B6" s="851"/>
      <c r="C6" s="554">
        <v>12</v>
      </c>
      <c r="D6" s="555">
        <v>7</v>
      </c>
      <c r="E6" s="555">
        <v>11</v>
      </c>
      <c r="F6" s="555">
        <v>11</v>
      </c>
      <c r="G6" s="555">
        <v>12</v>
      </c>
      <c r="H6" s="556">
        <v>19</v>
      </c>
      <c r="I6" s="557"/>
    </row>
    <row r="7" spans="1:9" ht="30.75" customHeight="1" hidden="1">
      <c r="A7" s="558">
        <v>120</v>
      </c>
      <c r="B7" s="559">
        <v>60</v>
      </c>
      <c r="C7" s="560">
        <v>1060</v>
      </c>
      <c r="D7" s="561">
        <v>1150</v>
      </c>
      <c r="E7" s="561">
        <v>1240</v>
      </c>
      <c r="F7" s="561">
        <v>1260</v>
      </c>
      <c r="G7" s="561">
        <v>1740</v>
      </c>
      <c r="H7" s="562">
        <v>1720</v>
      </c>
      <c r="I7" s="563"/>
    </row>
    <row r="8" spans="1:9" ht="30.75" customHeight="1" hidden="1">
      <c r="A8" s="564">
        <v>140</v>
      </c>
      <c r="B8" s="565">
        <v>70</v>
      </c>
      <c r="C8" s="566">
        <v>1280</v>
      </c>
      <c r="D8" s="567">
        <v>1590</v>
      </c>
      <c r="E8" s="567">
        <v>1600</v>
      </c>
      <c r="F8" s="567">
        <v>1650</v>
      </c>
      <c r="G8" s="567">
        <v>2180</v>
      </c>
      <c r="H8" s="568">
        <v>2170</v>
      </c>
      <c r="I8" s="563"/>
    </row>
    <row r="9" spans="1:10" ht="30.75" customHeight="1" thickBot="1">
      <c r="A9" s="569">
        <v>160</v>
      </c>
      <c r="B9" s="570">
        <v>80</v>
      </c>
      <c r="C9" s="571">
        <v>1890</v>
      </c>
      <c r="D9" s="572">
        <v>2404.5</v>
      </c>
      <c r="E9" s="572">
        <v>2373</v>
      </c>
      <c r="F9" s="572">
        <v>2667</v>
      </c>
      <c r="G9" s="572">
        <v>3360</v>
      </c>
      <c r="H9" s="573">
        <v>3864</v>
      </c>
      <c r="I9" s="574"/>
      <c r="J9" s="574"/>
    </row>
    <row r="10" spans="1:10" ht="45" customHeight="1">
      <c r="A10" s="852" t="s">
        <v>319</v>
      </c>
      <c r="B10" s="575">
        <v>80</v>
      </c>
      <c r="C10" s="576">
        <v>2100</v>
      </c>
      <c r="D10" s="577">
        <v>2415</v>
      </c>
      <c r="E10" s="577">
        <v>2530.5</v>
      </c>
      <c r="F10" s="577">
        <v>2719.5</v>
      </c>
      <c r="G10" s="577">
        <v>3654</v>
      </c>
      <c r="H10" s="578">
        <v>4147.5</v>
      </c>
      <c r="I10" s="574"/>
      <c r="J10" s="574"/>
    </row>
    <row r="11" spans="1:10" ht="39" customHeight="1" thickBot="1">
      <c r="A11" s="853"/>
      <c r="B11" s="570">
        <v>90</v>
      </c>
      <c r="C11" s="571">
        <v>2320.5</v>
      </c>
      <c r="D11" s="572">
        <v>2604</v>
      </c>
      <c r="E11" s="572">
        <v>2814</v>
      </c>
      <c r="F11" s="572">
        <v>3108</v>
      </c>
      <c r="G11" s="572">
        <v>4210.5</v>
      </c>
      <c r="H11" s="573">
        <v>4725</v>
      </c>
      <c r="I11" s="574"/>
      <c r="J11" s="574"/>
    </row>
    <row r="14" ht="26.25">
      <c r="A14" s="579" t="s">
        <v>320</v>
      </c>
    </row>
  </sheetData>
  <sheetProtection/>
  <mergeCells count="6">
    <mergeCell ref="A6:B6"/>
    <mergeCell ref="A10:A11"/>
    <mergeCell ref="A1:H1"/>
    <mergeCell ref="A2:H2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0"/>
  <sheetViews>
    <sheetView view="pageBreakPreview" zoomScale="70" zoomScaleSheetLayoutView="70" zoomScalePageLayoutView="0" workbookViewId="0" topLeftCell="A1">
      <selection activeCell="L30" sqref="L30"/>
    </sheetView>
  </sheetViews>
  <sheetFormatPr defaultColWidth="9.00390625" defaultRowHeight="12.75"/>
  <cols>
    <col min="1" max="1" width="12.125" style="1" customWidth="1"/>
    <col min="2" max="2" width="12.75390625" style="1" customWidth="1"/>
    <col min="3" max="3" width="30.875" style="1" customWidth="1"/>
    <col min="4" max="4" width="26.625" style="1" customWidth="1"/>
    <col min="5" max="5" width="30.625" style="1" bestFit="1" customWidth="1"/>
    <col min="6" max="16384" width="9.125" style="1" customWidth="1"/>
  </cols>
  <sheetData>
    <row r="1" spans="1:5" ht="30">
      <c r="A1" s="845"/>
      <c r="B1" s="845"/>
      <c r="C1" s="845"/>
      <c r="D1" s="845"/>
      <c r="E1" s="845"/>
    </row>
    <row r="2" ht="19.5" customHeight="1">
      <c r="D2" s="3"/>
    </row>
    <row r="3" spans="2:4" ht="27" customHeight="1">
      <c r="B3" s="2"/>
      <c r="C3" s="37"/>
      <c r="D3" s="37"/>
    </row>
    <row r="4" spans="1:4" ht="23.25">
      <c r="A4" s="12"/>
      <c r="B4" s="2"/>
      <c r="C4" s="705"/>
      <c r="D4" s="38"/>
    </row>
    <row r="5" spans="1:4" ht="23.25">
      <c r="A5" s="12"/>
      <c r="B5" s="232"/>
      <c r="C5" s="63"/>
      <c r="D5" s="8"/>
    </row>
    <row r="6" spans="1:4" ht="21" customHeight="1" thickBot="1">
      <c r="A6" s="4"/>
      <c r="D6" s="4"/>
    </row>
    <row r="7" spans="1:5" ht="71.25" thickBot="1">
      <c r="A7" s="861" t="s">
        <v>1</v>
      </c>
      <c r="B7" s="861" t="s">
        <v>2</v>
      </c>
      <c r="C7" s="708" t="s">
        <v>176</v>
      </c>
      <c r="D7" s="708" t="s">
        <v>177</v>
      </c>
      <c r="E7" s="709" t="s">
        <v>178</v>
      </c>
    </row>
    <row r="8" spans="1:5" s="16" customFormat="1" ht="15.75" thickBot="1">
      <c r="A8" s="862"/>
      <c r="B8" s="862"/>
      <c r="C8" s="14" t="s">
        <v>180</v>
      </c>
      <c r="D8" s="14" t="s">
        <v>180</v>
      </c>
      <c r="E8" s="14" t="s">
        <v>180</v>
      </c>
    </row>
    <row r="9" spans="1:5" s="6" customFormat="1" ht="42.75" customHeight="1">
      <c r="A9" s="863" t="s">
        <v>0</v>
      </c>
      <c r="B9" s="212">
        <v>80</v>
      </c>
      <c r="C9" s="215">
        <v>4429.424999999999</v>
      </c>
      <c r="D9" s="215">
        <v>9243.658666666666</v>
      </c>
      <c r="E9" s="233">
        <v>13146.897400000002</v>
      </c>
    </row>
    <row r="10" spans="1:5" s="6" customFormat="1" ht="42.75" customHeight="1">
      <c r="A10" s="864"/>
      <c r="B10" s="217">
        <v>90</v>
      </c>
      <c r="C10" s="220">
        <v>4922.341666666666</v>
      </c>
      <c r="D10" s="220">
        <v>10314.728666666666</v>
      </c>
      <c r="E10" s="234">
        <v>14412.707400000001</v>
      </c>
    </row>
    <row r="11" spans="1:5" s="6" customFormat="1" ht="42.75" customHeight="1">
      <c r="A11" s="864"/>
      <c r="B11" s="217">
        <v>120</v>
      </c>
      <c r="C11" s="220">
        <v>6401.091666666667</v>
      </c>
      <c r="D11" s="220">
        <v>13284.51366666667</v>
      </c>
      <c r="E11" s="234">
        <v>19037.782399999996</v>
      </c>
    </row>
    <row r="12" spans="1:5" s="6" customFormat="1" ht="42.75" customHeight="1">
      <c r="A12" s="864"/>
      <c r="B12" s="217">
        <v>140</v>
      </c>
      <c r="C12" s="220">
        <v>7288.341666666667</v>
      </c>
      <c r="D12" s="220">
        <v>15329.283666666668</v>
      </c>
      <c r="E12" s="234">
        <v>22250.992400000003</v>
      </c>
    </row>
    <row r="13" spans="1:5" s="6" customFormat="1" ht="42.75" customHeight="1">
      <c r="A13" s="864"/>
      <c r="B13" s="222">
        <v>160</v>
      </c>
      <c r="C13" s="225">
        <v>8327.258333333333</v>
      </c>
      <c r="D13" s="225">
        <v>17227.998666666666</v>
      </c>
      <c r="E13" s="235">
        <v>25074.722400000002</v>
      </c>
    </row>
    <row r="14" spans="1:5" s="6" customFormat="1" ht="42.75" customHeight="1">
      <c r="A14" s="864"/>
      <c r="B14" s="217">
        <v>180</v>
      </c>
      <c r="C14" s="220">
        <v>9358.591666666667</v>
      </c>
      <c r="D14" s="220">
        <v>19175.398666666668</v>
      </c>
      <c r="E14" s="234">
        <v>27898.452400000006</v>
      </c>
    </row>
    <row r="15" spans="1:5" s="6" customFormat="1" ht="42.75" customHeight="1" thickBot="1">
      <c r="A15" s="865"/>
      <c r="B15" s="227">
        <v>200</v>
      </c>
      <c r="C15" s="230">
        <v>10496.091666666667</v>
      </c>
      <c r="D15" s="230">
        <v>21317.538666666667</v>
      </c>
      <c r="E15" s="236">
        <v>30868.2374</v>
      </c>
    </row>
    <row r="16" spans="1:5" ht="54" customHeight="1" thickBot="1">
      <c r="A16" s="866" t="s">
        <v>59</v>
      </c>
      <c r="B16" s="867"/>
      <c r="C16" s="868"/>
      <c r="D16" s="868"/>
      <c r="E16" s="869"/>
    </row>
    <row r="17" spans="1:5" s="6" customFormat="1" ht="42.75" customHeight="1">
      <c r="A17" s="870">
        <v>200</v>
      </c>
      <c r="B17" s="871"/>
      <c r="C17" s="215" t="s">
        <v>3</v>
      </c>
      <c r="D17" s="215">
        <v>26577.005</v>
      </c>
      <c r="E17" s="233">
        <v>41328.56</v>
      </c>
    </row>
    <row r="18" spans="1:5" s="6" customFormat="1" ht="42.75" customHeight="1">
      <c r="A18" s="872">
        <v>210</v>
      </c>
      <c r="B18" s="873"/>
      <c r="C18" s="220" t="s">
        <v>3</v>
      </c>
      <c r="D18" s="220">
        <v>29108.624999999996</v>
      </c>
      <c r="E18" s="234">
        <v>46051.005000000005</v>
      </c>
    </row>
    <row r="19" spans="1:5" s="6" customFormat="1" ht="42.75" customHeight="1" thickBot="1">
      <c r="A19" s="859">
        <v>220</v>
      </c>
      <c r="B19" s="860"/>
      <c r="C19" s="230" t="s">
        <v>3</v>
      </c>
      <c r="D19" s="230">
        <v>30325.749999999996</v>
      </c>
      <c r="E19" s="236">
        <v>47901.034999999996</v>
      </c>
    </row>
    <row r="20" spans="1:5" ht="13.5" thickBot="1">
      <c r="A20" s="237"/>
      <c r="B20" s="238"/>
      <c r="C20" s="238"/>
      <c r="D20" s="238"/>
      <c r="E20" s="239"/>
    </row>
  </sheetData>
  <sheetProtection/>
  <mergeCells count="9">
    <mergeCell ref="A19:B19"/>
    <mergeCell ref="A1:E1"/>
    <mergeCell ref="A7:A8"/>
    <mergeCell ref="B7:B8"/>
    <mergeCell ref="A9:A15"/>
    <mergeCell ref="A16:B16"/>
    <mergeCell ref="C16:E16"/>
    <mergeCell ref="A17:B17"/>
    <mergeCell ref="A18:B18"/>
  </mergeCells>
  <printOptions/>
  <pageMargins left="0.3937007874015748" right="0.3937007874015748" top="0.984251968503937" bottom="0.2362204724409449" header="0.1968503937007874" footer="0.11811023622047245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0"/>
  <sheetViews>
    <sheetView view="pageBreakPreview" zoomScale="55" zoomScaleSheetLayoutView="55" zoomScalePageLayoutView="0" workbookViewId="0" topLeftCell="A1">
      <selection activeCell="B5" sqref="B5"/>
    </sheetView>
  </sheetViews>
  <sheetFormatPr defaultColWidth="9.00390625" defaultRowHeight="12.75"/>
  <cols>
    <col min="1" max="2" width="8.625" style="1" customWidth="1"/>
    <col min="3" max="3" width="19.00390625" style="1" customWidth="1"/>
    <col min="4" max="4" width="12.375" style="1" customWidth="1"/>
    <col min="5" max="5" width="19.00390625" style="1" customWidth="1"/>
    <col min="6" max="6" width="15.125" style="1" customWidth="1"/>
    <col min="7" max="7" width="19.00390625" style="1" customWidth="1"/>
    <col min="8" max="8" width="12.375" style="1" customWidth="1"/>
    <col min="9" max="9" width="19.00390625" style="1" customWidth="1"/>
    <col min="10" max="10" width="15.125" style="1" customWidth="1"/>
    <col min="11" max="11" width="19.00390625" style="1" customWidth="1"/>
    <col min="12" max="12" width="12.375" style="1" customWidth="1"/>
    <col min="13" max="13" width="19.00390625" style="1" customWidth="1"/>
    <col min="14" max="14" width="15.125" style="1" customWidth="1"/>
    <col min="15" max="16384" width="9.125" style="1" customWidth="1"/>
  </cols>
  <sheetData>
    <row r="1" spans="1:14" ht="30">
      <c r="A1" s="845" t="s">
        <v>31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</row>
    <row r="2" spans="7:10" ht="19.5" customHeight="1">
      <c r="G2" s="3"/>
      <c r="H2" s="3"/>
      <c r="I2" s="3"/>
      <c r="J2" s="3"/>
    </row>
    <row r="3" spans="2:10" ht="27" customHeight="1">
      <c r="B3" s="2"/>
      <c r="C3" s="2"/>
      <c r="D3" s="2"/>
      <c r="E3" s="846" t="s">
        <v>15</v>
      </c>
      <c r="F3" s="846"/>
      <c r="G3" s="846"/>
      <c r="H3" s="846"/>
      <c r="I3" s="846"/>
      <c r="J3" s="846"/>
    </row>
    <row r="4" spans="1:10" ht="23.25">
      <c r="A4" s="12" t="s">
        <v>175</v>
      </c>
      <c r="B4" s="2"/>
      <c r="C4" s="2"/>
      <c r="D4" s="2"/>
      <c r="E4" s="847" t="str">
        <f>'[7]Askona Sleep Style'!G4</f>
        <v>Директор по оптовым продажам ООО «ТД «Аскона»</v>
      </c>
      <c r="F4" s="847"/>
      <c r="G4" s="847"/>
      <c r="H4" s="847"/>
      <c r="I4" s="847"/>
      <c r="J4" s="847"/>
    </row>
    <row r="5" spans="1:9" ht="23.25">
      <c r="A5" s="12" t="s">
        <v>29</v>
      </c>
      <c r="B5" s="174" t="str">
        <f>'[7]Askona Sleep Style'!B5</f>
        <v>с 1 ноября 2012 по 31 декабря 2012</v>
      </c>
      <c r="F5" s="7"/>
      <c r="G5" s="7"/>
      <c r="H5" s="7"/>
      <c r="I5" s="8" t="s">
        <v>17</v>
      </c>
    </row>
    <row r="6" ht="15.75">
      <c r="A6" s="12" t="s">
        <v>30</v>
      </c>
    </row>
    <row r="7" spans="1:9" ht="21" customHeight="1" thickBot="1">
      <c r="A7" s="4"/>
      <c r="G7" s="4"/>
      <c r="H7" s="4"/>
      <c r="I7" s="4"/>
    </row>
    <row r="8" spans="1:14" ht="60.75" customHeight="1" thickBot="1">
      <c r="A8" s="861" t="s">
        <v>1</v>
      </c>
      <c r="B8" s="861" t="s">
        <v>2</v>
      </c>
      <c r="C8" s="874" t="s">
        <v>176</v>
      </c>
      <c r="D8" s="875"/>
      <c r="E8" s="875"/>
      <c r="F8" s="876"/>
      <c r="G8" s="874" t="s">
        <v>177</v>
      </c>
      <c r="H8" s="875"/>
      <c r="I8" s="875"/>
      <c r="J8" s="876"/>
      <c r="K8" s="874" t="s">
        <v>178</v>
      </c>
      <c r="L8" s="875"/>
      <c r="M8" s="875"/>
      <c r="N8" s="876"/>
    </row>
    <row r="9" spans="1:14" s="16" customFormat="1" ht="32.25" thickBot="1">
      <c r="A9" s="862"/>
      <c r="B9" s="862"/>
      <c r="C9" s="209" t="s">
        <v>32</v>
      </c>
      <c r="D9" s="210" t="s">
        <v>26</v>
      </c>
      <c r="E9" s="210" t="s">
        <v>33</v>
      </c>
      <c r="F9" s="211" t="s">
        <v>179</v>
      </c>
      <c r="G9" s="209" t="s">
        <v>32</v>
      </c>
      <c r="H9" s="210" t="s">
        <v>26</v>
      </c>
      <c r="I9" s="210" t="s">
        <v>33</v>
      </c>
      <c r="J9" s="211" t="s">
        <v>179</v>
      </c>
      <c r="K9" s="209" t="s">
        <v>32</v>
      </c>
      <c r="L9" s="210" t="s">
        <v>26</v>
      </c>
      <c r="M9" s="210" t="s">
        <v>33</v>
      </c>
      <c r="N9" s="211" t="s">
        <v>179</v>
      </c>
    </row>
    <row r="10" spans="1:14" s="6" customFormat="1" ht="42.75" customHeight="1">
      <c r="A10" s="863" t="s">
        <v>0</v>
      </c>
      <c r="B10" s="212">
        <v>80</v>
      </c>
      <c r="C10" s="213">
        <v>9735</v>
      </c>
      <c r="D10" s="214">
        <v>0.4</v>
      </c>
      <c r="E10" s="215">
        <f>FLOOR(C10*(1-D10),10)+1</f>
        <v>5841</v>
      </c>
      <c r="F10" s="216" t="s">
        <v>3</v>
      </c>
      <c r="G10" s="213">
        <v>20315.733333333334</v>
      </c>
      <c r="H10" s="214">
        <v>0.4</v>
      </c>
      <c r="I10" s="215">
        <f>FLOOR(G10*(1-H10),10)+2</f>
        <v>12182</v>
      </c>
      <c r="J10" s="216" t="s">
        <v>3</v>
      </c>
      <c r="K10" s="213">
        <v>28894.280000000002</v>
      </c>
      <c r="L10" s="214">
        <v>0.5</v>
      </c>
      <c r="M10" s="215">
        <f aca="true" t="shared" si="0" ref="M10:M16">FLOOR(K10*(1-L10),10)+2</f>
        <v>14442</v>
      </c>
      <c r="N10" s="216" t="s">
        <v>3</v>
      </c>
    </row>
    <row r="11" spans="1:14" s="6" customFormat="1" ht="42.75" customHeight="1">
      <c r="A11" s="864"/>
      <c r="B11" s="217">
        <v>90</v>
      </c>
      <c r="C11" s="218">
        <v>10818.333333333334</v>
      </c>
      <c r="D11" s="219">
        <f aca="true" t="shared" si="1" ref="D11:D16">D10</f>
        <v>0.4</v>
      </c>
      <c r="E11" s="220">
        <f aca="true" t="shared" si="2" ref="E11:E16">FLOOR(C11*(1-D11),10)+1</f>
        <v>6491</v>
      </c>
      <c r="F11" s="221" t="s">
        <v>3</v>
      </c>
      <c r="G11" s="218">
        <v>22669.733333333334</v>
      </c>
      <c r="H11" s="219">
        <f aca="true" t="shared" si="3" ref="H11:H16">H10</f>
        <v>0.4</v>
      </c>
      <c r="I11" s="220">
        <f aca="true" t="shared" si="4" ref="I11:I16">FLOOR(G11*(1-H11),10)+2</f>
        <v>13602</v>
      </c>
      <c r="J11" s="221" t="s">
        <v>3</v>
      </c>
      <c r="K11" s="218">
        <v>31676.280000000002</v>
      </c>
      <c r="L11" s="219">
        <f aca="true" t="shared" si="5" ref="L11:L16">L10</f>
        <v>0.5</v>
      </c>
      <c r="M11" s="220">
        <f t="shared" si="0"/>
        <v>15832</v>
      </c>
      <c r="N11" s="221" t="s">
        <v>3</v>
      </c>
    </row>
    <row r="12" spans="1:14" s="6" customFormat="1" ht="42.75" customHeight="1">
      <c r="A12" s="864"/>
      <c r="B12" s="217">
        <v>120</v>
      </c>
      <c r="C12" s="218">
        <v>14068.333333333334</v>
      </c>
      <c r="D12" s="219">
        <f t="shared" si="1"/>
        <v>0.4</v>
      </c>
      <c r="E12" s="220">
        <f t="shared" si="2"/>
        <v>8441</v>
      </c>
      <c r="F12" s="221" t="s">
        <v>3</v>
      </c>
      <c r="G12" s="218">
        <v>29196.733333333337</v>
      </c>
      <c r="H12" s="219">
        <f t="shared" si="3"/>
        <v>0.4</v>
      </c>
      <c r="I12" s="220">
        <f t="shared" si="4"/>
        <v>17512</v>
      </c>
      <c r="J12" s="221" t="s">
        <v>3</v>
      </c>
      <c r="K12" s="218">
        <v>41841.28</v>
      </c>
      <c r="L12" s="219">
        <f t="shared" si="5"/>
        <v>0.5</v>
      </c>
      <c r="M12" s="220">
        <f t="shared" si="0"/>
        <v>20922</v>
      </c>
      <c r="N12" s="221" t="s">
        <v>3</v>
      </c>
    </row>
    <row r="13" spans="1:14" s="6" customFormat="1" ht="42.75" customHeight="1">
      <c r="A13" s="864"/>
      <c r="B13" s="217">
        <v>140</v>
      </c>
      <c r="C13" s="218">
        <v>16018.333333333334</v>
      </c>
      <c r="D13" s="219">
        <f t="shared" si="1"/>
        <v>0.4</v>
      </c>
      <c r="E13" s="220">
        <f t="shared" si="2"/>
        <v>9611</v>
      </c>
      <c r="F13" s="221" t="s">
        <v>3</v>
      </c>
      <c r="G13" s="218">
        <v>33690.73333333334</v>
      </c>
      <c r="H13" s="219">
        <f t="shared" si="3"/>
        <v>0.4</v>
      </c>
      <c r="I13" s="220">
        <f t="shared" si="4"/>
        <v>20212</v>
      </c>
      <c r="J13" s="221" t="s">
        <v>3</v>
      </c>
      <c r="K13" s="218">
        <v>48903.280000000006</v>
      </c>
      <c r="L13" s="219">
        <f t="shared" si="5"/>
        <v>0.5</v>
      </c>
      <c r="M13" s="220">
        <f t="shared" si="0"/>
        <v>24452</v>
      </c>
      <c r="N13" s="221" t="s">
        <v>3</v>
      </c>
    </row>
    <row r="14" spans="1:14" s="6" customFormat="1" ht="42.75" customHeight="1">
      <c r="A14" s="864"/>
      <c r="B14" s="222">
        <v>160</v>
      </c>
      <c r="C14" s="223">
        <v>18301.666666666668</v>
      </c>
      <c r="D14" s="224">
        <f t="shared" si="1"/>
        <v>0.4</v>
      </c>
      <c r="E14" s="225">
        <f t="shared" si="2"/>
        <v>10981</v>
      </c>
      <c r="F14" s="226" t="s">
        <v>3</v>
      </c>
      <c r="G14" s="223">
        <v>37863.73333333334</v>
      </c>
      <c r="H14" s="224">
        <f t="shared" si="3"/>
        <v>0.4</v>
      </c>
      <c r="I14" s="225">
        <f t="shared" si="4"/>
        <v>22712</v>
      </c>
      <c r="J14" s="226" t="s">
        <v>3</v>
      </c>
      <c r="K14" s="223">
        <v>55109.280000000006</v>
      </c>
      <c r="L14" s="224">
        <f t="shared" si="5"/>
        <v>0.5</v>
      </c>
      <c r="M14" s="225">
        <f t="shared" si="0"/>
        <v>27552</v>
      </c>
      <c r="N14" s="226" t="s">
        <v>3</v>
      </c>
    </row>
    <row r="15" spans="1:14" s="6" customFormat="1" ht="42.75" customHeight="1">
      <c r="A15" s="864"/>
      <c r="B15" s="217">
        <v>180</v>
      </c>
      <c r="C15" s="218">
        <v>20568.333333333336</v>
      </c>
      <c r="D15" s="219">
        <f t="shared" si="1"/>
        <v>0.4</v>
      </c>
      <c r="E15" s="220">
        <f t="shared" si="2"/>
        <v>12341</v>
      </c>
      <c r="F15" s="221" t="s">
        <v>3</v>
      </c>
      <c r="G15" s="218">
        <v>42143.73333333334</v>
      </c>
      <c r="H15" s="219">
        <f t="shared" si="3"/>
        <v>0.4</v>
      </c>
      <c r="I15" s="220">
        <f t="shared" si="4"/>
        <v>25282</v>
      </c>
      <c r="J15" s="221" t="s">
        <v>3</v>
      </c>
      <c r="K15" s="218">
        <v>61315.280000000006</v>
      </c>
      <c r="L15" s="219">
        <f t="shared" si="5"/>
        <v>0.5</v>
      </c>
      <c r="M15" s="220">
        <f t="shared" si="0"/>
        <v>30652</v>
      </c>
      <c r="N15" s="221" t="s">
        <v>3</v>
      </c>
    </row>
    <row r="16" spans="1:14" s="6" customFormat="1" ht="42.75" customHeight="1" thickBot="1">
      <c r="A16" s="865"/>
      <c r="B16" s="227">
        <v>200</v>
      </c>
      <c r="C16" s="228">
        <v>23068.333333333336</v>
      </c>
      <c r="D16" s="229">
        <f t="shared" si="1"/>
        <v>0.4</v>
      </c>
      <c r="E16" s="230">
        <f t="shared" si="2"/>
        <v>13841</v>
      </c>
      <c r="F16" s="231" t="s">
        <v>3</v>
      </c>
      <c r="G16" s="228">
        <v>46851.73333333334</v>
      </c>
      <c r="H16" s="229">
        <f t="shared" si="3"/>
        <v>0.4</v>
      </c>
      <c r="I16" s="230">
        <f t="shared" si="4"/>
        <v>28112</v>
      </c>
      <c r="J16" s="231" t="s">
        <v>3</v>
      </c>
      <c r="K16" s="228">
        <v>67842.28</v>
      </c>
      <c r="L16" s="229">
        <f t="shared" si="5"/>
        <v>0.5</v>
      </c>
      <c r="M16" s="230">
        <f t="shared" si="0"/>
        <v>33922</v>
      </c>
      <c r="N16" s="231" t="s">
        <v>3</v>
      </c>
    </row>
    <row r="17" spans="1:14" ht="54" customHeight="1" thickBot="1">
      <c r="A17" s="866" t="s">
        <v>59</v>
      </c>
      <c r="B17" s="867"/>
      <c r="C17" s="877" t="s">
        <v>60</v>
      </c>
      <c r="D17" s="868"/>
      <c r="E17" s="868"/>
      <c r="F17" s="868"/>
      <c r="G17" s="868"/>
      <c r="H17" s="868"/>
      <c r="I17" s="868"/>
      <c r="J17" s="868"/>
      <c r="K17" s="868"/>
      <c r="L17" s="868"/>
      <c r="M17" s="868"/>
      <c r="N17" s="869"/>
    </row>
    <row r="18" spans="1:14" s="6" customFormat="1" ht="42.75" customHeight="1">
      <c r="A18" s="870">
        <v>200</v>
      </c>
      <c r="B18" s="871"/>
      <c r="C18" s="213" t="s">
        <v>3</v>
      </c>
      <c r="D18" s="214" t="s">
        <v>3</v>
      </c>
      <c r="E18" s="215" t="s">
        <v>3</v>
      </c>
      <c r="F18" s="216" t="s">
        <v>3</v>
      </c>
      <c r="G18" s="213">
        <v>58411</v>
      </c>
      <c r="H18" s="214">
        <f>H16</f>
        <v>0.4</v>
      </c>
      <c r="I18" s="215">
        <f>FLOOR(G18*(1-H18),10)+2</f>
        <v>35042</v>
      </c>
      <c r="J18" s="216" t="s">
        <v>3</v>
      </c>
      <c r="K18" s="213">
        <v>90832</v>
      </c>
      <c r="L18" s="214">
        <f>L16</f>
        <v>0.5</v>
      </c>
      <c r="M18" s="215">
        <f>FLOOR(K18*(1-L18),10)+2</f>
        <v>45412</v>
      </c>
      <c r="N18" s="216" t="s">
        <v>3</v>
      </c>
    </row>
    <row r="19" spans="1:14" s="6" customFormat="1" ht="42.75" customHeight="1">
      <c r="A19" s="872">
        <v>210</v>
      </c>
      <c r="B19" s="873"/>
      <c r="C19" s="218" t="s">
        <v>3</v>
      </c>
      <c r="D19" s="219" t="s">
        <v>3</v>
      </c>
      <c r="E19" s="220" t="s">
        <v>3</v>
      </c>
      <c r="F19" s="221" t="s">
        <v>3</v>
      </c>
      <c r="G19" s="218">
        <v>63975</v>
      </c>
      <c r="H19" s="219">
        <f>H18</f>
        <v>0.4</v>
      </c>
      <c r="I19" s="220">
        <f>FLOOR(G19*(1-H19),10)+2</f>
        <v>38382</v>
      </c>
      <c r="J19" s="221" t="s">
        <v>3</v>
      </c>
      <c r="K19" s="218">
        <v>101211</v>
      </c>
      <c r="L19" s="219">
        <f>L18</f>
        <v>0.5</v>
      </c>
      <c r="M19" s="220">
        <f>FLOOR(K19*(1-L19),10)+2</f>
        <v>50602</v>
      </c>
      <c r="N19" s="221" t="s">
        <v>3</v>
      </c>
    </row>
    <row r="20" spans="1:14" s="6" customFormat="1" ht="42.75" customHeight="1" thickBot="1">
      <c r="A20" s="859">
        <v>220</v>
      </c>
      <c r="B20" s="860"/>
      <c r="C20" s="228" t="s">
        <v>3</v>
      </c>
      <c r="D20" s="229" t="s">
        <v>3</v>
      </c>
      <c r="E20" s="230" t="s">
        <v>3</v>
      </c>
      <c r="F20" s="231" t="s">
        <v>3</v>
      </c>
      <c r="G20" s="228">
        <v>66650</v>
      </c>
      <c r="H20" s="229">
        <f>H19</f>
        <v>0.4</v>
      </c>
      <c r="I20" s="230">
        <f>FLOOR(G20*(1-H20),10)+2</f>
        <v>39992</v>
      </c>
      <c r="J20" s="231" t="s">
        <v>3</v>
      </c>
      <c r="K20" s="228">
        <v>105277</v>
      </c>
      <c r="L20" s="229">
        <f>L19</f>
        <v>0.5</v>
      </c>
      <c r="M20" s="230">
        <f>FLOOR(K20*(1-L20),10)+2</f>
        <v>52632</v>
      </c>
      <c r="N20" s="231" t="s">
        <v>3</v>
      </c>
    </row>
  </sheetData>
  <sheetProtection/>
  <mergeCells count="14">
    <mergeCell ref="A17:B17"/>
    <mergeCell ref="C17:N17"/>
    <mergeCell ref="A18:B18"/>
    <mergeCell ref="A19:B19"/>
    <mergeCell ref="A20:B20"/>
    <mergeCell ref="A1:N1"/>
    <mergeCell ref="E3:J3"/>
    <mergeCell ref="E4:J4"/>
    <mergeCell ref="A8:A9"/>
    <mergeCell ref="B8:B9"/>
    <mergeCell ref="C8:F8"/>
    <mergeCell ref="G8:J8"/>
    <mergeCell ref="K8:N8"/>
    <mergeCell ref="A10:A16"/>
  </mergeCells>
  <printOptions/>
  <pageMargins left="0.3937007874015748" right="0.3937007874015748" top="0.984251968503937" bottom="0.2362204724409449" header="0.1968503937007874" footer="0.11811023622047245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G33"/>
  <sheetViews>
    <sheetView view="pageBreakPreview" zoomScale="60" zoomScalePageLayoutView="0" workbookViewId="0" topLeftCell="A1">
      <selection activeCell="K23" sqref="K23"/>
    </sheetView>
  </sheetViews>
  <sheetFormatPr defaultColWidth="9.00390625" defaultRowHeight="12.75"/>
  <cols>
    <col min="1" max="2" width="8.625" style="1" customWidth="1"/>
    <col min="3" max="7" width="40.75390625" style="1" customWidth="1"/>
    <col min="8" max="16384" width="9.125" style="1" customWidth="1"/>
  </cols>
  <sheetData>
    <row r="1" spans="1:7" ht="30">
      <c r="A1" s="845" t="s">
        <v>335</v>
      </c>
      <c r="B1" s="845"/>
      <c r="C1" s="845"/>
      <c r="D1" s="845"/>
      <c r="E1" s="845"/>
      <c r="F1" s="845"/>
      <c r="G1" s="845"/>
    </row>
    <row r="2" spans="5:6" ht="19.5" customHeight="1">
      <c r="E2" s="3"/>
      <c r="F2" s="3"/>
    </row>
    <row r="3" spans="2:7" ht="27" customHeight="1">
      <c r="B3" s="2"/>
      <c r="C3" s="2"/>
      <c r="E3" s="37"/>
      <c r="F3" s="37"/>
      <c r="G3" s="37"/>
    </row>
    <row r="4" spans="1:6" ht="34.5" customHeight="1" thickBot="1">
      <c r="A4" s="91"/>
      <c r="E4" s="4"/>
      <c r="F4" s="4"/>
    </row>
    <row r="5" spans="1:7" ht="60.75" thickBot="1">
      <c r="A5" s="843" t="s">
        <v>1</v>
      </c>
      <c r="B5" s="843" t="s">
        <v>2</v>
      </c>
      <c r="C5" s="710" t="s">
        <v>86</v>
      </c>
      <c r="D5" s="710" t="s">
        <v>87</v>
      </c>
      <c r="E5" s="710" t="s">
        <v>88</v>
      </c>
      <c r="F5" s="710" t="s">
        <v>89</v>
      </c>
      <c r="G5" s="711" t="s">
        <v>90</v>
      </c>
    </row>
    <row r="6" spans="1:7" s="16" customFormat="1" ht="21" thickBot="1">
      <c r="A6" s="844"/>
      <c r="B6" s="844"/>
      <c r="C6" s="159" t="s">
        <v>38</v>
      </c>
      <c r="D6" s="159" t="s">
        <v>38</v>
      </c>
      <c r="E6" s="159" t="s">
        <v>38</v>
      </c>
      <c r="F6" s="159" t="s">
        <v>38</v>
      </c>
      <c r="G6" s="159" t="s">
        <v>38</v>
      </c>
    </row>
    <row r="7" spans="1:7" s="6" customFormat="1" ht="18.75">
      <c r="A7" s="831" t="s">
        <v>0</v>
      </c>
      <c r="B7" s="17">
        <v>80</v>
      </c>
      <c r="C7" s="141">
        <v>4778.8</v>
      </c>
      <c r="D7" s="141">
        <v>5194.8</v>
      </c>
      <c r="E7" s="141">
        <v>5714.8</v>
      </c>
      <c r="F7" s="141">
        <v>7222.8</v>
      </c>
      <c r="G7" s="141">
        <v>5922.8</v>
      </c>
    </row>
    <row r="8" spans="1:7" s="6" customFormat="1" ht="18.75">
      <c r="A8" s="832"/>
      <c r="B8" s="19">
        <v>90</v>
      </c>
      <c r="C8" s="146">
        <v>5194.8</v>
      </c>
      <c r="D8" s="146">
        <v>5766.8</v>
      </c>
      <c r="E8" s="146">
        <v>6338.8</v>
      </c>
      <c r="F8" s="146">
        <v>8054.8</v>
      </c>
      <c r="G8" s="146">
        <v>6650.8</v>
      </c>
    </row>
    <row r="9" spans="1:7" s="6" customFormat="1" ht="18.75">
      <c r="A9" s="832"/>
      <c r="B9" s="19">
        <v>120</v>
      </c>
      <c r="C9" s="146">
        <v>6754.8</v>
      </c>
      <c r="D9" s="146">
        <v>7586.8</v>
      </c>
      <c r="E9" s="146">
        <v>8210.800000000001</v>
      </c>
      <c r="F9" s="146">
        <v>10550.800000000001</v>
      </c>
      <c r="G9" s="146">
        <v>8626.800000000001</v>
      </c>
    </row>
    <row r="10" spans="1:7" s="6" customFormat="1" ht="18.75">
      <c r="A10" s="832"/>
      <c r="B10" s="19">
        <v>140</v>
      </c>
      <c r="C10" s="146">
        <v>7742.8</v>
      </c>
      <c r="D10" s="146">
        <v>8574.800000000001</v>
      </c>
      <c r="E10" s="146">
        <v>9406.800000000001</v>
      </c>
      <c r="F10" s="146">
        <v>12058.800000000001</v>
      </c>
      <c r="G10" s="146">
        <v>9822.800000000001</v>
      </c>
    </row>
    <row r="11" spans="1:7" s="6" customFormat="1" ht="18.75">
      <c r="A11" s="832"/>
      <c r="B11" s="25">
        <v>160</v>
      </c>
      <c r="C11" s="151">
        <v>8730.800000000001</v>
      </c>
      <c r="D11" s="151">
        <v>9822.800000000001</v>
      </c>
      <c r="E11" s="151">
        <v>10654.800000000001</v>
      </c>
      <c r="F11" s="151">
        <v>13618.800000000001</v>
      </c>
      <c r="G11" s="151">
        <v>11174.800000000001</v>
      </c>
    </row>
    <row r="12" spans="1:7" s="6" customFormat="1" ht="18.75">
      <c r="A12" s="832"/>
      <c r="B12" s="19">
        <v>180</v>
      </c>
      <c r="C12" s="146">
        <v>9718.800000000001</v>
      </c>
      <c r="D12" s="146">
        <v>10758.800000000001</v>
      </c>
      <c r="E12" s="146">
        <v>11850.800000000001</v>
      </c>
      <c r="F12" s="146">
        <v>15282.800000000001</v>
      </c>
      <c r="G12" s="146">
        <v>12422.800000000001</v>
      </c>
    </row>
    <row r="13" spans="1:7" s="6" customFormat="1" ht="19.5" thickBot="1">
      <c r="A13" s="833"/>
      <c r="B13" s="30">
        <v>200</v>
      </c>
      <c r="C13" s="156">
        <v>10758.800000000001</v>
      </c>
      <c r="D13" s="156">
        <v>12058.800000000001</v>
      </c>
      <c r="E13" s="156">
        <v>13202.800000000001</v>
      </c>
      <c r="F13" s="156">
        <v>16946.8</v>
      </c>
      <c r="G13" s="156">
        <v>13982.800000000001</v>
      </c>
    </row>
    <row r="14" spans="1:7" ht="24" thickBot="1">
      <c r="A14" s="848" t="s">
        <v>59</v>
      </c>
      <c r="B14" s="849"/>
      <c r="C14" s="837"/>
      <c r="D14" s="837"/>
      <c r="E14" s="837"/>
      <c r="F14" s="837"/>
      <c r="G14" s="837"/>
    </row>
    <row r="15" spans="1:7" s="6" customFormat="1" ht="20.25">
      <c r="A15" s="839">
        <v>200</v>
      </c>
      <c r="B15" s="840"/>
      <c r="C15" s="141">
        <v>15088.84</v>
      </c>
      <c r="D15" s="141">
        <v>19900.920000000002</v>
      </c>
      <c r="E15" s="141">
        <v>21907.08</v>
      </c>
      <c r="F15" s="141">
        <v>28815.28</v>
      </c>
      <c r="G15" s="141" t="s">
        <v>3</v>
      </c>
    </row>
    <row r="16" spans="1:7" s="6" customFormat="1" ht="20.25">
      <c r="A16" s="841">
        <v>210</v>
      </c>
      <c r="B16" s="842"/>
      <c r="C16" s="146" t="s">
        <v>3</v>
      </c>
      <c r="D16" s="146" t="s">
        <v>3</v>
      </c>
      <c r="E16" s="146" t="s">
        <v>3</v>
      </c>
      <c r="F16" s="146" t="s">
        <v>3</v>
      </c>
      <c r="G16" s="146" t="s">
        <v>3</v>
      </c>
    </row>
    <row r="17" spans="1:7" s="6" customFormat="1" ht="21" thickBot="1">
      <c r="A17" s="826">
        <v>220</v>
      </c>
      <c r="B17" s="827"/>
      <c r="C17" s="156" t="s">
        <v>3</v>
      </c>
      <c r="D17" s="156" t="s">
        <v>3</v>
      </c>
      <c r="E17" s="156" t="s">
        <v>3</v>
      </c>
      <c r="F17" s="156" t="s">
        <v>3</v>
      </c>
      <c r="G17" s="156" t="s">
        <v>3</v>
      </c>
    </row>
    <row r="18" ht="12.75"/>
    <row r="19" ht="12.75"/>
    <row r="20" ht="13.5" thickBot="1"/>
    <row r="21" spans="1:7" ht="82.5" customHeight="1" thickBot="1">
      <c r="A21" s="843" t="s">
        <v>1</v>
      </c>
      <c r="B21" s="843" t="s">
        <v>2</v>
      </c>
      <c r="C21" s="710" t="s">
        <v>91</v>
      </c>
      <c r="D21" s="710" t="s">
        <v>92</v>
      </c>
      <c r="E21" s="710" t="s">
        <v>93</v>
      </c>
      <c r="F21" s="710" t="s">
        <v>94</v>
      </c>
      <c r="G21" s="711" t="s">
        <v>95</v>
      </c>
    </row>
    <row r="22" spans="1:7" ht="21" thickBot="1">
      <c r="A22" s="844"/>
      <c r="B22" s="844"/>
      <c r="C22" s="159" t="s">
        <v>38</v>
      </c>
      <c r="D22" s="159" t="s">
        <v>38</v>
      </c>
      <c r="E22" s="159" t="s">
        <v>38</v>
      </c>
      <c r="F22" s="159" t="s">
        <v>38</v>
      </c>
      <c r="G22" s="159" t="s">
        <v>38</v>
      </c>
    </row>
    <row r="23" spans="1:7" ht="18.75">
      <c r="A23" s="831" t="s">
        <v>0</v>
      </c>
      <c r="B23" s="17">
        <v>80</v>
      </c>
      <c r="C23" s="141">
        <v>7821.45</v>
      </c>
      <c r="D23" s="141">
        <v>9368.449999999999</v>
      </c>
      <c r="E23" s="141">
        <v>7047.95</v>
      </c>
      <c r="F23" s="141">
        <v>8185.45</v>
      </c>
      <c r="G23" s="141">
        <v>9777.949999999999</v>
      </c>
    </row>
    <row r="24" spans="1:7" ht="18.75">
      <c r="A24" s="832"/>
      <c r="B24" s="19">
        <v>90</v>
      </c>
      <c r="C24" s="146">
        <v>8640.449999999999</v>
      </c>
      <c r="D24" s="146">
        <v>10187.449999999999</v>
      </c>
      <c r="E24" s="146">
        <v>7866.95</v>
      </c>
      <c r="F24" s="146">
        <v>9186.449999999999</v>
      </c>
      <c r="G24" s="146">
        <v>10869.949999999999</v>
      </c>
    </row>
    <row r="25" spans="1:7" ht="18.75">
      <c r="A25" s="832"/>
      <c r="B25" s="19">
        <v>120</v>
      </c>
      <c r="C25" s="146">
        <v>11279.449999999999</v>
      </c>
      <c r="D25" s="146">
        <v>13781.949999999999</v>
      </c>
      <c r="E25" s="146">
        <v>10141.949999999999</v>
      </c>
      <c r="F25" s="146">
        <v>11779.949999999999</v>
      </c>
      <c r="G25" s="146">
        <v>14100.449999999999</v>
      </c>
    </row>
    <row r="26" spans="1:7" ht="18.75">
      <c r="A26" s="832"/>
      <c r="B26" s="19">
        <v>140</v>
      </c>
      <c r="C26" s="146">
        <v>12917.449999999999</v>
      </c>
      <c r="D26" s="146">
        <v>16102.449999999999</v>
      </c>
      <c r="E26" s="146">
        <v>11734.449999999999</v>
      </c>
      <c r="F26" s="146">
        <v>13554.449999999999</v>
      </c>
      <c r="G26" s="146">
        <v>16284.449999999999</v>
      </c>
    </row>
    <row r="27" spans="1:7" ht="18.75">
      <c r="A27" s="832"/>
      <c r="B27" s="25">
        <v>160</v>
      </c>
      <c r="C27" s="151">
        <v>14646.449999999999</v>
      </c>
      <c r="D27" s="151">
        <v>18149.949999999997</v>
      </c>
      <c r="E27" s="151">
        <v>13190.449999999999</v>
      </c>
      <c r="F27" s="151">
        <v>15374.449999999999</v>
      </c>
      <c r="G27" s="151">
        <v>18377.449999999997</v>
      </c>
    </row>
    <row r="28" spans="1:7" ht="18.75">
      <c r="A28" s="832"/>
      <c r="B28" s="19">
        <v>180</v>
      </c>
      <c r="C28" s="146">
        <v>16284.449999999999</v>
      </c>
      <c r="D28" s="146">
        <v>20015.449999999997</v>
      </c>
      <c r="E28" s="146">
        <v>14646.449999999999</v>
      </c>
      <c r="F28" s="146">
        <v>17012.45</v>
      </c>
      <c r="G28" s="146">
        <v>20470.449999999997</v>
      </c>
    </row>
    <row r="29" spans="1:7" ht="19.5" thickBot="1">
      <c r="A29" s="833"/>
      <c r="B29" s="30">
        <v>200</v>
      </c>
      <c r="C29" s="156">
        <v>18104.449999999997</v>
      </c>
      <c r="D29" s="156">
        <v>22017.449999999997</v>
      </c>
      <c r="E29" s="156">
        <v>16238.949999999999</v>
      </c>
      <c r="F29" s="156">
        <v>18877.949999999997</v>
      </c>
      <c r="G29" s="156">
        <v>22745.449999999997</v>
      </c>
    </row>
    <row r="30" spans="1:7" ht="24" thickBot="1">
      <c r="A30" s="834" t="s">
        <v>59</v>
      </c>
      <c r="B30" s="835"/>
      <c r="C30" s="837"/>
      <c r="D30" s="837"/>
      <c r="E30" s="837"/>
      <c r="F30" s="837"/>
      <c r="G30" s="837"/>
    </row>
    <row r="31" spans="1:7" ht="20.25">
      <c r="A31" s="839">
        <v>200</v>
      </c>
      <c r="B31" s="840"/>
      <c r="C31" s="141">
        <v>23342.865</v>
      </c>
      <c r="D31" s="141" t="s">
        <v>3</v>
      </c>
      <c r="E31" s="141">
        <v>21938.734999999997</v>
      </c>
      <c r="F31" s="141">
        <v>24382.995</v>
      </c>
      <c r="G31" s="141">
        <v>28854.735</v>
      </c>
    </row>
    <row r="32" spans="1:7" ht="20.25">
      <c r="A32" s="841">
        <v>210</v>
      </c>
      <c r="B32" s="842"/>
      <c r="C32" s="146">
        <v>25786.67</v>
      </c>
      <c r="D32" s="146" t="s">
        <v>3</v>
      </c>
      <c r="E32" s="146">
        <v>24018.995</v>
      </c>
      <c r="F32" s="146">
        <v>26774.93</v>
      </c>
      <c r="G32" s="146">
        <v>31974.67</v>
      </c>
    </row>
    <row r="33" spans="1:7" ht="21" thickBot="1">
      <c r="A33" s="826">
        <v>220</v>
      </c>
      <c r="B33" s="827"/>
      <c r="C33" s="156" t="s">
        <v>3</v>
      </c>
      <c r="D33" s="156" t="s">
        <v>3</v>
      </c>
      <c r="E33" s="156">
        <v>25058.67</v>
      </c>
      <c r="F33" s="156">
        <v>27762.735</v>
      </c>
      <c r="G33" s="156">
        <v>33326.93</v>
      </c>
    </row>
  </sheetData>
  <sheetProtection/>
  <mergeCells count="17">
    <mergeCell ref="A1:G1"/>
    <mergeCell ref="C14:G14"/>
    <mergeCell ref="A5:A6"/>
    <mergeCell ref="B5:B6"/>
    <mergeCell ref="A21:A22"/>
    <mergeCell ref="B21:B22"/>
    <mergeCell ref="A7:A13"/>
    <mergeCell ref="A14:B14"/>
    <mergeCell ref="A15:B15"/>
    <mergeCell ref="A16:B16"/>
    <mergeCell ref="A17:B17"/>
    <mergeCell ref="A33:B33"/>
    <mergeCell ref="A23:A29"/>
    <mergeCell ref="A30:B30"/>
    <mergeCell ref="C30:G30"/>
    <mergeCell ref="A31:B31"/>
    <mergeCell ref="A32:B32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8"/>
  <sheetViews>
    <sheetView view="pageBreakPreview" zoomScale="55" zoomScaleSheetLayoutView="55" zoomScalePageLayoutView="0" workbookViewId="0" topLeftCell="A1">
      <selection activeCell="B5" sqref="B5"/>
    </sheetView>
  </sheetViews>
  <sheetFormatPr defaultColWidth="9.00390625" defaultRowHeight="12.75"/>
  <cols>
    <col min="1" max="2" width="8.625" style="1" customWidth="1"/>
    <col min="3" max="3" width="13.875" style="1" customWidth="1"/>
    <col min="4" max="4" width="9.75390625" style="1" customWidth="1"/>
    <col min="5" max="5" width="13.875" style="1" customWidth="1"/>
    <col min="6" max="7" width="12.625" style="1" customWidth="1"/>
    <col min="8" max="8" width="13.875" style="1" customWidth="1"/>
    <col min="9" max="9" width="9.75390625" style="1" customWidth="1"/>
    <col min="10" max="10" width="13.875" style="1" customWidth="1"/>
    <col min="11" max="12" width="12.625" style="1" customWidth="1"/>
    <col min="13" max="13" width="13.875" style="1" customWidth="1"/>
    <col min="14" max="14" width="9.75390625" style="1" customWidth="1"/>
    <col min="15" max="15" width="13.875" style="1" customWidth="1"/>
    <col min="16" max="16" width="11.75390625" style="1" customWidth="1"/>
    <col min="17" max="17" width="12.25390625" style="1" customWidth="1"/>
    <col min="18" max="18" width="13.875" style="1" customWidth="1"/>
    <col min="19" max="19" width="9.75390625" style="1" customWidth="1"/>
    <col min="20" max="20" width="13.875" style="1" customWidth="1"/>
    <col min="21" max="21" width="11.75390625" style="1" customWidth="1"/>
    <col min="22" max="22" width="12.00390625" style="1" customWidth="1"/>
    <col min="23" max="16384" width="9.125" style="1" customWidth="1"/>
  </cols>
  <sheetData>
    <row r="1" spans="1:22" ht="30">
      <c r="A1" s="845" t="s">
        <v>31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</row>
    <row r="2" spans="8:12" ht="19.5" customHeight="1">
      <c r="H2" s="3"/>
      <c r="I2" s="3"/>
      <c r="J2" s="3"/>
      <c r="L2" s="3"/>
    </row>
    <row r="3" spans="2:15" ht="27" customHeight="1">
      <c r="B3" s="2"/>
      <c r="C3" s="2"/>
      <c r="D3" s="2"/>
      <c r="G3" s="9" t="s">
        <v>15</v>
      </c>
      <c r="H3" s="9"/>
      <c r="I3" s="38"/>
      <c r="J3" s="38"/>
      <c r="K3" s="37"/>
      <c r="L3" s="37"/>
      <c r="M3" s="37"/>
      <c r="N3" s="37"/>
      <c r="O3" s="37"/>
    </row>
    <row r="4" spans="1:15" ht="23.25">
      <c r="A4" s="12" t="s">
        <v>102</v>
      </c>
      <c r="B4" s="2"/>
      <c r="C4" s="2"/>
      <c r="D4" s="2"/>
      <c r="G4" s="63" t="s">
        <v>16</v>
      </c>
      <c r="H4" s="63"/>
      <c r="I4" s="8"/>
      <c r="J4" s="8"/>
      <c r="K4" s="38"/>
      <c r="L4" s="38"/>
      <c r="M4" s="38"/>
      <c r="N4" s="38"/>
      <c r="O4" s="38"/>
    </row>
    <row r="5" spans="1:13" ht="23.25">
      <c r="A5" s="12" t="s">
        <v>29</v>
      </c>
      <c r="B5" s="175" t="s">
        <v>113</v>
      </c>
      <c r="F5" s="5"/>
      <c r="G5" s="40"/>
      <c r="H5" s="7"/>
      <c r="I5" s="847" t="s">
        <v>17</v>
      </c>
      <c r="J5" s="847"/>
      <c r="K5" s="39"/>
      <c r="L5" s="8"/>
      <c r="M5" s="8"/>
    </row>
    <row r="6" ht="15.75">
      <c r="A6" s="12" t="s">
        <v>30</v>
      </c>
    </row>
    <row r="7" spans="1:10" ht="59.25" customHeight="1" thickBot="1">
      <c r="A7" s="91"/>
      <c r="H7" s="4"/>
      <c r="I7" s="4"/>
      <c r="J7" s="4"/>
    </row>
    <row r="8" spans="1:22" ht="60.75" customHeight="1" thickBot="1">
      <c r="A8" s="843" t="s">
        <v>1</v>
      </c>
      <c r="B8" s="843" t="s">
        <v>2</v>
      </c>
      <c r="C8" s="798" t="s">
        <v>96</v>
      </c>
      <c r="D8" s="799"/>
      <c r="E8" s="799"/>
      <c r="F8" s="800"/>
      <c r="G8" s="801"/>
      <c r="H8" s="798" t="s">
        <v>97</v>
      </c>
      <c r="I8" s="799"/>
      <c r="J8" s="799"/>
      <c r="K8" s="800"/>
      <c r="L8" s="801"/>
      <c r="M8" s="798" t="s">
        <v>98</v>
      </c>
      <c r="N8" s="799"/>
      <c r="O8" s="799"/>
      <c r="P8" s="800"/>
      <c r="Q8" s="801"/>
      <c r="R8" s="798" t="s">
        <v>99</v>
      </c>
      <c r="S8" s="799"/>
      <c r="T8" s="799"/>
      <c r="U8" s="800"/>
      <c r="V8" s="801"/>
    </row>
    <row r="9" spans="1:22" s="16" customFormat="1" ht="30.75" thickBot="1">
      <c r="A9" s="844"/>
      <c r="B9" s="844"/>
      <c r="C9" s="13" t="s">
        <v>32</v>
      </c>
      <c r="D9" s="14" t="s">
        <v>26</v>
      </c>
      <c r="E9" s="14" t="s">
        <v>33</v>
      </c>
      <c r="F9" s="138" t="s">
        <v>34</v>
      </c>
      <c r="G9" s="36" t="s">
        <v>35</v>
      </c>
      <c r="H9" s="13" t="s">
        <v>32</v>
      </c>
      <c r="I9" s="14" t="s">
        <v>26</v>
      </c>
      <c r="J9" s="14" t="s">
        <v>33</v>
      </c>
      <c r="K9" s="138" t="s">
        <v>34</v>
      </c>
      <c r="L9" s="36" t="s">
        <v>35</v>
      </c>
      <c r="M9" s="13" t="s">
        <v>32</v>
      </c>
      <c r="N9" s="14" t="s">
        <v>26</v>
      </c>
      <c r="O9" s="14" t="s">
        <v>33</v>
      </c>
      <c r="P9" s="138" t="s">
        <v>34</v>
      </c>
      <c r="Q9" s="36" t="s">
        <v>35</v>
      </c>
      <c r="R9" s="13" t="s">
        <v>32</v>
      </c>
      <c r="S9" s="14" t="s">
        <v>26</v>
      </c>
      <c r="T9" s="14" t="s">
        <v>33</v>
      </c>
      <c r="U9" s="138" t="s">
        <v>34</v>
      </c>
      <c r="V9" s="36" t="s">
        <v>35</v>
      </c>
    </row>
    <row r="10" spans="1:22" s="6" customFormat="1" ht="28.5" customHeight="1">
      <c r="A10" s="831" t="s">
        <v>0</v>
      </c>
      <c r="B10" s="17">
        <v>80</v>
      </c>
      <c r="C10" s="72">
        <v>13227.875</v>
      </c>
      <c r="D10" s="73">
        <v>0.2</v>
      </c>
      <c r="E10" s="74">
        <f>MROUND(C10*(1-D10),10)</f>
        <v>10580</v>
      </c>
      <c r="F10" s="160">
        <f>CEILING(E10/24,1)</f>
        <v>441</v>
      </c>
      <c r="G10" s="69">
        <f aca="true" t="shared" si="0" ref="G10:G16">CEILING(E10/12,1)</f>
        <v>882</v>
      </c>
      <c r="H10" s="72">
        <v>14939.875000000002</v>
      </c>
      <c r="I10" s="73">
        <v>0.2</v>
      </c>
      <c r="J10" s="74">
        <f aca="true" t="shared" si="1" ref="J10:J16">MROUND(H10*(1-I10),10)</f>
        <v>11950</v>
      </c>
      <c r="K10" s="160">
        <f>CEILING(J10/24,1)</f>
        <v>498</v>
      </c>
      <c r="L10" s="69">
        <f aca="true" t="shared" si="2" ref="L10:L16">CEILING(J10/12,1)</f>
        <v>996</v>
      </c>
      <c r="M10" s="72">
        <v>17039.75</v>
      </c>
      <c r="N10" s="73">
        <v>0.2</v>
      </c>
      <c r="O10" s="74">
        <f aca="true" t="shared" si="3" ref="O10:O16">MROUND(M10*(1-N10),10)</f>
        <v>13630</v>
      </c>
      <c r="P10" s="160">
        <f>CEILING(O10/24,1)</f>
        <v>568</v>
      </c>
      <c r="Q10" s="69">
        <f aca="true" t="shared" si="4" ref="Q10:Q16">CEILING(O10/12,1)</f>
        <v>1136</v>
      </c>
      <c r="R10" s="72">
        <v>19955.5</v>
      </c>
      <c r="S10" s="73">
        <v>0.2</v>
      </c>
      <c r="T10" s="74">
        <f aca="true" t="shared" si="5" ref="T10:T16">MROUND(R10*(1-S10),10)</f>
        <v>15960</v>
      </c>
      <c r="U10" s="160">
        <f>CEILING(T10/24,1)</f>
        <v>665</v>
      </c>
      <c r="V10" s="69">
        <f aca="true" t="shared" si="6" ref="V10:V16">CEILING(T10/12,1)</f>
        <v>1330</v>
      </c>
    </row>
    <row r="11" spans="1:22" s="6" customFormat="1" ht="28.5" customHeight="1">
      <c r="A11" s="832"/>
      <c r="B11" s="19">
        <v>90</v>
      </c>
      <c r="C11" s="75">
        <v>14137.375000000002</v>
      </c>
      <c r="D11" s="76">
        <f aca="true" t="shared" si="7" ref="D11:D16">D10</f>
        <v>0.2</v>
      </c>
      <c r="E11" s="77">
        <f aca="true" t="shared" si="8" ref="E11:E16">MROUND(C11*(1-D11),10)</f>
        <v>11310</v>
      </c>
      <c r="F11" s="97">
        <f aca="true" t="shared" si="9" ref="F11:F16">CEILING(E11/24,1)</f>
        <v>472</v>
      </c>
      <c r="G11" s="78">
        <f t="shared" si="0"/>
        <v>943</v>
      </c>
      <c r="H11" s="75">
        <v>15943.000000000002</v>
      </c>
      <c r="I11" s="76">
        <f aca="true" t="shared" si="10" ref="I11:I16">I10</f>
        <v>0.2</v>
      </c>
      <c r="J11" s="77">
        <f t="shared" si="1"/>
        <v>12750</v>
      </c>
      <c r="K11" s="97">
        <f aca="true" t="shared" si="11" ref="K11:K16">CEILING(J11/24,1)</f>
        <v>532</v>
      </c>
      <c r="L11" s="78">
        <f t="shared" si="2"/>
        <v>1063</v>
      </c>
      <c r="M11" s="75">
        <v>18444.125</v>
      </c>
      <c r="N11" s="76">
        <f aca="true" t="shared" si="12" ref="N11:N16">N10</f>
        <v>0.2</v>
      </c>
      <c r="O11" s="77">
        <f t="shared" si="3"/>
        <v>14760</v>
      </c>
      <c r="P11" s="97">
        <f aca="true" t="shared" si="13" ref="P11:P16">CEILING(O11/24,1)</f>
        <v>615</v>
      </c>
      <c r="Q11" s="78">
        <f t="shared" si="4"/>
        <v>1230</v>
      </c>
      <c r="R11" s="75">
        <v>21654.124999999996</v>
      </c>
      <c r="S11" s="76">
        <f aca="true" t="shared" si="14" ref="S11:S16">S10</f>
        <v>0.2</v>
      </c>
      <c r="T11" s="77">
        <f t="shared" si="5"/>
        <v>17320</v>
      </c>
      <c r="U11" s="97">
        <f aca="true" t="shared" si="15" ref="U11:U16">CEILING(T11/24,1)</f>
        <v>722</v>
      </c>
      <c r="V11" s="78">
        <f t="shared" si="6"/>
        <v>1444</v>
      </c>
    </row>
    <row r="12" spans="1:22" s="6" customFormat="1" ht="28.5" customHeight="1">
      <c r="A12" s="832"/>
      <c r="B12" s="19">
        <v>120</v>
      </c>
      <c r="C12" s="75">
        <v>17949.25</v>
      </c>
      <c r="D12" s="76">
        <f t="shared" si="7"/>
        <v>0.2</v>
      </c>
      <c r="E12" s="77">
        <f t="shared" si="8"/>
        <v>14360</v>
      </c>
      <c r="F12" s="97">
        <f t="shared" si="9"/>
        <v>599</v>
      </c>
      <c r="G12" s="78">
        <f t="shared" si="0"/>
        <v>1197</v>
      </c>
      <c r="H12" s="75">
        <v>20249.75</v>
      </c>
      <c r="I12" s="76">
        <f t="shared" si="10"/>
        <v>0.2</v>
      </c>
      <c r="J12" s="77">
        <f t="shared" si="1"/>
        <v>16200</v>
      </c>
      <c r="K12" s="97">
        <f t="shared" si="11"/>
        <v>675</v>
      </c>
      <c r="L12" s="78">
        <f t="shared" si="2"/>
        <v>1350</v>
      </c>
      <c r="M12" s="75">
        <v>23459.750000000004</v>
      </c>
      <c r="N12" s="76">
        <f t="shared" si="12"/>
        <v>0.2</v>
      </c>
      <c r="O12" s="77">
        <f t="shared" si="3"/>
        <v>18770</v>
      </c>
      <c r="P12" s="97">
        <f t="shared" si="13"/>
        <v>783</v>
      </c>
      <c r="Q12" s="78">
        <f t="shared" si="4"/>
        <v>1565</v>
      </c>
      <c r="R12" s="75">
        <v>27672.875000000004</v>
      </c>
      <c r="S12" s="76">
        <f t="shared" si="14"/>
        <v>0.2</v>
      </c>
      <c r="T12" s="77">
        <f t="shared" si="5"/>
        <v>22140</v>
      </c>
      <c r="U12" s="97">
        <f t="shared" si="15"/>
        <v>923</v>
      </c>
      <c r="V12" s="78">
        <f t="shared" si="6"/>
        <v>1845</v>
      </c>
    </row>
    <row r="13" spans="1:22" s="6" customFormat="1" ht="28.5" customHeight="1">
      <c r="A13" s="832"/>
      <c r="B13" s="19">
        <v>140</v>
      </c>
      <c r="C13" s="75">
        <v>20156.125</v>
      </c>
      <c r="D13" s="76">
        <f t="shared" si="7"/>
        <v>0.2</v>
      </c>
      <c r="E13" s="77">
        <f t="shared" si="8"/>
        <v>16120</v>
      </c>
      <c r="F13" s="97">
        <f t="shared" si="9"/>
        <v>672</v>
      </c>
      <c r="G13" s="78">
        <f t="shared" si="0"/>
        <v>1344</v>
      </c>
      <c r="H13" s="75">
        <v>22764.25</v>
      </c>
      <c r="I13" s="76">
        <f t="shared" si="10"/>
        <v>0.2</v>
      </c>
      <c r="J13" s="77">
        <f t="shared" si="1"/>
        <v>18210</v>
      </c>
      <c r="K13" s="97">
        <f t="shared" si="11"/>
        <v>759</v>
      </c>
      <c r="L13" s="78">
        <f t="shared" si="2"/>
        <v>1518</v>
      </c>
      <c r="M13" s="75">
        <v>26268.500000000004</v>
      </c>
      <c r="N13" s="76">
        <f t="shared" si="12"/>
        <v>0.2</v>
      </c>
      <c r="O13" s="77">
        <f t="shared" si="3"/>
        <v>21010</v>
      </c>
      <c r="P13" s="97">
        <f t="shared" si="13"/>
        <v>876</v>
      </c>
      <c r="Q13" s="78">
        <f t="shared" si="4"/>
        <v>1751</v>
      </c>
      <c r="R13" s="75">
        <v>31284.125000000004</v>
      </c>
      <c r="S13" s="76">
        <f t="shared" si="14"/>
        <v>0.2</v>
      </c>
      <c r="T13" s="77">
        <f t="shared" si="5"/>
        <v>25030</v>
      </c>
      <c r="U13" s="97">
        <f t="shared" si="15"/>
        <v>1043</v>
      </c>
      <c r="V13" s="78">
        <f t="shared" si="6"/>
        <v>2086</v>
      </c>
    </row>
    <row r="14" spans="1:22" s="6" customFormat="1" ht="28.5" customHeight="1">
      <c r="A14" s="832"/>
      <c r="B14" s="25">
        <v>160</v>
      </c>
      <c r="C14" s="79">
        <v>22456.624999999996</v>
      </c>
      <c r="D14" s="80">
        <f t="shared" si="7"/>
        <v>0.2</v>
      </c>
      <c r="E14" s="81">
        <f t="shared" si="8"/>
        <v>17970</v>
      </c>
      <c r="F14" s="96">
        <f t="shared" si="9"/>
        <v>749</v>
      </c>
      <c r="G14" s="82">
        <f t="shared" si="0"/>
        <v>1498</v>
      </c>
      <c r="H14" s="79">
        <v>25466.000000000004</v>
      </c>
      <c r="I14" s="80">
        <f t="shared" si="10"/>
        <v>0.2</v>
      </c>
      <c r="J14" s="81">
        <f t="shared" si="1"/>
        <v>20370</v>
      </c>
      <c r="K14" s="96">
        <f t="shared" si="11"/>
        <v>849</v>
      </c>
      <c r="L14" s="82">
        <f t="shared" si="2"/>
        <v>1698</v>
      </c>
      <c r="M14" s="79">
        <v>29585.5</v>
      </c>
      <c r="N14" s="80">
        <f t="shared" si="12"/>
        <v>0.2</v>
      </c>
      <c r="O14" s="81">
        <f t="shared" si="3"/>
        <v>23670</v>
      </c>
      <c r="P14" s="96">
        <f t="shared" si="13"/>
        <v>987</v>
      </c>
      <c r="Q14" s="82">
        <f t="shared" si="4"/>
        <v>1973</v>
      </c>
      <c r="R14" s="79">
        <v>35096</v>
      </c>
      <c r="S14" s="80">
        <f t="shared" si="14"/>
        <v>0.2</v>
      </c>
      <c r="T14" s="81">
        <f t="shared" si="5"/>
        <v>28080</v>
      </c>
      <c r="U14" s="96">
        <f t="shared" si="15"/>
        <v>1170</v>
      </c>
      <c r="V14" s="82">
        <f t="shared" si="6"/>
        <v>2340</v>
      </c>
    </row>
    <row r="15" spans="1:22" s="6" customFormat="1" ht="28.5" customHeight="1">
      <c r="A15" s="832"/>
      <c r="B15" s="19">
        <v>180</v>
      </c>
      <c r="C15" s="75">
        <v>24770.5</v>
      </c>
      <c r="D15" s="76">
        <f t="shared" si="7"/>
        <v>0.2</v>
      </c>
      <c r="E15" s="77">
        <f t="shared" si="8"/>
        <v>19820</v>
      </c>
      <c r="F15" s="97">
        <f t="shared" si="9"/>
        <v>826</v>
      </c>
      <c r="G15" s="78">
        <f t="shared" si="0"/>
        <v>1652</v>
      </c>
      <c r="H15" s="75">
        <v>28074.125000000004</v>
      </c>
      <c r="I15" s="76">
        <f t="shared" si="10"/>
        <v>0.2</v>
      </c>
      <c r="J15" s="77">
        <f t="shared" si="1"/>
        <v>22460</v>
      </c>
      <c r="K15" s="97">
        <f t="shared" si="11"/>
        <v>936</v>
      </c>
      <c r="L15" s="78">
        <f t="shared" si="2"/>
        <v>1872</v>
      </c>
      <c r="M15" s="75">
        <v>32795.5</v>
      </c>
      <c r="N15" s="76">
        <f t="shared" si="12"/>
        <v>0.2</v>
      </c>
      <c r="O15" s="77">
        <f t="shared" si="3"/>
        <v>26240</v>
      </c>
      <c r="P15" s="97">
        <f t="shared" si="13"/>
        <v>1094</v>
      </c>
      <c r="Q15" s="78">
        <f t="shared" si="4"/>
        <v>2187</v>
      </c>
      <c r="R15" s="75">
        <v>39014.875</v>
      </c>
      <c r="S15" s="76">
        <f t="shared" si="14"/>
        <v>0.2</v>
      </c>
      <c r="T15" s="77">
        <f t="shared" si="5"/>
        <v>31210</v>
      </c>
      <c r="U15" s="97">
        <f t="shared" si="15"/>
        <v>1301</v>
      </c>
      <c r="V15" s="78">
        <f t="shared" si="6"/>
        <v>2601</v>
      </c>
    </row>
    <row r="16" spans="1:22" s="6" customFormat="1" ht="28.5" customHeight="1" thickBot="1">
      <c r="A16" s="833"/>
      <c r="B16" s="30">
        <v>200</v>
      </c>
      <c r="C16" s="83">
        <v>27672.875000000004</v>
      </c>
      <c r="D16" s="84">
        <f t="shared" si="7"/>
        <v>0.2</v>
      </c>
      <c r="E16" s="85">
        <f t="shared" si="8"/>
        <v>22140</v>
      </c>
      <c r="F16" s="161">
        <f t="shared" si="9"/>
        <v>923</v>
      </c>
      <c r="G16" s="68">
        <f t="shared" si="0"/>
        <v>1845</v>
      </c>
      <c r="H16" s="83">
        <v>31190.5</v>
      </c>
      <c r="I16" s="84">
        <f t="shared" si="10"/>
        <v>0.2</v>
      </c>
      <c r="J16" s="85">
        <f t="shared" si="1"/>
        <v>24950</v>
      </c>
      <c r="K16" s="161">
        <f t="shared" si="11"/>
        <v>1040</v>
      </c>
      <c r="L16" s="68">
        <f t="shared" si="2"/>
        <v>2080</v>
      </c>
      <c r="M16" s="83">
        <v>36406.75</v>
      </c>
      <c r="N16" s="84">
        <f t="shared" si="12"/>
        <v>0.2</v>
      </c>
      <c r="O16" s="85">
        <f t="shared" si="3"/>
        <v>29130</v>
      </c>
      <c r="P16" s="161">
        <f t="shared" si="13"/>
        <v>1214</v>
      </c>
      <c r="Q16" s="68">
        <f t="shared" si="4"/>
        <v>2428</v>
      </c>
      <c r="R16" s="83">
        <v>43228</v>
      </c>
      <c r="S16" s="84">
        <f t="shared" si="14"/>
        <v>0.2</v>
      </c>
      <c r="T16" s="85">
        <f t="shared" si="5"/>
        <v>34580</v>
      </c>
      <c r="U16" s="161">
        <f t="shared" si="15"/>
        <v>1441</v>
      </c>
      <c r="V16" s="68">
        <f t="shared" si="6"/>
        <v>2882</v>
      </c>
    </row>
    <row r="17" ht="12.75"/>
    <row r="18" ht="12.75"/>
    <row r="19" ht="13.5" thickBot="1"/>
    <row r="20" spans="1:12" ht="60.75" customHeight="1" thickBot="1">
      <c r="A20" s="843" t="s">
        <v>1</v>
      </c>
      <c r="B20" s="843" t="s">
        <v>2</v>
      </c>
      <c r="C20" s="798" t="s">
        <v>100</v>
      </c>
      <c r="D20" s="799"/>
      <c r="E20" s="799"/>
      <c r="F20" s="800"/>
      <c r="G20" s="801"/>
      <c r="H20" s="798" t="s">
        <v>101</v>
      </c>
      <c r="I20" s="799"/>
      <c r="J20" s="799"/>
      <c r="K20" s="800"/>
      <c r="L20" s="801"/>
    </row>
    <row r="21" spans="1:12" ht="30.75" thickBot="1">
      <c r="A21" s="844"/>
      <c r="B21" s="844"/>
      <c r="C21" s="13" t="s">
        <v>32</v>
      </c>
      <c r="D21" s="14" t="s">
        <v>26</v>
      </c>
      <c r="E21" s="14" t="s">
        <v>33</v>
      </c>
      <c r="F21" s="162" t="s">
        <v>34</v>
      </c>
      <c r="G21" s="36" t="s">
        <v>35</v>
      </c>
      <c r="H21" s="13" t="s">
        <v>32</v>
      </c>
      <c r="I21" s="14" t="s">
        <v>26</v>
      </c>
      <c r="J21" s="14" t="s">
        <v>33</v>
      </c>
      <c r="K21" s="138" t="s">
        <v>34</v>
      </c>
      <c r="L21" s="36" t="s">
        <v>35</v>
      </c>
    </row>
    <row r="22" spans="1:12" ht="28.5" customHeight="1">
      <c r="A22" s="831" t="s">
        <v>0</v>
      </c>
      <c r="B22" s="17">
        <v>80</v>
      </c>
      <c r="C22" s="72">
        <v>23767.375</v>
      </c>
      <c r="D22" s="73">
        <v>0.2</v>
      </c>
      <c r="E22" s="74">
        <f aca="true" t="shared" si="16" ref="E22:E28">MROUND(C22*(1-D22),10)</f>
        <v>19010</v>
      </c>
      <c r="F22" s="160">
        <f aca="true" t="shared" si="17" ref="F22:F28">CEILING(E22/24,1)</f>
        <v>793</v>
      </c>
      <c r="G22" s="69">
        <f aca="true" t="shared" si="18" ref="G22:G28">CEILING(E22/12,1)</f>
        <v>1585</v>
      </c>
      <c r="H22" s="72">
        <v>28989.86666666667</v>
      </c>
      <c r="I22" s="73">
        <v>0.25</v>
      </c>
      <c r="J22" s="74">
        <f aca="true" t="shared" si="19" ref="J22:J28">MROUND(H22*(1-I22),10)</f>
        <v>21740</v>
      </c>
      <c r="K22" s="160">
        <f aca="true" t="shared" si="20" ref="K22:K28">CEILING(J22/24,1)</f>
        <v>906</v>
      </c>
      <c r="L22" s="69">
        <f aca="true" t="shared" si="21" ref="L22:L28">CEILING(J22/12,1)</f>
        <v>1812</v>
      </c>
    </row>
    <row r="23" spans="1:12" ht="28.5" customHeight="1">
      <c r="A23" s="832"/>
      <c r="B23" s="19">
        <v>90</v>
      </c>
      <c r="C23" s="75">
        <v>25974.25</v>
      </c>
      <c r="D23" s="76">
        <f aca="true" t="shared" si="22" ref="D23:D28">D22</f>
        <v>0.2</v>
      </c>
      <c r="E23" s="77">
        <f t="shared" si="16"/>
        <v>20780</v>
      </c>
      <c r="F23" s="97">
        <f t="shared" si="17"/>
        <v>866</v>
      </c>
      <c r="G23" s="78">
        <f t="shared" si="18"/>
        <v>1732</v>
      </c>
      <c r="H23" s="75">
        <v>31771.86666666667</v>
      </c>
      <c r="I23" s="76">
        <f aca="true" t="shared" si="23" ref="I23:I28">I22</f>
        <v>0.25</v>
      </c>
      <c r="J23" s="77">
        <f t="shared" si="19"/>
        <v>23830</v>
      </c>
      <c r="K23" s="97">
        <f t="shared" si="20"/>
        <v>993</v>
      </c>
      <c r="L23" s="78">
        <f t="shared" si="21"/>
        <v>1986</v>
      </c>
    </row>
    <row r="24" spans="1:12" ht="28.5" customHeight="1">
      <c r="A24" s="832"/>
      <c r="B24" s="19">
        <v>120</v>
      </c>
      <c r="C24" s="75">
        <v>33089.75</v>
      </c>
      <c r="D24" s="76">
        <f t="shared" si="22"/>
        <v>0.2</v>
      </c>
      <c r="E24" s="77">
        <f t="shared" si="16"/>
        <v>26470</v>
      </c>
      <c r="F24" s="97">
        <f t="shared" si="17"/>
        <v>1103</v>
      </c>
      <c r="G24" s="78">
        <f t="shared" si="18"/>
        <v>2206</v>
      </c>
      <c r="H24" s="75">
        <v>40759.86666666667</v>
      </c>
      <c r="I24" s="76">
        <f t="shared" si="23"/>
        <v>0.25</v>
      </c>
      <c r="J24" s="77">
        <f t="shared" si="19"/>
        <v>30570</v>
      </c>
      <c r="K24" s="97">
        <f t="shared" si="20"/>
        <v>1274</v>
      </c>
      <c r="L24" s="78">
        <f t="shared" si="21"/>
        <v>2548</v>
      </c>
    </row>
    <row r="25" spans="1:12" ht="28.5" customHeight="1">
      <c r="A25" s="832"/>
      <c r="B25" s="19">
        <v>140</v>
      </c>
      <c r="C25" s="75">
        <v>37610.5</v>
      </c>
      <c r="D25" s="76">
        <f t="shared" si="22"/>
        <v>0.2</v>
      </c>
      <c r="E25" s="77">
        <f t="shared" si="16"/>
        <v>30090</v>
      </c>
      <c r="F25" s="97">
        <f t="shared" si="17"/>
        <v>1254</v>
      </c>
      <c r="G25" s="78">
        <f t="shared" si="18"/>
        <v>2508</v>
      </c>
      <c r="H25" s="75">
        <v>46637.73333333334</v>
      </c>
      <c r="I25" s="76">
        <f t="shared" si="23"/>
        <v>0.25</v>
      </c>
      <c r="J25" s="77">
        <f t="shared" si="19"/>
        <v>34980</v>
      </c>
      <c r="K25" s="97">
        <f t="shared" si="20"/>
        <v>1458</v>
      </c>
      <c r="L25" s="78">
        <f t="shared" si="21"/>
        <v>2915</v>
      </c>
    </row>
    <row r="26" spans="1:12" ht="28.5" customHeight="1">
      <c r="A26" s="832"/>
      <c r="B26" s="25">
        <v>160</v>
      </c>
      <c r="C26" s="79">
        <v>42224.875</v>
      </c>
      <c r="D26" s="80">
        <f t="shared" si="22"/>
        <v>0.2</v>
      </c>
      <c r="E26" s="81">
        <f t="shared" si="16"/>
        <v>33780</v>
      </c>
      <c r="F26" s="96">
        <f t="shared" si="17"/>
        <v>1408</v>
      </c>
      <c r="G26" s="82">
        <f t="shared" si="18"/>
        <v>2815</v>
      </c>
      <c r="H26" s="79">
        <v>52529.86666666667</v>
      </c>
      <c r="I26" s="80">
        <f t="shared" si="23"/>
        <v>0.25</v>
      </c>
      <c r="J26" s="81">
        <f t="shared" si="19"/>
        <v>39400</v>
      </c>
      <c r="K26" s="96">
        <f t="shared" si="20"/>
        <v>1642</v>
      </c>
      <c r="L26" s="82">
        <f t="shared" si="21"/>
        <v>3284</v>
      </c>
    </row>
    <row r="27" spans="1:12" ht="28.5" customHeight="1">
      <c r="A27" s="832"/>
      <c r="B27" s="19">
        <v>180</v>
      </c>
      <c r="C27" s="75">
        <v>46839.25</v>
      </c>
      <c r="D27" s="76">
        <f t="shared" si="22"/>
        <v>0.2</v>
      </c>
      <c r="E27" s="77">
        <f t="shared" si="16"/>
        <v>37470</v>
      </c>
      <c r="F27" s="97">
        <f t="shared" si="17"/>
        <v>1562</v>
      </c>
      <c r="G27" s="78">
        <f t="shared" si="18"/>
        <v>3123</v>
      </c>
      <c r="H27" s="75">
        <v>58521.86666666667</v>
      </c>
      <c r="I27" s="76">
        <f t="shared" si="23"/>
        <v>0.25</v>
      </c>
      <c r="J27" s="77">
        <f t="shared" si="19"/>
        <v>43890</v>
      </c>
      <c r="K27" s="97">
        <f t="shared" si="20"/>
        <v>1829</v>
      </c>
      <c r="L27" s="78">
        <f t="shared" si="21"/>
        <v>3658</v>
      </c>
    </row>
    <row r="28" spans="1:12" ht="28.5" customHeight="1" thickBot="1">
      <c r="A28" s="833"/>
      <c r="B28" s="30">
        <v>200</v>
      </c>
      <c r="C28" s="83">
        <v>51948.5</v>
      </c>
      <c r="D28" s="84">
        <f t="shared" si="22"/>
        <v>0.2</v>
      </c>
      <c r="E28" s="85">
        <f t="shared" si="16"/>
        <v>41560</v>
      </c>
      <c r="F28" s="161">
        <f t="shared" si="17"/>
        <v>1732</v>
      </c>
      <c r="G28" s="68">
        <f t="shared" si="18"/>
        <v>3464</v>
      </c>
      <c r="H28" s="83">
        <v>64727.86666666667</v>
      </c>
      <c r="I28" s="84">
        <f t="shared" si="23"/>
        <v>0.25</v>
      </c>
      <c r="J28" s="85">
        <f t="shared" si="19"/>
        <v>48550</v>
      </c>
      <c r="K28" s="161">
        <f t="shared" si="20"/>
        <v>2023</v>
      </c>
      <c r="L28" s="68">
        <f t="shared" si="21"/>
        <v>4046</v>
      </c>
    </row>
  </sheetData>
  <sheetProtection/>
  <mergeCells count="14">
    <mergeCell ref="A20:A21"/>
    <mergeCell ref="B20:B21"/>
    <mergeCell ref="C20:G20"/>
    <mergeCell ref="H20:L20"/>
    <mergeCell ref="A22:A28"/>
    <mergeCell ref="A1:V1"/>
    <mergeCell ref="A8:A9"/>
    <mergeCell ref="B8:B9"/>
    <mergeCell ref="C8:G8"/>
    <mergeCell ref="H8:L8"/>
    <mergeCell ref="M8:Q8"/>
    <mergeCell ref="R8:V8"/>
    <mergeCell ref="I5:J5"/>
    <mergeCell ref="A10:A16"/>
  </mergeCells>
  <printOptions/>
  <pageMargins left="0.3937007874015748" right="0.3937007874015748" top="0.5905511811023623" bottom="0.6692913385826772" header="0.1968503937007874" footer="0.1181102362204724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Core2</cp:lastModifiedBy>
  <cp:lastPrinted>2013-02-07T12:37:36Z</cp:lastPrinted>
  <dcterms:created xsi:type="dcterms:W3CDTF">2005-05-13T13:09:43Z</dcterms:created>
  <dcterms:modified xsi:type="dcterms:W3CDTF">2013-03-04T20:33:25Z</dcterms:modified>
  <cp:category/>
  <cp:version/>
  <cp:contentType/>
  <cp:contentStatus/>
</cp:coreProperties>
</file>