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<sst xmlns="http://schemas.openxmlformats.org/spreadsheetml/2006/main" count="114" uniqueCount="98">
  <si>
    <t>CHAROL LIMON</t>
  </si>
  <si>
    <t>CHAROL NARANJA</t>
  </si>
  <si>
    <t>CHAROL FRESA</t>
  </si>
  <si>
    <t>GLITER MARINO</t>
  </si>
  <si>
    <t>CARNAVAL ROSA</t>
  </si>
  <si>
    <t>SERPIENTE MATE VERDE</t>
  </si>
  <si>
    <t>MARGARITA FUCSIA</t>
  </si>
  <si>
    <t>CORAZONCITOS ROSA</t>
  </si>
  <si>
    <t>RAYAS</t>
  </si>
  <si>
    <t>BUFALO NARANJA</t>
  </si>
  <si>
    <t>OXIDO POMODORO</t>
  </si>
  <si>
    <t>OXIDO CAMEL</t>
  </si>
  <si>
    <t>BUFALO CAPRI</t>
  </si>
  <si>
    <t>BUFALO PLAYA</t>
  </si>
  <si>
    <t>BUFALO AZAFATA</t>
  </si>
  <si>
    <t>BUFALO SUORIS GRIS</t>
  </si>
  <si>
    <t>NAPA FUCSIA</t>
  </si>
  <si>
    <t>NAPA CELESTE</t>
  </si>
  <si>
    <t>BUFALO NEGRO</t>
  </si>
  <si>
    <t>BOX NATURAL</t>
  </si>
  <si>
    <t>VECCHIO CAPRI</t>
  </si>
  <si>
    <t>BUFALO GRANIT</t>
  </si>
  <si>
    <t>NAPA ROSA / POLIESTIRENE</t>
  </si>
  <si>
    <t>NOBUCK FUCSIA</t>
  </si>
  <si>
    <t>NOBUCK ESMERALDA</t>
  </si>
  <si>
    <t>NOBUCK VIOLETA</t>
  </si>
  <si>
    <t>IBIZA ORO</t>
  </si>
  <si>
    <t>NOBUCK ARENA</t>
  </si>
  <si>
    <t>BUFALO TURQUESA</t>
  </si>
  <si>
    <t>NOBUCK XINE / TEXACO</t>
  </si>
  <si>
    <t>ECLAT PLATA</t>
  </si>
  <si>
    <t>ECLAT ORO</t>
  </si>
  <si>
    <t>NOBUCK TURQUESA</t>
  </si>
  <si>
    <t>BUFALO BLANCO</t>
  </si>
  <si>
    <t>PALA CORAZON ROSA</t>
  </si>
  <si>
    <t>ДЕТСКИЕ</t>
  </si>
  <si>
    <t>TEXT. BLONDA NEGRO</t>
  </si>
  <si>
    <t>TEXT. MAUVEY AQUA</t>
  </si>
  <si>
    <t>TEXT. MAUVEY LIMON</t>
  </si>
  <si>
    <t>TEXT. TORMES FUCSIA</t>
  </si>
  <si>
    <t>ИТОГО</t>
  </si>
  <si>
    <t>НАИМЕНОВАНИЕ</t>
  </si>
  <si>
    <t>PIRATAS</t>
  </si>
  <si>
    <t>NAPA TEXACO</t>
  </si>
  <si>
    <t>NAPA TAUPE</t>
  </si>
  <si>
    <t>BOX BLANCO</t>
  </si>
  <si>
    <t>NAPA ROSA CLARO</t>
  </si>
  <si>
    <t>CHAROL PISTACIO</t>
  </si>
  <si>
    <t>BOX NEGRO</t>
  </si>
  <si>
    <t>CHAROL CELESTE</t>
  </si>
  <si>
    <t>OXIDO ROSA/ PINK</t>
  </si>
  <si>
    <t>ТАНКЕТКИ</t>
  </si>
  <si>
    <t>BLANCO</t>
  </si>
  <si>
    <t>VIOLETA</t>
  </si>
  <si>
    <t>NOBUCK CONAK/ CUERO</t>
  </si>
  <si>
    <t>NEGRO</t>
  </si>
  <si>
    <t>БРАК</t>
  </si>
  <si>
    <t>POMODORO/ ROJO</t>
  </si>
  <si>
    <t>ЛЕЖИТ В ЗАКАЗАХ (РЕЗЕРВ)</t>
  </si>
  <si>
    <t>BUFALO POMOD. / BOX ROJO</t>
  </si>
  <si>
    <t xml:space="preserve">ТЕХ.TANGON </t>
  </si>
  <si>
    <t>BUFALO LIMON</t>
  </si>
  <si>
    <t>GUARANA ROJO</t>
  </si>
  <si>
    <t>ALTAIR JASMIN</t>
  </si>
  <si>
    <t>PLAYA</t>
  </si>
  <si>
    <t>BIZET TAUPE</t>
  </si>
  <si>
    <t>HELENIO BEIGE</t>
  </si>
  <si>
    <t>ПРОДАНО</t>
  </si>
  <si>
    <t>LEOPARDO ORO</t>
  </si>
  <si>
    <t>AVESTRUZ LILA</t>
  </si>
  <si>
    <t>BUFALO FUCSIA</t>
  </si>
  <si>
    <t>GLITER FINO MULTI</t>
  </si>
  <si>
    <t>VECCHIO ESPANOL</t>
  </si>
  <si>
    <t>TIBET TUL</t>
  </si>
  <si>
    <t>BUFALO TRIANA</t>
  </si>
  <si>
    <t>MONJE BLANCO</t>
  </si>
  <si>
    <t>СТОК 43-их</t>
  </si>
  <si>
    <t>ESPINO GRIS</t>
  </si>
  <si>
    <t>DENIM BLUE</t>
  </si>
  <si>
    <t>BUFALO VIOLET</t>
  </si>
  <si>
    <t>ALTAIR TURQUESA</t>
  </si>
  <si>
    <t>LOSSE ATOLLO 42</t>
  </si>
  <si>
    <t xml:space="preserve">СТОК БОЛЬШИЕ                                   </t>
  </si>
  <si>
    <t xml:space="preserve">КОЖА КОРИЧНЕВАЯ          </t>
  </si>
  <si>
    <t xml:space="preserve">NOBUCK CHOCCO                      </t>
  </si>
  <si>
    <t>ТАНКЕТКА ВЕРЕВКА</t>
  </si>
  <si>
    <t>ПОЛОСКА ЗЕЛЕНАЯ</t>
  </si>
  <si>
    <t>ПОЛОСКА РОЗОВАЯ</t>
  </si>
  <si>
    <t>САБО НОБУК КРАСНЫЕ, с пяткой</t>
  </si>
  <si>
    <t>ВИТРИНА</t>
  </si>
  <si>
    <t>С - 10 %</t>
  </si>
  <si>
    <t>С - 15 %</t>
  </si>
  <si>
    <t>С - 20 %</t>
  </si>
  <si>
    <t>ВОЗВРАТ</t>
  </si>
  <si>
    <t>ВЫБРОС</t>
  </si>
  <si>
    <t>Кон. мес.</t>
  </si>
  <si>
    <t>Нач. мес.</t>
  </si>
  <si>
    <t>САБО НОБУК КОРИЧНЕВЫЕ, без пятки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</si>
</sst>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4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3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33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/>
    </xf>
    <xf numFmtId="0" fontId="44" fillId="0" borderId="23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1" max="1" width="37.57421875" style="9" customWidth="1"/>
    <col min="2" max="13" width="5.7109375" style="5" customWidth="1"/>
    <col min="14" max="14" width="5.28125" style="5" customWidth="1"/>
    <col min="15" max="15" width="9.57421875" style="2" customWidth="1"/>
    <col min="16" max="16" width="5.7109375" style="2" customWidth="1"/>
    <col min="17" max="18" width="9.140625" style="2" customWidth="1"/>
    <col min="19" max="19" width="6.421875" style="0" customWidth="1"/>
    <col min="20" max="25" width="6.7109375" style="0" customWidth="1"/>
  </cols>
  <sheetData>
    <row r="1" spans="1:15" s="8" customFormat="1" ht="19.5" thickBot="1">
      <c r="A1" s="13" t="s">
        <v>41</v>
      </c>
      <c r="B1" s="14">
        <v>35</v>
      </c>
      <c r="C1" s="14">
        <v>36</v>
      </c>
      <c r="D1" s="14">
        <v>37</v>
      </c>
      <c r="E1" s="14">
        <v>38</v>
      </c>
      <c r="F1" s="14">
        <v>39</v>
      </c>
      <c r="G1" s="14">
        <v>40</v>
      </c>
      <c r="H1" s="14">
        <v>41</v>
      </c>
      <c r="I1" s="14">
        <v>42</v>
      </c>
      <c r="J1" s="14">
        <v>43</v>
      </c>
      <c r="K1" s="14">
        <v>44</v>
      </c>
      <c r="L1" s="14">
        <v>45</v>
      </c>
      <c r="M1" s="14">
        <v>46</v>
      </c>
      <c r="N1" s="14"/>
      <c r="O1" s="15" t="s">
        <v>40</v>
      </c>
    </row>
    <row r="2" spans="1:15" s="8" customFormat="1" ht="19.5" thickBot="1">
      <c r="A2" s="18" t="s">
        <v>69</v>
      </c>
      <c r="B2" s="1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>
        <f>SUM(B2:N2)</f>
        <v>0</v>
      </c>
    </row>
    <row r="3" spans="1:18" ht="18.75">
      <c r="A3" s="18" t="s">
        <v>63</v>
      </c>
      <c r="B3" s="16"/>
      <c r="C3" s="11"/>
      <c r="D3" s="11">
        <f>0+1</f>
        <v>1</v>
      </c>
      <c r="E3" s="11"/>
      <c r="F3" s="11"/>
      <c r="G3" s="11"/>
      <c r="H3" s="11"/>
      <c r="I3" s="11"/>
      <c r="J3" s="11">
        <f>1-1</f>
        <v>0</v>
      </c>
      <c r="K3" s="11"/>
      <c r="L3" s="11"/>
      <c r="M3" s="11"/>
      <c r="N3" s="11"/>
      <c r="O3" s="12">
        <f aca="true" t="shared" si="0" ref="O3:O48">SUM(B3:N3)</f>
        <v>1</v>
      </c>
      <c r="P3"/>
      <c r="Q3"/>
      <c r="R3"/>
    </row>
    <row r="4" spans="1:18" ht="18.75">
      <c r="A4" s="19" t="s">
        <v>19</v>
      </c>
      <c r="B4" s="17">
        <f>2-1-1</f>
        <v>0</v>
      </c>
      <c r="C4" s="6">
        <f>4-1-1+1</f>
        <v>3</v>
      </c>
      <c r="D4" s="6">
        <f>4-1+1-1</f>
        <v>3</v>
      </c>
      <c r="E4" s="6"/>
      <c r="F4" s="6">
        <f>3-1-1-1</f>
        <v>0</v>
      </c>
      <c r="G4" s="6"/>
      <c r="H4" s="6"/>
      <c r="I4" s="6"/>
      <c r="J4" s="6"/>
      <c r="K4" s="6"/>
      <c r="L4" s="6"/>
      <c r="M4" s="6"/>
      <c r="N4" s="6"/>
      <c r="O4" s="12">
        <f t="shared" si="0"/>
        <v>6</v>
      </c>
      <c r="P4"/>
      <c r="Q4"/>
      <c r="R4"/>
    </row>
    <row r="5" spans="1:18" ht="18.75">
      <c r="A5" s="19" t="s">
        <v>14</v>
      </c>
      <c r="B5" s="17"/>
      <c r="C5" s="6">
        <v>3</v>
      </c>
      <c r="D5" s="6"/>
      <c r="E5" s="6"/>
      <c r="F5" s="6"/>
      <c r="G5" s="6"/>
      <c r="H5" s="6">
        <f>8-1</f>
        <v>7</v>
      </c>
      <c r="I5" s="6">
        <f>8-1-1-1</f>
        <v>5</v>
      </c>
      <c r="J5" s="6">
        <f>13-1-1</f>
        <v>11</v>
      </c>
      <c r="K5" s="6"/>
      <c r="L5" s="6">
        <f>4-1</f>
        <v>3</v>
      </c>
      <c r="M5" s="6">
        <f>1-1</f>
        <v>0</v>
      </c>
      <c r="N5" s="6"/>
      <c r="O5" s="12">
        <f t="shared" si="0"/>
        <v>29</v>
      </c>
      <c r="P5"/>
      <c r="Q5"/>
      <c r="R5"/>
    </row>
    <row r="6" spans="1:18" ht="18.75">
      <c r="A6" s="19" t="s">
        <v>33</v>
      </c>
      <c r="B6" s="17"/>
      <c r="C6" s="6"/>
      <c r="D6" s="6">
        <f>1-1</f>
        <v>0</v>
      </c>
      <c r="E6" s="6"/>
      <c r="F6" s="6"/>
      <c r="G6" s="6"/>
      <c r="H6" s="6">
        <v>13</v>
      </c>
      <c r="I6" s="6">
        <f>11-1-1</f>
        <v>9</v>
      </c>
      <c r="J6" s="6">
        <v>4</v>
      </c>
      <c r="K6" s="6">
        <f>9-1</f>
        <v>8</v>
      </c>
      <c r="L6" s="6">
        <v>10</v>
      </c>
      <c r="M6" s="6">
        <v>1</v>
      </c>
      <c r="N6" s="6"/>
      <c r="O6" s="12">
        <f t="shared" si="0"/>
        <v>45</v>
      </c>
      <c r="P6"/>
      <c r="Q6"/>
      <c r="R6"/>
    </row>
    <row r="7" spans="1:18" ht="18.75">
      <c r="A7" s="19" t="s">
        <v>12</v>
      </c>
      <c r="B7" s="17">
        <v>2</v>
      </c>
      <c r="C7" s="6">
        <f>6-1-1+1-1</f>
        <v>4</v>
      </c>
      <c r="D7" s="6">
        <f>6-1</f>
        <v>5</v>
      </c>
      <c r="E7" s="6">
        <f>3-1-1-1</f>
        <v>0</v>
      </c>
      <c r="F7" s="6">
        <f>2-1-1</f>
        <v>0</v>
      </c>
      <c r="G7" s="6">
        <f>1-1</f>
        <v>0</v>
      </c>
      <c r="H7" s="6">
        <f>8-1</f>
        <v>7</v>
      </c>
      <c r="I7" s="6"/>
      <c r="J7" s="6"/>
      <c r="K7" s="6"/>
      <c r="L7" s="6"/>
      <c r="M7" s="6"/>
      <c r="N7" s="6"/>
      <c r="O7" s="12">
        <f t="shared" si="0"/>
        <v>18</v>
      </c>
      <c r="P7"/>
      <c r="Q7"/>
      <c r="R7"/>
    </row>
    <row r="8" spans="1:18" ht="18.75">
      <c r="A8" s="19" t="s">
        <v>21</v>
      </c>
      <c r="B8" s="17">
        <v>3</v>
      </c>
      <c r="C8" s="6">
        <f>1-1</f>
        <v>0</v>
      </c>
      <c r="D8" s="6">
        <f>6+1-1</f>
        <v>6</v>
      </c>
      <c r="E8" s="6"/>
      <c r="F8" s="6">
        <f>15-1-1-2-1-1-1</f>
        <v>8</v>
      </c>
      <c r="G8" s="6"/>
      <c r="H8" s="6">
        <f>3-1-1</f>
        <v>1</v>
      </c>
      <c r="I8" s="6"/>
      <c r="J8" s="6"/>
      <c r="K8" s="6"/>
      <c r="L8" s="6"/>
      <c r="M8" s="6"/>
      <c r="N8" s="6"/>
      <c r="O8" s="12">
        <f t="shared" si="0"/>
        <v>18</v>
      </c>
      <c r="P8"/>
      <c r="Q8"/>
      <c r="R8"/>
    </row>
    <row r="9" spans="1:18" ht="18.75">
      <c r="A9" s="19" t="s">
        <v>61</v>
      </c>
      <c r="B9" s="17"/>
      <c r="C9" s="6"/>
      <c r="D9" s="6">
        <f>1-1-1+1</f>
        <v>0</v>
      </c>
      <c r="E9" s="6"/>
      <c r="F9" s="6">
        <f>4-1-1-2</f>
        <v>0</v>
      </c>
      <c r="G9" s="6"/>
      <c r="H9" s="6">
        <f>8-1-1</f>
        <v>6</v>
      </c>
      <c r="I9" s="6"/>
      <c r="J9" s="6">
        <v>1</v>
      </c>
      <c r="K9" s="6"/>
      <c r="L9" s="6"/>
      <c r="M9" s="6"/>
      <c r="N9" s="6"/>
      <c r="O9" s="12">
        <f t="shared" si="0"/>
        <v>7</v>
      </c>
      <c r="P9"/>
      <c r="Q9"/>
      <c r="R9"/>
    </row>
    <row r="10" spans="1:18" ht="18.75">
      <c r="A10" s="19" t="s">
        <v>70</v>
      </c>
      <c r="B10" s="17">
        <v>5</v>
      </c>
      <c r="C10" s="6">
        <v>1</v>
      </c>
      <c r="D10" s="6">
        <f>16-1-1</f>
        <v>14</v>
      </c>
      <c r="E10" s="6"/>
      <c r="F10" s="6">
        <f>4-1-1-1-1</f>
        <v>0</v>
      </c>
      <c r="G10" s="6">
        <f>7-1-1-1-1-1-1</f>
        <v>1</v>
      </c>
      <c r="H10" s="6">
        <f>4-1-1</f>
        <v>2</v>
      </c>
      <c r="I10" s="6"/>
      <c r="J10" s="6"/>
      <c r="K10" s="6"/>
      <c r="L10" s="6"/>
      <c r="M10" s="6"/>
      <c r="N10" s="6"/>
      <c r="O10" s="12">
        <f t="shared" si="0"/>
        <v>23</v>
      </c>
      <c r="P10"/>
      <c r="Q10"/>
      <c r="R10"/>
    </row>
    <row r="11" spans="1:18" ht="18.75">
      <c r="A11" s="19" t="s">
        <v>9</v>
      </c>
      <c r="B11" s="17">
        <f>6-1</f>
        <v>5</v>
      </c>
      <c r="C11" s="6"/>
      <c r="D11" s="6">
        <v>1</v>
      </c>
      <c r="E11" s="6">
        <f>1-1</f>
        <v>0</v>
      </c>
      <c r="F11" s="6">
        <f>4-1</f>
        <v>3</v>
      </c>
      <c r="G11" s="6"/>
      <c r="H11" s="6">
        <v>5</v>
      </c>
      <c r="I11" s="6"/>
      <c r="J11" s="6"/>
      <c r="K11" s="6"/>
      <c r="L11" s="6"/>
      <c r="M11" s="6"/>
      <c r="N11" s="6"/>
      <c r="O11" s="12">
        <f t="shared" si="0"/>
        <v>14</v>
      </c>
      <c r="P11"/>
      <c r="Q11"/>
      <c r="R11"/>
    </row>
    <row r="12" spans="1:18" ht="18.75">
      <c r="A12" s="19" t="s">
        <v>18</v>
      </c>
      <c r="B12" s="17">
        <v>1</v>
      </c>
      <c r="C12" s="6">
        <f>5-1</f>
        <v>4</v>
      </c>
      <c r="D12" s="6"/>
      <c r="E12" s="6">
        <f>5-1-1-1-1-1</f>
        <v>0</v>
      </c>
      <c r="F12" s="6">
        <f>4-1-1-1-1</f>
        <v>0</v>
      </c>
      <c r="G12" s="6">
        <f>1-1</f>
        <v>0</v>
      </c>
      <c r="H12" s="6">
        <f>2-1-1</f>
        <v>0</v>
      </c>
      <c r="I12" s="6"/>
      <c r="J12" s="6"/>
      <c r="K12" s="6"/>
      <c r="L12" s="6">
        <v>2</v>
      </c>
      <c r="M12" s="6">
        <v>5</v>
      </c>
      <c r="N12" s="6"/>
      <c r="O12" s="12">
        <f t="shared" si="0"/>
        <v>12</v>
      </c>
      <c r="P12"/>
      <c r="Q12"/>
      <c r="R12"/>
    </row>
    <row r="13" spans="1:18" ht="18.75">
      <c r="A13" s="19" t="s">
        <v>13</v>
      </c>
      <c r="B13" s="17"/>
      <c r="C13" s="6">
        <f>1-1</f>
        <v>0</v>
      </c>
      <c r="D13" s="6">
        <f>3-1-1</f>
        <v>1</v>
      </c>
      <c r="E13" s="6"/>
      <c r="F13" s="6">
        <f>4-1+1-1</f>
        <v>3</v>
      </c>
      <c r="G13" s="6"/>
      <c r="H13" s="6"/>
      <c r="I13" s="6">
        <v>6</v>
      </c>
      <c r="J13" s="6">
        <f>6-1</f>
        <v>5</v>
      </c>
      <c r="K13" s="6">
        <f>2-1-1</f>
        <v>0</v>
      </c>
      <c r="L13" s="6">
        <f>1-1</f>
        <v>0</v>
      </c>
      <c r="M13" s="6"/>
      <c r="N13" s="6"/>
      <c r="O13" s="12">
        <f t="shared" si="0"/>
        <v>15</v>
      </c>
      <c r="P13"/>
      <c r="Q13"/>
      <c r="R13"/>
    </row>
    <row r="14" spans="1:18" ht="18.75">
      <c r="A14" s="19" t="s">
        <v>59</v>
      </c>
      <c r="B14" s="17">
        <f>3-1</f>
        <v>2</v>
      </c>
      <c r="C14" s="6">
        <f>4-1</f>
        <v>3</v>
      </c>
      <c r="D14" s="6">
        <v>5</v>
      </c>
      <c r="E14" s="6"/>
      <c r="F14" s="6">
        <f>8-1-1-1+1-1</f>
        <v>5</v>
      </c>
      <c r="G14" s="6"/>
      <c r="H14" s="6">
        <f>3-1-1-1</f>
        <v>0</v>
      </c>
      <c r="I14" s="6"/>
      <c r="J14" s="6"/>
      <c r="K14" s="6"/>
      <c r="L14" s="6"/>
      <c r="M14" s="6"/>
      <c r="N14" s="6"/>
      <c r="O14" s="12">
        <f t="shared" si="0"/>
        <v>15</v>
      </c>
      <c r="P14"/>
      <c r="Q14"/>
      <c r="R14"/>
    </row>
    <row r="15" spans="1:18" ht="18.75">
      <c r="A15" s="19" t="s">
        <v>15</v>
      </c>
      <c r="B15" s="17">
        <v>1</v>
      </c>
      <c r="C15" s="6">
        <f>3-1</f>
        <v>2</v>
      </c>
      <c r="D15" s="6">
        <f>5-1</f>
        <v>4</v>
      </c>
      <c r="E15" s="6">
        <f>3-1-1</f>
        <v>1</v>
      </c>
      <c r="F15" s="6">
        <f>6-1-1-1+1-1</f>
        <v>3</v>
      </c>
      <c r="G15" s="6">
        <f>1-1</f>
        <v>0</v>
      </c>
      <c r="H15" s="6">
        <v>7</v>
      </c>
      <c r="I15" s="6">
        <f>13-1-1-1</f>
        <v>10</v>
      </c>
      <c r="J15" s="6">
        <v>6</v>
      </c>
      <c r="K15" s="6">
        <f>3-1</f>
        <v>2</v>
      </c>
      <c r="L15" s="6">
        <v>1</v>
      </c>
      <c r="M15" s="6">
        <v>7</v>
      </c>
      <c r="N15" s="6"/>
      <c r="O15" s="12">
        <f t="shared" si="0"/>
        <v>44</v>
      </c>
      <c r="P15"/>
      <c r="Q15"/>
      <c r="R15"/>
    </row>
    <row r="16" spans="1:18" ht="18.75">
      <c r="A16" s="19" t="s">
        <v>74</v>
      </c>
      <c r="B16" s="17"/>
      <c r="C16" s="6">
        <f>1-1</f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2">
        <f t="shared" si="0"/>
        <v>0</v>
      </c>
      <c r="P16"/>
      <c r="Q16"/>
      <c r="R16"/>
    </row>
    <row r="17" spans="1:18" ht="18.75">
      <c r="A17" s="19" t="s">
        <v>28</v>
      </c>
      <c r="B17" s="17"/>
      <c r="C17" s="6"/>
      <c r="D17" s="6">
        <f>1-1</f>
        <v>0</v>
      </c>
      <c r="E17" s="6"/>
      <c r="F17" s="6">
        <v>5</v>
      </c>
      <c r="G17" s="6"/>
      <c r="H17" s="6">
        <v>1</v>
      </c>
      <c r="I17" s="6"/>
      <c r="J17" s="6"/>
      <c r="K17" s="6"/>
      <c r="L17" s="6"/>
      <c r="M17" s="6"/>
      <c r="N17" s="6"/>
      <c r="O17" s="12">
        <f t="shared" si="0"/>
        <v>6</v>
      </c>
      <c r="P17"/>
      <c r="Q17"/>
      <c r="R17"/>
    </row>
    <row r="18" spans="1:18" ht="18.75">
      <c r="A18" s="19" t="s">
        <v>4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">
        <f t="shared" si="0"/>
        <v>0</v>
      </c>
      <c r="P18"/>
      <c r="Q18"/>
      <c r="R18"/>
    </row>
    <row r="19" spans="1:18" ht="18.75">
      <c r="A19" s="19" t="s">
        <v>2</v>
      </c>
      <c r="B19" s="17"/>
      <c r="C19" s="6"/>
      <c r="D19" s="6"/>
      <c r="E19" s="6"/>
      <c r="F19" s="6"/>
      <c r="G19" s="6">
        <v>3</v>
      </c>
      <c r="H19" s="6"/>
      <c r="I19" s="6">
        <v>2</v>
      </c>
      <c r="J19" s="6"/>
      <c r="K19" s="6"/>
      <c r="L19" s="6"/>
      <c r="M19" s="6"/>
      <c r="N19" s="6"/>
      <c r="O19" s="12">
        <f t="shared" si="0"/>
        <v>5</v>
      </c>
      <c r="P19"/>
      <c r="Q19"/>
      <c r="R19"/>
    </row>
    <row r="20" spans="1:18" ht="18.75">
      <c r="A20" s="19" t="s">
        <v>0</v>
      </c>
      <c r="B20" s="17">
        <v>1</v>
      </c>
      <c r="C20" s="6"/>
      <c r="D20" s="6"/>
      <c r="E20" s="6"/>
      <c r="F20" s="6"/>
      <c r="G20" s="6">
        <v>2</v>
      </c>
      <c r="H20" s="6">
        <v>2</v>
      </c>
      <c r="I20" s="6"/>
      <c r="J20" s="6"/>
      <c r="K20" s="6"/>
      <c r="L20" s="6"/>
      <c r="M20" s="6"/>
      <c r="N20" s="6"/>
      <c r="O20" s="12">
        <f t="shared" si="0"/>
        <v>5</v>
      </c>
      <c r="P20"/>
      <c r="Q20"/>
      <c r="R20"/>
    </row>
    <row r="21" spans="1:18" ht="18.75">
      <c r="A21" s="19" t="s">
        <v>1</v>
      </c>
      <c r="B21" s="17">
        <v>4</v>
      </c>
      <c r="C21" s="6">
        <v>3</v>
      </c>
      <c r="D21" s="6">
        <f>3-1</f>
        <v>2</v>
      </c>
      <c r="E21" s="6"/>
      <c r="F21" s="6">
        <f>2-1</f>
        <v>1</v>
      </c>
      <c r="G21" s="6">
        <v>6</v>
      </c>
      <c r="H21" s="6">
        <v>1</v>
      </c>
      <c r="I21" s="6">
        <v>1</v>
      </c>
      <c r="J21" s="6"/>
      <c r="K21" s="6"/>
      <c r="L21" s="6"/>
      <c r="M21" s="6"/>
      <c r="N21" s="6"/>
      <c r="O21" s="12">
        <f t="shared" si="0"/>
        <v>18</v>
      </c>
      <c r="P21"/>
      <c r="Q21"/>
      <c r="R21"/>
    </row>
    <row r="22" spans="1:18" ht="18.75">
      <c r="A22" s="19" t="s">
        <v>7</v>
      </c>
      <c r="B22" s="17"/>
      <c r="C22" s="6">
        <v>4</v>
      </c>
      <c r="D22" s="6">
        <v>1</v>
      </c>
      <c r="E22" s="6"/>
      <c r="F22" s="6"/>
      <c r="G22" s="6"/>
      <c r="H22" s="6">
        <v>3</v>
      </c>
      <c r="I22" s="6"/>
      <c r="J22" s="6"/>
      <c r="K22" s="6"/>
      <c r="L22" s="6"/>
      <c r="M22" s="6"/>
      <c r="N22" s="6"/>
      <c r="O22" s="12">
        <f t="shared" si="0"/>
        <v>8</v>
      </c>
      <c r="P22"/>
      <c r="Q22"/>
      <c r="R22"/>
    </row>
    <row r="23" spans="1:18" ht="18.75">
      <c r="A23" s="19" t="s">
        <v>31</v>
      </c>
      <c r="B23" s="17">
        <v>2</v>
      </c>
      <c r="C23" s="6">
        <v>1</v>
      </c>
      <c r="D23" s="6">
        <f>1-1</f>
        <v>0</v>
      </c>
      <c r="E23" s="6"/>
      <c r="F23" s="6"/>
      <c r="G23" s="6"/>
      <c r="H23" s="6">
        <v>3</v>
      </c>
      <c r="I23" s="6">
        <v>1</v>
      </c>
      <c r="J23" s="6"/>
      <c r="K23" s="6"/>
      <c r="L23" s="6"/>
      <c r="M23" s="6"/>
      <c r="N23" s="6"/>
      <c r="O23" s="12">
        <f t="shared" si="0"/>
        <v>7</v>
      </c>
      <c r="P23"/>
      <c r="Q23"/>
      <c r="R23"/>
    </row>
    <row r="24" spans="1:18" ht="18.75">
      <c r="A24" s="19" t="s">
        <v>30</v>
      </c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2">
        <f t="shared" si="0"/>
        <v>0</v>
      </c>
      <c r="P24"/>
      <c r="Q24"/>
      <c r="R24"/>
    </row>
    <row r="25" spans="1:18" ht="18.75">
      <c r="A25" s="19" t="s">
        <v>66</v>
      </c>
      <c r="B25" s="17">
        <v>2</v>
      </c>
      <c r="C25" s="6">
        <f>3-1</f>
        <v>2</v>
      </c>
      <c r="D25" s="6">
        <f>3-1</f>
        <v>2</v>
      </c>
      <c r="E25" s="6">
        <f>2-1</f>
        <v>1</v>
      </c>
      <c r="F25" s="6"/>
      <c r="G25" s="6"/>
      <c r="H25" s="6"/>
      <c r="I25" s="6"/>
      <c r="J25" s="6"/>
      <c r="K25" s="6"/>
      <c r="L25" s="6"/>
      <c r="M25" s="6"/>
      <c r="N25" s="6"/>
      <c r="O25" s="12">
        <f t="shared" si="0"/>
        <v>7</v>
      </c>
      <c r="P25"/>
      <c r="Q25"/>
      <c r="R25"/>
    </row>
    <row r="26" spans="1:18" ht="18.75">
      <c r="A26" s="19" t="s">
        <v>62</v>
      </c>
      <c r="B26" s="17">
        <v>1</v>
      </c>
      <c r="C26" s="6">
        <v>5</v>
      </c>
      <c r="D26" s="6">
        <f>5-1</f>
        <v>4</v>
      </c>
      <c r="E26" s="6">
        <f>1-1</f>
        <v>0</v>
      </c>
      <c r="F26" s="6">
        <v>2</v>
      </c>
      <c r="G26" s="6"/>
      <c r="H26" s="6">
        <f>1-1</f>
        <v>0</v>
      </c>
      <c r="I26" s="6"/>
      <c r="J26" s="6"/>
      <c r="K26" s="6"/>
      <c r="L26" s="6"/>
      <c r="M26" s="6"/>
      <c r="N26" s="6"/>
      <c r="O26" s="12">
        <f t="shared" si="0"/>
        <v>12</v>
      </c>
      <c r="P26"/>
      <c r="Q26"/>
      <c r="R26"/>
    </row>
    <row r="27" spans="1:18" ht="18.75">
      <c r="A27" s="19" t="s">
        <v>3</v>
      </c>
      <c r="B27" s="17">
        <v>2</v>
      </c>
      <c r="C27" s="6">
        <f>1-1</f>
        <v>0</v>
      </c>
      <c r="D27" s="6"/>
      <c r="E27" s="6"/>
      <c r="F27" s="6">
        <f>2+1-1-1-1</f>
        <v>0</v>
      </c>
      <c r="G27" s="6"/>
      <c r="H27" s="6"/>
      <c r="I27" s="6"/>
      <c r="J27" s="6"/>
      <c r="K27" s="6"/>
      <c r="L27" s="6"/>
      <c r="M27" s="6"/>
      <c r="N27" s="6"/>
      <c r="O27" s="12">
        <f t="shared" si="0"/>
        <v>2</v>
      </c>
      <c r="P27"/>
      <c r="Q27"/>
      <c r="R27"/>
    </row>
    <row r="28" spans="1:18" ht="18.75">
      <c r="A28" s="19" t="s">
        <v>71</v>
      </c>
      <c r="B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2">
        <f t="shared" si="0"/>
        <v>0</v>
      </c>
      <c r="P28"/>
      <c r="Q28"/>
      <c r="R28"/>
    </row>
    <row r="29" spans="1:18" ht="18.75">
      <c r="A29" s="19" t="s">
        <v>26</v>
      </c>
      <c r="B29" s="17"/>
      <c r="C29" s="6"/>
      <c r="D29" s="6">
        <f>9-1-1-1</f>
        <v>6</v>
      </c>
      <c r="E29" s="6">
        <f>6-1-1-1-1-1</f>
        <v>1</v>
      </c>
      <c r="F29" s="6">
        <f>6-1-1-1-1-1-1</f>
        <v>0</v>
      </c>
      <c r="G29" s="6"/>
      <c r="H29" s="6"/>
      <c r="I29" s="6">
        <f>3-1-1-1</f>
        <v>0</v>
      </c>
      <c r="J29" s="6"/>
      <c r="K29" s="6"/>
      <c r="L29" s="6"/>
      <c r="M29" s="6"/>
      <c r="N29" s="6"/>
      <c r="O29" s="12">
        <f t="shared" si="0"/>
        <v>7</v>
      </c>
      <c r="P29"/>
      <c r="Q29"/>
      <c r="R29"/>
    </row>
    <row r="30" spans="1:18" ht="18.75">
      <c r="A30" s="19" t="s">
        <v>68</v>
      </c>
      <c r="B30" s="17">
        <f>2-1</f>
        <v>1</v>
      </c>
      <c r="C30" s="6">
        <v>5</v>
      </c>
      <c r="D30" s="6">
        <v>6</v>
      </c>
      <c r="E30" s="6">
        <f>13-1</f>
        <v>12</v>
      </c>
      <c r="F30" s="6">
        <f>8-1-1</f>
        <v>6</v>
      </c>
      <c r="G30" s="6"/>
      <c r="H30" s="6">
        <v>1</v>
      </c>
      <c r="I30" s="6">
        <f>2-1</f>
        <v>1</v>
      </c>
      <c r="J30" s="6">
        <v>1</v>
      </c>
      <c r="K30" s="6"/>
      <c r="L30" s="6"/>
      <c r="M30" s="6"/>
      <c r="N30" s="6"/>
      <c r="O30" s="12">
        <f t="shared" si="0"/>
        <v>33</v>
      </c>
      <c r="P30"/>
      <c r="Q30"/>
      <c r="R30"/>
    </row>
    <row r="31" spans="1:18" ht="18.75">
      <c r="A31" s="19" t="s">
        <v>6</v>
      </c>
      <c r="B31" s="17">
        <v>3</v>
      </c>
      <c r="C31" s="6">
        <v>6</v>
      </c>
      <c r="D31" s="6"/>
      <c r="E31" s="6">
        <f>1-1</f>
        <v>0</v>
      </c>
      <c r="F31" s="6"/>
      <c r="G31" s="6">
        <f>1</f>
        <v>1</v>
      </c>
      <c r="H31" s="6"/>
      <c r="I31" s="6"/>
      <c r="J31" s="6"/>
      <c r="K31" s="6"/>
      <c r="L31" s="6"/>
      <c r="M31" s="6"/>
      <c r="N31" s="6"/>
      <c r="O31" s="12">
        <f t="shared" si="0"/>
        <v>10</v>
      </c>
      <c r="P31"/>
      <c r="Q31"/>
      <c r="R31"/>
    </row>
    <row r="32" spans="1:18" ht="18.75">
      <c r="A32" s="19" t="s">
        <v>17</v>
      </c>
      <c r="B32" s="17">
        <v>8</v>
      </c>
      <c r="C32" s="6"/>
      <c r="D32" s="6"/>
      <c r="E32" s="6"/>
      <c r="F32" s="6">
        <f>3-1-1-1</f>
        <v>0</v>
      </c>
      <c r="G32" s="6"/>
      <c r="H32" s="6">
        <v>1</v>
      </c>
      <c r="I32" s="6">
        <v>3</v>
      </c>
      <c r="J32" s="6"/>
      <c r="K32" s="6"/>
      <c r="L32" s="6"/>
      <c r="M32" s="6"/>
      <c r="N32" s="6"/>
      <c r="O32" s="12">
        <f t="shared" si="0"/>
        <v>12</v>
      </c>
      <c r="P32"/>
      <c r="Q32"/>
      <c r="R32"/>
    </row>
    <row r="33" spans="1:18" ht="18.75">
      <c r="A33" s="19" t="s">
        <v>22</v>
      </c>
      <c r="B33" s="17"/>
      <c r="C33" s="6"/>
      <c r="D33" s="6"/>
      <c r="E33" s="6"/>
      <c r="F33" s="6">
        <f>1-1</f>
        <v>0</v>
      </c>
      <c r="G33" s="6"/>
      <c r="H33" s="6">
        <v>2</v>
      </c>
      <c r="I33" s="6"/>
      <c r="J33" s="6">
        <f>1-1</f>
        <v>0</v>
      </c>
      <c r="K33" s="6"/>
      <c r="L33" s="6"/>
      <c r="M33" s="6"/>
      <c r="N33" s="6"/>
      <c r="O33" s="12">
        <f t="shared" si="0"/>
        <v>2</v>
      </c>
      <c r="P33"/>
      <c r="Q33"/>
      <c r="R33"/>
    </row>
    <row r="34" spans="1:18" ht="18.75">
      <c r="A34" s="19" t="s">
        <v>27</v>
      </c>
      <c r="B34" s="17"/>
      <c r="C34" s="6">
        <f>4-1</f>
        <v>3</v>
      </c>
      <c r="D34" s="6">
        <f>18-1+1</f>
        <v>18</v>
      </c>
      <c r="E34" s="6">
        <f>1-1</f>
        <v>0</v>
      </c>
      <c r="F34" s="6">
        <v>11</v>
      </c>
      <c r="G34" s="6">
        <f>-1+1</f>
        <v>0</v>
      </c>
      <c r="H34" s="6"/>
      <c r="I34" s="6">
        <v>10</v>
      </c>
      <c r="J34" s="6">
        <v>1</v>
      </c>
      <c r="K34" s="6"/>
      <c r="L34" s="6">
        <v>2</v>
      </c>
      <c r="M34" s="6">
        <v>1</v>
      </c>
      <c r="N34" s="6"/>
      <c r="O34" s="12">
        <f t="shared" si="0"/>
        <v>46</v>
      </c>
      <c r="P34"/>
      <c r="Q34"/>
      <c r="R34"/>
    </row>
    <row r="35" spans="1:18" ht="18.75">
      <c r="A35" s="19" t="s">
        <v>54</v>
      </c>
      <c r="B35" s="17">
        <v>1</v>
      </c>
      <c r="C35" s="6">
        <v>7</v>
      </c>
      <c r="D35" s="6">
        <v>7</v>
      </c>
      <c r="E35" s="6">
        <f>8-1</f>
        <v>7</v>
      </c>
      <c r="F35" s="6">
        <v>9</v>
      </c>
      <c r="G35" s="6">
        <f>3-1-1+1-1</f>
        <v>1</v>
      </c>
      <c r="H35" s="6">
        <v>1</v>
      </c>
      <c r="I35" s="6">
        <v>1</v>
      </c>
      <c r="J35" s="6">
        <v>2</v>
      </c>
      <c r="K35" s="6"/>
      <c r="L35" s="6"/>
      <c r="M35" s="6"/>
      <c r="N35" s="6"/>
      <c r="O35" s="12">
        <f t="shared" si="0"/>
        <v>36</v>
      </c>
      <c r="P35"/>
      <c r="Q35"/>
      <c r="R35"/>
    </row>
    <row r="36" spans="1:18" ht="18.75">
      <c r="A36" s="19" t="s">
        <v>24</v>
      </c>
      <c r="B36" s="17">
        <v>4</v>
      </c>
      <c r="C36" s="6"/>
      <c r="D36" s="6">
        <f>16-1</f>
        <v>15</v>
      </c>
      <c r="E36" s="6"/>
      <c r="F36" s="6">
        <f>6-1-1-1-1</f>
        <v>2</v>
      </c>
      <c r="G36" s="6"/>
      <c r="H36" s="6">
        <f>1</f>
        <v>1</v>
      </c>
      <c r="I36" s="6"/>
      <c r="J36" s="6">
        <f>1-1</f>
        <v>0</v>
      </c>
      <c r="K36" s="6"/>
      <c r="L36" s="6"/>
      <c r="M36" s="6"/>
      <c r="N36" s="6"/>
      <c r="O36" s="12">
        <f t="shared" si="0"/>
        <v>22</v>
      </c>
      <c r="P36"/>
      <c r="Q36"/>
      <c r="R36"/>
    </row>
    <row r="37" spans="1:18" ht="18.75">
      <c r="A37" s="19" t="s">
        <v>23</v>
      </c>
      <c r="B37" s="17">
        <v>5</v>
      </c>
      <c r="C37" s="6"/>
      <c r="D37" s="6"/>
      <c r="E37" s="6"/>
      <c r="F37" s="6"/>
      <c r="G37" s="6"/>
      <c r="H37" s="6">
        <v>4</v>
      </c>
      <c r="I37" s="6">
        <f>1-1</f>
        <v>0</v>
      </c>
      <c r="J37" s="6"/>
      <c r="K37" s="6"/>
      <c r="L37" s="6"/>
      <c r="M37" s="6"/>
      <c r="N37" s="6"/>
      <c r="O37" s="12">
        <f t="shared" si="0"/>
        <v>9</v>
      </c>
      <c r="P37"/>
      <c r="Q37"/>
      <c r="R37"/>
    </row>
    <row r="38" spans="1:18" ht="18.75">
      <c r="A38" s="19" t="s">
        <v>32</v>
      </c>
      <c r="B38" s="17">
        <f>4-1</f>
        <v>3</v>
      </c>
      <c r="C38" s="6">
        <v>3</v>
      </c>
      <c r="D38" s="6">
        <f>4-1</f>
        <v>3</v>
      </c>
      <c r="E38" s="6"/>
      <c r="F38" s="6">
        <f>11-1-1</f>
        <v>9</v>
      </c>
      <c r="G38" s="6"/>
      <c r="H38" s="6">
        <v>5</v>
      </c>
      <c r="I38" s="6"/>
      <c r="J38" s="6"/>
      <c r="K38" s="6"/>
      <c r="L38" s="6"/>
      <c r="M38" s="6"/>
      <c r="N38" s="6"/>
      <c r="O38" s="12">
        <f t="shared" si="0"/>
        <v>23</v>
      </c>
      <c r="P38"/>
      <c r="Q38"/>
      <c r="R38"/>
    </row>
    <row r="39" spans="1:18" ht="18.75">
      <c r="A39" s="19" t="s">
        <v>29</v>
      </c>
      <c r="B39" s="17">
        <v>1</v>
      </c>
      <c r="C39" s="6">
        <f>11+1</f>
        <v>12</v>
      </c>
      <c r="D39" s="6">
        <f>15-1-2-1</f>
        <v>11</v>
      </c>
      <c r="E39" s="6">
        <f>15-1-1-1-1-1-1-1-1</f>
        <v>7</v>
      </c>
      <c r="F39" s="6">
        <f>22-1-1-1-1-1</f>
        <v>17</v>
      </c>
      <c r="G39" s="6">
        <f>5+1-1-1+1-1+1-2-1-1</f>
        <v>1</v>
      </c>
      <c r="H39" s="6">
        <f>2-1-1</f>
        <v>0</v>
      </c>
      <c r="I39" s="6">
        <f>3-1</f>
        <v>2</v>
      </c>
      <c r="J39" s="6">
        <f>4-1-1</f>
        <v>2</v>
      </c>
      <c r="K39" s="6">
        <f>2+1-1-1</f>
        <v>1</v>
      </c>
      <c r="L39" s="6">
        <v>2</v>
      </c>
      <c r="M39" s="6">
        <f>1-1</f>
        <v>0</v>
      </c>
      <c r="N39" s="6"/>
      <c r="O39" s="12">
        <f t="shared" si="0"/>
        <v>56</v>
      </c>
      <c r="P39"/>
      <c r="Q39"/>
      <c r="R39"/>
    </row>
    <row r="40" spans="1:18" ht="18.75">
      <c r="A40" s="19" t="s">
        <v>11</v>
      </c>
      <c r="B40" s="17"/>
      <c r="C40" s="6"/>
      <c r="D40" s="6"/>
      <c r="E40" s="6">
        <f>6-1+1-1-1-1-1+1-1</f>
        <v>2</v>
      </c>
      <c r="F40" s="6">
        <f>1-1</f>
        <v>0</v>
      </c>
      <c r="G40" s="6"/>
      <c r="H40" s="6">
        <f>4-1-1-1</f>
        <v>1</v>
      </c>
      <c r="I40" s="6">
        <f>3-1</f>
        <v>2</v>
      </c>
      <c r="J40" s="6">
        <v>3</v>
      </c>
      <c r="K40" s="6"/>
      <c r="L40" s="6"/>
      <c r="M40" s="6"/>
      <c r="N40" s="6"/>
      <c r="O40" s="12">
        <f t="shared" si="0"/>
        <v>8</v>
      </c>
      <c r="P40"/>
      <c r="Q40"/>
      <c r="R40"/>
    </row>
    <row r="41" spans="1:18" ht="18.75">
      <c r="A41" s="19" t="s">
        <v>10</v>
      </c>
      <c r="B41" s="17">
        <f>2-1</f>
        <v>1</v>
      </c>
      <c r="C41" s="6">
        <f>3-1-1</f>
        <v>1</v>
      </c>
      <c r="D41" s="6">
        <f>2-1</f>
        <v>1</v>
      </c>
      <c r="E41" s="6">
        <f>0+1-1</f>
        <v>0</v>
      </c>
      <c r="F41" s="6">
        <f>14-1-1-1-1</f>
        <v>10</v>
      </c>
      <c r="G41" s="6"/>
      <c r="H41" s="6"/>
      <c r="I41" s="6"/>
      <c r="J41" s="6"/>
      <c r="K41" s="6"/>
      <c r="L41" s="6"/>
      <c r="M41" s="6"/>
      <c r="N41" s="6"/>
      <c r="O41" s="12">
        <f t="shared" si="0"/>
        <v>13</v>
      </c>
      <c r="P41"/>
      <c r="Q41"/>
      <c r="R41"/>
    </row>
    <row r="42" spans="1:18" ht="18.75">
      <c r="A42" s="19" t="s">
        <v>50</v>
      </c>
      <c r="B42" s="17"/>
      <c r="C42" s="6"/>
      <c r="D42" s="6"/>
      <c r="E42" s="6"/>
      <c r="F42" s="6">
        <f>2-1-1-1-1</f>
        <v>-2</v>
      </c>
      <c r="G42" s="6"/>
      <c r="H42" s="6"/>
      <c r="I42" s="6"/>
      <c r="J42" s="6"/>
      <c r="K42" s="6"/>
      <c r="L42" s="6"/>
      <c r="M42" s="6"/>
      <c r="N42" s="6"/>
      <c r="O42" s="12">
        <f t="shared" si="0"/>
        <v>-2</v>
      </c>
      <c r="P42"/>
      <c r="Q42"/>
      <c r="R42"/>
    </row>
    <row r="43" spans="1:18" ht="18.75">
      <c r="A43" s="19" t="s">
        <v>34</v>
      </c>
      <c r="B43" s="17">
        <v>2</v>
      </c>
      <c r="C43" s="6">
        <v>3</v>
      </c>
      <c r="D43" s="6">
        <v>1</v>
      </c>
      <c r="E43" s="6"/>
      <c r="F43" s="6">
        <v>6</v>
      </c>
      <c r="G43" s="6"/>
      <c r="H43" s="6">
        <v>2</v>
      </c>
      <c r="I43" s="6"/>
      <c r="J43" s="6"/>
      <c r="K43" s="6"/>
      <c r="L43" s="6"/>
      <c r="M43" s="6"/>
      <c r="N43" s="6"/>
      <c r="O43" s="12">
        <f t="shared" si="0"/>
        <v>14</v>
      </c>
      <c r="P43"/>
      <c r="Q43"/>
      <c r="R43"/>
    </row>
    <row r="44" spans="1:18" ht="18.75">
      <c r="A44" s="19" t="s">
        <v>8</v>
      </c>
      <c r="B44" s="17">
        <f>2-1+1</f>
        <v>2</v>
      </c>
      <c r="C44" s="6">
        <f>7-1+1-1</f>
        <v>6</v>
      </c>
      <c r="D44" s="6">
        <f>13-1+1-1-1</f>
        <v>11</v>
      </c>
      <c r="E44" s="6">
        <f>2-1-1-1</f>
        <v>-1</v>
      </c>
      <c r="F44" s="6">
        <f>3-1</f>
        <v>2</v>
      </c>
      <c r="G44" s="6"/>
      <c r="H44" s="6"/>
      <c r="I44" s="6"/>
      <c r="J44" s="6">
        <v>1</v>
      </c>
      <c r="K44" s="6"/>
      <c r="L44" s="6"/>
      <c r="M44" s="6"/>
      <c r="N44" s="6"/>
      <c r="O44" s="12">
        <f t="shared" si="0"/>
        <v>21</v>
      </c>
      <c r="P44"/>
      <c r="Q44"/>
      <c r="R44"/>
    </row>
    <row r="45" spans="1:18" ht="18.75">
      <c r="A45" s="19" t="s">
        <v>5</v>
      </c>
      <c r="B45" s="17"/>
      <c r="C45" s="6">
        <v>1</v>
      </c>
      <c r="D45" s="6">
        <f>5-1-1</f>
        <v>3</v>
      </c>
      <c r="E45" s="6">
        <f>1-1-1</f>
        <v>-1</v>
      </c>
      <c r="F45" s="6"/>
      <c r="G45" s="6">
        <f>-1+1</f>
        <v>0</v>
      </c>
      <c r="H45" s="6"/>
      <c r="I45" s="6">
        <f>1-1</f>
        <v>0</v>
      </c>
      <c r="J45" s="6"/>
      <c r="K45" s="6"/>
      <c r="L45" s="6"/>
      <c r="M45" s="6"/>
      <c r="N45" s="6"/>
      <c r="O45" s="12">
        <f t="shared" si="0"/>
        <v>3</v>
      </c>
      <c r="P45"/>
      <c r="Q45"/>
      <c r="R45"/>
    </row>
    <row r="46" spans="1:18" ht="18.75">
      <c r="A46" s="19" t="s">
        <v>60</v>
      </c>
      <c r="B46" s="17">
        <f>3-1</f>
        <v>2</v>
      </c>
      <c r="C46" s="6">
        <f>3-1</f>
        <v>2</v>
      </c>
      <c r="D46" s="6"/>
      <c r="E46" s="6"/>
      <c r="F46" s="6"/>
      <c r="G46" s="6"/>
      <c r="H46" s="6"/>
      <c r="I46" s="6"/>
      <c r="J46" s="6">
        <v>1</v>
      </c>
      <c r="K46" s="6"/>
      <c r="L46" s="6"/>
      <c r="M46" s="6"/>
      <c r="N46" s="6"/>
      <c r="O46" s="12">
        <f t="shared" si="0"/>
        <v>5</v>
      </c>
      <c r="P46"/>
      <c r="Q46"/>
      <c r="R46"/>
    </row>
    <row r="47" spans="1:18" ht="18.75">
      <c r="A47" s="19" t="s">
        <v>36</v>
      </c>
      <c r="B47" s="17">
        <v>3</v>
      </c>
      <c r="C47" s="6">
        <v>1</v>
      </c>
      <c r="D47" s="6">
        <v>3</v>
      </c>
      <c r="E47" s="6">
        <f>2-1</f>
        <v>1</v>
      </c>
      <c r="F47" s="6">
        <v>1</v>
      </c>
      <c r="G47" s="6">
        <v>2</v>
      </c>
      <c r="H47" s="6">
        <v>1</v>
      </c>
      <c r="I47" s="6"/>
      <c r="J47" s="6"/>
      <c r="K47" s="6"/>
      <c r="L47" s="6"/>
      <c r="M47" s="6"/>
      <c r="N47" s="6"/>
      <c r="O47" s="12">
        <f t="shared" si="0"/>
        <v>12</v>
      </c>
      <c r="P47"/>
      <c r="Q47"/>
      <c r="R47"/>
    </row>
    <row r="48" spans="1:18" ht="18.75">
      <c r="A48" s="19" t="s">
        <v>37</v>
      </c>
      <c r="B48" s="17">
        <f>2-1</f>
        <v>1</v>
      </c>
      <c r="C48" s="6">
        <f>2-1</f>
        <v>1</v>
      </c>
      <c r="D48" s="6">
        <f>3+1-1-1+1</f>
        <v>3</v>
      </c>
      <c r="E48" s="6">
        <f>5-1-1-1</f>
        <v>2</v>
      </c>
      <c r="F48" s="6">
        <v>2</v>
      </c>
      <c r="G48" s="6"/>
      <c r="H48" s="6"/>
      <c r="I48" s="6"/>
      <c r="J48" s="6"/>
      <c r="K48" s="6"/>
      <c r="L48" s="6"/>
      <c r="M48" s="6"/>
      <c r="N48" s="6"/>
      <c r="O48" s="12">
        <f t="shared" si="0"/>
        <v>9</v>
      </c>
      <c r="P48"/>
      <c r="Q48"/>
      <c r="R48"/>
    </row>
    <row r="49" spans="1:18" ht="18.75">
      <c r="A49" s="19" t="s">
        <v>38</v>
      </c>
      <c r="B49" s="17"/>
      <c r="C49" s="6">
        <f>2-1</f>
        <v>1</v>
      </c>
      <c r="D49" s="6"/>
      <c r="E49" s="6">
        <f>1-1+1-1</f>
        <v>0</v>
      </c>
      <c r="F49" s="6"/>
      <c r="G49" s="6"/>
      <c r="H49" s="6"/>
      <c r="I49" s="6"/>
      <c r="J49" s="6"/>
      <c r="K49" s="6"/>
      <c r="L49" s="6"/>
      <c r="M49" s="6"/>
      <c r="N49" s="6"/>
      <c r="O49" s="12">
        <f aca="true" t="shared" si="1" ref="O49:O56">SUM(B49:N49)</f>
        <v>1</v>
      </c>
      <c r="P49"/>
      <c r="Q49"/>
      <c r="R49"/>
    </row>
    <row r="50" spans="1:18" ht="18.75">
      <c r="A50" s="26" t="s">
        <v>39</v>
      </c>
      <c r="B50" s="27"/>
      <c r="C50" s="10"/>
      <c r="D50" s="10">
        <f>5-1</f>
        <v>4</v>
      </c>
      <c r="E50" s="10">
        <f>1-1</f>
        <v>0</v>
      </c>
      <c r="F50" s="10">
        <v>7</v>
      </c>
      <c r="G50" s="10"/>
      <c r="H50" s="10"/>
      <c r="I50" s="10"/>
      <c r="J50" s="10"/>
      <c r="K50" s="10"/>
      <c r="L50" s="10"/>
      <c r="M50" s="10"/>
      <c r="N50" s="10"/>
      <c r="O50" s="28">
        <f t="shared" si="1"/>
        <v>11</v>
      </c>
      <c r="P50"/>
      <c r="Q50"/>
      <c r="R50"/>
    </row>
    <row r="51" spans="1:18" ht="18.75">
      <c r="A51" s="26" t="s">
        <v>73</v>
      </c>
      <c r="B51" s="27">
        <v>1</v>
      </c>
      <c r="C51" s="10">
        <f>8-1-1+1</f>
        <v>7</v>
      </c>
      <c r="D51" s="10">
        <f>10-1-1-1</f>
        <v>7</v>
      </c>
      <c r="E51" s="10">
        <f>18-1-1-1+1-1-1</f>
        <v>14</v>
      </c>
      <c r="F51" s="10">
        <f>21-1</f>
        <v>20</v>
      </c>
      <c r="G51" s="10">
        <f>4-1-1-1-1</f>
        <v>0</v>
      </c>
      <c r="H51" s="10">
        <f>6-1</f>
        <v>5</v>
      </c>
      <c r="I51" s="10">
        <f>4-1</f>
        <v>3</v>
      </c>
      <c r="J51" s="10">
        <f>5-1</f>
        <v>4</v>
      </c>
      <c r="K51" s="10"/>
      <c r="L51" s="10"/>
      <c r="M51" s="10"/>
      <c r="N51" s="10"/>
      <c r="O51" s="28">
        <f t="shared" si="1"/>
        <v>61</v>
      </c>
      <c r="P51"/>
      <c r="Q51"/>
      <c r="R51"/>
    </row>
    <row r="52" spans="1:18" ht="18.75">
      <c r="A52" s="19" t="s">
        <v>20</v>
      </c>
      <c r="B52" s="17">
        <v>3</v>
      </c>
      <c r="C52" s="6"/>
      <c r="D52" s="6">
        <f>5-1-1-1-1</f>
        <v>1</v>
      </c>
      <c r="E52" s="6">
        <f>10-1-1-1-1-1-1-1</f>
        <v>3</v>
      </c>
      <c r="F52" s="6">
        <f>3-2-1-1-1</f>
        <v>-2</v>
      </c>
      <c r="G52" s="6"/>
      <c r="H52" s="6">
        <f>2-1-1</f>
        <v>0</v>
      </c>
      <c r="I52" s="6"/>
      <c r="J52" s="6"/>
      <c r="K52" s="6"/>
      <c r="L52" s="6">
        <v>1</v>
      </c>
      <c r="M52" s="6"/>
      <c r="N52" s="6"/>
      <c r="O52" s="12">
        <f t="shared" si="1"/>
        <v>6</v>
      </c>
      <c r="P52"/>
      <c r="Q52"/>
      <c r="R52"/>
    </row>
    <row r="53" spans="1:18" ht="18.75">
      <c r="A53" s="19" t="s">
        <v>72</v>
      </c>
      <c r="B53" s="17"/>
      <c r="C53" s="6"/>
      <c r="D53" s="6">
        <v>7</v>
      </c>
      <c r="E53" s="6">
        <f>7-1-1-1-1-1-1</f>
        <v>1</v>
      </c>
      <c r="F53" s="6">
        <f>8-1</f>
        <v>7</v>
      </c>
      <c r="G53" s="6"/>
      <c r="H53" s="6">
        <v>3</v>
      </c>
      <c r="I53" s="6"/>
      <c r="J53" s="6"/>
      <c r="K53" s="6"/>
      <c r="L53" s="6"/>
      <c r="M53" s="6"/>
      <c r="N53" s="6"/>
      <c r="O53" s="12">
        <f t="shared" si="1"/>
        <v>18</v>
      </c>
      <c r="P53"/>
      <c r="Q53"/>
      <c r="R53"/>
    </row>
    <row r="54" spans="1:18" ht="18.75">
      <c r="A54" s="19"/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2">
        <f t="shared" si="1"/>
        <v>0</v>
      </c>
      <c r="P54"/>
      <c r="Q54"/>
      <c r="R54"/>
    </row>
    <row r="55" spans="1:18" ht="18.75">
      <c r="A55" s="19"/>
      <c r="B55" s="1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2">
        <f t="shared" si="1"/>
        <v>0</v>
      </c>
      <c r="P55"/>
      <c r="Q55"/>
      <c r="R55"/>
    </row>
    <row r="56" spans="1:18" ht="19.5" thickBot="1">
      <c r="A56" s="20"/>
      <c r="B56" s="1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2">
        <f t="shared" si="1"/>
        <v>0</v>
      </c>
      <c r="P56"/>
      <c r="Q56"/>
      <c r="R56"/>
    </row>
    <row r="57" spans="2:18" ht="18.75">
      <c r="B57" s="3">
        <f aca="true" t="shared" si="2" ref="B57:N57">SUM(B3:B56)</f>
        <v>72</v>
      </c>
      <c r="C57" s="3">
        <f t="shared" si="2"/>
        <v>94</v>
      </c>
      <c r="D57" s="3">
        <f t="shared" si="2"/>
        <v>156</v>
      </c>
      <c r="E57" s="3">
        <f t="shared" si="2"/>
        <v>50</v>
      </c>
      <c r="F57" s="3">
        <f t="shared" si="2"/>
        <v>135</v>
      </c>
      <c r="G57" s="3">
        <f t="shared" si="2"/>
        <v>17</v>
      </c>
      <c r="H57" s="3">
        <f t="shared" si="2"/>
        <v>85</v>
      </c>
      <c r="I57" s="3">
        <f t="shared" si="2"/>
        <v>56</v>
      </c>
      <c r="J57" s="3">
        <f t="shared" si="2"/>
        <v>42</v>
      </c>
      <c r="K57" s="3">
        <f t="shared" si="2"/>
        <v>11</v>
      </c>
      <c r="L57" s="3">
        <f t="shared" si="2"/>
        <v>21</v>
      </c>
      <c r="M57" s="3">
        <f t="shared" si="2"/>
        <v>14</v>
      </c>
      <c r="N57" s="3">
        <f t="shared" si="2"/>
        <v>0</v>
      </c>
      <c r="O57" s="29">
        <f>SUM(O2:O56)</f>
        <v>753</v>
      </c>
      <c r="P57"/>
      <c r="Q57"/>
      <c r="R57"/>
    </row>
    <row r="58" spans="1:18" ht="18.75">
      <c r="A58" s="9" t="s">
        <v>51</v>
      </c>
      <c r="O58" s="3"/>
      <c r="P58"/>
      <c r="Q58"/>
      <c r="R58"/>
    </row>
    <row r="59" spans="1:18" ht="18.75">
      <c r="A59" s="7" t="s">
        <v>52</v>
      </c>
      <c r="B59" s="6"/>
      <c r="C59" s="46">
        <v>16</v>
      </c>
      <c r="D59" s="46">
        <f>16-1-1</f>
        <v>14</v>
      </c>
      <c r="E59" s="46">
        <v>12</v>
      </c>
      <c r="F59" s="46">
        <f>11+1-1</f>
        <v>11</v>
      </c>
      <c r="G59" s="46"/>
      <c r="H59" s="46">
        <f>21-1+1-1-1</f>
        <v>19</v>
      </c>
      <c r="I59" s="46">
        <f>13-1</f>
        <v>12</v>
      </c>
      <c r="J59" s="22">
        <f>SUM(B59:I59)</f>
        <v>84</v>
      </c>
      <c r="K59"/>
      <c r="L59"/>
      <c r="M59"/>
      <c r="N59"/>
      <c r="O59"/>
      <c r="P59"/>
      <c r="Q59"/>
      <c r="R59"/>
    </row>
    <row r="60" spans="1:18" ht="18.75">
      <c r="A60" s="7" t="s">
        <v>65</v>
      </c>
      <c r="B60" s="6"/>
      <c r="C60" s="23">
        <v>3</v>
      </c>
      <c r="D60" s="23">
        <f>3-1-1-1</f>
        <v>0</v>
      </c>
      <c r="E60" s="24"/>
      <c r="F60" s="47">
        <f>5-1</f>
        <v>4</v>
      </c>
      <c r="G60" s="23"/>
      <c r="H60" s="23">
        <f>3-1-1</f>
        <v>1</v>
      </c>
      <c r="I60" s="6"/>
      <c r="J60" s="22">
        <f aca="true" t="shared" si="3" ref="J60:J65">SUM(B60:I60)</f>
        <v>8</v>
      </c>
      <c r="K60"/>
      <c r="L60"/>
      <c r="M60"/>
      <c r="N60"/>
      <c r="O60"/>
      <c r="P60"/>
      <c r="Q60"/>
      <c r="R60"/>
    </row>
    <row r="61" spans="1:18" ht="18.75">
      <c r="A61" s="7" t="s">
        <v>55</v>
      </c>
      <c r="B61" s="6"/>
      <c r="C61" s="23">
        <f>2-1-1</f>
        <v>0</v>
      </c>
      <c r="D61" s="23">
        <v>4</v>
      </c>
      <c r="E61" s="23">
        <f>8-1</f>
        <v>7</v>
      </c>
      <c r="F61" s="23">
        <f>5-1+1</f>
        <v>5</v>
      </c>
      <c r="G61" s="23"/>
      <c r="H61" s="23">
        <f>2-1</f>
        <v>1</v>
      </c>
      <c r="I61" s="23"/>
      <c r="J61" s="22">
        <f t="shared" si="3"/>
        <v>17</v>
      </c>
      <c r="K61"/>
      <c r="L61"/>
      <c r="M61"/>
      <c r="N61"/>
      <c r="O61"/>
      <c r="P61"/>
      <c r="Q61"/>
      <c r="R61"/>
    </row>
    <row r="62" spans="1:18" ht="18.75">
      <c r="A62" s="7" t="s">
        <v>64</v>
      </c>
      <c r="B62" s="6"/>
      <c r="C62" s="23"/>
      <c r="D62" s="23">
        <f>18-1</f>
        <v>17</v>
      </c>
      <c r="E62" s="24"/>
      <c r="F62" s="23">
        <f>14-1-1</f>
        <v>12</v>
      </c>
      <c r="G62" s="23"/>
      <c r="H62" s="23">
        <f>18-1</f>
        <v>17</v>
      </c>
      <c r="I62" s="23"/>
      <c r="J62" s="22">
        <f t="shared" si="3"/>
        <v>46</v>
      </c>
      <c r="K62"/>
      <c r="L62"/>
      <c r="M62"/>
      <c r="N62"/>
      <c r="O62"/>
      <c r="P62"/>
      <c r="Q62"/>
      <c r="R62"/>
    </row>
    <row r="63" spans="1:18" ht="18.75">
      <c r="A63" s="21" t="s">
        <v>57</v>
      </c>
      <c r="B63" s="6"/>
      <c r="C63" s="23">
        <v>2</v>
      </c>
      <c r="D63" s="23">
        <f>2-1-1</f>
        <v>0</v>
      </c>
      <c r="E63" s="23">
        <f>5-1-1</f>
        <v>3</v>
      </c>
      <c r="F63" s="23">
        <v>4</v>
      </c>
      <c r="G63" s="23"/>
      <c r="H63" s="23">
        <v>4</v>
      </c>
      <c r="I63" s="23"/>
      <c r="J63" s="22">
        <f t="shared" si="3"/>
        <v>13</v>
      </c>
      <c r="K63"/>
      <c r="L63"/>
      <c r="M63"/>
      <c r="N63"/>
      <c r="O63"/>
      <c r="P63"/>
      <c r="Q63"/>
      <c r="R63"/>
    </row>
    <row r="64" spans="1:18" ht="18.75">
      <c r="A64" s="7" t="s">
        <v>53</v>
      </c>
      <c r="B64" s="23"/>
      <c r="C64" s="23">
        <v>5</v>
      </c>
      <c r="D64" s="23">
        <v>9</v>
      </c>
      <c r="E64" s="23"/>
      <c r="F64" s="23">
        <v>10</v>
      </c>
      <c r="G64" s="23"/>
      <c r="H64" s="23"/>
      <c r="I64" s="23"/>
      <c r="J64" s="22">
        <f t="shared" si="3"/>
        <v>24</v>
      </c>
      <c r="K64"/>
      <c r="L64"/>
      <c r="M64"/>
      <c r="N64"/>
      <c r="O64"/>
      <c r="P64"/>
      <c r="Q64"/>
      <c r="R64"/>
    </row>
    <row r="65" spans="1:18" ht="18.75">
      <c r="A65" s="7" t="s">
        <v>75</v>
      </c>
      <c r="B65" s="23"/>
      <c r="C65" s="23"/>
      <c r="D65" s="23">
        <f>22-1-1+1-1-1</f>
        <v>19</v>
      </c>
      <c r="E65" s="23">
        <f>26-1-1+1</f>
        <v>25</v>
      </c>
      <c r="F65" s="23">
        <f>36-1-1</f>
        <v>34</v>
      </c>
      <c r="G65" s="23">
        <f>11-1-1-1</f>
        <v>8</v>
      </c>
      <c r="H65" s="23">
        <f>1-1</f>
        <v>0</v>
      </c>
      <c r="I65" s="23"/>
      <c r="J65" s="22">
        <f t="shared" si="3"/>
        <v>86</v>
      </c>
      <c r="K65"/>
      <c r="L65"/>
      <c r="M65"/>
      <c r="N65"/>
      <c r="O65"/>
      <c r="P65"/>
      <c r="Q65"/>
      <c r="R65"/>
    </row>
    <row r="66" spans="1:18" ht="18.75">
      <c r="A66" s="36"/>
      <c r="B66" s="37"/>
      <c r="C66" s="37"/>
      <c r="D66" s="37"/>
      <c r="E66" s="37"/>
      <c r="F66" s="37"/>
      <c r="G66" s="37"/>
      <c r="H66" s="37"/>
      <c r="I66" s="37"/>
      <c r="J66" s="34">
        <f>SUM(J59:J65)</f>
        <v>278</v>
      </c>
      <c r="K66"/>
      <c r="L66"/>
      <c r="M66"/>
      <c r="N66"/>
      <c r="O66"/>
      <c r="P66"/>
      <c r="Q66"/>
      <c r="R66"/>
    </row>
    <row r="67" spans="1:18" ht="18.75">
      <c r="A67" s="36"/>
      <c r="B67" s="37"/>
      <c r="C67" s="37"/>
      <c r="D67" s="37"/>
      <c r="E67" s="37"/>
      <c r="F67" s="37"/>
      <c r="G67" s="37"/>
      <c r="H67" s="37"/>
      <c r="I67" s="37"/>
      <c r="J67" s="38"/>
      <c r="K67"/>
      <c r="L67"/>
      <c r="M67"/>
      <c r="N67"/>
      <c r="O67"/>
      <c r="P67"/>
      <c r="Q67"/>
      <c r="R67"/>
    </row>
    <row r="68" spans="1:18" ht="18.75">
      <c r="A68" s="7" t="s">
        <v>85</v>
      </c>
      <c r="B68" s="48"/>
      <c r="C68" s="49"/>
      <c r="D68" s="49"/>
      <c r="E68" s="49"/>
      <c r="F68" s="49"/>
      <c r="G68" s="49"/>
      <c r="H68" s="49"/>
      <c r="I68" s="49"/>
      <c r="J68" s="34">
        <f>SUM(J69:J72)</f>
        <v>5</v>
      </c>
      <c r="K68"/>
      <c r="L68"/>
      <c r="M68"/>
      <c r="N68"/>
      <c r="O68"/>
      <c r="P68"/>
      <c r="Q68"/>
      <c r="R68"/>
    </row>
    <row r="69" spans="1:18" ht="18.75">
      <c r="A69" s="6" t="s">
        <v>86</v>
      </c>
      <c r="B69" s="40"/>
      <c r="C69" s="40">
        <v>1</v>
      </c>
      <c r="D69" s="40"/>
      <c r="E69" s="40"/>
      <c r="F69" s="40"/>
      <c r="G69" s="40"/>
      <c r="H69" s="40"/>
      <c r="I69" s="40"/>
      <c r="J69" s="41">
        <f>SUM(B69:I69)</f>
        <v>1</v>
      </c>
      <c r="K69"/>
      <c r="L69"/>
      <c r="M69"/>
      <c r="N69"/>
      <c r="O69"/>
      <c r="P69"/>
      <c r="Q69"/>
      <c r="R69"/>
    </row>
    <row r="70" spans="1:18" ht="18.75">
      <c r="A70" s="6" t="s">
        <v>87</v>
      </c>
      <c r="B70" s="40"/>
      <c r="C70" s="40">
        <v>1</v>
      </c>
      <c r="D70" s="40"/>
      <c r="E70" s="40"/>
      <c r="F70" s="40"/>
      <c r="G70" s="40">
        <v>1</v>
      </c>
      <c r="H70" s="40"/>
      <c r="I70" s="40"/>
      <c r="J70" s="41">
        <f>SUM(B70:I70)</f>
        <v>2</v>
      </c>
      <c r="K70"/>
      <c r="L70"/>
      <c r="M70"/>
      <c r="N70"/>
      <c r="O70"/>
      <c r="P70"/>
      <c r="Q70"/>
      <c r="R70"/>
    </row>
    <row r="71" spans="1:18" ht="18.75">
      <c r="A71" s="6" t="s">
        <v>88</v>
      </c>
      <c r="B71" s="40"/>
      <c r="C71" s="40"/>
      <c r="D71" s="40"/>
      <c r="E71" s="40"/>
      <c r="F71" s="40"/>
      <c r="G71" s="40"/>
      <c r="H71" s="40">
        <v>1</v>
      </c>
      <c r="I71" s="40"/>
      <c r="J71" s="41">
        <f>SUM(B71:I71)</f>
        <v>1</v>
      </c>
      <c r="K71"/>
      <c r="L71"/>
      <c r="M71"/>
      <c r="N71"/>
      <c r="O71"/>
      <c r="P71"/>
      <c r="Q71"/>
      <c r="R71"/>
    </row>
    <row r="72" spans="1:18" ht="18.75">
      <c r="A72" s="39" t="s">
        <v>97</v>
      </c>
      <c r="B72" s="40"/>
      <c r="C72" s="40">
        <v>1</v>
      </c>
      <c r="D72" s="40"/>
      <c r="E72" s="40"/>
      <c r="F72" s="40"/>
      <c r="G72" s="40"/>
      <c r="H72" s="40"/>
      <c r="I72" s="40"/>
      <c r="J72" s="41">
        <f>SUM(B72:I72)</f>
        <v>1</v>
      </c>
      <c r="K72"/>
      <c r="L72"/>
      <c r="M72"/>
      <c r="N72"/>
      <c r="O72"/>
      <c r="P72"/>
      <c r="Q72"/>
      <c r="R72"/>
    </row>
    <row r="73" spans="1:18" ht="18.75">
      <c r="A73" s="5"/>
      <c r="L73"/>
      <c r="M73"/>
      <c r="N73"/>
      <c r="O73"/>
      <c r="P73"/>
      <c r="Q73"/>
      <c r="R73"/>
    </row>
    <row r="74" spans="16:18" ht="18.75">
      <c r="P74"/>
      <c r="Q74"/>
      <c r="R74"/>
    </row>
    <row r="75" spans="1:18" ht="18.75">
      <c r="A75" s="7" t="s">
        <v>76</v>
      </c>
      <c r="B75" s="34">
        <f>SUM(B76:B80)</f>
        <v>5</v>
      </c>
      <c r="P75"/>
      <c r="Q75"/>
      <c r="R75"/>
    </row>
    <row r="76" spans="1:18" ht="18.75">
      <c r="A76" s="7" t="s">
        <v>77</v>
      </c>
      <c r="B76" s="6">
        <v>1</v>
      </c>
      <c r="E76"/>
      <c r="L76"/>
      <c r="M76"/>
      <c r="N76"/>
      <c r="O76"/>
      <c r="P76"/>
      <c r="Q76"/>
      <c r="R76"/>
    </row>
    <row r="77" spans="1:18" ht="18.75">
      <c r="A77" s="7" t="s">
        <v>78</v>
      </c>
      <c r="B77" s="6">
        <v>1</v>
      </c>
      <c r="E77" s="31" t="s">
        <v>82</v>
      </c>
      <c r="F77" s="6"/>
      <c r="G77" s="6"/>
      <c r="H77" s="6"/>
      <c r="I77" s="6"/>
      <c r="J77" s="6"/>
      <c r="K77" s="6">
        <v>46</v>
      </c>
      <c r="L77" s="6">
        <v>47</v>
      </c>
      <c r="M77" s="6">
        <v>48</v>
      </c>
      <c r="N77" s="6">
        <v>49</v>
      </c>
      <c r="O77" s="4" t="s">
        <v>40</v>
      </c>
      <c r="P77"/>
      <c r="Q77"/>
      <c r="R77"/>
    </row>
    <row r="78" spans="1:18" ht="18.75">
      <c r="A78" s="7" t="s">
        <v>79</v>
      </c>
      <c r="B78" s="6">
        <v>1</v>
      </c>
      <c r="E78" s="31" t="s">
        <v>84</v>
      </c>
      <c r="F78" s="6"/>
      <c r="G78" s="6"/>
      <c r="H78" s="6"/>
      <c r="I78" s="6"/>
      <c r="J78" s="6"/>
      <c r="K78" s="6"/>
      <c r="L78" s="6"/>
      <c r="M78" s="6"/>
      <c r="N78" s="6">
        <v>1</v>
      </c>
      <c r="O78" s="4">
        <f>SUM(K78:N78)</f>
        <v>1</v>
      </c>
      <c r="P78"/>
      <c r="Q78"/>
      <c r="R78"/>
    </row>
    <row r="79" spans="1:18" ht="19.5" thickBot="1">
      <c r="A79" s="7" t="s">
        <v>80</v>
      </c>
      <c r="B79" s="6">
        <v>1</v>
      </c>
      <c r="E79" s="31" t="s">
        <v>83</v>
      </c>
      <c r="F79" s="6"/>
      <c r="G79" s="6"/>
      <c r="H79" s="6"/>
      <c r="I79" s="6"/>
      <c r="J79" s="6"/>
      <c r="K79" s="6"/>
      <c r="L79" s="6"/>
      <c r="M79" s="6">
        <v>1</v>
      </c>
      <c r="N79" s="6"/>
      <c r="O79" s="32">
        <f>SUM(K79:N79)</f>
        <v>1</v>
      </c>
      <c r="P79"/>
      <c r="Q79"/>
      <c r="R79"/>
    </row>
    <row r="80" spans="1:18" ht="19.5" thickBot="1">
      <c r="A80" s="7" t="s">
        <v>81</v>
      </c>
      <c r="B80" s="6">
        <v>1</v>
      </c>
      <c r="E80" s="9"/>
      <c r="O80" s="33">
        <f>SUM(O78:O79)</f>
        <v>2</v>
      </c>
      <c r="P80"/>
      <c r="Q80"/>
      <c r="R80"/>
    </row>
    <row r="82" spans="1:15" ht="18.75">
      <c r="A82" s="7" t="s">
        <v>35</v>
      </c>
      <c r="B82" s="7">
        <v>23</v>
      </c>
      <c r="C82" s="7">
        <v>24</v>
      </c>
      <c r="D82" s="7">
        <v>25</v>
      </c>
      <c r="E82" s="7">
        <v>26</v>
      </c>
      <c r="F82" s="7">
        <v>27</v>
      </c>
      <c r="G82" s="7">
        <v>28</v>
      </c>
      <c r="H82" s="7">
        <v>29</v>
      </c>
      <c r="I82" s="7">
        <v>30</v>
      </c>
      <c r="J82" s="7">
        <v>31</v>
      </c>
      <c r="K82" s="7">
        <v>32</v>
      </c>
      <c r="L82" s="7">
        <v>33</v>
      </c>
      <c r="M82" s="7">
        <v>34</v>
      </c>
      <c r="N82" s="7">
        <v>35</v>
      </c>
      <c r="O82" s="4" t="s">
        <v>40</v>
      </c>
    </row>
    <row r="83" spans="1:15" ht="18.75">
      <c r="A83" s="7" t="s">
        <v>45</v>
      </c>
      <c r="B83" s="6">
        <v>1</v>
      </c>
      <c r="C83" s="6">
        <v>2</v>
      </c>
      <c r="D83" s="6">
        <v>3</v>
      </c>
      <c r="E83" s="6">
        <v>5</v>
      </c>
      <c r="F83" s="6">
        <v>1</v>
      </c>
      <c r="G83" s="6">
        <v>5</v>
      </c>
      <c r="H83" s="6">
        <v>1</v>
      </c>
      <c r="I83" s="6"/>
      <c r="J83" s="6">
        <v>2</v>
      </c>
      <c r="K83" s="6">
        <f>6-1</f>
        <v>5</v>
      </c>
      <c r="L83" s="6">
        <v>3</v>
      </c>
      <c r="M83" s="6"/>
      <c r="N83" s="6"/>
      <c r="O83" s="1">
        <f aca="true" t="shared" si="4" ref="O83:O105">SUM(B83:N83)</f>
        <v>28</v>
      </c>
    </row>
    <row r="84" spans="1:15" ht="18.75">
      <c r="A84" s="7" t="s">
        <v>48</v>
      </c>
      <c r="B84" s="6"/>
      <c r="C84" s="6"/>
      <c r="D84" s="6"/>
      <c r="E84" s="6"/>
      <c r="F84" s="6"/>
      <c r="G84" s="6"/>
      <c r="H84" s="6">
        <v>2</v>
      </c>
      <c r="I84" s="6">
        <v>4</v>
      </c>
      <c r="J84" s="6">
        <v>4</v>
      </c>
      <c r="K84" s="6">
        <v>3</v>
      </c>
      <c r="L84" s="6">
        <v>4</v>
      </c>
      <c r="M84" s="6">
        <v>3</v>
      </c>
      <c r="N84" s="6"/>
      <c r="O84" s="1">
        <f t="shared" si="4"/>
        <v>20</v>
      </c>
    </row>
    <row r="85" spans="1:15" ht="18.75">
      <c r="A85" s="7" t="s">
        <v>19</v>
      </c>
      <c r="B85" s="6"/>
      <c r="C85" s="6"/>
      <c r="D85" s="6"/>
      <c r="E85" s="6"/>
      <c r="F85" s="6"/>
      <c r="G85" s="6"/>
      <c r="H85" s="6"/>
      <c r="I85" s="6">
        <v>5</v>
      </c>
      <c r="J85" s="6">
        <v>5</v>
      </c>
      <c r="K85" s="6">
        <v>5</v>
      </c>
      <c r="L85" s="6">
        <f>5-1</f>
        <v>4</v>
      </c>
      <c r="M85" s="6">
        <f>3</f>
        <v>3</v>
      </c>
      <c r="N85" s="6"/>
      <c r="O85" s="1">
        <f t="shared" si="4"/>
        <v>22</v>
      </c>
    </row>
    <row r="86" spans="1:15" ht="18.75">
      <c r="A86" s="7" t="s">
        <v>14</v>
      </c>
      <c r="B86" s="6"/>
      <c r="C86" s="6">
        <v>1</v>
      </c>
      <c r="D86" s="6">
        <v>1</v>
      </c>
      <c r="E86" s="6">
        <v>1</v>
      </c>
      <c r="F86" s="6"/>
      <c r="G86" s="6">
        <v>1</v>
      </c>
      <c r="H86" s="6">
        <v>1</v>
      </c>
      <c r="I86" s="6">
        <v>1</v>
      </c>
      <c r="J86" s="6">
        <v>4</v>
      </c>
      <c r="K86" s="6">
        <v>4</v>
      </c>
      <c r="L86" s="6">
        <v>3</v>
      </c>
      <c r="M86" s="6">
        <v>3</v>
      </c>
      <c r="N86" s="6"/>
      <c r="O86" s="1">
        <f t="shared" si="4"/>
        <v>20</v>
      </c>
    </row>
    <row r="87" spans="1:15" ht="18.75">
      <c r="A87" s="7" t="s">
        <v>61</v>
      </c>
      <c r="B87" s="6"/>
      <c r="C87" s="6"/>
      <c r="D87" s="6"/>
      <c r="E87" s="6"/>
      <c r="F87" s="6"/>
      <c r="G87" s="6">
        <v>2</v>
      </c>
      <c r="H87" s="6">
        <v>2</v>
      </c>
      <c r="I87" s="6">
        <v>2</v>
      </c>
      <c r="J87" s="6">
        <v>3</v>
      </c>
      <c r="K87" s="6">
        <v>3</v>
      </c>
      <c r="L87" s="6"/>
      <c r="M87" s="6">
        <v>1</v>
      </c>
      <c r="N87" s="6"/>
      <c r="O87" s="1">
        <f t="shared" si="4"/>
        <v>13</v>
      </c>
    </row>
    <row r="88" spans="1:15" ht="18.75">
      <c r="A88" s="7" t="s">
        <v>9</v>
      </c>
      <c r="B88" s="6"/>
      <c r="C88" s="6">
        <v>1</v>
      </c>
      <c r="D88" s="6"/>
      <c r="E88" s="6"/>
      <c r="F88" s="6">
        <v>2</v>
      </c>
      <c r="G88" s="6">
        <v>1</v>
      </c>
      <c r="H88" s="6">
        <v>2</v>
      </c>
      <c r="I88" s="6"/>
      <c r="J88" s="6">
        <v>3</v>
      </c>
      <c r="K88" s="6">
        <v>1</v>
      </c>
      <c r="L88" s="6">
        <v>1</v>
      </c>
      <c r="M88" s="6">
        <f>1</f>
        <v>1</v>
      </c>
      <c r="N88" s="6"/>
      <c r="O88" s="1">
        <f t="shared" si="4"/>
        <v>12</v>
      </c>
    </row>
    <row r="89" spans="1:15" ht="18.75">
      <c r="A89" s="7" t="s">
        <v>15</v>
      </c>
      <c r="B89" s="6"/>
      <c r="C89" s="6">
        <v>1</v>
      </c>
      <c r="D89" s="6"/>
      <c r="E89" s="6">
        <v>1</v>
      </c>
      <c r="F89" s="6">
        <v>1</v>
      </c>
      <c r="G89" s="6"/>
      <c r="H89" s="6"/>
      <c r="I89" s="6">
        <v>3</v>
      </c>
      <c r="J89" s="6">
        <v>3</v>
      </c>
      <c r="K89" s="6">
        <v>2</v>
      </c>
      <c r="L89" s="6">
        <v>2</v>
      </c>
      <c r="M89" s="6">
        <v>1</v>
      </c>
      <c r="N89" s="6"/>
      <c r="O89" s="1">
        <f t="shared" si="4"/>
        <v>14</v>
      </c>
    </row>
    <row r="90" spans="1:15" ht="18.75">
      <c r="A90" s="7" t="s">
        <v>28</v>
      </c>
      <c r="B90" s="6"/>
      <c r="C90" s="6"/>
      <c r="D90" s="6">
        <v>1</v>
      </c>
      <c r="E90" s="6"/>
      <c r="F90" s="6">
        <v>1</v>
      </c>
      <c r="G90" s="6">
        <f>2-1</f>
        <v>1</v>
      </c>
      <c r="H90" s="6"/>
      <c r="I90" s="6">
        <v>1</v>
      </c>
      <c r="J90" s="6"/>
      <c r="K90" s="6">
        <v>1</v>
      </c>
      <c r="L90" s="6">
        <f>1-1</f>
        <v>0</v>
      </c>
      <c r="M90" s="6"/>
      <c r="N90" s="6"/>
      <c r="O90" s="1">
        <f t="shared" si="4"/>
        <v>5</v>
      </c>
    </row>
    <row r="91" spans="1:15" ht="18.75">
      <c r="A91" s="7" t="s">
        <v>49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1">
        <f t="shared" si="4"/>
        <v>0</v>
      </c>
    </row>
    <row r="92" spans="1:15" ht="18.75">
      <c r="A92" s="7" t="s">
        <v>2</v>
      </c>
      <c r="B92" s="6"/>
      <c r="C92" s="6"/>
      <c r="D92" s="6">
        <f>1+1</f>
        <v>2</v>
      </c>
      <c r="E92" s="6">
        <v>5</v>
      </c>
      <c r="F92" s="6"/>
      <c r="G92" s="6">
        <v>2</v>
      </c>
      <c r="H92" s="6"/>
      <c r="I92" s="6"/>
      <c r="J92" s="6">
        <v>1</v>
      </c>
      <c r="K92" s="6"/>
      <c r="L92" s="6"/>
      <c r="M92" s="6"/>
      <c r="N92" s="6"/>
      <c r="O92" s="1">
        <f t="shared" si="4"/>
        <v>10</v>
      </c>
    </row>
    <row r="93" spans="1:15" ht="18.75">
      <c r="A93" s="7" t="s">
        <v>1</v>
      </c>
      <c r="B93" s="6"/>
      <c r="C93" s="6"/>
      <c r="D93" s="6">
        <v>2</v>
      </c>
      <c r="E93" s="6">
        <v>1</v>
      </c>
      <c r="F93" s="6"/>
      <c r="G93" s="6"/>
      <c r="H93" s="6">
        <v>1</v>
      </c>
      <c r="I93" s="6"/>
      <c r="J93" s="6">
        <v>3</v>
      </c>
      <c r="K93" s="6"/>
      <c r="L93" s="6"/>
      <c r="M93" s="6"/>
      <c r="N93" s="6"/>
      <c r="O93" s="1">
        <f t="shared" si="4"/>
        <v>7</v>
      </c>
    </row>
    <row r="94" spans="1:15" ht="18.75">
      <c r="A94" s="7" t="s">
        <v>47</v>
      </c>
      <c r="B94" s="6"/>
      <c r="C94" s="6"/>
      <c r="D94" s="6">
        <v>1</v>
      </c>
      <c r="E94" s="6">
        <v>1</v>
      </c>
      <c r="F94" s="6">
        <v>2</v>
      </c>
      <c r="G94" s="6">
        <v>2</v>
      </c>
      <c r="H94" s="6">
        <v>2</v>
      </c>
      <c r="I94" s="6"/>
      <c r="J94" s="6">
        <v>2</v>
      </c>
      <c r="K94" s="6">
        <v>2</v>
      </c>
      <c r="L94" s="6"/>
      <c r="M94" s="6"/>
      <c r="N94" s="6"/>
      <c r="O94" s="1">
        <f t="shared" si="4"/>
        <v>12</v>
      </c>
    </row>
    <row r="95" spans="1:15" ht="18.75">
      <c r="A95" s="7" t="s">
        <v>31</v>
      </c>
      <c r="B95" s="6"/>
      <c r="C95" s="6"/>
      <c r="D95" s="6"/>
      <c r="E95" s="6"/>
      <c r="F95" s="6"/>
      <c r="G95" s="6"/>
      <c r="H95" s="6">
        <v>2</v>
      </c>
      <c r="I95" s="6"/>
      <c r="J95" s="6"/>
      <c r="K95" s="6"/>
      <c r="L95" s="6"/>
      <c r="M95" s="6"/>
      <c r="N95" s="6"/>
      <c r="O95" s="1">
        <f t="shared" si="4"/>
        <v>2</v>
      </c>
    </row>
    <row r="96" spans="1:15" ht="18.75">
      <c r="A96" s="7" t="s">
        <v>30</v>
      </c>
      <c r="B96" s="6"/>
      <c r="C96" s="6">
        <f>1</f>
        <v>1</v>
      </c>
      <c r="D96" s="6">
        <v>1</v>
      </c>
      <c r="E96" s="6"/>
      <c r="F96" s="6"/>
      <c r="G96" s="6"/>
      <c r="H96" s="6"/>
      <c r="I96" s="6"/>
      <c r="J96" s="6">
        <v>1</v>
      </c>
      <c r="K96" s="6"/>
      <c r="L96" s="6"/>
      <c r="M96" s="6"/>
      <c r="N96" s="6"/>
      <c r="O96" s="1">
        <f t="shared" si="4"/>
        <v>3</v>
      </c>
    </row>
    <row r="97" spans="1:15" ht="18.75">
      <c r="A97" s="7" t="s">
        <v>17</v>
      </c>
      <c r="B97" s="6"/>
      <c r="C97" s="6">
        <v>1</v>
      </c>
      <c r="D97" s="6">
        <v>1</v>
      </c>
      <c r="E97" s="6"/>
      <c r="F97" s="6"/>
      <c r="G97" s="6">
        <v>1</v>
      </c>
      <c r="H97" s="6">
        <v>1</v>
      </c>
      <c r="I97" s="6">
        <v>1</v>
      </c>
      <c r="J97" s="6">
        <v>2</v>
      </c>
      <c r="K97" s="6">
        <v>2</v>
      </c>
      <c r="L97" s="6">
        <v>1</v>
      </c>
      <c r="M97" s="6"/>
      <c r="N97" s="6"/>
      <c r="O97" s="1">
        <f t="shared" si="4"/>
        <v>10</v>
      </c>
    </row>
    <row r="98" spans="1:15" ht="18.75">
      <c r="A98" s="7" t="s">
        <v>16</v>
      </c>
      <c r="B98" s="6"/>
      <c r="C98" s="6"/>
      <c r="D98" s="6">
        <v>1</v>
      </c>
      <c r="E98" s="6">
        <v>1</v>
      </c>
      <c r="F98" s="6"/>
      <c r="G98" s="6"/>
      <c r="H98" s="6">
        <v>1</v>
      </c>
      <c r="I98" s="6">
        <v>1</v>
      </c>
      <c r="J98" s="6">
        <f>6-1</f>
        <v>5</v>
      </c>
      <c r="K98" s="6"/>
      <c r="L98" s="6"/>
      <c r="M98" s="6"/>
      <c r="N98" s="6"/>
      <c r="O98" s="1">
        <f t="shared" si="4"/>
        <v>9</v>
      </c>
    </row>
    <row r="99" spans="1:15" ht="18.75">
      <c r="A99" s="7" t="s">
        <v>46</v>
      </c>
      <c r="B99" s="6"/>
      <c r="C99" s="6"/>
      <c r="D99" s="6"/>
      <c r="E99" s="6">
        <v>2</v>
      </c>
      <c r="F99" s="6"/>
      <c r="G99" s="6">
        <v>1</v>
      </c>
      <c r="H99" s="6"/>
      <c r="I99" s="6">
        <v>2</v>
      </c>
      <c r="J99" s="6"/>
      <c r="K99" s="6">
        <v>1</v>
      </c>
      <c r="L99" s="6"/>
      <c r="M99" s="6"/>
      <c r="N99" s="6"/>
      <c r="O99" s="1">
        <f t="shared" si="4"/>
        <v>6</v>
      </c>
    </row>
    <row r="100" spans="1:15" ht="18.75">
      <c r="A100" s="7" t="s">
        <v>44</v>
      </c>
      <c r="B100" s="6"/>
      <c r="C100" s="6"/>
      <c r="D100" s="6"/>
      <c r="E100" s="6">
        <v>2</v>
      </c>
      <c r="F100" s="6">
        <v>2</v>
      </c>
      <c r="G100" s="6"/>
      <c r="H100" s="6"/>
      <c r="I100" s="6">
        <v>2</v>
      </c>
      <c r="J100" s="6">
        <v>2</v>
      </c>
      <c r="K100" s="6">
        <v>2</v>
      </c>
      <c r="L100" s="6">
        <v>2</v>
      </c>
      <c r="M100" s="6">
        <v>1</v>
      </c>
      <c r="N100" s="6"/>
      <c r="O100" s="1">
        <f t="shared" si="4"/>
        <v>13</v>
      </c>
    </row>
    <row r="101" spans="1:15" ht="18.75">
      <c r="A101" s="7" t="s">
        <v>43</v>
      </c>
      <c r="B101" s="6"/>
      <c r="C101" s="6"/>
      <c r="D101" s="6"/>
      <c r="E101" s="6">
        <v>3</v>
      </c>
      <c r="F101" s="6">
        <v>1</v>
      </c>
      <c r="G101" s="6">
        <v>2</v>
      </c>
      <c r="H101" s="6"/>
      <c r="I101" s="6">
        <v>1</v>
      </c>
      <c r="J101" s="6">
        <v>1</v>
      </c>
      <c r="K101" s="6">
        <v>3</v>
      </c>
      <c r="L101" s="6">
        <v>1</v>
      </c>
      <c r="M101" s="6"/>
      <c r="N101" s="6"/>
      <c r="O101" s="1">
        <f t="shared" si="4"/>
        <v>12</v>
      </c>
    </row>
    <row r="102" spans="1:15" ht="18.75">
      <c r="A102" s="7" t="s">
        <v>27</v>
      </c>
      <c r="B102" s="6"/>
      <c r="C102" s="6">
        <f>1</f>
        <v>1</v>
      </c>
      <c r="D102" s="6">
        <v>1</v>
      </c>
      <c r="E102" s="6">
        <v>1</v>
      </c>
      <c r="F102" s="6">
        <v>5</v>
      </c>
      <c r="G102" s="6">
        <v>2</v>
      </c>
      <c r="H102" s="6">
        <v>2</v>
      </c>
      <c r="I102" s="6">
        <v>5</v>
      </c>
      <c r="J102" s="6">
        <v>5</v>
      </c>
      <c r="K102" s="6">
        <v>5</v>
      </c>
      <c r="L102" s="6">
        <v>1</v>
      </c>
      <c r="M102" s="6"/>
      <c r="N102" s="6"/>
      <c r="O102" s="1">
        <f t="shared" si="4"/>
        <v>28</v>
      </c>
    </row>
    <row r="103" spans="1:15" ht="18.75">
      <c r="A103" s="7" t="s">
        <v>24</v>
      </c>
      <c r="B103" s="6"/>
      <c r="C103" s="6"/>
      <c r="D103" s="6"/>
      <c r="E103" s="6"/>
      <c r="F103" s="6"/>
      <c r="G103" s="6">
        <v>2</v>
      </c>
      <c r="H103" s="6">
        <v>2</v>
      </c>
      <c r="I103" s="6"/>
      <c r="J103" s="6">
        <v>1</v>
      </c>
      <c r="K103" s="6">
        <v>4</v>
      </c>
      <c r="L103" s="6">
        <f>4</f>
        <v>4</v>
      </c>
      <c r="M103" s="6"/>
      <c r="N103" s="6"/>
      <c r="O103" s="1">
        <f t="shared" si="4"/>
        <v>13</v>
      </c>
    </row>
    <row r="104" spans="1:15" ht="18.75">
      <c r="A104" s="7" t="s">
        <v>25</v>
      </c>
      <c r="B104" s="6"/>
      <c r="C104" s="6"/>
      <c r="D104" s="6"/>
      <c r="E104" s="6"/>
      <c r="F104" s="6">
        <v>1</v>
      </c>
      <c r="G104" s="6">
        <v>2</v>
      </c>
      <c r="H104" s="6">
        <v>1</v>
      </c>
      <c r="I104" s="6">
        <v>3</v>
      </c>
      <c r="J104" s="6">
        <v>3</v>
      </c>
      <c r="K104" s="6">
        <v>1</v>
      </c>
      <c r="L104" s="6">
        <v>2</v>
      </c>
      <c r="M104" s="6"/>
      <c r="N104" s="6"/>
      <c r="O104" s="1">
        <f t="shared" si="4"/>
        <v>13</v>
      </c>
    </row>
    <row r="105" spans="1:15" ht="18.75">
      <c r="A105" s="7" t="s">
        <v>42</v>
      </c>
      <c r="B105" s="6">
        <v>1</v>
      </c>
      <c r="C105" s="6">
        <v>1</v>
      </c>
      <c r="D105" s="6"/>
      <c r="E105" s="6"/>
      <c r="F105" s="6"/>
      <c r="G105" s="6"/>
      <c r="H105" s="6"/>
      <c r="I105" s="6">
        <v>1</v>
      </c>
      <c r="J105" s="6"/>
      <c r="K105" s="6"/>
      <c r="L105" s="6">
        <v>1</v>
      </c>
      <c r="M105" s="6">
        <v>1</v>
      </c>
      <c r="N105" s="6">
        <f>1-1</f>
        <v>0</v>
      </c>
      <c r="O105" s="1">
        <f t="shared" si="4"/>
        <v>5</v>
      </c>
    </row>
    <row r="106" spans="15:18" ht="19.5" thickBot="1">
      <c r="O106" s="29">
        <f>SUM(O83:O105)</f>
        <v>277</v>
      </c>
      <c r="Q106" s="45" t="s">
        <v>96</v>
      </c>
      <c r="R106" s="45">
        <v>0</v>
      </c>
    </row>
    <row r="107" spans="2:18" ht="19.5" thickBot="1">
      <c r="B107" s="42" t="s">
        <v>89</v>
      </c>
      <c r="C107" s="16"/>
      <c r="D107" s="42" t="s">
        <v>90</v>
      </c>
      <c r="E107" s="16"/>
      <c r="F107" s="42" t="s">
        <v>91</v>
      </c>
      <c r="G107" s="16"/>
      <c r="H107" s="42" t="s">
        <v>92</v>
      </c>
      <c r="I107" s="16"/>
      <c r="J107" s="42" t="s">
        <v>93</v>
      </c>
      <c r="K107" s="16"/>
      <c r="L107" s="42" t="s">
        <v>94</v>
      </c>
      <c r="M107" s="16"/>
      <c r="Q107" s="25" t="s">
        <v>40</v>
      </c>
      <c r="R107" s="30">
        <f>K112+O110+O108+O106+O80+B75+J68+J66+O57</f>
        <v>1502</v>
      </c>
    </row>
    <row r="108" spans="1:18" ht="18.75">
      <c r="A108" s="7" t="s">
        <v>56</v>
      </c>
      <c r="B108" s="43">
        <f>43-1-1-1</f>
        <v>40</v>
      </c>
      <c r="C108" s="44"/>
      <c r="D108" s="43">
        <v>20</v>
      </c>
      <c r="E108" s="44"/>
      <c r="F108" s="43">
        <f>32-1</f>
        <v>31</v>
      </c>
      <c r="G108" s="44"/>
      <c r="H108" s="43">
        <f>63-1-1-1</f>
        <v>60</v>
      </c>
      <c r="I108" s="44"/>
      <c r="J108" s="43">
        <v>23</v>
      </c>
      <c r="K108" s="44"/>
      <c r="L108" s="43">
        <v>8</v>
      </c>
      <c r="M108" s="44"/>
      <c r="N108" s="40"/>
      <c r="O108" s="34">
        <f>SUM(B108:M108)</f>
        <v>182</v>
      </c>
      <c r="Q108" s="12" t="s">
        <v>95</v>
      </c>
      <c r="R108" s="12">
        <f>O108+O106+O80+B75+J68+J66+O57</f>
        <v>1502</v>
      </c>
    </row>
    <row r="109" spans="16:17" ht="18.75">
      <c r="P109" s="5"/>
      <c r="Q109" s="5"/>
    </row>
    <row r="110" spans="1:15" ht="18.75">
      <c r="A110" s="7" t="s">
        <v>67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SUM(B110:N110)</f>
        <v>0</v>
      </c>
    </row>
    <row r="112" spans="1:11" ht="18.75">
      <c r="A112" s="31" t="s">
        <v>58</v>
      </c>
      <c r="B112" s="6"/>
      <c r="C112" s="6"/>
      <c r="D112" s="6"/>
      <c r="E112" s="6"/>
      <c r="F112" s="6"/>
      <c r="G112" s="6"/>
      <c r="H112" s="6"/>
      <c r="I112" s="6"/>
      <c r="J112" s="6"/>
      <c r="K112" s="35">
        <f>SUM(B112:J112)</f>
        <v>0</v>
      </c>
    </row>
    <row r="113" spans="2:9" ht="18.75">
      <c r="B113" s="9"/>
      <c r="C113" s="9"/>
      <c r="D113" s="9"/>
      <c r="E113" s="9"/>
      <c r="F113" s="9"/>
      <c r="G113" s="9"/>
      <c r="H113" s="9"/>
      <c r="I113" s="9"/>
    </row>
  </sheetData>
  <sheetProtection/>
  <mergeCells count="1">
    <mergeCell ref="B68:I68"/>
  </mergeCells>
  <printOptions/>
  <pageMargins left="0.15748031496062992" right="0.15748031496062992" top="0.15748031496062992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2016-08-01T18:40:42Z</dcterms:modified>
  <cp:category/>
  <cp:version/>
  <cp:contentType/>
  <cp:contentStatus/>
</cp:coreProperties>
</file>