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756" windowHeight="10956" tabRatio="500"/>
  </bookViews>
  <sheets>
    <sheet name="Табель мер" sheetId="1" r:id="rId1"/>
    <sheet name="Измерения" sheetId="2" r:id="rId2"/>
    <sheet name="Графис-стандартные" sheetId="6" r:id="rId3"/>
  </sheets>
  <definedNames>
    <definedName name="_FilterDatabase_0" localSheetId="2">'Графис-стандартные'!$A$1:$D$1</definedName>
    <definedName name="_FilterDatabase_0" localSheetId="0">'Табель мер'!$A$5:$AE$5</definedName>
    <definedName name="_xlnm._FilterDatabase" localSheetId="2">'Графис-стандартные'!$A$1:$D$152</definedName>
    <definedName name="_xlnm._FilterDatabase" localSheetId="0">'Табель мер'!$A$5:$AE$5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" i="2" l="1"/>
  <c r="Q2" i="2" s="1"/>
  <c r="P1" i="2"/>
  <c r="P2" i="2" s="1"/>
  <c r="O1" i="2"/>
  <c r="O2" i="2" s="1"/>
  <c r="X4" i="1" s="1"/>
  <c r="N1" i="2"/>
  <c r="N2" i="2" s="1"/>
  <c r="V4" i="1" s="1"/>
  <c r="M1" i="2"/>
  <c r="M2" i="2" s="1"/>
  <c r="T4" i="1" s="1"/>
  <c r="L1" i="2"/>
  <c r="L2" i="2" s="1"/>
  <c r="R4" i="1" s="1"/>
  <c r="K1" i="2"/>
  <c r="K2" i="2" s="1"/>
  <c r="P4" i="1" s="1"/>
  <c r="J1" i="2"/>
  <c r="J2" i="2" s="1"/>
  <c r="N4" i="1" s="1"/>
  <c r="I1" i="2"/>
  <c r="I2" i="2" s="1"/>
  <c r="L4" i="1" s="1"/>
  <c r="H1" i="2"/>
  <c r="H2" i="2" s="1"/>
  <c r="J4" i="1" s="1"/>
  <c r="G1" i="2"/>
  <c r="G2" i="2" s="1"/>
  <c r="H4" i="1" s="1"/>
  <c r="F1" i="2"/>
  <c r="F2" i="2" s="1"/>
  <c r="F4" i="1" s="1"/>
  <c r="E1" i="2"/>
  <c r="E2" i="2" s="1"/>
  <c r="D4" i="1" s="1"/>
  <c r="C45" i="1"/>
  <c r="B45" i="1"/>
  <c r="F45" i="1" s="1"/>
  <c r="C44" i="1"/>
  <c r="B44" i="1"/>
  <c r="X44" i="1" s="1"/>
  <c r="C43" i="1"/>
  <c r="B43" i="1"/>
  <c r="F43" i="1" s="1"/>
  <c r="L42" i="1"/>
  <c r="C42" i="1"/>
  <c r="B42" i="1"/>
  <c r="X42" i="1" s="1"/>
  <c r="F41" i="1"/>
  <c r="C41" i="1"/>
  <c r="B41" i="1"/>
  <c r="C40" i="1"/>
  <c r="B40" i="1"/>
  <c r="X40" i="1" s="1"/>
  <c r="C39" i="1"/>
  <c r="B39" i="1"/>
  <c r="F39" i="1" s="1"/>
  <c r="C38" i="1"/>
  <c r="B38" i="1"/>
  <c r="X38" i="1" s="1"/>
  <c r="C37" i="1"/>
  <c r="B37" i="1"/>
  <c r="F37" i="1" s="1"/>
  <c r="C36" i="1"/>
  <c r="B36" i="1"/>
  <c r="X36" i="1" s="1"/>
  <c r="C35" i="1"/>
  <c r="B35" i="1"/>
  <c r="N35" i="1" s="1"/>
  <c r="C34" i="1"/>
  <c r="B34" i="1"/>
  <c r="X34" i="1" s="1"/>
  <c r="C33" i="1"/>
  <c r="B33" i="1"/>
  <c r="N33" i="1" s="1"/>
  <c r="C32" i="1"/>
  <c r="B32" i="1"/>
  <c r="X32" i="1" s="1"/>
  <c r="C31" i="1"/>
  <c r="B31" i="1"/>
  <c r="N31" i="1" s="1"/>
  <c r="C30" i="1"/>
  <c r="B30" i="1"/>
  <c r="X30" i="1" s="1"/>
  <c r="C29" i="1"/>
  <c r="B29" i="1"/>
  <c r="N29" i="1" s="1"/>
  <c r="C28" i="1"/>
  <c r="B28" i="1"/>
  <c r="X28" i="1" s="1"/>
  <c r="C27" i="1"/>
  <c r="B27" i="1"/>
  <c r="N27" i="1" s="1"/>
  <c r="C26" i="1"/>
  <c r="B26" i="1"/>
  <c r="X26" i="1" s="1"/>
  <c r="C25" i="1"/>
  <c r="B25" i="1"/>
  <c r="X25" i="1" s="1"/>
  <c r="C24" i="1"/>
  <c r="B24" i="1"/>
  <c r="J24" i="1" s="1"/>
  <c r="C23" i="1"/>
  <c r="B23" i="1"/>
  <c r="X23" i="1" s="1"/>
  <c r="C22" i="1"/>
  <c r="B22" i="1"/>
  <c r="Z22" i="1" s="1"/>
  <c r="C21" i="1"/>
  <c r="B21" i="1"/>
  <c r="C20" i="1"/>
  <c r="B20" i="1"/>
  <c r="X20" i="1" s="1"/>
  <c r="C19" i="1"/>
  <c r="B19" i="1"/>
  <c r="X19" i="1" s="1"/>
  <c r="C18" i="1"/>
  <c r="B18" i="1"/>
  <c r="T18" i="1" s="1"/>
  <c r="C17" i="1"/>
  <c r="B17" i="1"/>
  <c r="R17" i="1" s="1"/>
  <c r="C16" i="1"/>
  <c r="B16" i="1"/>
  <c r="X16" i="1" s="1"/>
  <c r="C15" i="1"/>
  <c r="B15" i="1"/>
  <c r="R15" i="1" s="1"/>
  <c r="C14" i="1"/>
  <c r="B14" i="1"/>
  <c r="T14" i="1" s="1"/>
  <c r="C13" i="1"/>
  <c r="B13" i="1"/>
  <c r="F13" i="1" s="1"/>
  <c r="C12" i="1"/>
  <c r="B12" i="1"/>
  <c r="F12" i="1" s="1"/>
  <c r="C11" i="1"/>
  <c r="B11" i="1"/>
  <c r="T11" i="1" s="1"/>
  <c r="C10" i="1"/>
  <c r="B10" i="1"/>
  <c r="F10" i="1" s="1"/>
  <c r="C9" i="1"/>
  <c r="B9" i="1"/>
  <c r="T9" i="1" s="1"/>
  <c r="C8" i="1"/>
  <c r="B8" i="1"/>
  <c r="F8" i="1" s="1"/>
  <c r="C7" i="1"/>
  <c r="B7" i="1"/>
  <c r="N7" i="1" s="1"/>
  <c r="C6" i="1"/>
  <c r="B6" i="1"/>
  <c r="F6" i="1" s="1"/>
  <c r="V38" i="1" l="1"/>
  <c r="F27" i="1"/>
  <c r="F28" i="1"/>
  <c r="F31" i="1"/>
  <c r="AC31" i="1" s="1"/>
  <c r="AB31" i="1" s="1"/>
  <c r="AD31" i="1" s="1"/>
  <c r="F32" i="1"/>
  <c r="AC32" i="1" s="1"/>
  <c r="AB32" i="1" s="1"/>
  <c r="AD32" i="1" s="1"/>
  <c r="L28" i="1"/>
  <c r="L32" i="1"/>
  <c r="F42" i="1"/>
  <c r="AC42" i="1" s="1"/>
  <c r="AB42" i="1" s="1"/>
  <c r="AD42" i="1" s="1"/>
  <c r="V36" i="1"/>
  <c r="V44" i="1"/>
  <c r="D7" i="1"/>
  <c r="V28" i="1"/>
  <c r="F35" i="1"/>
  <c r="AC35" i="1" s="1"/>
  <c r="AB35" i="1" s="1"/>
  <c r="AD35" i="1" s="1"/>
  <c r="F36" i="1"/>
  <c r="F44" i="1"/>
  <c r="AC44" i="1" s="1"/>
  <c r="AB44" i="1" s="1"/>
  <c r="AD44" i="1" s="1"/>
  <c r="N6" i="1"/>
  <c r="V6" i="1"/>
  <c r="F7" i="1"/>
  <c r="V32" i="1"/>
  <c r="L36" i="1"/>
  <c r="L44" i="1"/>
  <c r="R19" i="1"/>
  <c r="R40" i="1"/>
  <c r="V10" i="1"/>
  <c r="Z18" i="1"/>
  <c r="F25" i="1"/>
  <c r="AC25" i="1" s="1"/>
  <c r="AB25" i="1" s="1"/>
  <c r="AD25" i="1" s="1"/>
  <c r="V26" i="1"/>
  <c r="V30" i="1"/>
  <c r="V34" i="1"/>
  <c r="F38" i="1"/>
  <c r="AC38" i="1" s="1"/>
  <c r="AB38" i="1" s="1"/>
  <c r="AD38" i="1" s="1"/>
  <c r="V40" i="1"/>
  <c r="R42" i="1"/>
  <c r="V14" i="1"/>
  <c r="R26" i="1"/>
  <c r="R30" i="1"/>
  <c r="R34" i="1"/>
  <c r="R7" i="1"/>
  <c r="T7" i="1"/>
  <c r="D14" i="1"/>
  <c r="H25" i="1"/>
  <c r="F26" i="1"/>
  <c r="AC26" i="1" s="1"/>
  <c r="AB26" i="1" s="1"/>
  <c r="AD26" i="1" s="1"/>
  <c r="R28" i="1"/>
  <c r="F29" i="1"/>
  <c r="AC29" i="1" s="1"/>
  <c r="AB29" i="1" s="1"/>
  <c r="AD29" i="1" s="1"/>
  <c r="F30" i="1"/>
  <c r="AC30" i="1" s="1"/>
  <c r="AB30" i="1" s="1"/>
  <c r="AD30" i="1" s="1"/>
  <c r="R32" i="1"/>
  <c r="F33" i="1"/>
  <c r="AC33" i="1" s="1"/>
  <c r="AB33" i="1" s="1"/>
  <c r="AD33" i="1" s="1"/>
  <c r="F34" i="1"/>
  <c r="R36" i="1"/>
  <c r="L38" i="1"/>
  <c r="F40" i="1"/>
  <c r="AC40" i="1" s="1"/>
  <c r="AB40" i="1" s="1"/>
  <c r="AD40" i="1" s="1"/>
  <c r="V42" i="1"/>
  <c r="R44" i="1"/>
  <c r="J14" i="1"/>
  <c r="Z25" i="1"/>
  <c r="L26" i="1"/>
  <c r="L30" i="1"/>
  <c r="L34" i="1"/>
  <c r="R38" i="1"/>
  <c r="L40" i="1"/>
  <c r="R20" i="1"/>
  <c r="V13" i="1"/>
  <c r="N16" i="1"/>
  <c r="D18" i="1"/>
  <c r="V20" i="1"/>
  <c r="H23" i="1"/>
  <c r="F11" i="1"/>
  <c r="AC11" i="1" s="1"/>
  <c r="AB11" i="1" s="1"/>
  <c r="AD11" i="1" s="1"/>
  <c r="N12" i="1"/>
  <c r="D13" i="1"/>
  <c r="H15" i="1"/>
  <c r="D16" i="1"/>
  <c r="R16" i="1"/>
  <c r="J18" i="1"/>
  <c r="F20" i="1"/>
  <c r="AC20" i="1" s="1"/>
  <c r="AB20" i="1" s="1"/>
  <c r="AD20" i="1" s="1"/>
  <c r="J22" i="1"/>
  <c r="V23" i="1"/>
  <c r="R13" i="1"/>
  <c r="L16" i="1"/>
  <c r="Z16" i="1"/>
  <c r="V12" i="1"/>
  <c r="F16" i="1"/>
  <c r="AC16" i="1" s="1"/>
  <c r="AB16" i="1" s="1"/>
  <c r="AD16" i="1" s="1"/>
  <c r="V16" i="1"/>
  <c r="L20" i="1"/>
  <c r="J9" i="1"/>
  <c r="N9" i="1"/>
  <c r="X11" i="1"/>
  <c r="V11" i="1"/>
  <c r="L11" i="1"/>
  <c r="J11" i="1"/>
  <c r="N22" i="1"/>
  <c r="N8" i="1"/>
  <c r="D9" i="1"/>
  <c r="R9" i="1"/>
  <c r="N11" i="1"/>
  <c r="X13" i="1"/>
  <c r="L13" i="1"/>
  <c r="J13" i="1"/>
  <c r="X14" i="1"/>
  <c r="R14" i="1"/>
  <c r="F14" i="1"/>
  <c r="AC14" i="1" s="1"/>
  <c r="AB14" i="1" s="1"/>
  <c r="AD14" i="1" s="1"/>
  <c r="L14" i="1"/>
  <c r="Z14" i="1"/>
  <c r="H17" i="1"/>
  <c r="T22" i="1"/>
  <c r="D24" i="1"/>
  <c r="Z24" i="1"/>
  <c r="X27" i="1"/>
  <c r="H27" i="1"/>
  <c r="P27" i="1"/>
  <c r="R27" i="1"/>
  <c r="X29" i="1"/>
  <c r="H29" i="1"/>
  <c r="P29" i="1"/>
  <c r="R29" i="1"/>
  <c r="X31" i="1"/>
  <c r="H31" i="1"/>
  <c r="P31" i="1"/>
  <c r="R31" i="1"/>
  <c r="X33" i="1"/>
  <c r="H33" i="1"/>
  <c r="P33" i="1"/>
  <c r="R33" i="1"/>
  <c r="X35" i="1"/>
  <c r="H35" i="1"/>
  <c r="P35" i="1"/>
  <c r="R35" i="1"/>
  <c r="X37" i="1"/>
  <c r="H37" i="1"/>
  <c r="P37" i="1"/>
  <c r="R37" i="1"/>
  <c r="X39" i="1"/>
  <c r="H39" i="1"/>
  <c r="P39" i="1"/>
  <c r="R39" i="1"/>
  <c r="X41" i="1"/>
  <c r="H41" i="1"/>
  <c r="P41" i="1"/>
  <c r="R41" i="1"/>
  <c r="X43" i="1"/>
  <c r="H43" i="1"/>
  <c r="P43" i="1"/>
  <c r="R43" i="1"/>
  <c r="X45" i="1"/>
  <c r="H45" i="1"/>
  <c r="R45" i="1"/>
  <c r="P45" i="1"/>
  <c r="Z45" i="1"/>
  <c r="X7" i="1"/>
  <c r="V7" i="1"/>
  <c r="L7" i="1"/>
  <c r="J7" i="1"/>
  <c r="Z7" i="1"/>
  <c r="V8" i="1"/>
  <c r="F9" i="1"/>
  <c r="AC9" i="1" s="1"/>
  <c r="AB9" i="1" s="1"/>
  <c r="AD9" i="1" s="1"/>
  <c r="N10" i="1"/>
  <c r="D11" i="1"/>
  <c r="R11" i="1"/>
  <c r="N13" i="1"/>
  <c r="N14" i="1"/>
  <c r="X18" i="1"/>
  <c r="V18" i="1"/>
  <c r="L18" i="1"/>
  <c r="R18" i="1"/>
  <c r="F18" i="1"/>
  <c r="AC18" i="1" s="1"/>
  <c r="AB18" i="1" s="1"/>
  <c r="AD18" i="1" s="1"/>
  <c r="N18" i="1"/>
  <c r="D22" i="1"/>
  <c r="Z27" i="1"/>
  <c r="Z29" i="1"/>
  <c r="Z31" i="1"/>
  <c r="Z33" i="1"/>
  <c r="Z35" i="1"/>
  <c r="Z37" i="1"/>
  <c r="Z39" i="1"/>
  <c r="Z41" i="1"/>
  <c r="Z43" i="1"/>
  <c r="X24" i="1"/>
  <c r="R24" i="1"/>
  <c r="F24" i="1"/>
  <c r="AC24" i="1" s="1"/>
  <c r="AB24" i="1" s="1"/>
  <c r="AD24" i="1" s="1"/>
  <c r="V24" i="1"/>
  <c r="L24" i="1"/>
  <c r="N24" i="1"/>
  <c r="X9" i="1"/>
  <c r="V9" i="1"/>
  <c r="L9" i="1"/>
  <c r="Z9" i="1"/>
  <c r="Z11" i="1"/>
  <c r="X22" i="1"/>
  <c r="V22" i="1"/>
  <c r="L22" i="1"/>
  <c r="R22" i="1"/>
  <c r="F22" i="1"/>
  <c r="T24" i="1"/>
  <c r="N37" i="1"/>
  <c r="N39" i="1"/>
  <c r="N41" i="1"/>
  <c r="N43" i="1"/>
  <c r="N45" i="1"/>
  <c r="J20" i="1"/>
  <c r="T20" i="1"/>
  <c r="P23" i="1"/>
  <c r="J26" i="1"/>
  <c r="T26" i="1"/>
  <c r="J28" i="1"/>
  <c r="T28" i="1"/>
  <c r="J30" i="1"/>
  <c r="T30" i="1"/>
  <c r="J32" i="1"/>
  <c r="T32" i="1"/>
  <c r="J34" i="1"/>
  <c r="T34" i="1"/>
  <c r="J36" i="1"/>
  <c r="T36" i="1"/>
  <c r="J38" i="1"/>
  <c r="T38" i="1"/>
  <c r="J40" i="1"/>
  <c r="T40" i="1"/>
  <c r="J42" i="1"/>
  <c r="T42" i="1"/>
  <c r="J44" i="1"/>
  <c r="T44" i="1"/>
  <c r="J16" i="1"/>
  <c r="T16" i="1"/>
  <c r="H19" i="1"/>
  <c r="D20" i="1"/>
  <c r="N20" i="1"/>
  <c r="Z20" i="1"/>
  <c r="F23" i="1"/>
  <c r="AC23" i="1" s="1"/>
  <c r="AB23" i="1" s="1"/>
  <c r="AD23" i="1" s="1"/>
  <c r="D26" i="1"/>
  <c r="N26" i="1"/>
  <c r="Z26" i="1"/>
  <c r="D28" i="1"/>
  <c r="N28" i="1"/>
  <c r="Z28" i="1"/>
  <c r="D30" i="1"/>
  <c r="N30" i="1"/>
  <c r="Z30" i="1"/>
  <c r="D32" i="1"/>
  <c r="N32" i="1"/>
  <c r="Z32" i="1"/>
  <c r="D34" i="1"/>
  <c r="N34" i="1"/>
  <c r="Z34" i="1"/>
  <c r="D36" i="1"/>
  <c r="N36" i="1"/>
  <c r="Z36" i="1"/>
  <c r="D38" i="1"/>
  <c r="N38" i="1"/>
  <c r="Z38" i="1"/>
  <c r="D40" i="1"/>
  <c r="N40" i="1"/>
  <c r="Z40" i="1"/>
  <c r="D42" i="1"/>
  <c r="N42" i="1"/>
  <c r="Z42" i="1"/>
  <c r="D44" i="1"/>
  <c r="N44" i="1"/>
  <c r="Z44" i="1"/>
  <c r="AB8" i="1"/>
  <c r="AD8" i="1" s="1"/>
  <c r="AC8" i="1"/>
  <c r="AC12" i="1"/>
  <c r="AB12" i="1" s="1"/>
  <c r="AD12" i="1" s="1"/>
  <c r="AC13" i="1"/>
  <c r="AB13" i="1" s="1"/>
  <c r="AD13" i="1" s="1"/>
  <c r="T21" i="1"/>
  <c r="L21" i="1"/>
  <c r="D21" i="1"/>
  <c r="Z21" i="1"/>
  <c r="R21" i="1"/>
  <c r="J21" i="1"/>
  <c r="N21" i="1"/>
  <c r="P6" i="1"/>
  <c r="P8" i="1"/>
  <c r="P10" i="1"/>
  <c r="T15" i="1"/>
  <c r="L15" i="1"/>
  <c r="D15" i="1"/>
  <c r="V15" i="1"/>
  <c r="T17" i="1"/>
  <c r="L17" i="1"/>
  <c r="D17" i="1"/>
  <c r="J19" i="1"/>
  <c r="J6" i="1"/>
  <c r="R6" i="1"/>
  <c r="AC7" i="1"/>
  <c r="AB7" i="1" s="1"/>
  <c r="AD7" i="1" s="1"/>
  <c r="J8" i="1"/>
  <c r="R8" i="1"/>
  <c r="Z8" i="1"/>
  <c r="J12" i="1"/>
  <c r="R12" i="1"/>
  <c r="Z12" i="1"/>
  <c r="N15" i="1"/>
  <c r="X15" i="1"/>
  <c r="N17" i="1"/>
  <c r="X17" i="1"/>
  <c r="N19" i="1"/>
  <c r="F21" i="1"/>
  <c r="AC21" i="1" s="1"/>
  <c r="AB21" i="1" s="1"/>
  <c r="AD21" i="1" s="1"/>
  <c r="V21" i="1"/>
  <c r="T25" i="1"/>
  <c r="V25" i="1"/>
  <c r="L25" i="1"/>
  <c r="D25" i="1"/>
  <c r="R25" i="1"/>
  <c r="J25" i="1"/>
  <c r="N25" i="1"/>
  <c r="AC28" i="1"/>
  <c r="AB28" i="1" s="1"/>
  <c r="AD28" i="1" s="1"/>
  <c r="AC36" i="1"/>
  <c r="AB36" i="1" s="1"/>
  <c r="AD36" i="1" s="1"/>
  <c r="AC6" i="1"/>
  <c r="AB6" i="1" s="1"/>
  <c r="AD6" i="1" s="1"/>
  <c r="AC10" i="1"/>
  <c r="AB10" i="1" s="1"/>
  <c r="AD10" i="1" s="1"/>
  <c r="H6" i="1"/>
  <c r="X6" i="1"/>
  <c r="H8" i="1"/>
  <c r="X8" i="1"/>
  <c r="H10" i="1"/>
  <c r="X10" i="1"/>
  <c r="H12" i="1"/>
  <c r="P12" i="1"/>
  <c r="X12" i="1"/>
  <c r="J15" i="1"/>
  <c r="J17" i="1"/>
  <c r="V17" i="1"/>
  <c r="T19" i="1"/>
  <c r="L19" i="1"/>
  <c r="D19" i="1"/>
  <c r="V19" i="1"/>
  <c r="P21" i="1"/>
  <c r="AC45" i="1"/>
  <c r="AB45" i="1" s="1"/>
  <c r="AD45" i="1" s="1"/>
  <c r="AC43" i="1"/>
  <c r="AB43" i="1" s="1"/>
  <c r="AD43" i="1" s="1"/>
  <c r="AC41" i="1"/>
  <c r="AB41" i="1" s="1"/>
  <c r="AD41" i="1" s="1"/>
  <c r="AC39" i="1"/>
  <c r="AB39" i="1" s="1"/>
  <c r="AD39" i="1" s="1"/>
  <c r="AC37" i="1"/>
  <c r="AB37" i="1" s="1"/>
  <c r="AD37" i="1" s="1"/>
  <c r="AC27" i="1"/>
  <c r="AB27" i="1" s="1"/>
  <c r="AD27" i="1" s="1"/>
  <c r="AC22" i="1"/>
  <c r="AB22" i="1" s="1"/>
  <c r="AD22" i="1" s="1"/>
  <c r="J10" i="1"/>
  <c r="R10" i="1"/>
  <c r="Z10" i="1"/>
  <c r="D6" i="1"/>
  <c r="L6" i="1"/>
  <c r="T6" i="1"/>
  <c r="H7" i="1"/>
  <c r="P7" i="1"/>
  <c r="D8" i="1"/>
  <c r="L8" i="1"/>
  <c r="T8" i="1"/>
  <c r="H9" i="1"/>
  <c r="P9" i="1"/>
  <c r="D10" i="1"/>
  <c r="L10" i="1"/>
  <c r="T10" i="1"/>
  <c r="H11" i="1"/>
  <c r="P11" i="1"/>
  <c r="D12" i="1"/>
  <c r="L12" i="1"/>
  <c r="T12" i="1"/>
  <c r="T13" i="1"/>
  <c r="H13" i="1"/>
  <c r="P13" i="1"/>
  <c r="Z13" i="1"/>
  <c r="F15" i="1"/>
  <c r="AC15" i="1" s="1"/>
  <c r="AB15" i="1" s="1"/>
  <c r="AD15" i="1" s="1"/>
  <c r="P15" i="1"/>
  <c r="Z15" i="1"/>
  <c r="F17" i="1"/>
  <c r="AC17" i="1" s="1"/>
  <c r="AB17" i="1" s="1"/>
  <c r="AD17" i="1" s="1"/>
  <c r="P17" i="1"/>
  <c r="F19" i="1"/>
  <c r="AC19" i="1" s="1"/>
  <c r="AB19" i="1" s="1"/>
  <c r="AD19" i="1" s="1"/>
  <c r="P19" i="1"/>
  <c r="Z19" i="1"/>
  <c r="H21" i="1"/>
  <c r="X21" i="1"/>
  <c r="T23" i="1"/>
  <c r="L23" i="1"/>
  <c r="D23" i="1"/>
  <c r="Z23" i="1"/>
  <c r="R23" i="1"/>
  <c r="J23" i="1"/>
  <c r="N23" i="1"/>
  <c r="P25" i="1"/>
  <c r="AC34" i="1"/>
  <c r="AB34" i="1" s="1"/>
  <c r="AD34" i="1" s="1"/>
  <c r="H14" i="1"/>
  <c r="P14" i="1"/>
  <c r="H16" i="1"/>
  <c r="P16" i="1"/>
  <c r="H18" i="1"/>
  <c r="P18" i="1"/>
  <c r="H20" i="1"/>
  <c r="P20" i="1"/>
  <c r="H22" i="1"/>
  <c r="P22" i="1"/>
  <c r="H24" i="1"/>
  <c r="P24" i="1"/>
  <c r="T27" i="1"/>
  <c r="L27" i="1"/>
  <c r="D27" i="1"/>
  <c r="J27" i="1"/>
  <c r="V27" i="1"/>
  <c r="T29" i="1"/>
  <c r="L29" i="1"/>
  <c r="D29" i="1"/>
  <c r="J29" i="1"/>
  <c r="V29" i="1"/>
  <c r="T31" i="1"/>
  <c r="L31" i="1"/>
  <c r="D31" i="1"/>
  <c r="J31" i="1"/>
  <c r="V31" i="1"/>
  <c r="T33" i="1"/>
  <c r="L33" i="1"/>
  <c r="D33" i="1"/>
  <c r="J33" i="1"/>
  <c r="V33" i="1"/>
  <c r="T35" i="1"/>
  <c r="L35" i="1"/>
  <c r="D35" i="1"/>
  <c r="J35" i="1"/>
  <c r="V35" i="1"/>
  <c r="T37" i="1"/>
  <c r="L37" i="1"/>
  <c r="D37" i="1"/>
  <c r="J37" i="1"/>
  <c r="V37" i="1"/>
  <c r="T39" i="1"/>
  <c r="L39" i="1"/>
  <c r="D39" i="1"/>
  <c r="J39" i="1"/>
  <c r="V39" i="1"/>
  <c r="T41" i="1"/>
  <c r="L41" i="1"/>
  <c r="D41" i="1"/>
  <c r="J41" i="1"/>
  <c r="V41" i="1"/>
  <c r="T43" i="1"/>
  <c r="L43" i="1"/>
  <c r="D43" i="1"/>
  <c r="J43" i="1"/>
  <c r="V43" i="1"/>
  <c r="T45" i="1"/>
  <c r="L45" i="1"/>
  <c r="D45" i="1"/>
  <c r="J45" i="1"/>
  <c r="V45" i="1"/>
  <c r="H26" i="1"/>
  <c r="P26" i="1"/>
  <c r="H28" i="1"/>
  <c r="P28" i="1"/>
  <c r="H30" i="1"/>
  <c r="P30" i="1"/>
  <c r="H32" i="1"/>
  <c r="P32" i="1"/>
  <c r="H34" i="1"/>
  <c r="P34" i="1"/>
  <c r="H36" i="1"/>
  <c r="P36" i="1"/>
  <c r="H38" i="1"/>
  <c r="P38" i="1"/>
  <c r="H40" i="1"/>
  <c r="P40" i="1"/>
  <c r="H42" i="1"/>
  <c r="P42" i="1"/>
  <c r="H44" i="1"/>
  <c r="P44" i="1"/>
  <c r="AE14" i="1" l="1"/>
  <c r="AE39" i="1"/>
  <c r="AE25" i="1"/>
  <c r="AE34" i="1"/>
  <c r="AE42" i="1"/>
  <c r="AE26" i="1"/>
  <c r="AE18" i="1"/>
  <c r="AE11" i="1"/>
  <c r="AE8" i="1"/>
  <c r="AE13" i="1"/>
  <c r="AE9" i="1"/>
  <c r="AE44" i="1"/>
  <c r="AE40" i="1"/>
  <c r="AE36" i="1"/>
  <c r="AE32" i="1"/>
  <c r="AE28" i="1"/>
  <c r="AE16" i="1"/>
  <c r="AE7" i="1"/>
  <c r="AE38" i="1"/>
  <c r="AE30" i="1"/>
  <c r="AE31" i="1"/>
  <c r="AE24" i="1"/>
  <c r="AE20" i="1"/>
  <c r="AE23" i="1"/>
  <c r="AE10" i="1"/>
  <c r="AE21" i="1"/>
  <c r="AE12" i="1"/>
  <c r="AE6" i="1"/>
  <c r="AE22" i="1"/>
  <c r="AE45" i="1"/>
  <c r="AE41" i="1"/>
  <c r="AE37" i="1"/>
  <c r="AE33" i="1"/>
  <c r="AE29" i="1"/>
  <c r="AE19" i="1"/>
  <c r="AE17" i="1"/>
  <c r="AE15" i="1"/>
  <c r="AE43" i="1"/>
  <c r="AE35" i="1"/>
  <c r="AE27" i="1"/>
</calcChain>
</file>

<file path=xl/sharedStrings.xml><?xml version="1.0" encoding="utf-8"?>
<sst xmlns="http://schemas.openxmlformats.org/spreadsheetml/2006/main" count="746" uniqueCount="367">
  <si>
    <t>Артикул:</t>
  </si>
  <si>
    <t>Конструктор:</t>
  </si>
  <si>
    <t>№
п/п</t>
  </si>
  <si>
    <t>Код</t>
  </si>
  <si>
    <t>Наименование измерения</t>
  </si>
  <si>
    <t>Измерения, см</t>
  </si>
  <si>
    <t>Уработка</t>
  </si>
  <si>
    <t>Допуск
 (для расчета)</t>
  </si>
  <si>
    <t>Допуск 
(значение)</t>
  </si>
  <si>
    <t>Определение размера</t>
  </si>
  <si>
    <t>Допуск, см</t>
  </si>
  <si>
    <t>Шаг градации, см</t>
  </si>
  <si>
    <t>Образец фабрики</t>
  </si>
  <si>
    <t>лекала с уработкой</t>
  </si>
  <si>
    <t>факт. измерение</t>
  </si>
  <si>
    <t>±</t>
  </si>
  <si>
    <t>Группа измерений</t>
  </si>
  <si>
    <t>Код измерения</t>
  </si>
  <si>
    <t>Наименование измерений</t>
  </si>
  <si>
    <t>Ассортимент</t>
  </si>
  <si>
    <t>Брюки</t>
  </si>
  <si>
    <t>Ш т</t>
  </si>
  <si>
    <t>Ширина на уровне талии</t>
  </si>
  <si>
    <t>Шб</t>
  </si>
  <si>
    <t>Ширина на уровне бедер</t>
  </si>
  <si>
    <t>Шб1</t>
  </si>
  <si>
    <t>Ширина на уровне обхвата бедра</t>
  </si>
  <si>
    <t>Все брюки, измерение от нижней точки шва сидения горизонтально.</t>
  </si>
  <si>
    <t>Шн</t>
  </si>
  <si>
    <t>Ширина по линии низа</t>
  </si>
  <si>
    <t>Дл бок</t>
  </si>
  <si>
    <t>Длина бокового шва</t>
  </si>
  <si>
    <t>Дл шг</t>
  </si>
  <si>
    <t>Длина шагового шва</t>
  </si>
  <si>
    <t>Все брюки, измерение от верхней точки шагового шва до линии низа по ПП.</t>
  </si>
  <si>
    <t>дл ср п</t>
  </si>
  <si>
    <t>Длина среднего шва ПП</t>
  </si>
  <si>
    <t>Дл ср з</t>
  </si>
  <si>
    <t>Длина среднего шва ЗП</t>
  </si>
  <si>
    <t>Юбка</t>
  </si>
  <si>
    <t>Ш по</t>
  </si>
  <si>
    <t>Ширина пояса</t>
  </si>
  <si>
    <t>Длины в готовом виде</t>
  </si>
  <si>
    <t>Д карм</t>
  </si>
  <si>
    <t>Длина входа в карман</t>
  </si>
  <si>
    <t>-</t>
  </si>
  <si>
    <t>Высоты</t>
  </si>
  <si>
    <t>Вбед</t>
  </si>
  <si>
    <t>Высота бедер</t>
  </si>
  <si>
    <t>Ширина на уровне линии низа</t>
  </si>
  <si>
    <t>Дл ср З</t>
  </si>
  <si>
    <t>Длина по среднему шву ЗП</t>
  </si>
  <si>
    <t>Все юбки, измерение вдоль средней линии ЗП.</t>
  </si>
  <si>
    <t>Д изд</t>
  </si>
  <si>
    <t>Стан</t>
  </si>
  <si>
    <t>Дп1</t>
  </si>
  <si>
    <t>Длина по средней линии полочки</t>
  </si>
  <si>
    <t>Дп</t>
  </si>
  <si>
    <t>Длина переда</t>
  </si>
  <si>
    <t>Ширина изделия под проймой</t>
  </si>
  <si>
    <t>Шг</t>
  </si>
  <si>
    <t>Ширина груди</t>
  </si>
  <si>
    <t>Шт</t>
  </si>
  <si>
    <t>Ширина на уровне низа</t>
  </si>
  <si>
    <t>Шпл</t>
  </si>
  <si>
    <t>Ширина плеча</t>
  </si>
  <si>
    <t>Рукав</t>
  </si>
  <si>
    <t>Дл р</t>
  </si>
  <si>
    <t>Длина рукава</t>
  </si>
  <si>
    <t>Все плечевые изделия с рукавом (кроме рукавов-реглан и цельнокроеных), измерение от плечевой точки до линии низа рукава.</t>
  </si>
  <si>
    <t>Дл р1</t>
  </si>
  <si>
    <t>Длина рукава для цельнокроеных рукавов и рукавов-реглан. Измерение от горловины до линии низа рукава.</t>
  </si>
  <si>
    <t>Ш маж р</t>
  </si>
  <si>
    <t>Ширина манжеты</t>
  </si>
  <si>
    <t>Все плечевые с манжетами на рукавах.</t>
  </si>
  <si>
    <t>Ш р</t>
  </si>
  <si>
    <t>Ширина рукава под проймой</t>
  </si>
  <si>
    <t>Ш р н</t>
  </si>
  <si>
    <t>Ширина рукава по низу</t>
  </si>
  <si>
    <t>Все изделия с рукавом, измерение вдоль линии низа рукава.</t>
  </si>
  <si>
    <t>Дл п</t>
  </si>
  <si>
    <t>Длина проймы полочки</t>
  </si>
  <si>
    <t>Дл с</t>
  </si>
  <si>
    <t>Длина проймы спинки</t>
  </si>
  <si>
    <t>Дс1</t>
  </si>
  <si>
    <t>Длина по средней линии спинки</t>
  </si>
  <si>
    <t>Все плечевые, кроме изделий с глубоким вырезом на спинке. Измерение вдоль средней линии спинки от горловины до линии низа.</t>
  </si>
  <si>
    <t>Дсп</t>
  </si>
  <si>
    <t>Длина спинки до талии</t>
  </si>
  <si>
    <t>Все плечевые, отрезные по линии талии. Измерение вдоль средней линии спинки от горловины до линии талии.</t>
  </si>
  <si>
    <t>Шсп</t>
  </si>
  <si>
    <t>Ширина спины</t>
  </si>
  <si>
    <t>Длп</t>
  </si>
  <si>
    <t>Длина горловины полочки</t>
  </si>
  <si>
    <t>Длс</t>
  </si>
  <si>
    <t>Длина горловины спинки</t>
  </si>
  <si>
    <t>Воротник</t>
  </si>
  <si>
    <t>В ст</t>
  </si>
  <si>
    <t>Высота стойки</t>
  </si>
  <si>
    <t>Все отрезные стойки воротников, измерение по центру стойки сзади.</t>
  </si>
  <si>
    <t>Ш вор с</t>
  </si>
  <si>
    <t>Ширина воротника сзади</t>
  </si>
  <si>
    <t>Все воротники, измерение по центру воротника сзади.</t>
  </si>
  <si>
    <t>Дл отл</t>
  </si>
  <si>
    <t>Длина отлета воротника</t>
  </si>
  <si>
    <t>Справочно указать в измерении ширины на уровне линии бедер.</t>
  </si>
  <si>
    <t>Дпол</t>
  </si>
  <si>
    <t>Длина полочки до талии</t>
  </si>
  <si>
    <t>Справочно указать для измерения ширины на уровне линии талии в изделиях неотрезных по талии.</t>
  </si>
  <si>
    <t>Шп</t>
  </si>
  <si>
    <t>Ширина под проймой</t>
  </si>
  <si>
    <t>Шт1</t>
  </si>
  <si>
    <t>Ширина на 6 см ниже уровня талии</t>
  </si>
  <si>
    <t>Дл.г</t>
  </si>
  <si>
    <t>Длина горловины</t>
  </si>
  <si>
    <t>Р.пт</t>
  </si>
  <si>
    <t>Расстояние между плечевыми точками</t>
  </si>
  <si>
    <t>Все плечевые, кроме изделий с открытой застежкой и распашных без застежки. Измерение вдоль средней линии полочки от горловины до линии низа.</t>
  </si>
  <si>
    <t>Дбок</t>
  </si>
  <si>
    <t>Плечевые изделия с открытой застежкой или распашные без застежки (где нельзя измерить Дп1 - длину по средней линии полочки). Измерение от точки основания шеи до линии низа вертикально.</t>
  </si>
  <si>
    <t>Шгор</t>
  </si>
  <si>
    <t>Ширина горловины</t>
  </si>
  <si>
    <t>Гп</t>
  </si>
  <si>
    <t>Глубина горловины полочки</t>
  </si>
  <si>
    <t>Гс</t>
  </si>
  <si>
    <t>Глубина горловины спинки</t>
  </si>
  <si>
    <t xml:space="preserve">Все плечевые. </t>
  </si>
  <si>
    <t>Ш б</t>
  </si>
  <si>
    <t>Ширина борта</t>
  </si>
  <si>
    <t>Шплан</t>
  </si>
  <si>
    <t>Ширина планки</t>
  </si>
  <si>
    <t>Дл т п</t>
  </si>
  <si>
    <t>Длина талевой вытачки полочки</t>
  </si>
  <si>
    <t>Дл т с</t>
  </si>
  <si>
    <t>Длина талевой вытачки спинки</t>
  </si>
  <si>
    <t>П 1пуг</t>
  </si>
  <si>
    <t>Положение первой пуговицы</t>
  </si>
  <si>
    <t>Р м пуг</t>
  </si>
  <si>
    <t>Расстояние между пуговицами</t>
  </si>
  <si>
    <t>В к сп</t>
  </si>
  <si>
    <t>Высота кокетки спинки</t>
  </si>
  <si>
    <t>Дл раз</t>
  </si>
  <si>
    <t>Длина разреза по боковому шву</t>
  </si>
  <si>
    <t>П шлев</t>
  </si>
  <si>
    <t>Расстояние от бокового шва до шлевки?</t>
  </si>
  <si>
    <t>Ш р лок</t>
  </si>
  <si>
    <t>Ширина рукава в области локтя</t>
  </si>
  <si>
    <t>Дл р н</t>
  </si>
  <si>
    <t>Длина рукава по нижнему шву</t>
  </si>
  <si>
    <t>Длина рукава от шейной точки до линии низа?</t>
  </si>
  <si>
    <t>Длина разреза рукава</t>
  </si>
  <si>
    <t>Ш вор</t>
  </si>
  <si>
    <t>Ширина воротника</t>
  </si>
  <si>
    <t>Ш лац</t>
  </si>
  <si>
    <t>Ширина лацкана</t>
  </si>
  <si>
    <t>Все воротники. Измерение вдоль линии отлета.</t>
  </si>
  <si>
    <t>Дл к в</t>
  </si>
  <si>
    <t>Длина конца воротника</t>
  </si>
  <si>
    <t>Дл у л</t>
  </si>
  <si>
    <t>Длина устапа лацкана</t>
  </si>
  <si>
    <t>Шк</t>
  </si>
  <si>
    <t>Ширина на уровне колена</t>
  </si>
  <si>
    <t>Все брюки, измерение вдоль среднего шва ПП от верхнего края пояса до шагового шва.</t>
  </si>
  <si>
    <t>Все брюки, измерение вдоль среднего шва ЗП от верхнего края пояса до шагового шва.</t>
  </si>
  <si>
    <t>Длина застежки</t>
  </si>
  <si>
    <t>Дл заст</t>
  </si>
  <si>
    <t>П шл</t>
  </si>
  <si>
    <t>Расстояние от застежки переда до ?</t>
  </si>
  <si>
    <t>Ш манж</t>
  </si>
  <si>
    <t>дл бок</t>
  </si>
  <si>
    <t>Длина по боковому шву</t>
  </si>
  <si>
    <t>Дл з</t>
  </si>
  <si>
    <t>Все юбки и брюки при наличии пояса.</t>
  </si>
  <si>
    <t>Дл шл</t>
  </si>
  <si>
    <t>Длина шлицы</t>
  </si>
  <si>
    <t>Расстояние от середины переда до шлевки?</t>
  </si>
  <si>
    <t>Карманы</t>
  </si>
  <si>
    <t>Ш кар</t>
  </si>
  <si>
    <t>Ширина кармана</t>
  </si>
  <si>
    <t>В кар</t>
  </si>
  <si>
    <t>Высота кармана</t>
  </si>
  <si>
    <t>П к в</t>
  </si>
  <si>
    <t>Положение кармана по вертикали</t>
  </si>
  <si>
    <t>П к г</t>
  </si>
  <si>
    <t>Положение карамана по горизонтали</t>
  </si>
  <si>
    <t>Дл к</t>
  </si>
  <si>
    <t>Г к</t>
  </si>
  <si>
    <t>Глубина кармана</t>
  </si>
  <si>
    <t>Д кл</t>
  </si>
  <si>
    <t>Длина клапана</t>
  </si>
  <si>
    <t>Ш кл</t>
  </si>
  <si>
    <t>Ширина клапана</t>
  </si>
  <si>
    <t>Дл л</t>
  </si>
  <si>
    <t>Длина листочки</t>
  </si>
  <si>
    <t>Ш л</t>
  </si>
  <si>
    <t>Ширина листочки</t>
  </si>
  <si>
    <t>Вбок</t>
  </si>
  <si>
    <t>Высота бокового шва</t>
  </si>
  <si>
    <t>Вкол</t>
  </si>
  <si>
    <t>Расстояние от талии до уровня колен</t>
  </si>
  <si>
    <t>Всид</t>
  </si>
  <si>
    <t>Высота сидения</t>
  </si>
  <si>
    <t>Вгр</t>
  </si>
  <si>
    <t>Высота линии груди сзади</t>
  </si>
  <si>
    <t>Впр</t>
  </si>
  <si>
    <t>Высота проймы сзади</t>
  </si>
  <si>
    <t>В г сп</t>
  </si>
  <si>
    <t>Высота горловины спинки</t>
  </si>
  <si>
    <t>Г г пол</t>
  </si>
  <si>
    <t>В уч пр</t>
  </si>
  <si>
    <t>Высота нижнего участка проймы</t>
  </si>
  <si>
    <t>Друк</t>
  </si>
  <si>
    <t>Длок</t>
  </si>
  <si>
    <t>Длина рукава до локтя</t>
  </si>
  <si>
    <t>Вок</t>
  </si>
  <si>
    <t>Высота оката</t>
  </si>
  <si>
    <t>Ширины деталей</t>
  </si>
  <si>
    <t>Шк ЗП</t>
  </si>
  <si>
    <t>Ширина ЗП на уровне колена</t>
  </si>
  <si>
    <t>Шк ПП</t>
  </si>
  <si>
    <t>Ширина ПП на уровне колена</t>
  </si>
  <si>
    <t>Шб ЗП</t>
  </si>
  <si>
    <t>Ширина ЗП на уровне бедер</t>
  </si>
  <si>
    <t>Шб ПП</t>
  </si>
  <si>
    <t>Ширина ПП на уровне бедер</t>
  </si>
  <si>
    <t>Шсид ЗП</t>
  </si>
  <si>
    <t>Ширина ЗП на уровне сидения</t>
  </si>
  <si>
    <t>Шсид ПП</t>
  </si>
  <si>
    <t>Ширина ПП на уровне сидения</t>
  </si>
  <si>
    <t>Штал ЗП</t>
  </si>
  <si>
    <t>Ширина ЗП на уровне талии</t>
  </si>
  <si>
    <t>Штал ПП</t>
  </si>
  <si>
    <t>Ширина ПП на уровне талии</t>
  </si>
  <si>
    <t>Шгр</t>
  </si>
  <si>
    <t>Шсет</t>
  </si>
  <si>
    <t>Ширина базисной сетки</t>
  </si>
  <si>
    <t>Ш сп</t>
  </si>
  <si>
    <t>Ширина спинки</t>
  </si>
  <si>
    <t>Шпр</t>
  </si>
  <si>
    <t>Ширина проймы</t>
  </si>
  <si>
    <t>Шпол</t>
  </si>
  <si>
    <t>Ширина полочки</t>
  </si>
  <si>
    <t>Шг сп</t>
  </si>
  <si>
    <t>Ширина горловины спинки</t>
  </si>
  <si>
    <t>Шг пол</t>
  </si>
  <si>
    <t>Ширина горловины полочки</t>
  </si>
  <si>
    <t>Ш рук</t>
  </si>
  <si>
    <t>Ширина рукава</t>
  </si>
  <si>
    <t>Шн ЗП</t>
  </si>
  <si>
    <t>Ширина ЗП на уровне низа</t>
  </si>
  <si>
    <t>Шн ПП</t>
  </si>
  <si>
    <t>Ширина ПП на уровне низа</t>
  </si>
  <si>
    <t xml:space="preserve">Длины кривых </t>
  </si>
  <si>
    <t>Дпр сп</t>
  </si>
  <si>
    <t>Дпр пол</t>
  </si>
  <si>
    <t>Дг сп</t>
  </si>
  <si>
    <t>Дг пол</t>
  </si>
  <si>
    <t>Док сп</t>
  </si>
  <si>
    <t>Длина задней части оката рукава</t>
  </si>
  <si>
    <t>Док пол</t>
  </si>
  <si>
    <t>Длина передней части оката рукава</t>
  </si>
  <si>
    <t>Ширины в готовом виде</t>
  </si>
  <si>
    <t>Ш изд</t>
  </si>
  <si>
    <t>Ш тал</t>
  </si>
  <si>
    <t>Ширина изделия по талии</t>
  </si>
  <si>
    <t>Все поясные - измерение вдоль верхнего края пояса. Плечевые изделия - отрезные по линии талии (вдоль шва по талии), приталенные (горизонтально на уровне линии талии).</t>
  </si>
  <si>
    <t>Ш бед</t>
  </si>
  <si>
    <t>Ширина изделия по бедрам</t>
  </si>
  <si>
    <t>Все брюки. Юбки и платья прилегающего и полуприлегающего силуэта.</t>
  </si>
  <si>
    <t>Ш т1</t>
  </si>
  <si>
    <t>Ширина изделия ниже талии на 5 см</t>
  </si>
  <si>
    <t>Ш т2</t>
  </si>
  <si>
    <t>Ширина изделия ниже талии на 10 см</t>
  </si>
  <si>
    <t>Ш т3</t>
  </si>
  <si>
    <t>Ширина изделия ниже талии на 20 см</t>
  </si>
  <si>
    <t>Ш изд н</t>
  </si>
  <si>
    <t>Ширина изделия на уровне низа</t>
  </si>
  <si>
    <t>Все изделия. Измерение вдоль линии низа.</t>
  </si>
  <si>
    <t>Д горл</t>
  </si>
  <si>
    <t>Длина шва втачивания воротника</t>
  </si>
  <si>
    <t>Ш рук в</t>
  </si>
  <si>
    <t>Ширина рукава вверху</t>
  </si>
  <si>
    <t>Все изделия с рукавом. Измерение от нижней точки оката перпендикулярно сгибу рукава.</t>
  </si>
  <si>
    <t>Ш рук н</t>
  </si>
  <si>
    <t>Ширина рукава внизу</t>
  </si>
  <si>
    <t>Ш бд</t>
  </si>
  <si>
    <t>Ширина на уровне бедра</t>
  </si>
  <si>
    <t>Ш кол</t>
  </si>
  <si>
    <t>Ширина на уровне колен</t>
  </si>
  <si>
    <t>Длина изделия</t>
  </si>
  <si>
    <t>Д бок</t>
  </si>
  <si>
    <t>Все брюки, измерение вдоль бокового шва от вернего края пояса до линии низа.</t>
  </si>
  <si>
    <t>Д шаг</t>
  </si>
  <si>
    <t>Д сид</t>
  </si>
  <si>
    <t>Длина шва сидения</t>
  </si>
  <si>
    <t>Ш пл</t>
  </si>
  <si>
    <t>Длина плечегово шва</t>
  </si>
  <si>
    <t>Все плечевые, кроме изделий с цельнокроеным рукавом или регланом, измерение вдоль плечевого шва.</t>
  </si>
  <si>
    <t>Ширина спинки в готовом виде</t>
  </si>
  <si>
    <t>Все плечевые изделия, справочно указать уровень измерения от высшей точки плеча. Измерение горизонтально в самом узком месте спинки между проймами.</t>
  </si>
  <si>
    <t>Д юб</t>
  </si>
  <si>
    <t>Длина юбки</t>
  </si>
  <si>
    <t>Д рук</t>
  </si>
  <si>
    <t>Д н рук</t>
  </si>
  <si>
    <t>Длина нижнего шва рукава</t>
  </si>
  <si>
    <t>Д л рук</t>
  </si>
  <si>
    <t>Длина локтевого шва рукава</t>
  </si>
  <si>
    <t>Д мол</t>
  </si>
  <si>
    <t>Длина молнии/шлицы</t>
  </si>
  <si>
    <t>Д борт</t>
  </si>
  <si>
    <t>Длина борта</t>
  </si>
  <si>
    <t>Плечевые изделия (по модели).</t>
  </si>
  <si>
    <t>Ш пол</t>
  </si>
  <si>
    <t>Ширина полочки в готовом виде</t>
  </si>
  <si>
    <t>Плечевые изделия, измерение горизонтально от проймы до проймы в самом узком месте или от проймы до края борта (по модели).</t>
  </si>
  <si>
    <t>Поясные изделия, для боковых непрорезных карманов по косой. Измерение вдоль линии входа в карман.</t>
  </si>
  <si>
    <t>К бор</t>
  </si>
  <si>
    <t>Положение кармана от края борта</t>
  </si>
  <si>
    <t>Периметр</t>
  </si>
  <si>
    <t>UNI</t>
  </si>
  <si>
    <t>Общая длина внешнего контура</t>
  </si>
  <si>
    <t>USI</t>
  </si>
  <si>
    <t>Общая длина линий шва</t>
  </si>
  <si>
    <t>Площадь</t>
  </si>
  <si>
    <t>S в</t>
  </si>
  <si>
    <t>Плолщадь лекал верха</t>
  </si>
  <si>
    <t>S п</t>
  </si>
  <si>
    <t>Площадь лекал подкладки</t>
  </si>
  <si>
    <t>S к</t>
  </si>
  <si>
    <t>Площадь лекал клеевой</t>
  </si>
  <si>
    <t>ASb</t>
  </si>
  <si>
    <t>Площадь лекал</t>
  </si>
  <si>
    <t>Храмова Мария</t>
  </si>
  <si>
    <t>___G42_0</t>
  </si>
  <si>
    <t>___G44_0</t>
  </si>
  <si>
    <t>___G46_0</t>
  </si>
  <si>
    <t>___G48_0</t>
  </si>
  <si>
    <t>___G50_0</t>
  </si>
  <si>
    <t>___G52_0</t>
  </si>
  <si>
    <t>___G54_0</t>
  </si>
  <si>
    <t>Ширина рукава по  низу</t>
  </si>
  <si>
    <t>Длина борта до начала подборта</t>
  </si>
  <si>
    <t>Ширина груди от угла рельефа</t>
  </si>
  <si>
    <t>Ширина под проймой в расстегнутом виде</t>
  </si>
  <si>
    <t>Ширина на уровне талии в расстегнутом виде</t>
  </si>
  <si>
    <t>Ширина на уровне низа до начала подборта</t>
  </si>
  <si>
    <t>Ширина спины между углами рельефов</t>
  </si>
  <si>
    <t>T11M24-10</t>
  </si>
  <si>
    <t>T11M25</t>
  </si>
  <si>
    <t>T11M23</t>
  </si>
  <si>
    <t>T11M16</t>
  </si>
  <si>
    <t>T11M7</t>
  </si>
  <si>
    <t>T11M26</t>
  </si>
  <si>
    <t>T11M5</t>
  </si>
  <si>
    <t>T11M2</t>
  </si>
  <si>
    <t>T11M17</t>
  </si>
  <si>
    <t>T11M18</t>
  </si>
  <si>
    <t>T11M3</t>
  </si>
  <si>
    <t>T11M4-10</t>
  </si>
  <si>
    <t>T11M22</t>
  </si>
  <si>
    <t>T11M1</t>
  </si>
  <si>
    <t>T11M13</t>
  </si>
  <si>
    <t>T11M14</t>
  </si>
  <si>
    <t>T11M15</t>
  </si>
  <si>
    <t>T11M6</t>
  </si>
  <si>
    <t>Длина переда до начала закругления</t>
  </si>
  <si>
    <t>GL-045-1 Ksenia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</si>
</sst>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b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CCCC"/>
        <bgColor rgb="FFD9D9D9"/>
      </patternFill>
    </fill>
    <fill>
      <patternFill patternType="solid">
        <fgColor rgb="FFE2F0D9"/>
        <bgColor rgb="FFDAE3F3"/>
      </patternFill>
    </fill>
    <fill>
      <patternFill patternType="solid">
        <fgColor rgb="FFDAE3F3"/>
        <bgColor rgb="FFD9D9D9"/>
      </patternFill>
    </fill>
    <fill>
      <patternFill patternType="solid">
        <fgColor rgb="FFD9D9D9"/>
        <bgColor rgb="FFDAE3F3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top" textRotation="90" wrapText="1"/>
    </xf>
    <xf numFmtId="0" fontId="3" fillId="5" borderId="10" xfId="0" applyFont="1" applyFill="1" applyBorder="1" applyAlignment="1">
      <alignment horizontal="right" vertical="top" textRotation="90" wrapText="1"/>
    </xf>
    <xf numFmtId="0" fontId="3" fillId="0" borderId="10" xfId="0" applyFont="1" applyBorder="1" applyAlignment="1">
      <alignment vertical="top" textRotation="90" wrapText="1"/>
    </xf>
    <xf numFmtId="0" fontId="3" fillId="0" borderId="11" xfId="0" applyFont="1" applyBorder="1"/>
    <xf numFmtId="0" fontId="4" fillId="0" borderId="6" xfId="0" applyFont="1" applyBorder="1" applyAlignment="1">
      <alignment horizontal="center" vertical="center" wrapText="1"/>
    </xf>
    <xf numFmtId="164" fontId="3" fillId="5" borderId="12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6" xfId="0" applyFont="1" applyFill="1" applyBorder="1"/>
    <xf numFmtId="0" fontId="3" fillId="0" borderId="6" xfId="0" applyFont="1" applyBorder="1"/>
    <xf numFmtId="0" fontId="3" fillId="2" borderId="12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/>
    <xf numFmtId="0" fontId="4" fillId="0" borderId="16" xfId="0" applyFont="1" applyBorder="1" applyAlignment="1">
      <alignment horizontal="center" vertical="center" wrapText="1"/>
    </xf>
    <xf numFmtId="164" fontId="3" fillId="5" borderId="17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5" borderId="16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5" borderId="16" xfId="0" applyFont="1" applyFill="1" applyBorder="1"/>
    <xf numFmtId="0" fontId="3" fillId="0" borderId="9" xfId="0" applyFont="1" applyBorder="1"/>
    <xf numFmtId="0" fontId="3" fillId="2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/>
    <xf numFmtId="0" fontId="4" fillId="0" borderId="5" xfId="0" applyFont="1" applyBorder="1" applyAlignment="1">
      <alignment horizontal="center" vertical="center" wrapText="1"/>
    </xf>
    <xf numFmtId="164" fontId="3" fillId="5" borderId="21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5" borderId="5" xfId="0" applyFont="1" applyFill="1" applyBorder="1"/>
    <xf numFmtId="0" fontId="3" fillId="0" borderId="10" xfId="0" applyFont="1" applyBorder="1"/>
    <xf numFmtId="0" fontId="3" fillId="2" borderId="21" xfId="0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4" borderId="23" xfId="0" applyNumberFormat="1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2" fontId="0" fillId="0" borderId="22" xfId="0" applyNumberFormat="1" applyBorder="1"/>
    <xf numFmtId="2" fontId="0" fillId="0" borderId="0" xfId="0" applyNumberFormat="1"/>
    <xf numFmtId="0" fontId="0" fillId="0" borderId="9" xfId="0" applyFont="1" applyBorder="1"/>
    <xf numFmtId="0" fontId="0" fillId="0" borderId="9" xfId="0" applyFont="1" applyBorder="1" applyAlignment="1"/>
    <xf numFmtId="0" fontId="5" fillId="0" borderId="9" xfId="0" applyFont="1" applyBorder="1"/>
    <xf numFmtId="0" fontId="0" fillId="0" borderId="24" xfId="0" applyFont="1" applyBorder="1" applyAlignment="1"/>
    <xf numFmtId="0" fontId="0" fillId="0" borderId="9" xfId="0" applyFont="1" applyBorder="1" applyAlignment="1">
      <alignment wrapText="1"/>
    </xf>
    <xf numFmtId="2" fontId="3" fillId="0" borderId="9" xfId="0" applyNumberFormat="1" applyFont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9AE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45"/>
  <sheetViews>
    <sheetView tabSelected="1" zoomScaleNormal="100" workbookViewId="0">
      <selection activeCell="Q46" sqref="Q46"/>
    </sheetView>
  </sheetViews>
  <sheetFormatPr defaultRowHeight="15.6" x14ac:dyDescent="0.3"/>
  <cols>
    <col min="1" max="1" width="3.59765625" customWidth="1"/>
    <col min="2" max="2" width="9.3984375" customWidth="1"/>
    <col min="3" max="3" width="30.59765625" customWidth="1"/>
    <col min="4" max="17" width="5.59765625" customWidth="1"/>
    <col min="18" max="25" width="5.59765625" hidden="1" customWidth="1"/>
    <col min="26" max="26" width="6.5" customWidth="1"/>
    <col min="27" max="29" width="6.5" hidden="1" customWidth="1"/>
    <col min="30" max="30" width="6.5" customWidth="1"/>
    <col min="31" max="32" width="6.59765625" customWidth="1"/>
    <col min="33" max="1025" width="11" customWidth="1"/>
  </cols>
  <sheetData>
    <row r="2" spans="1:32" x14ac:dyDescent="0.3">
      <c r="A2" s="59" t="s">
        <v>0</v>
      </c>
      <c r="B2" s="59"/>
      <c r="C2" s="1" t="s">
        <v>366</v>
      </c>
      <c r="D2" s="60" t="s">
        <v>1</v>
      </c>
      <c r="E2" s="60"/>
      <c r="F2" s="60"/>
      <c r="G2" s="60"/>
      <c r="H2" s="61" t="s">
        <v>332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ht="15.75" customHeight="1" x14ac:dyDescent="0.3">
      <c r="A3" s="62" t="s">
        <v>2</v>
      </c>
      <c r="B3" s="63" t="s">
        <v>3</v>
      </c>
      <c r="C3" s="63" t="s">
        <v>4</v>
      </c>
      <c r="D3" s="64" t="s">
        <v>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 t="s">
        <v>6</v>
      </c>
      <c r="AA3" s="66" t="s">
        <v>7</v>
      </c>
      <c r="AB3" s="66" t="s">
        <v>8</v>
      </c>
      <c r="AC3" s="66" t="s">
        <v>9</v>
      </c>
      <c r="AD3" s="67" t="s">
        <v>10</v>
      </c>
      <c r="AE3" s="68" t="s">
        <v>11</v>
      </c>
      <c r="AF3" s="69" t="s">
        <v>12</v>
      </c>
    </row>
    <row r="4" spans="1:32" x14ac:dyDescent="0.3">
      <c r="A4" s="62"/>
      <c r="B4" s="63"/>
      <c r="C4" s="63"/>
      <c r="D4" s="58" t="str">
        <f>Измерения!E2</f>
        <v>42</v>
      </c>
      <c r="E4" s="58"/>
      <c r="F4" s="57" t="str">
        <f>Измерения!F2</f>
        <v>44</v>
      </c>
      <c r="G4" s="57"/>
      <c r="H4" s="58" t="str">
        <f>Измерения!G2</f>
        <v>46</v>
      </c>
      <c r="I4" s="58"/>
      <c r="J4" s="57" t="str">
        <f>Измерения!H2</f>
        <v>48</v>
      </c>
      <c r="K4" s="57"/>
      <c r="L4" s="58" t="str">
        <f>Измерения!I2</f>
        <v>50</v>
      </c>
      <c r="M4" s="58"/>
      <c r="N4" s="57" t="str">
        <f>Измерения!J2</f>
        <v>52</v>
      </c>
      <c r="O4" s="57"/>
      <c r="P4" s="58" t="str">
        <f>Измерения!K2</f>
        <v>54</v>
      </c>
      <c r="Q4" s="58"/>
      <c r="R4" s="57" t="str">
        <f>Измерения!L2</f>
        <v/>
      </c>
      <c r="S4" s="57"/>
      <c r="T4" s="58" t="str">
        <f>Измерения!M2</f>
        <v/>
      </c>
      <c r="U4" s="58"/>
      <c r="V4" s="57" t="str">
        <f>Измерения!N2</f>
        <v/>
      </c>
      <c r="W4" s="57"/>
      <c r="X4" s="58" t="str">
        <f>Измерения!O2</f>
        <v/>
      </c>
      <c r="Y4" s="58"/>
      <c r="Z4" s="65"/>
      <c r="AA4" s="66"/>
      <c r="AB4" s="66"/>
      <c r="AC4" s="66"/>
      <c r="AD4" s="67"/>
      <c r="AE4" s="68"/>
      <c r="AF4" s="69"/>
    </row>
    <row r="5" spans="1:32" ht="77.25" customHeight="1" x14ac:dyDescent="0.3">
      <c r="A5" s="62"/>
      <c r="B5" s="63"/>
      <c r="C5" s="63"/>
      <c r="D5" s="4" t="s">
        <v>13</v>
      </c>
      <c r="E5" s="5" t="s">
        <v>14</v>
      </c>
      <c r="F5" s="6" t="s">
        <v>13</v>
      </c>
      <c r="G5" s="6" t="s">
        <v>14</v>
      </c>
      <c r="H5" s="4" t="s">
        <v>13</v>
      </c>
      <c r="I5" s="5" t="s">
        <v>14</v>
      </c>
      <c r="J5" s="6" t="s">
        <v>13</v>
      </c>
      <c r="K5" s="6" t="s">
        <v>14</v>
      </c>
      <c r="L5" s="4" t="s">
        <v>13</v>
      </c>
      <c r="M5" s="5" t="s">
        <v>14</v>
      </c>
      <c r="N5" s="6" t="s">
        <v>13</v>
      </c>
      <c r="O5" s="6" t="s">
        <v>14</v>
      </c>
      <c r="P5" s="4" t="s">
        <v>13</v>
      </c>
      <c r="Q5" s="5" t="s">
        <v>14</v>
      </c>
      <c r="R5" s="6" t="s">
        <v>13</v>
      </c>
      <c r="S5" s="6" t="s">
        <v>14</v>
      </c>
      <c r="T5" s="4" t="s">
        <v>13</v>
      </c>
      <c r="U5" s="5" t="s">
        <v>14</v>
      </c>
      <c r="V5" s="6" t="s">
        <v>13</v>
      </c>
      <c r="W5" s="6" t="s">
        <v>14</v>
      </c>
      <c r="X5" s="4" t="s">
        <v>13</v>
      </c>
      <c r="Y5" s="5" t="s">
        <v>14</v>
      </c>
      <c r="Z5" s="65"/>
      <c r="AA5" s="66"/>
      <c r="AB5" s="66"/>
      <c r="AC5" s="66"/>
      <c r="AD5" s="67"/>
      <c r="AE5" s="68"/>
      <c r="AF5" s="69"/>
    </row>
    <row r="6" spans="1:32" ht="32.25" customHeight="1" x14ac:dyDescent="0.3">
      <c r="A6" s="7">
        <v>1</v>
      </c>
      <c r="B6" s="8" t="str">
        <f>IF(Измерения!C5&lt;&gt;0,Измерения!C5,0)</f>
        <v>Дп</v>
      </c>
      <c r="C6" s="8" t="str">
        <f>IF(Измерения!D5&lt;&gt;0,Измерения!D5,0)</f>
        <v>Длина переда до начала закругления</v>
      </c>
      <c r="D6" s="9">
        <f>INDEX(Измерения!E:E,MATCH('Табель мер'!B:B,Измерения!C:C,0))</f>
        <v>57.8</v>
      </c>
      <c r="E6" s="10">
        <v>56.5</v>
      </c>
      <c r="F6" s="11">
        <f>INDEX(Измерения!F:F,MATCH(B:B,Измерения!C:C,0))</f>
        <v>59.1</v>
      </c>
      <c r="G6" s="10">
        <v>58.1</v>
      </c>
      <c r="H6" s="11">
        <f>INDEX(Измерения!G:G,MATCH(B:B,Измерения!C:C,0))</f>
        <v>60.4</v>
      </c>
      <c r="I6" s="10">
        <v>59.3</v>
      </c>
      <c r="J6" s="11">
        <f>INDEX(Измерения!H:H,MATCH(B:B,Измерения!C:C,0))</f>
        <v>61.7</v>
      </c>
      <c r="K6" s="10">
        <v>61</v>
      </c>
      <c r="L6" s="11">
        <f>INDEX(Измерения!I:I,MATCH(B:B,Измерения!C:C,0))</f>
        <v>63.1</v>
      </c>
      <c r="M6" s="10">
        <v>61.7</v>
      </c>
      <c r="N6" s="11">
        <f>INDEX(Измерения!J:J,MATCH(B:B,Измерения!C:C,0))</f>
        <v>64.400000000000006</v>
      </c>
      <c r="O6" s="10">
        <v>62.5</v>
      </c>
      <c r="P6" s="11">
        <f>INDEX(Измерения!K:K,MATCH(B:B,Измерения!C:C,0))</f>
        <v>65.900000000000006</v>
      </c>
      <c r="Q6" s="12">
        <v>66</v>
      </c>
      <c r="R6" s="13">
        <f>INDEX(Измерения!L:L,MATCH(B:B,Измерения!C:C,0))</f>
        <v>0</v>
      </c>
      <c r="S6" s="14"/>
      <c r="T6" s="13">
        <f>INDEX(Измерения!M:M,MATCH(B:B,Измерения!C:C,0))</f>
        <v>0</v>
      </c>
      <c r="U6" s="14"/>
      <c r="V6" s="13">
        <f>INDEX(Измерения!N:N,MATCH(B:B,Измерения!C:C,0))</f>
        <v>0</v>
      </c>
      <c r="W6" s="14"/>
      <c r="X6" s="13">
        <f>INDEX(Измерения!O:O,MATCH(B:B,Измерения!C:C,0))</f>
        <v>0</v>
      </c>
      <c r="Y6" s="14"/>
      <c r="Z6" s="15">
        <v>1</v>
      </c>
      <c r="AA6" s="3" t="s">
        <v>15</v>
      </c>
      <c r="AB6" s="16">
        <f t="shared" ref="AB6:AB45" si="0">IF(OR(B6="Ш по",B6="Ш маж р",B6="В ст",B6="Ш вор с"),0.2,IF(OR(B6="Д карм",B6="Ш р н",B6="Длс",B6="Шг"),0.3,IF(B6="Дл п",0.4,IF(OR(B6="Шб1",B6="Ш р",B6="Длп",B6="Дл отл"),0.5,IF(OR(B6="Шсп",B6="Дл с"),0.6,IF(OR(B6="Шп",B6="Шт",B6="Шб",B6="Ш т"),1,IF(OR(B6="Шн",B6="Шпл"),AC6*0.02,AC6*0.015)))))))</f>
        <v>0.88649999999999995</v>
      </c>
      <c r="AC6" s="16">
        <f t="shared" ref="AC6:AC45" si="1">IF($D$4="44",$D6,IF($F$4="44",$F6,IF($H$4="44",$H6,IF($J$4="44",$J6,IF($L$4="44",$L6,IF($N$4="44",$N6,IF($P$4="44",$P6,IF($R$4="44",$R6,IF($T$4="44",$T6,IF($V$4="44",$V6,IF($X$4="44",$X6,0)))))))))))</f>
        <v>59.1</v>
      </c>
      <c r="AD6" s="17" t="str">
        <f t="shared" ref="AD6:AD45" si="2">LEFT(AA6&amp;AB6,4)</f>
        <v>±0,8</v>
      </c>
      <c r="AE6" s="18">
        <f t="shared" ref="AE6:AE45" si="3">AVERAGE(F6-D6,H6-F6,J6-H6)</f>
        <v>1.3000000000000018</v>
      </c>
      <c r="AF6" s="19"/>
    </row>
    <row r="7" spans="1:32" x14ac:dyDescent="0.3">
      <c r="A7" s="20">
        <v>2</v>
      </c>
      <c r="B7" s="21" t="str">
        <f>IF(Измерения!C6&lt;&gt;0,Измерения!C6,0)</f>
        <v>Д борт</v>
      </c>
      <c r="C7" s="21" t="str">
        <f>IF(Измерения!D6&lt;&gt;0,Измерения!D6,0)</f>
        <v>Длина борта до начала подборта</v>
      </c>
      <c r="D7" s="22">
        <f>INDEX(Измерения!E:E,MATCH('Табель мер'!B:B,Измерения!C:C,0))</f>
        <v>59.4</v>
      </c>
      <c r="E7" s="23"/>
      <c r="F7" s="24">
        <f>INDEX(Измерения!F:F,MATCH(B:B,Измерения!C:C,0))</f>
        <v>60.7</v>
      </c>
      <c r="G7" s="23"/>
      <c r="H7" s="24">
        <f>INDEX(Измерения!G:G,MATCH(B:B,Измерения!C:C,0))</f>
        <v>62.1</v>
      </c>
      <c r="I7" s="23"/>
      <c r="J7" s="24">
        <f>INDEX(Измерения!H:H,MATCH(B:B,Измерения!C:C,0))</f>
        <v>63.5</v>
      </c>
      <c r="K7" s="23"/>
      <c r="L7" s="24">
        <f>INDEX(Измерения!I:I,MATCH(B:B,Измерения!C:C,0))</f>
        <v>65</v>
      </c>
      <c r="M7" s="23"/>
      <c r="N7" s="24">
        <f>INDEX(Измерения!J:J,MATCH(B:B,Измерения!C:C,0))</f>
        <v>66.400000000000006</v>
      </c>
      <c r="O7" s="23"/>
      <c r="P7" s="24">
        <f>INDEX(Измерения!K:K,MATCH(B:B,Измерения!C:C,0))</f>
        <v>67.900000000000006</v>
      </c>
      <c r="Q7" s="25"/>
      <c r="R7" s="26">
        <f>INDEX(Измерения!L:L,MATCH(B:B,Измерения!C:C,0))</f>
        <v>0</v>
      </c>
      <c r="S7" s="27"/>
      <c r="T7" s="26">
        <f>INDEX(Измерения!M:M,MATCH(B:B,Измерения!C:C,0))</f>
        <v>0</v>
      </c>
      <c r="U7" s="27"/>
      <c r="V7" s="26">
        <f>INDEX(Измерения!N:N,MATCH(B:B,Измерения!C:C,0))</f>
        <v>0</v>
      </c>
      <c r="W7" s="27"/>
      <c r="X7" s="26">
        <f>INDEX(Измерения!O:O,MATCH(B:B,Измерения!C:C,0))</f>
        <v>0</v>
      </c>
      <c r="Y7" s="27"/>
      <c r="Z7" s="28">
        <f t="shared" ref="Z7:Z45" si="4">IF(B7="Шб1",-0.3,IF(B7="Дл ср з",0.5,IF(B7="Ш р",-0.2,IF(OR(B7="Дл бок",B7="Дл шг"),-1,0))))</f>
        <v>0</v>
      </c>
      <c r="AA7" s="29" t="s">
        <v>15</v>
      </c>
      <c r="AB7" s="30">
        <f t="shared" si="0"/>
        <v>0.91049999999999998</v>
      </c>
      <c r="AC7" s="30">
        <f t="shared" si="1"/>
        <v>60.7</v>
      </c>
      <c r="AD7" s="31" t="str">
        <f t="shared" si="2"/>
        <v>±0,9</v>
      </c>
      <c r="AE7" s="32">
        <f t="shared" si="3"/>
        <v>1.3666666666666671</v>
      </c>
      <c r="AF7" s="33"/>
    </row>
    <row r="8" spans="1:32" ht="19.5" customHeight="1" x14ac:dyDescent="0.3">
      <c r="A8" s="34">
        <v>3</v>
      </c>
      <c r="B8" s="21" t="str">
        <f>IF(Измерения!C7&lt;&gt;0,Измерения!C7,0)</f>
        <v>Шг</v>
      </c>
      <c r="C8" s="21" t="str">
        <f>IF(Измерения!D7&lt;&gt;0,Измерения!D7,0)</f>
        <v>Ширина груди от угла рельефа</v>
      </c>
      <c r="D8" s="22">
        <f>INDEX(Измерения!E:E,MATCH('Табель мер'!B:B,Измерения!C:C,0))</f>
        <v>21.1</v>
      </c>
      <c r="E8" s="23">
        <v>20.8</v>
      </c>
      <c r="F8" s="24">
        <f>INDEX(Измерения!F:F,MATCH(B:B,Измерения!C:C,0))</f>
        <v>21.4</v>
      </c>
      <c r="G8" s="23">
        <v>21.2</v>
      </c>
      <c r="H8" s="24">
        <f>INDEX(Измерения!G:G,MATCH(B:B,Измерения!C:C,0))</f>
        <v>21.7</v>
      </c>
      <c r="I8" s="23">
        <v>20.9</v>
      </c>
      <c r="J8" s="24">
        <f>INDEX(Измерения!H:H,MATCH(B:B,Измерения!C:C,0))</f>
        <v>22</v>
      </c>
      <c r="K8" s="23">
        <v>22</v>
      </c>
      <c r="L8" s="24">
        <f>INDEX(Измерения!I:I,MATCH(B:B,Измерения!C:C,0))</f>
        <v>22.4</v>
      </c>
      <c r="M8" s="23">
        <v>20.5</v>
      </c>
      <c r="N8" s="24">
        <f>INDEX(Измерения!J:J,MATCH(B:B,Измерения!C:C,0))</f>
        <v>22.7</v>
      </c>
      <c r="O8" s="23">
        <v>22.5</v>
      </c>
      <c r="P8" s="24">
        <f>INDEX(Измерения!K:K,MATCH(B:B,Измерения!C:C,0))</f>
        <v>23.1</v>
      </c>
      <c r="Q8" s="25">
        <v>23.3</v>
      </c>
      <c r="R8" s="26">
        <f>INDEX(Измерения!L:L,MATCH(B:B,Измерения!C:C,0))</f>
        <v>0</v>
      </c>
      <c r="S8" s="27"/>
      <c r="T8" s="26">
        <f>INDEX(Измерения!M:M,MATCH(B:B,Измерения!C:C,0))</f>
        <v>0</v>
      </c>
      <c r="U8" s="27"/>
      <c r="V8" s="26">
        <f>INDEX(Измерения!N:N,MATCH(B:B,Измерения!C:C,0))</f>
        <v>0</v>
      </c>
      <c r="W8" s="27"/>
      <c r="X8" s="26">
        <f>INDEX(Измерения!O:O,MATCH(B:B,Измерения!C:C,0))</f>
        <v>0</v>
      </c>
      <c r="Y8" s="27"/>
      <c r="Z8" s="28">
        <f t="shared" si="4"/>
        <v>0</v>
      </c>
      <c r="AA8" s="29" t="s">
        <v>15</v>
      </c>
      <c r="AB8" s="30">
        <f t="shared" si="0"/>
        <v>0.3</v>
      </c>
      <c r="AC8" s="30">
        <f t="shared" si="1"/>
        <v>21.4</v>
      </c>
      <c r="AD8" s="31" t="str">
        <f t="shared" si="2"/>
        <v>±0,3</v>
      </c>
      <c r="AE8" s="32">
        <f t="shared" si="3"/>
        <v>0.29999999999999954</v>
      </c>
      <c r="AF8" s="33"/>
    </row>
    <row r="9" spans="1:32" ht="30" customHeight="1" x14ac:dyDescent="0.3">
      <c r="A9" s="20">
        <v>4</v>
      </c>
      <c r="B9" s="21" t="str">
        <f>IF(Измерения!C8&lt;&gt;0,Измерения!C8,0)</f>
        <v>Шп</v>
      </c>
      <c r="C9" s="21" t="str">
        <f>IF(Измерения!D8&lt;&gt;0,Измерения!D8,0)</f>
        <v>Ширина под проймой в расстегнутом виде</v>
      </c>
      <c r="D9" s="22">
        <f>INDEX(Измерения!E:E,MATCH('Табель мер'!B:B,Измерения!C:C,0))</f>
        <v>47</v>
      </c>
      <c r="E9" s="23"/>
      <c r="F9" s="24">
        <f>INDEX(Измерения!F:F,MATCH(B:B,Измерения!C:C,0))</f>
        <v>49.2</v>
      </c>
      <c r="G9" s="23"/>
      <c r="H9" s="24">
        <f>INDEX(Измерения!G:G,MATCH(B:B,Измерения!C:C,0))</f>
        <v>51.1</v>
      </c>
      <c r="I9" s="23"/>
      <c r="J9" s="24">
        <f>INDEX(Измерения!H:H,MATCH(B:B,Измерения!C:C,0))</f>
        <v>53.2</v>
      </c>
      <c r="K9" s="23"/>
      <c r="L9" s="24">
        <f>INDEX(Измерения!I:I,MATCH(B:B,Измерения!C:C,0))</f>
        <v>55</v>
      </c>
      <c r="M9" s="23"/>
      <c r="N9" s="24">
        <f>INDEX(Измерения!J:J,MATCH(B:B,Измерения!C:C,0))</f>
        <v>57.5</v>
      </c>
      <c r="O9" s="23"/>
      <c r="P9" s="24">
        <f>INDEX(Измерения!K:K,MATCH(B:B,Измерения!C:C,0))</f>
        <v>59.2</v>
      </c>
      <c r="Q9" s="25">
        <v>58.5</v>
      </c>
      <c r="R9" s="26">
        <f>INDEX(Измерения!L:L,MATCH(B:B,Измерения!C:C,0))</f>
        <v>0</v>
      </c>
      <c r="S9" s="27"/>
      <c r="T9" s="26">
        <f>INDEX(Измерения!M:M,MATCH(B:B,Измерения!C:C,0))</f>
        <v>0</v>
      </c>
      <c r="U9" s="27"/>
      <c r="V9" s="26">
        <f>INDEX(Измерения!N:N,MATCH(B:B,Измерения!C:C,0))</f>
        <v>0</v>
      </c>
      <c r="W9" s="27"/>
      <c r="X9" s="26">
        <f>INDEX(Измерения!O:O,MATCH(B:B,Измерения!C:C,0))</f>
        <v>0</v>
      </c>
      <c r="Y9" s="27"/>
      <c r="Z9" s="28">
        <f t="shared" si="4"/>
        <v>0</v>
      </c>
      <c r="AA9" s="29" t="s">
        <v>15</v>
      </c>
      <c r="AB9" s="30">
        <f t="shared" si="0"/>
        <v>1</v>
      </c>
      <c r="AC9" s="30">
        <f t="shared" si="1"/>
        <v>49.2</v>
      </c>
      <c r="AD9" s="31" t="str">
        <f t="shared" si="2"/>
        <v>±1</v>
      </c>
      <c r="AE9" s="32">
        <f t="shared" si="3"/>
        <v>2.0666666666666678</v>
      </c>
      <c r="AF9" s="33"/>
    </row>
    <row r="10" spans="1:32" ht="35.25" customHeight="1" x14ac:dyDescent="0.3">
      <c r="A10" s="34">
        <v>5</v>
      </c>
      <c r="B10" s="21" t="str">
        <f>IF(Измерения!C9&lt;&gt;0,Измерения!C9,0)</f>
        <v>Шт</v>
      </c>
      <c r="C10" s="21" t="str">
        <f>IF(Измерения!D9&lt;&gt;0,Измерения!D9,0)</f>
        <v>Ширина на уровне талии в расстегнутом виде</v>
      </c>
      <c r="D10" s="22">
        <f>INDEX(Измерения!E:E,MATCH('Табель мер'!B:B,Измерения!C:C,0))</f>
        <v>40.700000000000003</v>
      </c>
      <c r="E10" s="23">
        <v>40</v>
      </c>
      <c r="F10" s="24">
        <f>INDEX(Измерения!F:F,MATCH(B:B,Измерения!C:C,0))</f>
        <v>42.8</v>
      </c>
      <c r="G10" s="23">
        <v>41</v>
      </c>
      <c r="H10" s="24">
        <f>INDEX(Измерения!G:G,MATCH(B:B,Измерения!C:C,0))</f>
        <v>44.9</v>
      </c>
      <c r="I10" s="23">
        <v>43</v>
      </c>
      <c r="J10" s="24">
        <f>INDEX(Измерения!H:H,MATCH(B:B,Измерения!C:C,0))</f>
        <v>47</v>
      </c>
      <c r="K10" s="23">
        <v>46.3</v>
      </c>
      <c r="L10" s="24">
        <f>INDEX(Измерения!I:I,MATCH(B:B,Измерения!C:C,0))</f>
        <v>49.1</v>
      </c>
      <c r="M10" s="23">
        <v>50</v>
      </c>
      <c r="N10" s="24">
        <f>INDEX(Измерения!J:J,MATCH(B:B,Измерения!C:C,0))</f>
        <v>51.9</v>
      </c>
      <c r="O10" s="23">
        <v>53</v>
      </c>
      <c r="P10" s="24">
        <f>INDEX(Измерения!K:K,MATCH(B:B,Измерения!C:C,0))</f>
        <v>54.1</v>
      </c>
      <c r="Q10" s="25">
        <v>54.6</v>
      </c>
      <c r="R10" s="26">
        <f>INDEX(Измерения!L:L,MATCH(B:B,Измерения!C:C,0))</f>
        <v>0</v>
      </c>
      <c r="S10" s="27"/>
      <c r="T10" s="26">
        <f>INDEX(Измерения!M:M,MATCH(B:B,Измерения!C:C,0))</f>
        <v>0</v>
      </c>
      <c r="U10" s="27"/>
      <c r="V10" s="26">
        <f>INDEX(Измерения!N:N,MATCH(B:B,Измерения!C:C,0))</f>
        <v>0</v>
      </c>
      <c r="W10" s="27"/>
      <c r="X10" s="26">
        <f>INDEX(Измерения!O:O,MATCH(B:B,Измерения!C:C,0))</f>
        <v>0</v>
      </c>
      <c r="Y10" s="27"/>
      <c r="Z10" s="28">
        <f t="shared" si="4"/>
        <v>0</v>
      </c>
      <c r="AA10" s="29" t="s">
        <v>15</v>
      </c>
      <c r="AB10" s="30">
        <f t="shared" si="0"/>
        <v>1</v>
      </c>
      <c r="AC10" s="30">
        <f t="shared" si="1"/>
        <v>42.8</v>
      </c>
      <c r="AD10" s="31" t="str">
        <f t="shared" si="2"/>
        <v>±1</v>
      </c>
      <c r="AE10" s="32">
        <f t="shared" si="3"/>
        <v>2.0999999999999992</v>
      </c>
      <c r="AF10" s="33"/>
    </row>
    <row r="11" spans="1:32" ht="34.5" customHeight="1" x14ac:dyDescent="0.3">
      <c r="A11" s="20">
        <v>6</v>
      </c>
      <c r="B11" s="21" t="str">
        <f>IF(Измерения!C10&lt;&gt;0,Измерения!C10,0)</f>
        <v>Шн</v>
      </c>
      <c r="C11" s="21" t="str">
        <f>IF(Измерения!D10&lt;&gt;0,Измерения!D10,0)</f>
        <v>Ширина на уровне низа до начала подборта</v>
      </c>
      <c r="D11" s="22">
        <f>INDEX(Измерения!E:E,MATCH('Табель мер'!B:B,Измерения!C:C,0))</f>
        <v>37.6</v>
      </c>
      <c r="E11" s="23">
        <v>36.200000000000003</v>
      </c>
      <c r="F11" s="24">
        <f>INDEX(Измерения!F:F,MATCH(B:B,Измерения!C:C,0))</f>
        <v>39.700000000000003</v>
      </c>
      <c r="G11" s="23">
        <v>38.200000000000003</v>
      </c>
      <c r="H11" s="24">
        <f>INDEX(Измерения!G:G,MATCH(B:B,Измерения!C:C,0))</f>
        <v>42</v>
      </c>
      <c r="I11" s="23">
        <v>31</v>
      </c>
      <c r="J11" s="24">
        <f>INDEX(Измерения!H:H,MATCH(B:B,Измерения!C:C,0))</f>
        <v>44.1</v>
      </c>
      <c r="K11" s="23">
        <v>44</v>
      </c>
      <c r="L11" s="24">
        <f>INDEX(Измерения!I:I,MATCH(B:B,Измерения!C:C,0))</f>
        <v>46.3</v>
      </c>
      <c r="M11" s="23">
        <v>45.4</v>
      </c>
      <c r="N11" s="24">
        <f>INDEX(Измерения!J:J,MATCH(B:B,Измерения!C:C,0))</f>
        <v>49.7</v>
      </c>
      <c r="O11" s="23">
        <v>49.5</v>
      </c>
      <c r="P11" s="24">
        <f>INDEX(Измерения!K:K,MATCH(B:B,Измерения!C:C,0))</f>
        <v>51.8</v>
      </c>
      <c r="Q11" s="25">
        <v>52.5</v>
      </c>
      <c r="R11" s="26">
        <f>INDEX(Измерения!L:L,MATCH(B:B,Измерения!C:C,0))</f>
        <v>0</v>
      </c>
      <c r="S11" s="27"/>
      <c r="T11" s="26">
        <f>INDEX(Измерения!M:M,MATCH(B:B,Измерения!C:C,0))</f>
        <v>0</v>
      </c>
      <c r="U11" s="27"/>
      <c r="V11" s="26">
        <f>INDEX(Измерения!N:N,MATCH(B:B,Измерения!C:C,0))</f>
        <v>0</v>
      </c>
      <c r="W11" s="27"/>
      <c r="X11" s="26">
        <f>INDEX(Измерения!O:O,MATCH(B:B,Измерения!C:C,0))</f>
        <v>0</v>
      </c>
      <c r="Y11" s="27"/>
      <c r="Z11" s="28">
        <f t="shared" si="4"/>
        <v>0</v>
      </c>
      <c r="AA11" s="29" t="s">
        <v>15</v>
      </c>
      <c r="AB11" s="30">
        <f t="shared" si="0"/>
        <v>0.79400000000000004</v>
      </c>
      <c r="AC11" s="30">
        <f t="shared" si="1"/>
        <v>39.700000000000003</v>
      </c>
      <c r="AD11" s="31" t="str">
        <f t="shared" si="2"/>
        <v>±0,7</v>
      </c>
      <c r="AE11" s="32">
        <f t="shared" si="3"/>
        <v>2.1666666666666665</v>
      </c>
      <c r="AF11" s="33"/>
    </row>
    <row r="12" spans="1:32" x14ac:dyDescent="0.3">
      <c r="A12" s="34">
        <v>7</v>
      </c>
      <c r="B12" s="21" t="str">
        <f>IF(Измерения!C11&lt;&gt;0,Измерения!C11,0)</f>
        <v>Дл п</v>
      </c>
      <c r="C12" s="21" t="str">
        <f>IF(Измерения!D11&lt;&gt;0,Измерения!D11,0)</f>
        <v>Длина проймы полочки</v>
      </c>
      <c r="D12" s="22">
        <f>INDEX(Измерения!E:E,MATCH('Табель мер'!B:B,Измерения!C:C,0))</f>
        <v>21.3</v>
      </c>
      <c r="E12" s="23"/>
      <c r="F12" s="24">
        <f>INDEX(Измерения!F:F,MATCH(B:B,Измерения!C:C,0))</f>
        <v>22.1</v>
      </c>
      <c r="G12" s="23"/>
      <c r="H12" s="24">
        <f>INDEX(Измерения!G:G,MATCH(B:B,Измерения!C:C,0))</f>
        <v>22.8</v>
      </c>
      <c r="I12" s="23"/>
      <c r="J12" s="24">
        <f>INDEX(Измерения!H:H,MATCH(B:B,Измерения!C:C,0))</f>
        <v>23.6</v>
      </c>
      <c r="K12" s="23"/>
      <c r="L12" s="24">
        <f>INDEX(Измерения!I:I,MATCH(B:B,Измерения!C:C,0))</f>
        <v>24.2</v>
      </c>
      <c r="M12" s="23"/>
      <c r="N12" s="24">
        <f>INDEX(Измерения!J:J,MATCH(B:B,Измерения!C:C,0))</f>
        <v>25.3</v>
      </c>
      <c r="O12" s="23"/>
      <c r="P12" s="24">
        <f>INDEX(Измерения!K:K,MATCH(B:B,Измерения!C:C,0))</f>
        <v>26</v>
      </c>
      <c r="Q12" s="25"/>
      <c r="R12" s="26">
        <f>INDEX(Измерения!L:L,MATCH(B:B,Измерения!C:C,0))</f>
        <v>0</v>
      </c>
      <c r="S12" s="27"/>
      <c r="T12" s="26">
        <f>INDEX(Измерения!M:M,MATCH(B:B,Измерения!C:C,0))</f>
        <v>0</v>
      </c>
      <c r="U12" s="27"/>
      <c r="V12" s="26">
        <f>INDEX(Измерения!N:N,MATCH(B:B,Измерения!C:C,0))</f>
        <v>0</v>
      </c>
      <c r="W12" s="27"/>
      <c r="X12" s="26">
        <f>INDEX(Измерения!O:O,MATCH(B:B,Измерения!C:C,0))</f>
        <v>0</v>
      </c>
      <c r="Y12" s="27"/>
      <c r="Z12" s="28">
        <f t="shared" si="4"/>
        <v>0</v>
      </c>
      <c r="AA12" s="29" t="s">
        <v>15</v>
      </c>
      <c r="AB12" s="30">
        <f t="shared" si="0"/>
        <v>0.4</v>
      </c>
      <c r="AC12" s="30">
        <f t="shared" si="1"/>
        <v>22.1</v>
      </c>
      <c r="AD12" s="31" t="str">
        <f t="shared" si="2"/>
        <v>±0,4</v>
      </c>
      <c r="AE12" s="32">
        <f t="shared" si="3"/>
        <v>0.76666666666666694</v>
      </c>
      <c r="AF12" s="33"/>
    </row>
    <row r="13" spans="1:32" x14ac:dyDescent="0.3">
      <c r="A13" s="20">
        <v>8</v>
      </c>
      <c r="B13" s="21" t="str">
        <f>IF(Измерения!C12&lt;&gt;0,Измерения!C12,0)</f>
        <v>Шпл</v>
      </c>
      <c r="C13" s="21" t="str">
        <f>IF(Измерения!D12&lt;&gt;0,Измерения!D12,0)</f>
        <v>Ширина плеча</v>
      </c>
      <c r="D13" s="22">
        <f>INDEX(Измерения!E:E,MATCH('Табель мер'!B:B,Измерения!C:C,0))</f>
        <v>11.9</v>
      </c>
      <c r="E13" s="23">
        <v>12</v>
      </c>
      <c r="F13" s="24">
        <f>INDEX(Измерения!F:F,MATCH(B:B,Измерения!C:C,0))</f>
        <v>12</v>
      </c>
      <c r="G13" s="23">
        <v>12.2</v>
      </c>
      <c r="H13" s="24">
        <f>INDEX(Измерения!G:G,MATCH(B:B,Измерения!C:C,0))</f>
        <v>12.2</v>
      </c>
      <c r="I13" s="23">
        <v>12.5</v>
      </c>
      <c r="J13" s="24">
        <f>INDEX(Измерения!H:H,MATCH(B:B,Измерения!C:C,0))</f>
        <v>12.4</v>
      </c>
      <c r="K13" s="23">
        <v>12.5</v>
      </c>
      <c r="L13" s="24">
        <f>INDEX(Измерения!I:I,MATCH(B:B,Измерения!C:C,0))</f>
        <v>12.6</v>
      </c>
      <c r="M13" s="23">
        <v>12.6</v>
      </c>
      <c r="N13" s="24">
        <f>INDEX(Измерения!J:J,MATCH(B:B,Измерения!C:C,0))</f>
        <v>12.8</v>
      </c>
      <c r="O13" s="23">
        <v>12.8</v>
      </c>
      <c r="P13" s="24">
        <f>INDEX(Измерения!K:K,MATCH(B:B,Измерения!C:C,0))</f>
        <v>13</v>
      </c>
      <c r="Q13" s="25">
        <v>13.4</v>
      </c>
      <c r="R13" s="26">
        <f>INDEX(Измерения!L:L,MATCH(B:B,Измерения!C:C,0))</f>
        <v>0</v>
      </c>
      <c r="S13" s="27"/>
      <c r="T13" s="26">
        <f>INDEX(Измерения!M:M,MATCH(B:B,Измерения!C:C,0))</f>
        <v>0</v>
      </c>
      <c r="U13" s="27"/>
      <c r="V13" s="26">
        <f>INDEX(Измерения!N:N,MATCH(B:B,Измерения!C:C,0))</f>
        <v>0</v>
      </c>
      <c r="W13" s="27"/>
      <c r="X13" s="26">
        <f>INDEX(Измерения!O:O,MATCH(B:B,Измерения!C:C,0))</f>
        <v>0</v>
      </c>
      <c r="Y13" s="27"/>
      <c r="Z13" s="28">
        <f t="shared" si="4"/>
        <v>0</v>
      </c>
      <c r="AA13" s="29" t="s">
        <v>15</v>
      </c>
      <c r="AB13" s="30">
        <f t="shared" si="0"/>
        <v>0.24</v>
      </c>
      <c r="AC13" s="30">
        <f t="shared" si="1"/>
        <v>12</v>
      </c>
      <c r="AD13" s="31" t="str">
        <f t="shared" si="2"/>
        <v>±0,2</v>
      </c>
      <c r="AE13" s="32">
        <f t="shared" si="3"/>
        <v>0.16666666666666666</v>
      </c>
      <c r="AF13" s="33"/>
    </row>
    <row r="14" spans="1:32" x14ac:dyDescent="0.3">
      <c r="A14" s="34">
        <v>9</v>
      </c>
      <c r="B14" s="21" t="str">
        <f>IF(Измерения!C13&lt;&gt;0,Измерения!C13,0)</f>
        <v>Дл р</v>
      </c>
      <c r="C14" s="21" t="str">
        <f>IF(Измерения!D13&lt;&gt;0,Измерения!D13,0)</f>
        <v>Длина рукава</v>
      </c>
      <c r="D14" s="22">
        <f>INDEX(Измерения!E:E,MATCH('Табель мер'!B:B,Измерения!C:C,0))</f>
        <v>10.4</v>
      </c>
      <c r="E14" s="23">
        <v>10.5</v>
      </c>
      <c r="F14" s="24">
        <f>INDEX(Измерения!F:F,MATCH(B:B,Измерения!C:C,0))</f>
        <v>10.6</v>
      </c>
      <c r="G14" s="23">
        <v>10.7</v>
      </c>
      <c r="H14" s="24">
        <f>INDEX(Измерения!G:G,MATCH(B:B,Измерения!C:C,0))</f>
        <v>10.8</v>
      </c>
      <c r="I14" s="23">
        <v>10.9</v>
      </c>
      <c r="J14" s="24">
        <f>INDEX(Измерения!H:H,MATCH(B:B,Измерения!C:C,0))</f>
        <v>10.9</v>
      </c>
      <c r="K14" s="23">
        <v>10.5</v>
      </c>
      <c r="L14" s="24">
        <f>INDEX(Измерения!I:I,MATCH(B:B,Измерения!C:C,0))</f>
        <v>11.1</v>
      </c>
      <c r="M14" s="23">
        <v>10.7</v>
      </c>
      <c r="N14" s="24">
        <f>INDEX(Измерения!J:J,MATCH(B:B,Измерения!C:C,0))</f>
        <v>11.2</v>
      </c>
      <c r="O14" s="23">
        <v>10.7</v>
      </c>
      <c r="P14" s="24">
        <f>INDEX(Измерения!K:K,MATCH(B:B,Измерения!C:C,0))</f>
        <v>11.4</v>
      </c>
      <c r="Q14" s="25">
        <v>11.4</v>
      </c>
      <c r="R14" s="26">
        <f>INDEX(Измерения!L:L,MATCH(B:B,Измерения!C:C,0))</f>
        <v>0</v>
      </c>
      <c r="S14" s="27"/>
      <c r="T14" s="26">
        <f>INDEX(Измерения!M:M,MATCH(B:B,Измерения!C:C,0))</f>
        <v>0</v>
      </c>
      <c r="U14" s="27"/>
      <c r="V14" s="26">
        <f>INDEX(Измерения!N:N,MATCH(B:B,Измерения!C:C,0))</f>
        <v>0</v>
      </c>
      <c r="W14" s="27"/>
      <c r="X14" s="26">
        <f>INDEX(Измерения!O:O,MATCH(B:B,Измерения!C:C,0))</f>
        <v>0</v>
      </c>
      <c r="Y14" s="27"/>
      <c r="Z14" s="28">
        <f t="shared" si="4"/>
        <v>0</v>
      </c>
      <c r="AA14" s="29" t="s">
        <v>15</v>
      </c>
      <c r="AB14" s="30">
        <f t="shared" si="0"/>
        <v>0.159</v>
      </c>
      <c r="AC14" s="30">
        <f t="shared" si="1"/>
        <v>10.6</v>
      </c>
      <c r="AD14" s="31" t="str">
        <f t="shared" si="2"/>
        <v>±0,1</v>
      </c>
      <c r="AE14" s="32">
        <f t="shared" si="3"/>
        <v>0.16666666666666666</v>
      </c>
      <c r="AF14" s="33"/>
    </row>
    <row r="15" spans="1:32" x14ac:dyDescent="0.3">
      <c r="A15" s="20">
        <v>10</v>
      </c>
      <c r="B15" s="21" t="str">
        <f>IF(Измерения!C14&lt;&gt;0,Измерения!C14,0)</f>
        <v>Ш р н</v>
      </c>
      <c r="C15" s="21" t="str">
        <f>IF(Измерения!D14&lt;&gt;0,Измерения!D14,0)</f>
        <v>Ширина рукава по  низу</v>
      </c>
      <c r="D15" s="22">
        <f>INDEX(Измерения!E:E,MATCH('Табель мер'!B:B,Измерения!C:C,0))</f>
        <v>26.8</v>
      </c>
      <c r="E15" s="23">
        <v>26.2</v>
      </c>
      <c r="F15" s="24">
        <f>INDEX(Измерения!F:F,MATCH(B:B,Измерения!C:C,0))</f>
        <v>27.4</v>
      </c>
      <c r="G15" s="23">
        <v>26.6</v>
      </c>
      <c r="H15" s="24">
        <f>INDEX(Измерения!G:G,MATCH(B:B,Измерения!C:C,0))</f>
        <v>28</v>
      </c>
      <c r="I15" s="23">
        <v>27</v>
      </c>
      <c r="J15" s="24">
        <f>INDEX(Измерения!H:H,MATCH(B:B,Измерения!C:C,0))</f>
        <v>28.6</v>
      </c>
      <c r="K15" s="23">
        <v>28.2</v>
      </c>
      <c r="L15" s="24">
        <f>INDEX(Измерения!I:I,MATCH(B:B,Измерения!C:C,0))</f>
        <v>29.1</v>
      </c>
      <c r="M15" s="23">
        <v>28.4</v>
      </c>
      <c r="N15" s="24">
        <f>INDEX(Измерения!J:J,MATCH(B:B,Измерения!C:C,0))</f>
        <v>29.7</v>
      </c>
      <c r="O15" s="23">
        <v>28.3</v>
      </c>
      <c r="P15" s="24">
        <f>INDEX(Измерения!K:K,MATCH(B:B,Измерения!C:C,0))</f>
        <v>30.3</v>
      </c>
      <c r="Q15" s="25">
        <v>30.6</v>
      </c>
      <c r="R15" s="26">
        <f>INDEX(Измерения!L:L,MATCH(B:B,Измерения!C:C,0))</f>
        <v>0</v>
      </c>
      <c r="S15" s="27"/>
      <c r="T15" s="26">
        <f>INDEX(Измерения!M:M,MATCH(B:B,Измерения!C:C,0))</f>
        <v>0</v>
      </c>
      <c r="U15" s="27"/>
      <c r="V15" s="26">
        <f>INDEX(Измерения!N:N,MATCH(B:B,Измерения!C:C,0))</f>
        <v>0</v>
      </c>
      <c r="W15" s="27"/>
      <c r="X15" s="26">
        <f>INDEX(Измерения!O:O,MATCH(B:B,Измерения!C:C,0))</f>
        <v>0</v>
      </c>
      <c r="Y15" s="27"/>
      <c r="Z15" s="28">
        <f t="shared" si="4"/>
        <v>0</v>
      </c>
      <c r="AA15" s="29" t="s">
        <v>15</v>
      </c>
      <c r="AB15" s="30">
        <f t="shared" si="0"/>
        <v>0.3</v>
      </c>
      <c r="AC15" s="30">
        <f t="shared" si="1"/>
        <v>27.4</v>
      </c>
      <c r="AD15" s="31" t="str">
        <f t="shared" si="2"/>
        <v>±0,3</v>
      </c>
      <c r="AE15" s="32">
        <f t="shared" si="3"/>
        <v>0.6000000000000002</v>
      </c>
      <c r="AF15" s="33"/>
    </row>
    <row r="16" spans="1:32" x14ac:dyDescent="0.3">
      <c r="A16" s="34">
        <v>11</v>
      </c>
      <c r="B16" s="21" t="str">
        <f>IF(Измерения!C15&lt;&gt;0,Измерения!C15,0)</f>
        <v>Дл с</v>
      </c>
      <c r="C16" s="21" t="str">
        <f>IF(Измерения!D15&lt;&gt;0,Измерения!D15,0)</f>
        <v>Длина проймы спинки</v>
      </c>
      <c r="D16" s="22">
        <f>INDEX(Измерения!E:E,MATCH('Табель мер'!B:B,Измерения!C:C,0))</f>
        <v>25.1</v>
      </c>
      <c r="E16" s="23"/>
      <c r="F16" s="24">
        <f>INDEX(Измерения!F:F,MATCH(B:B,Измерения!C:C,0))</f>
        <v>26</v>
      </c>
      <c r="G16" s="23"/>
      <c r="H16" s="24">
        <f>INDEX(Измерения!G:G,MATCH(B:B,Измерения!C:C,0))</f>
        <v>26.9</v>
      </c>
      <c r="I16" s="23"/>
      <c r="J16" s="24">
        <f>INDEX(Измерения!H:H,MATCH(B:B,Измерения!C:C,0))</f>
        <v>27.8</v>
      </c>
      <c r="K16" s="23"/>
      <c r="L16" s="24">
        <f>INDEX(Измерения!I:I,MATCH(B:B,Измерения!C:C,0))</f>
        <v>28.6</v>
      </c>
      <c r="M16" s="23"/>
      <c r="N16" s="24">
        <f>INDEX(Измерения!J:J,MATCH(B:B,Измерения!C:C,0))</f>
        <v>29.4</v>
      </c>
      <c r="O16" s="23"/>
      <c r="P16" s="24">
        <f>INDEX(Измерения!K:K,MATCH(B:B,Измерения!C:C,0))</f>
        <v>30.2</v>
      </c>
      <c r="Q16" s="25"/>
      <c r="R16" s="26">
        <f>INDEX(Измерения!L:L,MATCH(B:B,Измерения!C:C,0))</f>
        <v>0</v>
      </c>
      <c r="S16" s="27"/>
      <c r="T16" s="26">
        <f>INDEX(Измерения!M:M,MATCH(B:B,Измерения!C:C,0))</f>
        <v>0</v>
      </c>
      <c r="U16" s="27"/>
      <c r="V16" s="26">
        <f>INDEX(Измерения!N:N,MATCH(B:B,Измерения!C:C,0))</f>
        <v>0</v>
      </c>
      <c r="W16" s="27"/>
      <c r="X16" s="26">
        <f>INDEX(Измерения!O:O,MATCH(B:B,Измерения!C:C,0))</f>
        <v>0</v>
      </c>
      <c r="Y16" s="27"/>
      <c r="Z16" s="28">
        <f t="shared" si="4"/>
        <v>0</v>
      </c>
      <c r="AA16" s="29" t="s">
        <v>15</v>
      </c>
      <c r="AB16" s="30">
        <f t="shared" si="0"/>
        <v>0.6</v>
      </c>
      <c r="AC16" s="30">
        <f t="shared" si="1"/>
        <v>26</v>
      </c>
      <c r="AD16" s="31" t="str">
        <f t="shared" si="2"/>
        <v>±0,6</v>
      </c>
      <c r="AE16" s="32">
        <f t="shared" si="3"/>
        <v>0.8999999999999998</v>
      </c>
      <c r="AF16" s="33"/>
    </row>
    <row r="17" spans="1:32" x14ac:dyDescent="0.3">
      <c r="A17" s="20">
        <v>12</v>
      </c>
      <c r="B17" s="21" t="str">
        <f>IF(Измерения!C16&lt;&gt;0,Измерения!C16,0)</f>
        <v>Дс1</v>
      </c>
      <c r="C17" s="21" t="str">
        <f>IF(Измерения!D16&lt;&gt;0,Измерения!D16,0)</f>
        <v>Длина по средней линии спинки</v>
      </c>
      <c r="D17" s="22">
        <f>INDEX(Измерения!E:E,MATCH('Табель мер'!B:B,Измерения!C:C,0))</f>
        <v>56.2</v>
      </c>
      <c r="E17" s="23">
        <v>56.5</v>
      </c>
      <c r="F17" s="24">
        <f>INDEX(Измерения!F:F,MATCH(B:B,Измерения!C:C,0))</f>
        <v>56.9</v>
      </c>
      <c r="G17" s="23">
        <v>57.6</v>
      </c>
      <c r="H17" s="24">
        <f>INDEX(Измерения!G:G,MATCH(B:B,Измерения!C:C,0))</f>
        <v>57.7</v>
      </c>
      <c r="I17" s="23">
        <v>57.7</v>
      </c>
      <c r="J17" s="24">
        <f>INDEX(Измерения!H:H,MATCH(B:B,Измерения!C:C,0))</f>
        <v>58.4</v>
      </c>
      <c r="K17" s="23">
        <v>59.5</v>
      </c>
      <c r="L17" s="24">
        <f>INDEX(Измерения!I:I,MATCH(B:B,Измерения!C:C,0))</f>
        <v>59.2</v>
      </c>
      <c r="M17" s="23">
        <v>60</v>
      </c>
      <c r="N17" s="24">
        <f>INDEX(Измерения!J:J,MATCH(B:B,Измерения!C:C,0))</f>
        <v>59.9</v>
      </c>
      <c r="O17" s="23">
        <v>60</v>
      </c>
      <c r="P17" s="24">
        <f>INDEX(Измерения!K:K,MATCH(B:B,Измерения!C:C,0))</f>
        <v>60.7</v>
      </c>
      <c r="Q17" s="25">
        <v>62</v>
      </c>
      <c r="R17" s="26">
        <f>INDEX(Измерения!L:L,MATCH(B:B,Измерения!C:C,0))</f>
        <v>0</v>
      </c>
      <c r="S17" s="27"/>
      <c r="T17" s="26">
        <f>INDEX(Измерения!M:M,MATCH(B:B,Измерения!C:C,0))</f>
        <v>0</v>
      </c>
      <c r="U17" s="27"/>
      <c r="V17" s="26">
        <f>INDEX(Измерения!N:N,MATCH(B:B,Измерения!C:C,0))</f>
        <v>0</v>
      </c>
      <c r="W17" s="27"/>
      <c r="X17" s="26">
        <f>INDEX(Измерения!O:O,MATCH(B:B,Измерения!C:C,0))</f>
        <v>0</v>
      </c>
      <c r="Y17" s="27"/>
      <c r="Z17" s="28">
        <v>1</v>
      </c>
      <c r="AA17" s="29" t="s">
        <v>15</v>
      </c>
      <c r="AB17" s="30">
        <f t="shared" si="0"/>
        <v>0.85349999999999993</v>
      </c>
      <c r="AC17" s="30">
        <f t="shared" si="1"/>
        <v>56.9</v>
      </c>
      <c r="AD17" s="31" t="str">
        <f t="shared" si="2"/>
        <v>±0,8</v>
      </c>
      <c r="AE17" s="32">
        <f t="shared" si="3"/>
        <v>0.73333333333333195</v>
      </c>
      <c r="AF17" s="33"/>
    </row>
    <row r="18" spans="1:32" ht="32.25" customHeight="1" x14ac:dyDescent="0.3">
      <c r="A18" s="34">
        <v>13</v>
      </c>
      <c r="B18" s="21" t="str">
        <f>IF(Измерения!C17&lt;&gt;0,Измерения!C17,0)</f>
        <v>Шсп</v>
      </c>
      <c r="C18" s="21" t="str">
        <f>IF(Измерения!D17&lt;&gt;0,Измерения!D17,0)</f>
        <v>Ширина спины между углами рельефов</v>
      </c>
      <c r="D18" s="22">
        <f>INDEX(Измерения!E:E,MATCH('Табель мер'!B:B,Измерения!C:C,0))</f>
        <v>34.4</v>
      </c>
      <c r="E18" s="23">
        <v>34.5</v>
      </c>
      <c r="F18" s="24">
        <f>INDEX(Измерения!F:F,MATCH(B:B,Измерения!C:C,0))</f>
        <v>35.5</v>
      </c>
      <c r="G18" s="23">
        <v>36</v>
      </c>
      <c r="H18" s="24">
        <f>INDEX(Измерения!G:G,MATCH(B:B,Измерения!C:C,0))</f>
        <v>36.5</v>
      </c>
      <c r="I18" s="23">
        <v>37</v>
      </c>
      <c r="J18" s="24">
        <f>INDEX(Измерения!H:H,MATCH(B:B,Измерения!C:C,0))</f>
        <v>37.5</v>
      </c>
      <c r="K18" s="23">
        <v>37.5</v>
      </c>
      <c r="L18" s="24">
        <f>INDEX(Измерения!I:I,MATCH(B:B,Измерения!C:C,0))</f>
        <v>38.5</v>
      </c>
      <c r="M18" s="23">
        <v>38.200000000000003</v>
      </c>
      <c r="N18" s="24">
        <f>INDEX(Измерения!J:J,MATCH(B:B,Измерения!C:C,0))</f>
        <v>39.6</v>
      </c>
      <c r="O18" s="23">
        <v>39.4</v>
      </c>
      <c r="P18" s="24">
        <f>INDEX(Измерения!K:K,MATCH(B:B,Измерения!C:C,0))</f>
        <v>40.5</v>
      </c>
      <c r="Q18" s="25">
        <v>41</v>
      </c>
      <c r="R18" s="26">
        <f>INDEX(Измерения!L:L,MATCH(B:B,Измерения!C:C,0))</f>
        <v>0</v>
      </c>
      <c r="S18" s="27"/>
      <c r="T18" s="26">
        <f>INDEX(Измерения!M:M,MATCH(B:B,Измерения!C:C,0))</f>
        <v>0</v>
      </c>
      <c r="U18" s="27"/>
      <c r="V18" s="26">
        <f>INDEX(Измерения!N:N,MATCH(B:B,Измерения!C:C,0))</f>
        <v>0</v>
      </c>
      <c r="W18" s="27"/>
      <c r="X18" s="26">
        <f>INDEX(Измерения!O:O,MATCH(B:B,Измерения!C:C,0))</f>
        <v>0</v>
      </c>
      <c r="Y18" s="27"/>
      <c r="Z18" s="28">
        <f t="shared" si="4"/>
        <v>0</v>
      </c>
      <c r="AA18" s="29" t="s">
        <v>15</v>
      </c>
      <c r="AB18" s="30">
        <f t="shared" si="0"/>
        <v>0.6</v>
      </c>
      <c r="AC18" s="30">
        <f t="shared" si="1"/>
        <v>35.5</v>
      </c>
      <c r="AD18" s="31" t="str">
        <f t="shared" si="2"/>
        <v>±0,6</v>
      </c>
      <c r="AE18" s="32">
        <f t="shared" si="3"/>
        <v>1.0333333333333339</v>
      </c>
      <c r="AF18" s="33"/>
    </row>
    <row r="19" spans="1:32" x14ac:dyDescent="0.3">
      <c r="A19" s="20">
        <v>14</v>
      </c>
      <c r="B19" s="21" t="str">
        <f>IF(Измерения!C18&lt;&gt;0,Измерения!C18,0)</f>
        <v>Длс</v>
      </c>
      <c r="C19" s="21" t="str">
        <f>IF(Измерения!D18&lt;&gt;0,Измерения!D18,0)</f>
        <v>Длина горловины спинки</v>
      </c>
      <c r="D19" s="22">
        <f>INDEX(Измерения!E:E,MATCH('Табель мер'!B:B,Измерения!C:C,0))</f>
        <v>19.2</v>
      </c>
      <c r="E19" s="23">
        <v>20</v>
      </c>
      <c r="F19" s="24">
        <f>INDEX(Измерения!F:F,MATCH(B:B,Измерения!C:C,0))</f>
        <v>19.600000000000001</v>
      </c>
      <c r="G19" s="23">
        <v>20.5</v>
      </c>
      <c r="H19" s="24">
        <f>INDEX(Измерения!G:G,MATCH(B:B,Измерения!C:C,0))</f>
        <v>20.2</v>
      </c>
      <c r="I19" s="23">
        <v>20</v>
      </c>
      <c r="J19" s="24">
        <f>INDEX(Измерения!H:H,MATCH(B:B,Измерения!C:C,0))</f>
        <v>20.7</v>
      </c>
      <c r="K19" s="23">
        <v>20.100000000000001</v>
      </c>
      <c r="L19" s="24">
        <f>INDEX(Измерения!I:I,MATCH(B:B,Измерения!C:C,0))</f>
        <v>21.2</v>
      </c>
      <c r="M19" s="23">
        <v>22.2</v>
      </c>
      <c r="N19" s="24">
        <f>INDEX(Измерения!J:J,MATCH(B:B,Измерения!C:C,0))</f>
        <v>21.7</v>
      </c>
      <c r="O19" s="23">
        <v>22</v>
      </c>
      <c r="P19" s="24">
        <f>INDEX(Измерения!K:K,MATCH(B:B,Измерения!C:C,0))</f>
        <v>22.2</v>
      </c>
      <c r="Q19" s="25">
        <v>22</v>
      </c>
      <c r="R19" s="26">
        <f>INDEX(Измерения!L:L,MATCH(B:B,Измерения!C:C,0))</f>
        <v>0</v>
      </c>
      <c r="S19" s="27"/>
      <c r="T19" s="26">
        <f>INDEX(Измерения!M:M,MATCH(B:B,Измерения!C:C,0))</f>
        <v>0</v>
      </c>
      <c r="U19" s="27"/>
      <c r="V19" s="26">
        <f>INDEX(Измерения!N:N,MATCH(B:B,Измерения!C:C,0))</f>
        <v>0</v>
      </c>
      <c r="W19" s="27"/>
      <c r="X19" s="26">
        <f>INDEX(Измерения!O:O,MATCH(B:B,Измерения!C:C,0))</f>
        <v>0</v>
      </c>
      <c r="Y19" s="27"/>
      <c r="Z19" s="28">
        <f t="shared" si="4"/>
        <v>0</v>
      </c>
      <c r="AA19" s="29" t="s">
        <v>15</v>
      </c>
      <c r="AB19" s="30">
        <f t="shared" si="0"/>
        <v>0.3</v>
      </c>
      <c r="AC19" s="30">
        <f t="shared" si="1"/>
        <v>19.600000000000001</v>
      </c>
      <c r="AD19" s="31" t="str">
        <f t="shared" si="2"/>
        <v>±0,3</v>
      </c>
      <c r="AE19" s="32">
        <f t="shared" si="3"/>
        <v>0.5</v>
      </c>
      <c r="AF19" s="33"/>
    </row>
    <row r="20" spans="1:32" x14ac:dyDescent="0.3">
      <c r="A20" s="34">
        <v>15</v>
      </c>
      <c r="B20" s="21" t="str">
        <f>IF(Измерения!C19&lt;&gt;0,Измерения!C19,0)</f>
        <v>В ст</v>
      </c>
      <c r="C20" s="21" t="str">
        <f>IF(Измерения!D19&lt;&gt;0,Измерения!D19,0)</f>
        <v>Высота стойки</v>
      </c>
      <c r="D20" s="22">
        <f>INDEX(Измерения!E:E,MATCH('Табель мер'!B:B,Измерения!C:C,0))</f>
        <v>2</v>
      </c>
      <c r="E20" s="23">
        <v>2.4</v>
      </c>
      <c r="F20" s="24">
        <f>INDEX(Измерения!F:F,MATCH(B:B,Измерения!C:C,0))</f>
        <v>2</v>
      </c>
      <c r="G20" s="23">
        <v>2.4</v>
      </c>
      <c r="H20" s="24">
        <f>INDEX(Измерения!G:G,MATCH(B:B,Измерения!C:C,0))</f>
        <v>2</v>
      </c>
      <c r="I20" s="23">
        <v>2</v>
      </c>
      <c r="J20" s="24">
        <f>INDEX(Измерения!H:H,MATCH(B:B,Измерения!C:C,0))</f>
        <v>2</v>
      </c>
      <c r="K20" s="23">
        <v>2.1</v>
      </c>
      <c r="L20" s="24">
        <f>INDEX(Измерения!I:I,MATCH(B:B,Измерения!C:C,0))</f>
        <v>2</v>
      </c>
      <c r="M20" s="23">
        <v>2.2000000000000002</v>
      </c>
      <c r="N20" s="24">
        <f>INDEX(Измерения!J:J,MATCH(B:B,Измерения!C:C,0))</f>
        <v>2</v>
      </c>
      <c r="O20" s="23">
        <v>2.2999999999999998</v>
      </c>
      <c r="P20" s="24">
        <f>INDEX(Измерения!K:K,MATCH(B:B,Измерения!C:C,0))</f>
        <v>2</v>
      </c>
      <c r="Q20" s="25">
        <v>2.2999999999999998</v>
      </c>
      <c r="R20" s="26">
        <f>INDEX(Измерения!L:L,MATCH(B:B,Измерения!C:C,0))</f>
        <v>0</v>
      </c>
      <c r="S20" s="27"/>
      <c r="T20" s="26">
        <f>INDEX(Измерения!M:M,MATCH(B:B,Измерения!C:C,0))</f>
        <v>0</v>
      </c>
      <c r="U20" s="27"/>
      <c r="V20" s="26">
        <f>INDEX(Измерения!N:N,MATCH(B:B,Измерения!C:C,0))</f>
        <v>0</v>
      </c>
      <c r="W20" s="27"/>
      <c r="X20" s="26">
        <f>INDEX(Измерения!O:O,MATCH(B:B,Измерения!C:C,0))</f>
        <v>0</v>
      </c>
      <c r="Y20" s="27"/>
      <c r="Z20" s="28">
        <f t="shared" si="4"/>
        <v>0</v>
      </c>
      <c r="AA20" s="29" t="s">
        <v>15</v>
      </c>
      <c r="AB20" s="30">
        <f t="shared" si="0"/>
        <v>0.2</v>
      </c>
      <c r="AC20" s="30">
        <f t="shared" si="1"/>
        <v>2</v>
      </c>
      <c r="AD20" s="31" t="str">
        <f t="shared" si="2"/>
        <v>±0,2</v>
      </c>
      <c r="AE20" s="32">
        <f t="shared" si="3"/>
        <v>0</v>
      </c>
      <c r="AF20" s="33"/>
    </row>
    <row r="21" spans="1:32" x14ac:dyDescent="0.3">
      <c r="A21" s="20">
        <v>16</v>
      </c>
      <c r="B21" s="21" t="str">
        <f>IF(Измерения!C20&lt;&gt;0,Измерения!C20,0)</f>
        <v>Ш вор</v>
      </c>
      <c r="C21" s="21" t="str">
        <f>IF(Измерения!D20&lt;&gt;0,Измерения!D20,0)</f>
        <v>Ширина воротника</v>
      </c>
      <c r="D21" s="22">
        <f>INDEX(Измерения!E:E,MATCH('Табель мер'!B:B,Измерения!C:C,0))</f>
        <v>5.2</v>
      </c>
      <c r="E21" s="23">
        <v>5.7</v>
      </c>
      <c r="F21" s="24">
        <f>INDEX(Измерения!F:F,MATCH(B:B,Измерения!C:C,0))</f>
        <v>5.3</v>
      </c>
      <c r="G21" s="23">
        <v>5.7</v>
      </c>
      <c r="H21" s="24">
        <f>INDEX(Измерения!G:G,MATCH(B:B,Измерения!C:C,0))</f>
        <v>5.3</v>
      </c>
      <c r="I21" s="23">
        <v>5.7</v>
      </c>
      <c r="J21" s="24">
        <f>INDEX(Измерения!H:H,MATCH(B:B,Измерения!C:C,0))</f>
        <v>5.4</v>
      </c>
      <c r="K21" s="23">
        <v>5.9</v>
      </c>
      <c r="L21" s="24">
        <f>INDEX(Измерения!I:I,MATCH(B:B,Измерения!C:C,0))</f>
        <v>5.5</v>
      </c>
      <c r="M21" s="23">
        <v>6</v>
      </c>
      <c r="N21" s="24">
        <f>INDEX(Измерения!J:J,MATCH(B:B,Измерения!C:C,0))</f>
        <v>5.5</v>
      </c>
      <c r="O21" s="23">
        <v>6</v>
      </c>
      <c r="P21" s="24">
        <f>INDEX(Измерения!K:K,MATCH(B:B,Измерения!C:C,0))</f>
        <v>5.6</v>
      </c>
      <c r="Q21" s="25">
        <v>6</v>
      </c>
      <c r="R21" s="26">
        <f>INDEX(Измерения!L:L,MATCH(B:B,Измерения!C:C,0))</f>
        <v>0</v>
      </c>
      <c r="S21" s="27"/>
      <c r="T21" s="26">
        <f>INDEX(Измерения!M:M,MATCH(B:B,Измерения!C:C,0))</f>
        <v>0</v>
      </c>
      <c r="U21" s="27"/>
      <c r="V21" s="26">
        <f>INDEX(Измерения!N:N,MATCH(B:B,Измерения!C:C,0))</f>
        <v>0</v>
      </c>
      <c r="W21" s="27"/>
      <c r="X21" s="26">
        <f>INDEX(Измерения!O:O,MATCH(B:B,Измерения!C:C,0))</f>
        <v>0</v>
      </c>
      <c r="Y21" s="27"/>
      <c r="Z21" s="28">
        <f t="shared" si="4"/>
        <v>0</v>
      </c>
      <c r="AA21" s="29" t="s">
        <v>15</v>
      </c>
      <c r="AB21" s="30">
        <f t="shared" si="0"/>
        <v>7.9500000000000001E-2</v>
      </c>
      <c r="AC21" s="30">
        <f t="shared" si="1"/>
        <v>5.3</v>
      </c>
      <c r="AD21" s="31" t="str">
        <f t="shared" si="2"/>
        <v>±0,0</v>
      </c>
      <c r="AE21" s="32">
        <f t="shared" si="3"/>
        <v>6.6666666666666721E-2</v>
      </c>
      <c r="AF21" s="33"/>
    </row>
    <row r="22" spans="1:32" x14ac:dyDescent="0.3">
      <c r="A22" s="34">
        <v>17</v>
      </c>
      <c r="B22" s="21" t="str">
        <f>IF(Измерения!C21&lt;&gt;0,Измерения!C21,0)</f>
        <v>Дл отл</v>
      </c>
      <c r="C22" s="21" t="str">
        <f>IF(Измерения!D21&lt;&gt;0,Измерения!D21,0)</f>
        <v>Длина отлета воротника</v>
      </c>
      <c r="D22" s="22">
        <f>INDEX(Измерения!E:E,MATCH('Табель мер'!B:B,Измерения!C:C,0))</f>
        <v>36.9</v>
      </c>
      <c r="E22" s="23">
        <v>36.700000000000003</v>
      </c>
      <c r="F22" s="24">
        <f>INDEX(Измерения!F:F,MATCH(B:B,Измерения!C:C,0))</f>
        <v>37.200000000000003</v>
      </c>
      <c r="G22" s="23">
        <v>37</v>
      </c>
      <c r="H22" s="24">
        <f>INDEX(Измерения!G:G,MATCH(B:B,Измерения!C:C,0))</f>
        <v>37.700000000000003</v>
      </c>
      <c r="I22" s="23">
        <v>37</v>
      </c>
      <c r="J22" s="24">
        <f>INDEX(Измерения!H:H,MATCH(B:B,Измерения!C:C,0))</f>
        <v>38.200000000000003</v>
      </c>
      <c r="K22" s="23">
        <v>38</v>
      </c>
      <c r="L22" s="24">
        <f>INDEX(Измерения!I:I,MATCH(B:B,Измерения!C:C,0))</f>
        <v>38.5</v>
      </c>
      <c r="M22" s="23">
        <v>37.6</v>
      </c>
      <c r="N22" s="24">
        <f>INDEX(Измерения!J:J,MATCH(B:B,Измерения!C:C,0))</f>
        <v>39</v>
      </c>
      <c r="O22" s="23">
        <v>38.799999999999997</v>
      </c>
      <c r="P22" s="24">
        <f>INDEX(Измерения!K:K,MATCH(B:B,Измерения!C:C,0))</f>
        <v>39.4</v>
      </c>
      <c r="Q22" s="25">
        <v>40</v>
      </c>
      <c r="R22" s="26">
        <f>INDEX(Измерения!L:L,MATCH(B:B,Измерения!C:C,0))</f>
        <v>0</v>
      </c>
      <c r="S22" s="27"/>
      <c r="T22" s="26">
        <f>INDEX(Измерения!M:M,MATCH(B:B,Измерения!C:C,0))</f>
        <v>0</v>
      </c>
      <c r="U22" s="27"/>
      <c r="V22" s="26">
        <f>INDEX(Измерения!N:N,MATCH(B:B,Измерения!C:C,0))</f>
        <v>0</v>
      </c>
      <c r="W22" s="27"/>
      <c r="X22" s="26">
        <f>INDEX(Измерения!O:O,MATCH(B:B,Измерения!C:C,0))</f>
        <v>0</v>
      </c>
      <c r="Y22" s="27"/>
      <c r="Z22" s="28">
        <f t="shared" si="4"/>
        <v>0</v>
      </c>
      <c r="AA22" s="29" t="s">
        <v>15</v>
      </c>
      <c r="AB22" s="30">
        <f t="shared" si="0"/>
        <v>0.5</v>
      </c>
      <c r="AC22" s="30">
        <f t="shared" si="1"/>
        <v>37.200000000000003</v>
      </c>
      <c r="AD22" s="31" t="str">
        <f t="shared" si="2"/>
        <v>±0,5</v>
      </c>
      <c r="AE22" s="32">
        <f t="shared" si="3"/>
        <v>0.43333333333333474</v>
      </c>
      <c r="AF22" s="33"/>
    </row>
    <row r="23" spans="1:32" x14ac:dyDescent="0.3">
      <c r="A23" s="20">
        <v>18</v>
      </c>
      <c r="B23" s="21" t="str">
        <f>IF(Измерения!C22&lt;&gt;0,Измерения!C22,0)</f>
        <v>Дл к</v>
      </c>
      <c r="C23" s="21" t="str">
        <f>IF(Измерения!D22&lt;&gt;0,Измерения!D22,0)</f>
        <v>Длина входа в карман</v>
      </c>
      <c r="D23" s="22">
        <f>INDEX(Измерения!E:E,MATCH('Табель мер'!B:B,Измерения!C:C,0))</f>
        <v>14.5</v>
      </c>
      <c r="E23" s="23">
        <v>15</v>
      </c>
      <c r="F23" s="24">
        <f>INDEX(Измерения!F:F,MATCH(B:B,Измерения!C:C,0))</f>
        <v>15</v>
      </c>
      <c r="G23" s="23">
        <v>15.7</v>
      </c>
      <c r="H23" s="24">
        <f>INDEX(Измерения!G:G,MATCH(B:B,Измерения!C:C,0))</f>
        <v>15.5</v>
      </c>
      <c r="I23" s="23">
        <v>15.3</v>
      </c>
      <c r="J23" s="24">
        <f>INDEX(Измерения!H:H,MATCH(B:B,Измерения!C:C,0))</f>
        <v>16</v>
      </c>
      <c r="K23" s="23">
        <v>16</v>
      </c>
      <c r="L23" s="24">
        <f>INDEX(Измерения!I:I,MATCH(B:B,Измерения!C:C,0))</f>
        <v>16.5</v>
      </c>
      <c r="M23" s="23">
        <v>17</v>
      </c>
      <c r="N23" s="24">
        <f>INDEX(Измерения!J:J,MATCH(B:B,Измерения!C:C,0))</f>
        <v>17</v>
      </c>
      <c r="O23" s="23">
        <v>17.3</v>
      </c>
      <c r="P23" s="24">
        <f>INDEX(Измерения!K:K,MATCH(B:B,Измерения!C:C,0))</f>
        <v>17.5</v>
      </c>
      <c r="Q23" s="25">
        <v>17.3</v>
      </c>
      <c r="R23" s="26">
        <f>INDEX(Измерения!L:L,MATCH(B:B,Измерения!C:C,0))</f>
        <v>0</v>
      </c>
      <c r="S23" s="27"/>
      <c r="T23" s="26">
        <f>INDEX(Измерения!M:M,MATCH(B:B,Измерения!C:C,0))</f>
        <v>0</v>
      </c>
      <c r="U23" s="27"/>
      <c r="V23" s="26">
        <f>INDEX(Измерения!N:N,MATCH(B:B,Измерения!C:C,0))</f>
        <v>0</v>
      </c>
      <c r="W23" s="27"/>
      <c r="X23" s="26">
        <f>INDEX(Измерения!O:O,MATCH(B:B,Измерения!C:C,0))</f>
        <v>0</v>
      </c>
      <c r="Y23" s="27"/>
      <c r="Z23" s="28">
        <f t="shared" si="4"/>
        <v>0</v>
      </c>
      <c r="AA23" s="29" t="s">
        <v>15</v>
      </c>
      <c r="AB23" s="30">
        <f t="shared" si="0"/>
        <v>0.22499999999999998</v>
      </c>
      <c r="AC23" s="30">
        <f t="shared" si="1"/>
        <v>15</v>
      </c>
      <c r="AD23" s="31" t="str">
        <f t="shared" si="2"/>
        <v>±0,2</v>
      </c>
      <c r="AE23" s="32">
        <f t="shared" si="3"/>
        <v>0.5</v>
      </c>
      <c r="AF23" s="33"/>
    </row>
    <row r="24" spans="1:32" hidden="1" x14ac:dyDescent="0.3">
      <c r="A24" s="34">
        <v>19</v>
      </c>
      <c r="B24" s="21">
        <f>IF(Измерения!C23&lt;&gt;0,Измерения!C23,0)</f>
        <v>0</v>
      </c>
      <c r="C24" s="21">
        <f>IF(Измерения!D23&lt;&gt;0,Измерения!D23,0)</f>
        <v>0</v>
      </c>
      <c r="D24" s="22" t="e">
        <f>INDEX(Измерения!E:E,MATCH('Табель мер'!B:B,Измерения!C:C,0))</f>
        <v>#N/A</v>
      </c>
      <c r="E24" s="23"/>
      <c r="F24" s="24" t="e">
        <f>INDEX(Измерения!F:F,MATCH(B:B,Измерения!C:C,0))</f>
        <v>#N/A</v>
      </c>
      <c r="G24" s="23"/>
      <c r="H24" s="24" t="e">
        <f>INDEX(Измерения!G:G,MATCH(B:B,Измерения!C:C,0))</f>
        <v>#N/A</v>
      </c>
      <c r="I24" s="23"/>
      <c r="J24" s="24" t="e">
        <f>INDEX(Измерения!H:H,MATCH(B:B,Измерения!C:C,0))</f>
        <v>#N/A</v>
      </c>
      <c r="K24" s="23"/>
      <c r="L24" s="24" t="e">
        <f>INDEX(Измерения!I:I,MATCH(B:B,Измерения!C:C,0))</f>
        <v>#N/A</v>
      </c>
      <c r="M24" s="23"/>
      <c r="N24" s="24" t="e">
        <f>INDEX(Измерения!J:J,MATCH(B:B,Измерения!C:C,0))</f>
        <v>#N/A</v>
      </c>
      <c r="O24" s="23"/>
      <c r="P24" s="24" t="e">
        <f>INDEX(Измерения!K:K,MATCH(B:B,Измерения!C:C,0))</f>
        <v>#N/A</v>
      </c>
      <c r="Q24" s="25"/>
      <c r="R24" s="26" t="e">
        <f>INDEX(Измерения!L:L,MATCH(B:B,Измерения!C:C,0))</f>
        <v>#N/A</v>
      </c>
      <c r="S24" s="27"/>
      <c r="T24" s="26" t="e">
        <f>INDEX(Измерения!M:M,MATCH(B:B,Измерения!C:C,0))</f>
        <v>#N/A</v>
      </c>
      <c r="U24" s="27"/>
      <c r="V24" s="26" t="e">
        <f>INDEX(Измерения!N:N,MATCH(B:B,Измерения!C:C,0))</f>
        <v>#N/A</v>
      </c>
      <c r="W24" s="27"/>
      <c r="X24" s="26" t="e">
        <f>INDEX(Измерения!O:O,MATCH(B:B,Измерения!C:C,0))</f>
        <v>#N/A</v>
      </c>
      <c r="Y24" s="27"/>
      <c r="Z24" s="28">
        <f t="shared" si="4"/>
        <v>0</v>
      </c>
      <c r="AA24" s="29" t="s">
        <v>15</v>
      </c>
      <c r="AB24" s="30" t="e">
        <f t="shared" si="0"/>
        <v>#N/A</v>
      </c>
      <c r="AC24" s="30" t="e">
        <f t="shared" si="1"/>
        <v>#N/A</v>
      </c>
      <c r="AD24" s="31" t="e">
        <f t="shared" si="2"/>
        <v>#N/A</v>
      </c>
      <c r="AE24" s="32" t="e">
        <f t="shared" si="3"/>
        <v>#N/A</v>
      </c>
      <c r="AF24" s="33"/>
    </row>
    <row r="25" spans="1:32" hidden="1" x14ac:dyDescent="0.3">
      <c r="A25" s="20">
        <v>20</v>
      </c>
      <c r="B25" s="21">
        <f>IF(Измерения!C24&lt;&gt;0,Измерения!C24,0)</f>
        <v>0</v>
      </c>
      <c r="C25" s="21">
        <f>IF(Измерения!D24&lt;&gt;0,Измерения!D24,0)</f>
        <v>0</v>
      </c>
      <c r="D25" s="22" t="e">
        <f>INDEX(Измерения!E:E,MATCH('Табель мер'!B:B,Измерения!C:C,0))</f>
        <v>#N/A</v>
      </c>
      <c r="E25" s="23"/>
      <c r="F25" s="24" t="e">
        <f>INDEX(Измерения!F:F,MATCH(B:B,Измерения!C:C,0))</f>
        <v>#N/A</v>
      </c>
      <c r="G25" s="23"/>
      <c r="H25" s="24" t="e">
        <f>INDEX(Измерения!G:G,MATCH(B:B,Измерения!C:C,0))</f>
        <v>#N/A</v>
      </c>
      <c r="I25" s="23"/>
      <c r="J25" s="24" t="e">
        <f>INDEX(Измерения!H:H,MATCH(B:B,Измерения!C:C,0))</f>
        <v>#N/A</v>
      </c>
      <c r="K25" s="23"/>
      <c r="L25" s="24" t="e">
        <f>INDEX(Измерения!I:I,MATCH(B:B,Измерения!C:C,0))</f>
        <v>#N/A</v>
      </c>
      <c r="M25" s="23"/>
      <c r="N25" s="24" t="e">
        <f>INDEX(Измерения!J:J,MATCH(B:B,Измерения!C:C,0))</f>
        <v>#N/A</v>
      </c>
      <c r="O25" s="23"/>
      <c r="P25" s="24" t="e">
        <f>INDEX(Измерения!K:K,MATCH(B:B,Измерения!C:C,0))</f>
        <v>#N/A</v>
      </c>
      <c r="Q25" s="25"/>
      <c r="R25" s="26" t="e">
        <f>INDEX(Измерения!L:L,MATCH(B:B,Измерения!C:C,0))</f>
        <v>#N/A</v>
      </c>
      <c r="S25" s="27"/>
      <c r="T25" s="26" t="e">
        <f>INDEX(Измерения!M:M,MATCH(B:B,Измерения!C:C,0))</f>
        <v>#N/A</v>
      </c>
      <c r="U25" s="27"/>
      <c r="V25" s="26" t="e">
        <f>INDEX(Измерения!N:N,MATCH(B:B,Измерения!C:C,0))</f>
        <v>#N/A</v>
      </c>
      <c r="W25" s="27"/>
      <c r="X25" s="26" t="e">
        <f>INDEX(Измерения!O:O,MATCH(B:B,Измерения!C:C,0))</f>
        <v>#N/A</v>
      </c>
      <c r="Y25" s="27"/>
      <c r="Z25" s="28">
        <f t="shared" si="4"/>
        <v>0</v>
      </c>
      <c r="AA25" s="29" t="s">
        <v>15</v>
      </c>
      <c r="AB25" s="30" t="e">
        <f t="shared" si="0"/>
        <v>#N/A</v>
      </c>
      <c r="AC25" s="30" t="e">
        <f t="shared" si="1"/>
        <v>#N/A</v>
      </c>
      <c r="AD25" s="31" t="e">
        <f t="shared" si="2"/>
        <v>#N/A</v>
      </c>
      <c r="AE25" s="32" t="e">
        <f t="shared" si="3"/>
        <v>#N/A</v>
      </c>
      <c r="AF25" s="33"/>
    </row>
    <row r="26" spans="1:32" hidden="1" x14ac:dyDescent="0.3">
      <c r="A26" s="34">
        <v>21</v>
      </c>
      <c r="B26" s="21">
        <f>IF(Измерения!C25&lt;&gt;0,Измерения!C25,0)</f>
        <v>0</v>
      </c>
      <c r="C26" s="21">
        <f>IF(Измерения!D25&lt;&gt;0,Измерения!D25,0)</f>
        <v>0</v>
      </c>
      <c r="D26" s="22" t="e">
        <f>INDEX(Измерения!E:E,MATCH('Табель мер'!B:B,Измерения!C:C,0))</f>
        <v>#N/A</v>
      </c>
      <c r="E26" s="23"/>
      <c r="F26" s="24" t="e">
        <f>INDEX(Измерения!F:F,MATCH(B:B,Измерения!C:C,0))</f>
        <v>#N/A</v>
      </c>
      <c r="G26" s="23"/>
      <c r="H26" s="24" t="e">
        <f>INDEX(Измерения!G:G,MATCH(B:B,Измерения!C:C,0))</f>
        <v>#N/A</v>
      </c>
      <c r="I26" s="23"/>
      <c r="J26" s="24" t="e">
        <f>INDEX(Измерения!H:H,MATCH(B:B,Измерения!C:C,0))</f>
        <v>#N/A</v>
      </c>
      <c r="K26" s="23"/>
      <c r="L26" s="24" t="e">
        <f>INDEX(Измерения!I:I,MATCH(B:B,Измерения!C:C,0))</f>
        <v>#N/A</v>
      </c>
      <c r="M26" s="23"/>
      <c r="N26" s="24" t="e">
        <f>INDEX(Измерения!J:J,MATCH(B:B,Измерения!C:C,0))</f>
        <v>#N/A</v>
      </c>
      <c r="O26" s="23"/>
      <c r="P26" s="24" t="e">
        <f>INDEX(Измерения!K:K,MATCH(B:B,Измерения!C:C,0))</f>
        <v>#N/A</v>
      </c>
      <c r="Q26" s="25"/>
      <c r="R26" s="26" t="e">
        <f>INDEX(Измерения!L:L,MATCH(B:B,Измерения!C:C,0))</f>
        <v>#N/A</v>
      </c>
      <c r="S26" s="27"/>
      <c r="T26" s="26" t="e">
        <f>INDEX(Измерения!M:M,MATCH(B:B,Измерения!C:C,0))</f>
        <v>#N/A</v>
      </c>
      <c r="U26" s="27"/>
      <c r="V26" s="26" t="e">
        <f>INDEX(Измерения!N:N,MATCH(B:B,Измерения!C:C,0))</f>
        <v>#N/A</v>
      </c>
      <c r="W26" s="27"/>
      <c r="X26" s="26" t="e">
        <f>INDEX(Измерения!O:O,MATCH(B:B,Измерения!C:C,0))</f>
        <v>#N/A</v>
      </c>
      <c r="Y26" s="27"/>
      <c r="Z26" s="28">
        <f t="shared" si="4"/>
        <v>0</v>
      </c>
      <c r="AA26" s="29" t="s">
        <v>15</v>
      </c>
      <c r="AB26" s="30" t="e">
        <f t="shared" si="0"/>
        <v>#N/A</v>
      </c>
      <c r="AC26" s="30" t="e">
        <f t="shared" si="1"/>
        <v>#N/A</v>
      </c>
      <c r="AD26" s="31" t="e">
        <f t="shared" si="2"/>
        <v>#N/A</v>
      </c>
      <c r="AE26" s="32" t="e">
        <f t="shared" si="3"/>
        <v>#N/A</v>
      </c>
      <c r="AF26" s="33"/>
    </row>
    <row r="27" spans="1:32" hidden="1" x14ac:dyDescent="0.3">
      <c r="A27" s="20">
        <v>22</v>
      </c>
      <c r="B27" s="21">
        <f>IF(Измерения!C26&lt;&gt;0,Измерения!C26,0)</f>
        <v>0</v>
      </c>
      <c r="C27" s="21">
        <f>IF(Измерения!D26&lt;&gt;0,Измерения!D26,0)</f>
        <v>0</v>
      </c>
      <c r="D27" s="22" t="e">
        <f>INDEX(Измерения!E:E,MATCH('Табель мер'!B:B,Измерения!C:C,0))</f>
        <v>#N/A</v>
      </c>
      <c r="E27" s="23"/>
      <c r="F27" s="24" t="e">
        <f>INDEX(Измерения!F:F,MATCH(B:B,Измерения!C:C,0))</f>
        <v>#N/A</v>
      </c>
      <c r="G27" s="23"/>
      <c r="H27" s="24" t="e">
        <f>INDEX(Измерения!G:G,MATCH(B:B,Измерения!C:C,0))</f>
        <v>#N/A</v>
      </c>
      <c r="I27" s="23"/>
      <c r="J27" s="24" t="e">
        <f>INDEX(Измерения!H:H,MATCH(B:B,Измерения!C:C,0))</f>
        <v>#N/A</v>
      </c>
      <c r="K27" s="23"/>
      <c r="L27" s="24" t="e">
        <f>INDEX(Измерения!I:I,MATCH(B:B,Измерения!C:C,0))</f>
        <v>#N/A</v>
      </c>
      <c r="M27" s="23"/>
      <c r="N27" s="24" t="e">
        <f>INDEX(Измерения!J:J,MATCH(B:B,Измерения!C:C,0))</f>
        <v>#N/A</v>
      </c>
      <c r="O27" s="23"/>
      <c r="P27" s="24" t="e">
        <f>INDEX(Измерения!K:K,MATCH(B:B,Измерения!C:C,0))</f>
        <v>#N/A</v>
      </c>
      <c r="Q27" s="25"/>
      <c r="R27" s="26" t="e">
        <f>INDEX(Измерения!L:L,MATCH(B:B,Измерения!C:C,0))</f>
        <v>#N/A</v>
      </c>
      <c r="S27" s="27"/>
      <c r="T27" s="26" t="e">
        <f>INDEX(Измерения!M:M,MATCH(B:B,Измерения!C:C,0))</f>
        <v>#N/A</v>
      </c>
      <c r="U27" s="27"/>
      <c r="V27" s="26" t="e">
        <f>INDEX(Измерения!N:N,MATCH(B:B,Измерения!C:C,0))</f>
        <v>#N/A</v>
      </c>
      <c r="W27" s="27"/>
      <c r="X27" s="26" t="e">
        <f>INDEX(Измерения!O:O,MATCH(B:B,Измерения!C:C,0))</f>
        <v>#N/A</v>
      </c>
      <c r="Y27" s="27"/>
      <c r="Z27" s="28">
        <f t="shared" si="4"/>
        <v>0</v>
      </c>
      <c r="AA27" s="29" t="s">
        <v>15</v>
      </c>
      <c r="AB27" s="30" t="e">
        <f t="shared" si="0"/>
        <v>#N/A</v>
      </c>
      <c r="AC27" s="30" t="e">
        <f t="shared" si="1"/>
        <v>#N/A</v>
      </c>
      <c r="AD27" s="31" t="e">
        <f t="shared" si="2"/>
        <v>#N/A</v>
      </c>
      <c r="AE27" s="32" t="e">
        <f t="shared" si="3"/>
        <v>#N/A</v>
      </c>
      <c r="AF27" s="33"/>
    </row>
    <row r="28" spans="1:32" hidden="1" x14ac:dyDescent="0.3">
      <c r="A28" s="34">
        <v>23</v>
      </c>
      <c r="B28" s="21">
        <f>IF(Измерения!C27&lt;&gt;0,Измерения!C27,0)</f>
        <v>0</v>
      </c>
      <c r="C28" s="21">
        <f>IF(Измерения!D27&lt;&gt;0,Измерения!D27,0)</f>
        <v>0</v>
      </c>
      <c r="D28" s="22" t="e">
        <f>INDEX(Измерения!E:E,MATCH('Табель мер'!B:B,Измерения!C:C,0))</f>
        <v>#N/A</v>
      </c>
      <c r="E28" s="23"/>
      <c r="F28" s="24" t="e">
        <f>INDEX(Измерения!F:F,MATCH(B:B,Измерения!C:C,0))</f>
        <v>#N/A</v>
      </c>
      <c r="G28" s="23"/>
      <c r="H28" s="24" t="e">
        <f>INDEX(Измерения!G:G,MATCH(B:B,Измерения!C:C,0))</f>
        <v>#N/A</v>
      </c>
      <c r="I28" s="23"/>
      <c r="J28" s="24" t="e">
        <f>INDEX(Измерения!H:H,MATCH(B:B,Измерения!C:C,0))</f>
        <v>#N/A</v>
      </c>
      <c r="K28" s="23"/>
      <c r="L28" s="24" t="e">
        <f>INDEX(Измерения!I:I,MATCH(B:B,Измерения!C:C,0))</f>
        <v>#N/A</v>
      </c>
      <c r="M28" s="23"/>
      <c r="N28" s="24" t="e">
        <f>INDEX(Измерения!J:J,MATCH(B:B,Измерения!C:C,0))</f>
        <v>#N/A</v>
      </c>
      <c r="O28" s="23"/>
      <c r="P28" s="24" t="e">
        <f>INDEX(Измерения!K:K,MATCH(B:B,Измерения!C:C,0))</f>
        <v>#N/A</v>
      </c>
      <c r="Q28" s="25"/>
      <c r="R28" s="26" t="e">
        <f>INDEX(Измерения!L:L,MATCH(B:B,Измерения!C:C,0))</f>
        <v>#N/A</v>
      </c>
      <c r="S28" s="27"/>
      <c r="T28" s="26" t="e">
        <f>INDEX(Измерения!M:M,MATCH(B:B,Измерения!C:C,0))</f>
        <v>#N/A</v>
      </c>
      <c r="U28" s="27"/>
      <c r="V28" s="26" t="e">
        <f>INDEX(Измерения!N:N,MATCH(B:B,Измерения!C:C,0))</f>
        <v>#N/A</v>
      </c>
      <c r="W28" s="27"/>
      <c r="X28" s="26" t="e">
        <f>INDEX(Измерения!O:O,MATCH(B:B,Измерения!C:C,0))</f>
        <v>#N/A</v>
      </c>
      <c r="Y28" s="27"/>
      <c r="Z28" s="28">
        <f t="shared" si="4"/>
        <v>0</v>
      </c>
      <c r="AA28" s="29" t="s">
        <v>15</v>
      </c>
      <c r="AB28" s="30" t="e">
        <f t="shared" si="0"/>
        <v>#N/A</v>
      </c>
      <c r="AC28" s="30" t="e">
        <f t="shared" si="1"/>
        <v>#N/A</v>
      </c>
      <c r="AD28" s="31" t="e">
        <f t="shared" si="2"/>
        <v>#N/A</v>
      </c>
      <c r="AE28" s="32" t="e">
        <f t="shared" si="3"/>
        <v>#N/A</v>
      </c>
      <c r="AF28" s="33"/>
    </row>
    <row r="29" spans="1:32" hidden="1" x14ac:dyDescent="0.3">
      <c r="A29" s="20">
        <v>24</v>
      </c>
      <c r="B29" s="21">
        <f>IF(Измерения!C28&lt;&gt;0,Измерения!C28,0)</f>
        <v>0</v>
      </c>
      <c r="C29" s="21">
        <f>IF(Измерения!D28&lt;&gt;0,Измерения!D28,0)</f>
        <v>0</v>
      </c>
      <c r="D29" s="22" t="e">
        <f>INDEX(Измерения!E:E,MATCH('Табель мер'!B:B,Измерения!C:C,0))</f>
        <v>#N/A</v>
      </c>
      <c r="E29" s="23"/>
      <c r="F29" s="24" t="e">
        <f>INDEX(Измерения!F:F,MATCH(B:B,Измерения!C:C,0))</f>
        <v>#N/A</v>
      </c>
      <c r="G29" s="23"/>
      <c r="H29" s="24" t="e">
        <f>INDEX(Измерения!G:G,MATCH(B:B,Измерения!C:C,0))</f>
        <v>#N/A</v>
      </c>
      <c r="I29" s="23"/>
      <c r="J29" s="24" t="e">
        <f>INDEX(Измерения!H:H,MATCH(B:B,Измерения!C:C,0))</f>
        <v>#N/A</v>
      </c>
      <c r="K29" s="23"/>
      <c r="L29" s="24" t="e">
        <f>INDEX(Измерения!I:I,MATCH(B:B,Измерения!C:C,0))</f>
        <v>#N/A</v>
      </c>
      <c r="M29" s="23"/>
      <c r="N29" s="24" t="e">
        <f>INDEX(Измерения!J:J,MATCH(B:B,Измерения!C:C,0))</f>
        <v>#N/A</v>
      </c>
      <c r="O29" s="23"/>
      <c r="P29" s="24" t="e">
        <f>INDEX(Измерения!K:K,MATCH(B:B,Измерения!C:C,0))</f>
        <v>#N/A</v>
      </c>
      <c r="Q29" s="25"/>
      <c r="R29" s="26" t="e">
        <f>INDEX(Измерения!L:L,MATCH(B:B,Измерения!C:C,0))</f>
        <v>#N/A</v>
      </c>
      <c r="S29" s="27"/>
      <c r="T29" s="26" t="e">
        <f>INDEX(Измерения!M:M,MATCH(B:B,Измерения!C:C,0))</f>
        <v>#N/A</v>
      </c>
      <c r="U29" s="27"/>
      <c r="V29" s="26" t="e">
        <f>INDEX(Измерения!N:N,MATCH(B:B,Измерения!C:C,0))</f>
        <v>#N/A</v>
      </c>
      <c r="W29" s="27"/>
      <c r="X29" s="26" t="e">
        <f>INDEX(Измерения!O:O,MATCH(B:B,Измерения!C:C,0))</f>
        <v>#N/A</v>
      </c>
      <c r="Y29" s="27"/>
      <c r="Z29" s="28">
        <f t="shared" si="4"/>
        <v>0</v>
      </c>
      <c r="AA29" s="29" t="s">
        <v>15</v>
      </c>
      <c r="AB29" s="30" t="e">
        <f t="shared" si="0"/>
        <v>#N/A</v>
      </c>
      <c r="AC29" s="30" t="e">
        <f t="shared" si="1"/>
        <v>#N/A</v>
      </c>
      <c r="AD29" s="31" t="e">
        <f t="shared" si="2"/>
        <v>#N/A</v>
      </c>
      <c r="AE29" s="32" t="e">
        <f t="shared" si="3"/>
        <v>#N/A</v>
      </c>
      <c r="AF29" s="33"/>
    </row>
    <row r="30" spans="1:32" hidden="1" x14ac:dyDescent="0.3">
      <c r="A30" s="34">
        <v>25</v>
      </c>
      <c r="B30" s="21">
        <f>IF(Измерения!C29&lt;&gt;0,Измерения!C29,0)</f>
        <v>0</v>
      </c>
      <c r="C30" s="21">
        <f>IF(Измерения!D29&lt;&gt;0,Измерения!D29,0)</f>
        <v>0</v>
      </c>
      <c r="D30" s="22" t="e">
        <f>INDEX(Измерения!E:E,MATCH('Табель мер'!B:B,Измерения!C:C,0))</f>
        <v>#N/A</v>
      </c>
      <c r="E30" s="23"/>
      <c r="F30" s="24" t="e">
        <f>INDEX(Измерения!F:F,MATCH(B:B,Измерения!C:C,0))</f>
        <v>#N/A</v>
      </c>
      <c r="G30" s="23"/>
      <c r="H30" s="24" t="e">
        <f>INDEX(Измерения!G:G,MATCH(B:B,Измерения!C:C,0))</f>
        <v>#N/A</v>
      </c>
      <c r="I30" s="23"/>
      <c r="J30" s="24" t="e">
        <f>INDEX(Измерения!H:H,MATCH(B:B,Измерения!C:C,0))</f>
        <v>#N/A</v>
      </c>
      <c r="K30" s="23"/>
      <c r="L30" s="24" t="e">
        <f>INDEX(Измерения!I:I,MATCH(B:B,Измерения!C:C,0))</f>
        <v>#N/A</v>
      </c>
      <c r="M30" s="23"/>
      <c r="N30" s="24" t="e">
        <f>INDEX(Измерения!J:J,MATCH(B:B,Измерения!C:C,0))</f>
        <v>#N/A</v>
      </c>
      <c r="O30" s="23"/>
      <c r="P30" s="24" t="e">
        <f>INDEX(Измерения!K:K,MATCH(B:B,Измерения!C:C,0))</f>
        <v>#N/A</v>
      </c>
      <c r="Q30" s="25"/>
      <c r="R30" s="26" t="e">
        <f>INDEX(Измерения!L:L,MATCH(B:B,Измерения!C:C,0))</f>
        <v>#N/A</v>
      </c>
      <c r="S30" s="27"/>
      <c r="T30" s="26" t="e">
        <f>INDEX(Измерения!M:M,MATCH(B:B,Измерения!C:C,0))</f>
        <v>#N/A</v>
      </c>
      <c r="U30" s="27"/>
      <c r="V30" s="26" t="e">
        <f>INDEX(Измерения!N:N,MATCH(B:B,Измерения!C:C,0))</f>
        <v>#N/A</v>
      </c>
      <c r="W30" s="27"/>
      <c r="X30" s="26" t="e">
        <f>INDEX(Измерения!O:O,MATCH(B:B,Измерения!C:C,0))</f>
        <v>#N/A</v>
      </c>
      <c r="Y30" s="27"/>
      <c r="Z30" s="28">
        <f t="shared" si="4"/>
        <v>0</v>
      </c>
      <c r="AA30" s="29" t="s">
        <v>15</v>
      </c>
      <c r="AB30" s="30" t="e">
        <f t="shared" si="0"/>
        <v>#N/A</v>
      </c>
      <c r="AC30" s="30" t="e">
        <f t="shared" si="1"/>
        <v>#N/A</v>
      </c>
      <c r="AD30" s="31" t="e">
        <f t="shared" si="2"/>
        <v>#N/A</v>
      </c>
      <c r="AE30" s="32" t="e">
        <f t="shared" si="3"/>
        <v>#N/A</v>
      </c>
      <c r="AF30" s="33"/>
    </row>
    <row r="31" spans="1:32" hidden="1" x14ac:dyDescent="0.3">
      <c r="A31" s="20">
        <v>26</v>
      </c>
      <c r="B31" s="21">
        <f>IF(Измерения!C30&lt;&gt;0,Измерения!C30,0)</f>
        <v>0</v>
      </c>
      <c r="C31" s="21">
        <f>IF(Измерения!D30&lt;&gt;0,Измерения!D30,0)</f>
        <v>0</v>
      </c>
      <c r="D31" s="22" t="e">
        <f>INDEX(Измерения!E:E,MATCH('Табель мер'!B:B,Измерения!C:C,0))</f>
        <v>#N/A</v>
      </c>
      <c r="E31" s="23"/>
      <c r="F31" s="24" t="e">
        <f>INDEX(Измерения!F:F,MATCH(B:B,Измерения!C:C,0))</f>
        <v>#N/A</v>
      </c>
      <c r="G31" s="23"/>
      <c r="H31" s="24" t="e">
        <f>INDEX(Измерения!G:G,MATCH(B:B,Измерения!C:C,0))</f>
        <v>#N/A</v>
      </c>
      <c r="I31" s="23"/>
      <c r="J31" s="24" t="e">
        <f>INDEX(Измерения!H:H,MATCH(B:B,Измерения!C:C,0))</f>
        <v>#N/A</v>
      </c>
      <c r="K31" s="23"/>
      <c r="L31" s="24" t="e">
        <f>INDEX(Измерения!I:I,MATCH(B:B,Измерения!C:C,0))</f>
        <v>#N/A</v>
      </c>
      <c r="M31" s="23"/>
      <c r="N31" s="24" t="e">
        <f>INDEX(Измерения!J:J,MATCH(B:B,Измерения!C:C,0))</f>
        <v>#N/A</v>
      </c>
      <c r="O31" s="23"/>
      <c r="P31" s="24" t="e">
        <f>INDEX(Измерения!K:K,MATCH(B:B,Измерения!C:C,0))</f>
        <v>#N/A</v>
      </c>
      <c r="Q31" s="25"/>
      <c r="R31" s="26" t="e">
        <f>INDEX(Измерения!L:L,MATCH(B:B,Измерения!C:C,0))</f>
        <v>#N/A</v>
      </c>
      <c r="S31" s="27"/>
      <c r="T31" s="26" t="e">
        <f>INDEX(Измерения!M:M,MATCH(B:B,Измерения!C:C,0))</f>
        <v>#N/A</v>
      </c>
      <c r="U31" s="27"/>
      <c r="V31" s="26" t="e">
        <f>INDEX(Измерения!N:N,MATCH(B:B,Измерения!C:C,0))</f>
        <v>#N/A</v>
      </c>
      <c r="W31" s="27"/>
      <c r="X31" s="26" t="e">
        <f>INDEX(Измерения!O:O,MATCH(B:B,Измерения!C:C,0))</f>
        <v>#N/A</v>
      </c>
      <c r="Y31" s="27"/>
      <c r="Z31" s="28">
        <f t="shared" si="4"/>
        <v>0</v>
      </c>
      <c r="AA31" s="29" t="s">
        <v>15</v>
      </c>
      <c r="AB31" s="30" t="e">
        <f t="shared" si="0"/>
        <v>#N/A</v>
      </c>
      <c r="AC31" s="30" t="e">
        <f t="shared" si="1"/>
        <v>#N/A</v>
      </c>
      <c r="AD31" s="31" t="e">
        <f t="shared" si="2"/>
        <v>#N/A</v>
      </c>
      <c r="AE31" s="32" t="e">
        <f t="shared" si="3"/>
        <v>#N/A</v>
      </c>
      <c r="AF31" s="33"/>
    </row>
    <row r="32" spans="1:32" hidden="1" x14ac:dyDescent="0.3">
      <c r="A32" s="34">
        <v>27</v>
      </c>
      <c r="B32" s="21">
        <f>IF(Измерения!C31&lt;&gt;0,Измерения!C31,0)</f>
        <v>0</v>
      </c>
      <c r="C32" s="21">
        <f>IF(Измерения!D31&lt;&gt;0,Измерения!D31,0)</f>
        <v>0</v>
      </c>
      <c r="D32" s="22" t="e">
        <f>INDEX(Измерения!E:E,MATCH('Табель мер'!B:B,Измерения!C:C,0))</f>
        <v>#N/A</v>
      </c>
      <c r="E32" s="23"/>
      <c r="F32" s="24" t="e">
        <f>INDEX(Измерения!F:F,MATCH(B:B,Измерения!C:C,0))</f>
        <v>#N/A</v>
      </c>
      <c r="G32" s="23"/>
      <c r="H32" s="24" t="e">
        <f>INDEX(Измерения!G:G,MATCH(B:B,Измерения!C:C,0))</f>
        <v>#N/A</v>
      </c>
      <c r="I32" s="23"/>
      <c r="J32" s="24" t="e">
        <f>INDEX(Измерения!H:H,MATCH(B:B,Измерения!C:C,0))</f>
        <v>#N/A</v>
      </c>
      <c r="K32" s="23"/>
      <c r="L32" s="24" t="e">
        <f>INDEX(Измерения!I:I,MATCH(B:B,Измерения!C:C,0))</f>
        <v>#N/A</v>
      </c>
      <c r="M32" s="23"/>
      <c r="N32" s="24" t="e">
        <f>INDEX(Измерения!J:J,MATCH(B:B,Измерения!C:C,0))</f>
        <v>#N/A</v>
      </c>
      <c r="O32" s="23"/>
      <c r="P32" s="24" t="e">
        <f>INDEX(Измерения!K:K,MATCH(B:B,Измерения!C:C,0))</f>
        <v>#N/A</v>
      </c>
      <c r="Q32" s="25"/>
      <c r="R32" s="26" t="e">
        <f>INDEX(Измерения!L:L,MATCH(B:B,Измерения!C:C,0))</f>
        <v>#N/A</v>
      </c>
      <c r="S32" s="27"/>
      <c r="T32" s="26" t="e">
        <f>INDEX(Измерения!M:M,MATCH(B:B,Измерения!C:C,0))</f>
        <v>#N/A</v>
      </c>
      <c r="U32" s="27"/>
      <c r="V32" s="26" t="e">
        <f>INDEX(Измерения!N:N,MATCH(B:B,Измерения!C:C,0))</f>
        <v>#N/A</v>
      </c>
      <c r="W32" s="27"/>
      <c r="X32" s="26" t="e">
        <f>INDEX(Измерения!O:O,MATCH(B:B,Измерения!C:C,0))</f>
        <v>#N/A</v>
      </c>
      <c r="Y32" s="27"/>
      <c r="Z32" s="28">
        <f t="shared" si="4"/>
        <v>0</v>
      </c>
      <c r="AA32" s="29" t="s">
        <v>15</v>
      </c>
      <c r="AB32" s="30" t="e">
        <f t="shared" si="0"/>
        <v>#N/A</v>
      </c>
      <c r="AC32" s="30" t="e">
        <f t="shared" si="1"/>
        <v>#N/A</v>
      </c>
      <c r="AD32" s="31" t="e">
        <f t="shared" si="2"/>
        <v>#N/A</v>
      </c>
      <c r="AE32" s="32" t="e">
        <f t="shared" si="3"/>
        <v>#N/A</v>
      </c>
      <c r="AF32" s="33"/>
    </row>
    <row r="33" spans="1:32" hidden="1" x14ac:dyDescent="0.3">
      <c r="A33" s="20">
        <v>28</v>
      </c>
      <c r="B33" s="21">
        <f>IF(Измерения!C32&lt;&gt;0,Измерения!C32,0)</f>
        <v>0</v>
      </c>
      <c r="C33" s="21">
        <f>IF(Измерения!D32&lt;&gt;0,Измерения!D32,0)</f>
        <v>0</v>
      </c>
      <c r="D33" s="22" t="e">
        <f>INDEX(Измерения!E:E,MATCH('Табель мер'!B:B,Измерения!C:C,0))</f>
        <v>#N/A</v>
      </c>
      <c r="E33" s="23"/>
      <c r="F33" s="24" t="e">
        <f>INDEX(Измерения!F:F,MATCH(B:B,Измерения!C:C,0))</f>
        <v>#N/A</v>
      </c>
      <c r="G33" s="23"/>
      <c r="H33" s="24" t="e">
        <f>INDEX(Измерения!G:G,MATCH(B:B,Измерения!C:C,0))</f>
        <v>#N/A</v>
      </c>
      <c r="I33" s="23"/>
      <c r="J33" s="24" t="e">
        <f>INDEX(Измерения!H:H,MATCH(B:B,Измерения!C:C,0))</f>
        <v>#N/A</v>
      </c>
      <c r="K33" s="23"/>
      <c r="L33" s="24" t="e">
        <f>INDEX(Измерения!I:I,MATCH(B:B,Измерения!C:C,0))</f>
        <v>#N/A</v>
      </c>
      <c r="M33" s="23"/>
      <c r="N33" s="24" t="e">
        <f>INDEX(Измерения!J:J,MATCH(B:B,Измерения!C:C,0))</f>
        <v>#N/A</v>
      </c>
      <c r="O33" s="23"/>
      <c r="P33" s="24" t="e">
        <f>INDEX(Измерения!K:K,MATCH(B:B,Измерения!C:C,0))</f>
        <v>#N/A</v>
      </c>
      <c r="Q33" s="25"/>
      <c r="R33" s="26" t="e">
        <f>INDEX(Измерения!L:L,MATCH(B:B,Измерения!C:C,0))</f>
        <v>#N/A</v>
      </c>
      <c r="S33" s="27"/>
      <c r="T33" s="26" t="e">
        <f>INDEX(Измерения!M:M,MATCH(B:B,Измерения!C:C,0))</f>
        <v>#N/A</v>
      </c>
      <c r="U33" s="27"/>
      <c r="V33" s="26" t="e">
        <f>INDEX(Измерения!N:N,MATCH(B:B,Измерения!C:C,0))</f>
        <v>#N/A</v>
      </c>
      <c r="W33" s="27"/>
      <c r="X33" s="26" t="e">
        <f>INDEX(Измерения!O:O,MATCH(B:B,Измерения!C:C,0))</f>
        <v>#N/A</v>
      </c>
      <c r="Y33" s="27"/>
      <c r="Z33" s="28">
        <f t="shared" si="4"/>
        <v>0</v>
      </c>
      <c r="AA33" s="29" t="s">
        <v>15</v>
      </c>
      <c r="AB33" s="30" t="e">
        <f t="shared" si="0"/>
        <v>#N/A</v>
      </c>
      <c r="AC33" s="30" t="e">
        <f t="shared" si="1"/>
        <v>#N/A</v>
      </c>
      <c r="AD33" s="31" t="e">
        <f t="shared" si="2"/>
        <v>#N/A</v>
      </c>
      <c r="AE33" s="32" t="e">
        <f t="shared" si="3"/>
        <v>#N/A</v>
      </c>
      <c r="AF33" s="33"/>
    </row>
    <row r="34" spans="1:32" hidden="1" x14ac:dyDescent="0.3">
      <c r="A34" s="34">
        <v>29</v>
      </c>
      <c r="B34" s="21">
        <f>IF(Измерения!C33&lt;&gt;0,Измерения!C33,0)</f>
        <v>0</v>
      </c>
      <c r="C34" s="21">
        <f>IF(Измерения!D33&lt;&gt;0,Измерения!D33,0)</f>
        <v>0</v>
      </c>
      <c r="D34" s="22" t="e">
        <f>INDEX(Измерения!E:E,MATCH('Табель мер'!B:B,Измерения!C:C,0))</f>
        <v>#N/A</v>
      </c>
      <c r="E34" s="23"/>
      <c r="F34" s="24" t="e">
        <f>INDEX(Измерения!F:F,MATCH(B:B,Измерения!C:C,0))</f>
        <v>#N/A</v>
      </c>
      <c r="G34" s="23"/>
      <c r="H34" s="24" t="e">
        <f>INDEX(Измерения!G:G,MATCH(B:B,Измерения!C:C,0))</f>
        <v>#N/A</v>
      </c>
      <c r="I34" s="23"/>
      <c r="J34" s="24" t="e">
        <f>INDEX(Измерения!H:H,MATCH(B:B,Измерения!C:C,0))</f>
        <v>#N/A</v>
      </c>
      <c r="K34" s="23"/>
      <c r="L34" s="24" t="e">
        <f>INDEX(Измерения!I:I,MATCH(B:B,Измерения!C:C,0))</f>
        <v>#N/A</v>
      </c>
      <c r="M34" s="23"/>
      <c r="N34" s="24" t="e">
        <f>INDEX(Измерения!J:J,MATCH(B:B,Измерения!C:C,0))</f>
        <v>#N/A</v>
      </c>
      <c r="O34" s="23"/>
      <c r="P34" s="24" t="e">
        <f>INDEX(Измерения!K:K,MATCH(B:B,Измерения!C:C,0))</f>
        <v>#N/A</v>
      </c>
      <c r="Q34" s="25"/>
      <c r="R34" s="26" t="e">
        <f>INDEX(Измерения!L:L,MATCH(B:B,Измерения!C:C,0))</f>
        <v>#N/A</v>
      </c>
      <c r="S34" s="27"/>
      <c r="T34" s="26" t="e">
        <f>INDEX(Измерения!M:M,MATCH(B:B,Измерения!C:C,0))</f>
        <v>#N/A</v>
      </c>
      <c r="U34" s="27"/>
      <c r="V34" s="26" t="e">
        <f>INDEX(Измерения!N:N,MATCH(B:B,Измерения!C:C,0))</f>
        <v>#N/A</v>
      </c>
      <c r="W34" s="27"/>
      <c r="X34" s="26" t="e">
        <f>INDEX(Измерения!O:O,MATCH(B:B,Измерения!C:C,0))</f>
        <v>#N/A</v>
      </c>
      <c r="Y34" s="27"/>
      <c r="Z34" s="28">
        <f t="shared" si="4"/>
        <v>0</v>
      </c>
      <c r="AA34" s="29" t="s">
        <v>15</v>
      </c>
      <c r="AB34" s="30" t="e">
        <f t="shared" si="0"/>
        <v>#N/A</v>
      </c>
      <c r="AC34" s="30" t="e">
        <f t="shared" si="1"/>
        <v>#N/A</v>
      </c>
      <c r="AD34" s="31" t="e">
        <f t="shared" si="2"/>
        <v>#N/A</v>
      </c>
      <c r="AE34" s="32" t="e">
        <f t="shared" si="3"/>
        <v>#N/A</v>
      </c>
      <c r="AF34" s="33"/>
    </row>
    <row r="35" spans="1:32" hidden="1" x14ac:dyDescent="0.3">
      <c r="A35" s="20">
        <v>30</v>
      </c>
      <c r="B35" s="21">
        <f>IF(Измерения!C34&lt;&gt;0,Измерения!C34,0)</f>
        <v>0</v>
      </c>
      <c r="C35" s="21">
        <f>IF(Измерения!D34&lt;&gt;0,Измерения!D34,0)</f>
        <v>0</v>
      </c>
      <c r="D35" s="22" t="e">
        <f>INDEX(Измерения!E:E,MATCH('Табель мер'!B:B,Измерения!C:C,0))</f>
        <v>#N/A</v>
      </c>
      <c r="E35" s="23"/>
      <c r="F35" s="24" t="e">
        <f>INDEX(Измерения!F:F,MATCH(B:B,Измерения!C:C,0))</f>
        <v>#N/A</v>
      </c>
      <c r="G35" s="23"/>
      <c r="H35" s="24" t="e">
        <f>INDEX(Измерения!G:G,MATCH(B:B,Измерения!C:C,0))</f>
        <v>#N/A</v>
      </c>
      <c r="I35" s="23"/>
      <c r="J35" s="24" t="e">
        <f>INDEX(Измерения!H:H,MATCH(B:B,Измерения!C:C,0))</f>
        <v>#N/A</v>
      </c>
      <c r="K35" s="23"/>
      <c r="L35" s="24" t="e">
        <f>INDEX(Измерения!I:I,MATCH(B:B,Измерения!C:C,0))</f>
        <v>#N/A</v>
      </c>
      <c r="M35" s="23"/>
      <c r="N35" s="24" t="e">
        <f>INDEX(Измерения!J:J,MATCH(B:B,Измерения!C:C,0))</f>
        <v>#N/A</v>
      </c>
      <c r="O35" s="23"/>
      <c r="P35" s="24" t="e">
        <f>INDEX(Измерения!K:K,MATCH(B:B,Измерения!C:C,0))</f>
        <v>#N/A</v>
      </c>
      <c r="Q35" s="25"/>
      <c r="R35" s="26" t="e">
        <f>INDEX(Измерения!L:L,MATCH(B:B,Измерения!C:C,0))</f>
        <v>#N/A</v>
      </c>
      <c r="S35" s="27"/>
      <c r="T35" s="26" t="e">
        <f>INDEX(Измерения!M:M,MATCH(B:B,Измерения!C:C,0))</f>
        <v>#N/A</v>
      </c>
      <c r="U35" s="27"/>
      <c r="V35" s="26" t="e">
        <f>INDEX(Измерения!N:N,MATCH(B:B,Измерения!C:C,0))</f>
        <v>#N/A</v>
      </c>
      <c r="W35" s="27"/>
      <c r="X35" s="26" t="e">
        <f>INDEX(Измерения!O:O,MATCH(B:B,Измерения!C:C,0))</f>
        <v>#N/A</v>
      </c>
      <c r="Y35" s="27"/>
      <c r="Z35" s="28">
        <f t="shared" si="4"/>
        <v>0</v>
      </c>
      <c r="AA35" s="29" t="s">
        <v>15</v>
      </c>
      <c r="AB35" s="30" t="e">
        <f t="shared" si="0"/>
        <v>#N/A</v>
      </c>
      <c r="AC35" s="30" t="e">
        <f t="shared" si="1"/>
        <v>#N/A</v>
      </c>
      <c r="AD35" s="31" t="e">
        <f t="shared" si="2"/>
        <v>#N/A</v>
      </c>
      <c r="AE35" s="32" t="e">
        <f t="shared" si="3"/>
        <v>#N/A</v>
      </c>
      <c r="AF35" s="33"/>
    </row>
    <row r="36" spans="1:32" hidden="1" x14ac:dyDescent="0.3">
      <c r="A36" s="34">
        <v>31</v>
      </c>
      <c r="B36" s="21">
        <f>IF(Измерения!C35&lt;&gt;0,Измерения!C35,0)</f>
        <v>0</v>
      </c>
      <c r="C36" s="21">
        <f>IF(Измерения!D35&lt;&gt;0,Измерения!D35,0)</f>
        <v>0</v>
      </c>
      <c r="D36" s="22" t="e">
        <f>INDEX(Измерения!E:E,MATCH('Табель мер'!B:B,Измерения!C:C,0))</f>
        <v>#N/A</v>
      </c>
      <c r="E36" s="23"/>
      <c r="F36" s="24" t="e">
        <f>INDEX(Измерения!F:F,MATCH(B:B,Измерения!C:C,0))</f>
        <v>#N/A</v>
      </c>
      <c r="G36" s="23"/>
      <c r="H36" s="24" t="e">
        <f>INDEX(Измерения!G:G,MATCH(B:B,Измерения!C:C,0))</f>
        <v>#N/A</v>
      </c>
      <c r="I36" s="23"/>
      <c r="J36" s="24" t="e">
        <f>INDEX(Измерения!H:H,MATCH(B:B,Измерения!C:C,0))</f>
        <v>#N/A</v>
      </c>
      <c r="K36" s="23"/>
      <c r="L36" s="24" t="e">
        <f>INDEX(Измерения!I:I,MATCH(B:B,Измерения!C:C,0))</f>
        <v>#N/A</v>
      </c>
      <c r="M36" s="23"/>
      <c r="N36" s="24" t="e">
        <f>INDEX(Измерения!J:J,MATCH(B:B,Измерения!C:C,0))</f>
        <v>#N/A</v>
      </c>
      <c r="O36" s="23"/>
      <c r="P36" s="24" t="e">
        <f>INDEX(Измерения!K:K,MATCH(B:B,Измерения!C:C,0))</f>
        <v>#N/A</v>
      </c>
      <c r="Q36" s="25"/>
      <c r="R36" s="26" t="e">
        <f>INDEX(Измерения!L:L,MATCH(B:B,Измерения!C:C,0))</f>
        <v>#N/A</v>
      </c>
      <c r="S36" s="27"/>
      <c r="T36" s="26" t="e">
        <f>INDEX(Измерения!M:M,MATCH(B:B,Измерения!C:C,0))</f>
        <v>#N/A</v>
      </c>
      <c r="U36" s="27"/>
      <c r="V36" s="26" t="e">
        <f>INDEX(Измерения!N:N,MATCH(B:B,Измерения!C:C,0))</f>
        <v>#N/A</v>
      </c>
      <c r="W36" s="27"/>
      <c r="X36" s="26" t="e">
        <f>INDEX(Измерения!O:O,MATCH(B:B,Измерения!C:C,0))</f>
        <v>#N/A</v>
      </c>
      <c r="Y36" s="27"/>
      <c r="Z36" s="28">
        <f t="shared" si="4"/>
        <v>0</v>
      </c>
      <c r="AA36" s="29" t="s">
        <v>15</v>
      </c>
      <c r="AB36" s="30" t="e">
        <f t="shared" si="0"/>
        <v>#N/A</v>
      </c>
      <c r="AC36" s="30" t="e">
        <f t="shared" si="1"/>
        <v>#N/A</v>
      </c>
      <c r="AD36" s="31" t="e">
        <f t="shared" si="2"/>
        <v>#N/A</v>
      </c>
      <c r="AE36" s="32" t="e">
        <f t="shared" si="3"/>
        <v>#N/A</v>
      </c>
      <c r="AF36" s="33"/>
    </row>
    <row r="37" spans="1:32" hidden="1" x14ac:dyDescent="0.3">
      <c r="A37" s="20">
        <v>32</v>
      </c>
      <c r="B37" s="21">
        <f>IF(Измерения!C36&lt;&gt;0,Измерения!C36,0)</f>
        <v>0</v>
      </c>
      <c r="C37" s="21">
        <f>IF(Измерения!D36&lt;&gt;0,Измерения!D36,0)</f>
        <v>0</v>
      </c>
      <c r="D37" s="22" t="e">
        <f>INDEX(Измерения!E:E,MATCH('Табель мер'!B:B,Измерения!C:C,0))</f>
        <v>#N/A</v>
      </c>
      <c r="E37" s="23"/>
      <c r="F37" s="24" t="e">
        <f>INDEX(Измерения!F:F,MATCH(B:B,Измерения!C:C,0))</f>
        <v>#N/A</v>
      </c>
      <c r="G37" s="23"/>
      <c r="H37" s="24" t="e">
        <f>INDEX(Измерения!G:G,MATCH(B:B,Измерения!C:C,0))</f>
        <v>#N/A</v>
      </c>
      <c r="I37" s="23"/>
      <c r="J37" s="24" t="e">
        <f>INDEX(Измерения!H:H,MATCH(B:B,Измерения!C:C,0))</f>
        <v>#N/A</v>
      </c>
      <c r="K37" s="23"/>
      <c r="L37" s="24" t="e">
        <f>INDEX(Измерения!I:I,MATCH(B:B,Измерения!C:C,0))</f>
        <v>#N/A</v>
      </c>
      <c r="M37" s="23"/>
      <c r="N37" s="24" t="e">
        <f>INDEX(Измерения!J:J,MATCH(B:B,Измерения!C:C,0))</f>
        <v>#N/A</v>
      </c>
      <c r="O37" s="23"/>
      <c r="P37" s="24" t="e">
        <f>INDEX(Измерения!K:K,MATCH(B:B,Измерения!C:C,0))</f>
        <v>#N/A</v>
      </c>
      <c r="Q37" s="25"/>
      <c r="R37" s="26" t="e">
        <f>INDEX(Измерения!L:L,MATCH(B:B,Измерения!C:C,0))</f>
        <v>#N/A</v>
      </c>
      <c r="S37" s="27"/>
      <c r="T37" s="26" t="e">
        <f>INDEX(Измерения!M:M,MATCH(B:B,Измерения!C:C,0))</f>
        <v>#N/A</v>
      </c>
      <c r="U37" s="27"/>
      <c r="V37" s="26" t="e">
        <f>INDEX(Измерения!N:N,MATCH(B:B,Измерения!C:C,0))</f>
        <v>#N/A</v>
      </c>
      <c r="W37" s="27"/>
      <c r="X37" s="26" t="e">
        <f>INDEX(Измерения!O:O,MATCH(B:B,Измерения!C:C,0))</f>
        <v>#N/A</v>
      </c>
      <c r="Y37" s="27"/>
      <c r="Z37" s="28">
        <f t="shared" si="4"/>
        <v>0</v>
      </c>
      <c r="AA37" s="29" t="s">
        <v>15</v>
      </c>
      <c r="AB37" s="30" t="e">
        <f t="shared" si="0"/>
        <v>#N/A</v>
      </c>
      <c r="AC37" s="30" t="e">
        <f t="shared" si="1"/>
        <v>#N/A</v>
      </c>
      <c r="AD37" s="31" t="e">
        <f t="shared" si="2"/>
        <v>#N/A</v>
      </c>
      <c r="AE37" s="32" t="e">
        <f t="shared" si="3"/>
        <v>#N/A</v>
      </c>
      <c r="AF37" s="33"/>
    </row>
    <row r="38" spans="1:32" hidden="1" x14ac:dyDescent="0.3">
      <c r="A38" s="34">
        <v>33</v>
      </c>
      <c r="B38" s="21">
        <f>IF(Измерения!C37&lt;&gt;0,Измерения!C37,0)</f>
        <v>0</v>
      </c>
      <c r="C38" s="21">
        <f>IF(Измерения!D37&lt;&gt;0,Измерения!D37,0)</f>
        <v>0</v>
      </c>
      <c r="D38" s="22" t="e">
        <f>INDEX(Измерения!E:E,MATCH('Табель мер'!B:B,Измерения!C:C,0))</f>
        <v>#N/A</v>
      </c>
      <c r="E38" s="23"/>
      <c r="F38" s="24" t="e">
        <f>INDEX(Измерения!F:F,MATCH(B:B,Измерения!C:C,0))</f>
        <v>#N/A</v>
      </c>
      <c r="G38" s="23"/>
      <c r="H38" s="24" t="e">
        <f>INDEX(Измерения!G:G,MATCH(B:B,Измерения!C:C,0))</f>
        <v>#N/A</v>
      </c>
      <c r="I38" s="23"/>
      <c r="J38" s="24" t="e">
        <f>INDEX(Измерения!H:H,MATCH(B:B,Измерения!C:C,0))</f>
        <v>#N/A</v>
      </c>
      <c r="K38" s="23"/>
      <c r="L38" s="24" t="e">
        <f>INDEX(Измерения!I:I,MATCH(B:B,Измерения!C:C,0))</f>
        <v>#N/A</v>
      </c>
      <c r="M38" s="23"/>
      <c r="N38" s="24" t="e">
        <f>INDEX(Измерения!J:J,MATCH(B:B,Измерения!C:C,0))</f>
        <v>#N/A</v>
      </c>
      <c r="O38" s="23"/>
      <c r="P38" s="24" t="e">
        <f>INDEX(Измерения!K:K,MATCH(B:B,Измерения!C:C,0))</f>
        <v>#N/A</v>
      </c>
      <c r="Q38" s="25"/>
      <c r="R38" s="26" t="e">
        <f>INDEX(Измерения!L:L,MATCH(B:B,Измерения!C:C,0))</f>
        <v>#N/A</v>
      </c>
      <c r="S38" s="27"/>
      <c r="T38" s="26" t="e">
        <f>INDEX(Измерения!M:M,MATCH(B:B,Измерения!C:C,0))</f>
        <v>#N/A</v>
      </c>
      <c r="U38" s="27"/>
      <c r="V38" s="26" t="e">
        <f>INDEX(Измерения!N:N,MATCH(B:B,Измерения!C:C,0))</f>
        <v>#N/A</v>
      </c>
      <c r="W38" s="27"/>
      <c r="X38" s="26" t="e">
        <f>INDEX(Измерения!O:O,MATCH(B:B,Измерения!C:C,0))</f>
        <v>#N/A</v>
      </c>
      <c r="Y38" s="27"/>
      <c r="Z38" s="28">
        <f t="shared" si="4"/>
        <v>0</v>
      </c>
      <c r="AA38" s="29" t="s">
        <v>15</v>
      </c>
      <c r="AB38" s="30" t="e">
        <f t="shared" si="0"/>
        <v>#N/A</v>
      </c>
      <c r="AC38" s="30" t="e">
        <f t="shared" si="1"/>
        <v>#N/A</v>
      </c>
      <c r="AD38" s="31" t="e">
        <f t="shared" si="2"/>
        <v>#N/A</v>
      </c>
      <c r="AE38" s="32" t="e">
        <f t="shared" si="3"/>
        <v>#N/A</v>
      </c>
      <c r="AF38" s="33"/>
    </row>
    <row r="39" spans="1:32" hidden="1" x14ac:dyDescent="0.3">
      <c r="A39" s="20">
        <v>34</v>
      </c>
      <c r="B39" s="21">
        <f>IF(Измерения!C38&lt;&gt;0,Измерения!C38,0)</f>
        <v>0</v>
      </c>
      <c r="C39" s="21">
        <f>IF(Измерения!D38&lt;&gt;0,Измерения!D38,0)</f>
        <v>0</v>
      </c>
      <c r="D39" s="22" t="e">
        <f>INDEX(Измерения!E:E,MATCH('Табель мер'!B:B,Измерения!C:C,0))</f>
        <v>#N/A</v>
      </c>
      <c r="E39" s="23"/>
      <c r="F39" s="24" t="e">
        <f>INDEX(Измерения!F:F,MATCH(B:B,Измерения!C:C,0))</f>
        <v>#N/A</v>
      </c>
      <c r="G39" s="23"/>
      <c r="H39" s="24" t="e">
        <f>INDEX(Измерения!G:G,MATCH(B:B,Измерения!C:C,0))</f>
        <v>#N/A</v>
      </c>
      <c r="I39" s="23"/>
      <c r="J39" s="24" t="e">
        <f>INDEX(Измерения!H:H,MATCH(B:B,Измерения!C:C,0))</f>
        <v>#N/A</v>
      </c>
      <c r="K39" s="23"/>
      <c r="L39" s="24" t="e">
        <f>INDEX(Измерения!I:I,MATCH(B:B,Измерения!C:C,0))</f>
        <v>#N/A</v>
      </c>
      <c r="M39" s="23"/>
      <c r="N39" s="24" t="e">
        <f>INDEX(Измерения!J:J,MATCH(B:B,Измерения!C:C,0))</f>
        <v>#N/A</v>
      </c>
      <c r="O39" s="23"/>
      <c r="P39" s="24" t="e">
        <f>INDEX(Измерения!K:K,MATCH(B:B,Измерения!C:C,0))</f>
        <v>#N/A</v>
      </c>
      <c r="Q39" s="25"/>
      <c r="R39" s="26" t="e">
        <f>INDEX(Измерения!L:L,MATCH(B:B,Измерения!C:C,0))</f>
        <v>#N/A</v>
      </c>
      <c r="S39" s="27"/>
      <c r="T39" s="26" t="e">
        <f>INDEX(Измерения!M:M,MATCH(B:B,Измерения!C:C,0))</f>
        <v>#N/A</v>
      </c>
      <c r="U39" s="27"/>
      <c r="V39" s="26" t="e">
        <f>INDEX(Измерения!N:N,MATCH(B:B,Измерения!C:C,0))</f>
        <v>#N/A</v>
      </c>
      <c r="W39" s="27"/>
      <c r="X39" s="26" t="e">
        <f>INDEX(Измерения!O:O,MATCH(B:B,Измерения!C:C,0))</f>
        <v>#N/A</v>
      </c>
      <c r="Y39" s="27"/>
      <c r="Z39" s="28">
        <f t="shared" si="4"/>
        <v>0</v>
      </c>
      <c r="AA39" s="29" t="s">
        <v>15</v>
      </c>
      <c r="AB39" s="30" t="e">
        <f t="shared" si="0"/>
        <v>#N/A</v>
      </c>
      <c r="AC39" s="30" t="e">
        <f t="shared" si="1"/>
        <v>#N/A</v>
      </c>
      <c r="AD39" s="31" t="e">
        <f t="shared" si="2"/>
        <v>#N/A</v>
      </c>
      <c r="AE39" s="32" t="e">
        <f t="shared" si="3"/>
        <v>#N/A</v>
      </c>
      <c r="AF39" s="33"/>
    </row>
    <row r="40" spans="1:32" hidden="1" x14ac:dyDescent="0.3">
      <c r="A40" s="34">
        <v>35</v>
      </c>
      <c r="B40" s="21">
        <f>IF(Измерения!C39&lt;&gt;0,Измерения!C39,0)</f>
        <v>0</v>
      </c>
      <c r="C40" s="21">
        <f>IF(Измерения!D39&lt;&gt;0,Измерения!D39,0)</f>
        <v>0</v>
      </c>
      <c r="D40" s="22" t="e">
        <f>INDEX(Измерения!E:E,MATCH('Табель мер'!B:B,Измерения!C:C,0))</f>
        <v>#N/A</v>
      </c>
      <c r="E40" s="23"/>
      <c r="F40" s="24" t="e">
        <f>INDEX(Измерения!F:F,MATCH(B:B,Измерения!C:C,0))</f>
        <v>#N/A</v>
      </c>
      <c r="G40" s="23"/>
      <c r="H40" s="24" t="e">
        <f>INDEX(Измерения!G:G,MATCH(B:B,Измерения!C:C,0))</f>
        <v>#N/A</v>
      </c>
      <c r="I40" s="23"/>
      <c r="J40" s="24" t="e">
        <f>INDEX(Измерения!H:H,MATCH(B:B,Измерения!C:C,0))</f>
        <v>#N/A</v>
      </c>
      <c r="K40" s="23"/>
      <c r="L40" s="24" t="e">
        <f>INDEX(Измерения!I:I,MATCH(B:B,Измерения!C:C,0))</f>
        <v>#N/A</v>
      </c>
      <c r="M40" s="23"/>
      <c r="N40" s="24" t="e">
        <f>INDEX(Измерения!J:J,MATCH(B:B,Измерения!C:C,0))</f>
        <v>#N/A</v>
      </c>
      <c r="O40" s="23"/>
      <c r="P40" s="24" t="e">
        <f>INDEX(Измерения!K:K,MATCH(B:B,Измерения!C:C,0))</f>
        <v>#N/A</v>
      </c>
      <c r="Q40" s="25"/>
      <c r="R40" s="26" t="e">
        <f>INDEX(Измерения!L:L,MATCH(B:B,Измерения!C:C,0))</f>
        <v>#N/A</v>
      </c>
      <c r="S40" s="27"/>
      <c r="T40" s="26" t="e">
        <f>INDEX(Измерения!M:M,MATCH(B:B,Измерения!C:C,0))</f>
        <v>#N/A</v>
      </c>
      <c r="U40" s="27"/>
      <c r="V40" s="26" t="e">
        <f>INDEX(Измерения!N:N,MATCH(B:B,Измерения!C:C,0))</f>
        <v>#N/A</v>
      </c>
      <c r="W40" s="27"/>
      <c r="X40" s="26" t="e">
        <f>INDEX(Измерения!O:O,MATCH(B:B,Измерения!C:C,0))</f>
        <v>#N/A</v>
      </c>
      <c r="Y40" s="27"/>
      <c r="Z40" s="28">
        <f t="shared" si="4"/>
        <v>0</v>
      </c>
      <c r="AA40" s="29" t="s">
        <v>15</v>
      </c>
      <c r="AB40" s="30" t="e">
        <f t="shared" si="0"/>
        <v>#N/A</v>
      </c>
      <c r="AC40" s="30" t="e">
        <f t="shared" si="1"/>
        <v>#N/A</v>
      </c>
      <c r="AD40" s="31" t="e">
        <f t="shared" si="2"/>
        <v>#N/A</v>
      </c>
      <c r="AE40" s="32" t="e">
        <f t="shared" si="3"/>
        <v>#N/A</v>
      </c>
      <c r="AF40" s="33"/>
    </row>
    <row r="41" spans="1:32" hidden="1" x14ac:dyDescent="0.3">
      <c r="A41" s="20">
        <v>36</v>
      </c>
      <c r="B41" s="21">
        <f>IF(Измерения!C40&lt;&gt;0,Измерения!C40,0)</f>
        <v>0</v>
      </c>
      <c r="C41" s="21">
        <f>IF(Измерения!D40&lt;&gt;0,Измерения!D40,0)</f>
        <v>0</v>
      </c>
      <c r="D41" s="22" t="e">
        <f>INDEX(Измерения!E:E,MATCH('Табель мер'!B:B,Измерения!C:C,0))</f>
        <v>#N/A</v>
      </c>
      <c r="E41" s="23"/>
      <c r="F41" s="24" t="e">
        <f>INDEX(Измерения!F:F,MATCH(B:B,Измерения!C:C,0))</f>
        <v>#N/A</v>
      </c>
      <c r="G41" s="23"/>
      <c r="H41" s="24" t="e">
        <f>INDEX(Измерения!G:G,MATCH(B:B,Измерения!C:C,0))</f>
        <v>#N/A</v>
      </c>
      <c r="I41" s="23"/>
      <c r="J41" s="24" t="e">
        <f>INDEX(Измерения!H:H,MATCH(B:B,Измерения!C:C,0))</f>
        <v>#N/A</v>
      </c>
      <c r="K41" s="23"/>
      <c r="L41" s="24" t="e">
        <f>INDEX(Измерения!I:I,MATCH(B:B,Измерения!C:C,0))</f>
        <v>#N/A</v>
      </c>
      <c r="M41" s="23"/>
      <c r="N41" s="24" t="e">
        <f>INDEX(Измерения!J:J,MATCH(B:B,Измерения!C:C,0))</f>
        <v>#N/A</v>
      </c>
      <c r="O41" s="23"/>
      <c r="P41" s="24" t="e">
        <f>INDEX(Измерения!K:K,MATCH(B:B,Измерения!C:C,0))</f>
        <v>#N/A</v>
      </c>
      <c r="Q41" s="25"/>
      <c r="R41" s="26" t="e">
        <f>INDEX(Измерения!L:L,MATCH(B:B,Измерения!C:C,0))</f>
        <v>#N/A</v>
      </c>
      <c r="S41" s="27"/>
      <c r="T41" s="26" t="e">
        <f>INDEX(Измерения!M:M,MATCH(B:B,Измерения!C:C,0))</f>
        <v>#N/A</v>
      </c>
      <c r="U41" s="27"/>
      <c r="V41" s="26" t="e">
        <f>INDEX(Измерения!N:N,MATCH(B:B,Измерения!C:C,0))</f>
        <v>#N/A</v>
      </c>
      <c r="W41" s="27"/>
      <c r="X41" s="26" t="e">
        <f>INDEX(Измерения!O:O,MATCH(B:B,Измерения!C:C,0))</f>
        <v>#N/A</v>
      </c>
      <c r="Y41" s="27"/>
      <c r="Z41" s="28">
        <f t="shared" si="4"/>
        <v>0</v>
      </c>
      <c r="AA41" s="29" t="s">
        <v>15</v>
      </c>
      <c r="AB41" s="30" t="e">
        <f t="shared" si="0"/>
        <v>#N/A</v>
      </c>
      <c r="AC41" s="30" t="e">
        <f t="shared" si="1"/>
        <v>#N/A</v>
      </c>
      <c r="AD41" s="31" t="e">
        <f t="shared" si="2"/>
        <v>#N/A</v>
      </c>
      <c r="AE41" s="32" t="e">
        <f t="shared" si="3"/>
        <v>#N/A</v>
      </c>
      <c r="AF41" s="33"/>
    </row>
    <row r="42" spans="1:32" hidden="1" x14ac:dyDescent="0.3">
      <c r="A42" s="34">
        <v>37</v>
      </c>
      <c r="B42" s="21">
        <f>IF(Измерения!C41&lt;&gt;0,Измерения!C41,0)</f>
        <v>0</v>
      </c>
      <c r="C42" s="21">
        <f>IF(Измерения!D41&lt;&gt;0,Измерения!D41,0)</f>
        <v>0</v>
      </c>
      <c r="D42" s="22" t="e">
        <f>INDEX(Измерения!E:E,MATCH('Табель мер'!B:B,Измерения!C:C,0))</f>
        <v>#N/A</v>
      </c>
      <c r="E42" s="23"/>
      <c r="F42" s="24" t="e">
        <f>INDEX(Измерения!F:F,MATCH(B:B,Измерения!C:C,0))</f>
        <v>#N/A</v>
      </c>
      <c r="G42" s="23"/>
      <c r="H42" s="24" t="e">
        <f>INDEX(Измерения!G:G,MATCH(B:B,Измерения!C:C,0))</f>
        <v>#N/A</v>
      </c>
      <c r="I42" s="23"/>
      <c r="J42" s="24" t="e">
        <f>INDEX(Измерения!H:H,MATCH(B:B,Измерения!C:C,0))</f>
        <v>#N/A</v>
      </c>
      <c r="K42" s="23"/>
      <c r="L42" s="24" t="e">
        <f>INDEX(Измерения!I:I,MATCH(B:B,Измерения!C:C,0))</f>
        <v>#N/A</v>
      </c>
      <c r="M42" s="23"/>
      <c r="N42" s="24" t="e">
        <f>INDEX(Измерения!J:J,MATCH(B:B,Измерения!C:C,0))</f>
        <v>#N/A</v>
      </c>
      <c r="O42" s="23"/>
      <c r="P42" s="24" t="e">
        <f>INDEX(Измерения!K:K,MATCH(B:B,Измерения!C:C,0))</f>
        <v>#N/A</v>
      </c>
      <c r="Q42" s="25"/>
      <c r="R42" s="26" t="e">
        <f>INDEX(Измерения!L:L,MATCH(B:B,Измерения!C:C,0))</f>
        <v>#N/A</v>
      </c>
      <c r="S42" s="27"/>
      <c r="T42" s="26" t="e">
        <f>INDEX(Измерения!M:M,MATCH(B:B,Измерения!C:C,0))</f>
        <v>#N/A</v>
      </c>
      <c r="U42" s="27"/>
      <c r="V42" s="26" t="e">
        <f>INDEX(Измерения!N:N,MATCH(B:B,Измерения!C:C,0))</f>
        <v>#N/A</v>
      </c>
      <c r="W42" s="27"/>
      <c r="X42" s="26" t="e">
        <f>INDEX(Измерения!O:O,MATCH(B:B,Измерения!C:C,0))</f>
        <v>#N/A</v>
      </c>
      <c r="Y42" s="27"/>
      <c r="Z42" s="28">
        <f t="shared" si="4"/>
        <v>0</v>
      </c>
      <c r="AA42" s="29" t="s">
        <v>15</v>
      </c>
      <c r="AB42" s="30" t="e">
        <f t="shared" si="0"/>
        <v>#N/A</v>
      </c>
      <c r="AC42" s="30" t="e">
        <f t="shared" si="1"/>
        <v>#N/A</v>
      </c>
      <c r="AD42" s="31" t="e">
        <f t="shared" si="2"/>
        <v>#N/A</v>
      </c>
      <c r="AE42" s="32" t="e">
        <f t="shared" si="3"/>
        <v>#N/A</v>
      </c>
      <c r="AF42" s="33"/>
    </row>
    <row r="43" spans="1:32" hidden="1" x14ac:dyDescent="0.3">
      <c r="A43" s="20">
        <v>38</v>
      </c>
      <c r="B43" s="21">
        <f>IF(Измерения!C42&lt;&gt;0,Измерения!C42,0)</f>
        <v>0</v>
      </c>
      <c r="C43" s="21">
        <f>IF(Измерения!D42&lt;&gt;0,Измерения!D42,0)</f>
        <v>0</v>
      </c>
      <c r="D43" s="22" t="e">
        <f>INDEX(Измерения!E:E,MATCH('Табель мер'!B:B,Измерения!C:C,0))</f>
        <v>#N/A</v>
      </c>
      <c r="E43" s="23"/>
      <c r="F43" s="24" t="e">
        <f>INDEX(Измерения!F:F,MATCH(B:B,Измерения!C:C,0))</f>
        <v>#N/A</v>
      </c>
      <c r="G43" s="23"/>
      <c r="H43" s="24" t="e">
        <f>INDEX(Измерения!G:G,MATCH(B:B,Измерения!C:C,0))</f>
        <v>#N/A</v>
      </c>
      <c r="I43" s="23"/>
      <c r="J43" s="24" t="e">
        <f>INDEX(Измерения!H:H,MATCH(B:B,Измерения!C:C,0))</f>
        <v>#N/A</v>
      </c>
      <c r="K43" s="23"/>
      <c r="L43" s="24" t="e">
        <f>INDEX(Измерения!I:I,MATCH(B:B,Измерения!C:C,0))</f>
        <v>#N/A</v>
      </c>
      <c r="M43" s="23"/>
      <c r="N43" s="24" t="e">
        <f>INDEX(Измерения!J:J,MATCH(B:B,Измерения!C:C,0))</f>
        <v>#N/A</v>
      </c>
      <c r="O43" s="23"/>
      <c r="P43" s="24" t="e">
        <f>INDEX(Измерения!K:K,MATCH(B:B,Измерения!C:C,0))</f>
        <v>#N/A</v>
      </c>
      <c r="Q43" s="25"/>
      <c r="R43" s="26" t="e">
        <f>INDEX(Измерения!L:L,MATCH(B:B,Измерения!C:C,0))</f>
        <v>#N/A</v>
      </c>
      <c r="S43" s="27"/>
      <c r="T43" s="26" t="e">
        <f>INDEX(Измерения!M:M,MATCH(B:B,Измерения!C:C,0))</f>
        <v>#N/A</v>
      </c>
      <c r="U43" s="27"/>
      <c r="V43" s="26" t="e">
        <f>INDEX(Измерения!N:N,MATCH(B:B,Измерения!C:C,0))</f>
        <v>#N/A</v>
      </c>
      <c r="W43" s="27"/>
      <c r="X43" s="26" t="e">
        <f>INDEX(Измерения!O:O,MATCH(B:B,Измерения!C:C,0))</f>
        <v>#N/A</v>
      </c>
      <c r="Y43" s="27"/>
      <c r="Z43" s="28">
        <f t="shared" si="4"/>
        <v>0</v>
      </c>
      <c r="AA43" s="29" t="s">
        <v>15</v>
      </c>
      <c r="AB43" s="30" t="e">
        <f t="shared" si="0"/>
        <v>#N/A</v>
      </c>
      <c r="AC43" s="30" t="e">
        <f t="shared" si="1"/>
        <v>#N/A</v>
      </c>
      <c r="AD43" s="31" t="e">
        <f t="shared" si="2"/>
        <v>#N/A</v>
      </c>
      <c r="AE43" s="32" t="e">
        <f t="shared" si="3"/>
        <v>#N/A</v>
      </c>
      <c r="AF43" s="33"/>
    </row>
    <row r="44" spans="1:32" hidden="1" x14ac:dyDescent="0.3">
      <c r="A44" s="34">
        <v>39</v>
      </c>
      <c r="B44" s="21">
        <f>IF(Измерения!C43&lt;&gt;0,Измерения!C43,0)</f>
        <v>0</v>
      </c>
      <c r="C44" s="21">
        <f>IF(Измерения!D43&lt;&gt;0,Измерения!D43,0)</f>
        <v>0</v>
      </c>
      <c r="D44" s="22" t="e">
        <f>INDEX(Измерения!E:E,MATCH('Табель мер'!B:B,Измерения!C:C,0))</f>
        <v>#N/A</v>
      </c>
      <c r="E44" s="23"/>
      <c r="F44" s="24" t="e">
        <f>INDEX(Измерения!F:F,MATCH(B:B,Измерения!C:C,0))</f>
        <v>#N/A</v>
      </c>
      <c r="G44" s="23"/>
      <c r="H44" s="24" t="e">
        <f>INDEX(Измерения!G:G,MATCH(B:B,Измерения!C:C,0))</f>
        <v>#N/A</v>
      </c>
      <c r="I44" s="23"/>
      <c r="J44" s="24" t="e">
        <f>INDEX(Измерения!H:H,MATCH(B:B,Измерения!C:C,0))</f>
        <v>#N/A</v>
      </c>
      <c r="K44" s="23"/>
      <c r="L44" s="24" t="e">
        <f>INDEX(Измерения!I:I,MATCH(B:B,Измерения!C:C,0))</f>
        <v>#N/A</v>
      </c>
      <c r="M44" s="23"/>
      <c r="N44" s="24" t="e">
        <f>INDEX(Измерения!J:J,MATCH(B:B,Измерения!C:C,0))</f>
        <v>#N/A</v>
      </c>
      <c r="O44" s="23"/>
      <c r="P44" s="24" t="e">
        <f>INDEX(Измерения!K:K,MATCH(B:B,Измерения!C:C,0))</f>
        <v>#N/A</v>
      </c>
      <c r="Q44" s="25"/>
      <c r="R44" s="26" t="e">
        <f>INDEX(Измерения!L:L,MATCH(B:B,Измерения!C:C,0))</f>
        <v>#N/A</v>
      </c>
      <c r="S44" s="27"/>
      <c r="T44" s="26" t="e">
        <f>INDEX(Измерения!M:M,MATCH(B:B,Измерения!C:C,0))</f>
        <v>#N/A</v>
      </c>
      <c r="U44" s="27"/>
      <c r="V44" s="26" t="e">
        <f>INDEX(Измерения!N:N,MATCH(B:B,Измерения!C:C,0))</f>
        <v>#N/A</v>
      </c>
      <c r="W44" s="27"/>
      <c r="X44" s="26" t="e">
        <f>INDEX(Измерения!O:O,MATCH(B:B,Измерения!C:C,0))</f>
        <v>#N/A</v>
      </c>
      <c r="Y44" s="27"/>
      <c r="Z44" s="28">
        <f t="shared" si="4"/>
        <v>0</v>
      </c>
      <c r="AA44" s="29" t="s">
        <v>15</v>
      </c>
      <c r="AB44" s="30" t="e">
        <f t="shared" si="0"/>
        <v>#N/A</v>
      </c>
      <c r="AC44" s="30" t="e">
        <f t="shared" si="1"/>
        <v>#N/A</v>
      </c>
      <c r="AD44" s="31" t="e">
        <f t="shared" si="2"/>
        <v>#N/A</v>
      </c>
      <c r="AE44" s="32" t="e">
        <f t="shared" si="3"/>
        <v>#N/A</v>
      </c>
      <c r="AF44" s="33"/>
    </row>
    <row r="45" spans="1:32" hidden="1" x14ac:dyDescent="0.3">
      <c r="A45" s="35">
        <v>40</v>
      </c>
      <c r="B45" s="36">
        <f>IF(Измерения!C44&lt;&gt;0,Измерения!C44,0)</f>
        <v>0</v>
      </c>
      <c r="C45" s="36">
        <f>IF(Измерения!D44&lt;&gt;0,Измерения!D44,0)</f>
        <v>0</v>
      </c>
      <c r="D45" s="37" t="e">
        <f>INDEX(Измерения!E:E,MATCH('Табель мер'!B:B,Измерения!C:C,0))</f>
        <v>#N/A</v>
      </c>
      <c r="E45" s="38"/>
      <c r="F45" s="39" t="e">
        <f>INDEX(Измерения!F:F,MATCH(B:B,Измерения!C:C,0))</f>
        <v>#N/A</v>
      </c>
      <c r="G45" s="38"/>
      <c r="H45" s="39" t="e">
        <f>INDEX(Измерения!G:G,MATCH(B:B,Измерения!C:C,0))</f>
        <v>#N/A</v>
      </c>
      <c r="I45" s="38"/>
      <c r="J45" s="39" t="e">
        <f>INDEX(Измерения!H:H,MATCH(B:B,Измерения!C:C,0))</f>
        <v>#N/A</v>
      </c>
      <c r="K45" s="38"/>
      <c r="L45" s="39" t="e">
        <f>INDEX(Измерения!I:I,MATCH(B:B,Измерения!C:C,0))</f>
        <v>#N/A</v>
      </c>
      <c r="M45" s="38"/>
      <c r="N45" s="39" t="e">
        <f>INDEX(Измерения!J:J,MATCH(B:B,Измерения!C:C,0))</f>
        <v>#N/A</v>
      </c>
      <c r="O45" s="38"/>
      <c r="P45" s="39" t="e">
        <f>INDEX(Измерения!K:K,MATCH(B:B,Измерения!C:C,0))</f>
        <v>#N/A</v>
      </c>
      <c r="Q45" s="40"/>
      <c r="R45" s="41" t="e">
        <f>INDEX(Измерения!L:L,MATCH(B:B,Измерения!C:C,0))</f>
        <v>#N/A</v>
      </c>
      <c r="S45" s="42"/>
      <c r="T45" s="41" t="e">
        <f>INDEX(Измерения!M:M,MATCH(B:B,Измерения!C:C,0))</f>
        <v>#N/A</v>
      </c>
      <c r="U45" s="42"/>
      <c r="V45" s="41" t="e">
        <f>INDEX(Измерения!N:N,MATCH(B:B,Измерения!C:C,0))</f>
        <v>#N/A</v>
      </c>
      <c r="W45" s="42"/>
      <c r="X45" s="41" t="e">
        <f>INDEX(Измерения!O:O,MATCH(B:B,Измерения!C:C,0))</f>
        <v>#N/A</v>
      </c>
      <c r="Y45" s="42"/>
      <c r="Z45" s="43">
        <f t="shared" si="4"/>
        <v>0</v>
      </c>
      <c r="AA45" s="2" t="s">
        <v>15</v>
      </c>
      <c r="AB45" s="44" t="e">
        <f t="shared" si="0"/>
        <v>#N/A</v>
      </c>
      <c r="AC45" s="44" t="e">
        <f t="shared" si="1"/>
        <v>#N/A</v>
      </c>
      <c r="AD45" s="45" t="e">
        <f t="shared" si="2"/>
        <v>#N/A</v>
      </c>
      <c r="AE45" s="46" t="e">
        <f t="shared" si="3"/>
        <v>#N/A</v>
      </c>
      <c r="AF45" s="47"/>
    </row>
  </sheetData>
  <autoFilter ref="A5:AE5"/>
  <mergeCells count="25">
    <mergeCell ref="A2:B2"/>
    <mergeCell ref="D2:G2"/>
    <mergeCell ref="H2:AF2"/>
    <mergeCell ref="A3:A5"/>
    <mergeCell ref="B3:B5"/>
    <mergeCell ref="C3:C5"/>
    <mergeCell ref="D3:Y3"/>
    <mergeCell ref="Z3:Z5"/>
    <mergeCell ref="AA3:AA5"/>
    <mergeCell ref="AB3:AB5"/>
    <mergeCell ref="AC3:AC5"/>
    <mergeCell ref="AD3:AD5"/>
    <mergeCell ref="AE3:AE5"/>
    <mergeCell ref="AF3:AF5"/>
    <mergeCell ref="D4:E4"/>
    <mergeCell ref="F4:G4"/>
    <mergeCell ref="R4:S4"/>
    <mergeCell ref="T4:U4"/>
    <mergeCell ref="V4:W4"/>
    <mergeCell ref="X4:Y4"/>
    <mergeCell ref="H4:I4"/>
    <mergeCell ref="J4:K4"/>
    <mergeCell ref="L4:M4"/>
    <mergeCell ref="N4:O4"/>
    <mergeCell ref="P4:Q4"/>
  </mergeCells>
  <pageMargins left="0.7" right="0.7" top="0.75" bottom="0.75" header="0.51180555555555496" footer="0.51180555555555496"/>
  <pageSetup paperSize="9" scale="81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>
      <selection activeCell="D6" sqref="D6"/>
    </sheetView>
  </sheetViews>
  <sheetFormatPr defaultRowHeight="15.6" x14ac:dyDescent="0.3"/>
  <cols>
    <col min="1" max="2" width="11" customWidth="1"/>
    <col min="3" max="3" width="11" style="48" customWidth="1"/>
    <col min="4" max="4" width="30.59765625" customWidth="1"/>
    <col min="5" max="1025" width="11" customWidth="1"/>
  </cols>
  <sheetData>
    <row r="1" spans="1:17" x14ac:dyDescent="0.3">
      <c r="E1" t="str">
        <f t="shared" ref="E1:Q1" si="0">LEFT(E4,6)</f>
        <v>___G42</v>
      </c>
      <c r="F1" t="str">
        <f t="shared" si="0"/>
        <v>___G44</v>
      </c>
      <c r="G1" t="str">
        <f t="shared" si="0"/>
        <v>___G46</v>
      </c>
      <c r="H1" t="str">
        <f t="shared" si="0"/>
        <v>___G48</v>
      </c>
      <c r="I1" t="str">
        <f t="shared" si="0"/>
        <v>___G50</v>
      </c>
      <c r="J1" t="str">
        <f t="shared" si="0"/>
        <v>___G52</v>
      </c>
      <c r="K1" t="str">
        <f t="shared" si="0"/>
        <v>___G54</v>
      </c>
      <c r="L1" t="str">
        <f t="shared" si="0"/>
        <v/>
      </c>
      <c r="M1" t="str">
        <f t="shared" si="0"/>
        <v/>
      </c>
      <c r="N1" t="str">
        <f t="shared" si="0"/>
        <v/>
      </c>
      <c r="O1" t="str">
        <f t="shared" si="0"/>
        <v/>
      </c>
      <c r="P1" t="str">
        <f t="shared" si="0"/>
        <v/>
      </c>
      <c r="Q1" t="str">
        <f t="shared" si="0"/>
        <v/>
      </c>
    </row>
    <row r="2" spans="1:17" x14ac:dyDescent="0.3">
      <c r="A2" s="49"/>
      <c r="B2" s="49"/>
      <c r="C2" s="49"/>
      <c r="D2" s="49"/>
      <c r="E2" s="50" t="str">
        <f t="shared" ref="E2:Q2" si="1">RIGHT(E1,2)</f>
        <v>42</v>
      </c>
      <c r="F2" s="50" t="str">
        <f t="shared" si="1"/>
        <v>44</v>
      </c>
      <c r="G2" s="50" t="str">
        <f t="shared" si="1"/>
        <v>46</v>
      </c>
      <c r="H2" s="50" t="str">
        <f t="shared" si="1"/>
        <v>48</v>
      </c>
      <c r="I2" s="50" t="str">
        <f t="shared" si="1"/>
        <v>50</v>
      </c>
      <c r="J2" s="50" t="str">
        <f t="shared" si="1"/>
        <v>52</v>
      </c>
      <c r="K2" s="50" t="str">
        <f t="shared" si="1"/>
        <v>54</v>
      </c>
      <c r="L2" s="50" t="str">
        <f t="shared" si="1"/>
        <v/>
      </c>
      <c r="M2" s="50" t="str">
        <f t="shared" si="1"/>
        <v/>
      </c>
      <c r="N2" s="50" t="str">
        <f t="shared" si="1"/>
        <v/>
      </c>
      <c r="O2" s="50" t="str">
        <f t="shared" si="1"/>
        <v/>
      </c>
      <c r="P2" s="51" t="str">
        <f t="shared" si="1"/>
        <v/>
      </c>
      <c r="Q2" s="51" t="str">
        <f t="shared" si="1"/>
        <v/>
      </c>
    </row>
    <row r="3" spans="1:17" x14ac:dyDescent="0.3">
      <c r="E3">
        <v>2</v>
      </c>
      <c r="F3">
        <v>1</v>
      </c>
      <c r="G3">
        <v>3</v>
      </c>
      <c r="H3">
        <v>4</v>
      </c>
      <c r="I3">
        <v>5</v>
      </c>
      <c r="J3">
        <v>6</v>
      </c>
      <c r="K3">
        <v>7</v>
      </c>
    </row>
    <row r="4" spans="1:17" x14ac:dyDescent="0.3">
      <c r="E4" t="s">
        <v>333</v>
      </c>
      <c r="F4" t="s">
        <v>334</v>
      </c>
      <c r="G4" t="s">
        <v>335</v>
      </c>
      <c r="H4" t="s">
        <v>336</v>
      </c>
      <c r="I4" t="s">
        <v>337</v>
      </c>
      <c r="J4" t="s">
        <v>338</v>
      </c>
      <c r="K4" t="s">
        <v>339</v>
      </c>
    </row>
    <row r="5" spans="1:17" x14ac:dyDescent="0.3">
      <c r="A5">
        <v>1</v>
      </c>
      <c r="B5" t="s">
        <v>347</v>
      </c>
      <c r="C5" s="48" t="s">
        <v>57</v>
      </c>
      <c r="D5" t="s">
        <v>365</v>
      </c>
      <c r="E5">
        <v>57.8</v>
      </c>
      <c r="F5">
        <v>59.1</v>
      </c>
      <c r="G5">
        <v>60.4</v>
      </c>
      <c r="H5">
        <v>61.7</v>
      </c>
      <c r="I5">
        <v>63.1</v>
      </c>
      <c r="J5">
        <v>64.400000000000006</v>
      </c>
      <c r="K5">
        <v>65.900000000000006</v>
      </c>
    </row>
    <row r="6" spans="1:17" x14ac:dyDescent="0.3">
      <c r="A6">
        <v>2</v>
      </c>
      <c r="B6" t="s">
        <v>348</v>
      </c>
      <c r="C6" s="48" t="s">
        <v>309</v>
      </c>
      <c r="D6" t="s">
        <v>341</v>
      </c>
      <c r="E6">
        <v>59.4</v>
      </c>
      <c r="F6">
        <v>60.7</v>
      </c>
      <c r="G6">
        <v>62.1</v>
      </c>
      <c r="H6">
        <v>63.5</v>
      </c>
      <c r="I6">
        <v>65</v>
      </c>
      <c r="J6">
        <v>66.400000000000006</v>
      </c>
      <c r="K6">
        <v>67.900000000000006</v>
      </c>
    </row>
    <row r="7" spans="1:17" x14ac:dyDescent="0.3">
      <c r="A7">
        <v>3</v>
      </c>
      <c r="B7" t="s">
        <v>349</v>
      </c>
      <c r="C7" s="48" t="s">
        <v>60</v>
      </c>
      <c r="D7" t="s">
        <v>342</v>
      </c>
      <c r="E7">
        <v>21.1</v>
      </c>
      <c r="F7">
        <v>21.4</v>
      </c>
      <c r="G7">
        <v>21.7</v>
      </c>
      <c r="H7">
        <v>22</v>
      </c>
      <c r="I7">
        <v>22.4</v>
      </c>
      <c r="J7">
        <v>22.7</v>
      </c>
      <c r="K7">
        <v>23.1</v>
      </c>
    </row>
    <row r="8" spans="1:17" x14ac:dyDescent="0.3">
      <c r="A8">
        <v>4</v>
      </c>
      <c r="B8" t="s">
        <v>350</v>
      </c>
      <c r="C8" s="48" t="s">
        <v>109</v>
      </c>
      <c r="D8" t="s">
        <v>343</v>
      </c>
      <c r="E8">
        <v>47</v>
      </c>
      <c r="F8">
        <v>49.2</v>
      </c>
      <c r="G8">
        <v>51.1</v>
      </c>
      <c r="H8">
        <v>53.2</v>
      </c>
      <c r="I8">
        <v>55</v>
      </c>
      <c r="J8">
        <v>57.5</v>
      </c>
      <c r="K8">
        <v>59.2</v>
      </c>
    </row>
    <row r="9" spans="1:17" x14ac:dyDescent="0.3">
      <c r="A9">
        <v>5</v>
      </c>
      <c r="B9" t="s">
        <v>351</v>
      </c>
      <c r="C9" s="48" t="s">
        <v>62</v>
      </c>
      <c r="D9" t="s">
        <v>344</v>
      </c>
      <c r="E9">
        <v>40.700000000000003</v>
      </c>
      <c r="F9">
        <v>42.8</v>
      </c>
      <c r="G9">
        <v>44.9</v>
      </c>
      <c r="H9">
        <v>47</v>
      </c>
      <c r="I9">
        <v>49.1</v>
      </c>
      <c r="J9">
        <v>51.9</v>
      </c>
      <c r="K9">
        <v>54.1</v>
      </c>
    </row>
    <row r="10" spans="1:17" x14ac:dyDescent="0.3">
      <c r="A10">
        <v>6</v>
      </c>
      <c r="B10" t="s">
        <v>352</v>
      </c>
      <c r="C10" s="48" t="s">
        <v>28</v>
      </c>
      <c r="D10" t="s">
        <v>345</v>
      </c>
      <c r="E10">
        <v>37.6</v>
      </c>
      <c r="F10">
        <v>39.700000000000003</v>
      </c>
      <c r="G10">
        <v>42</v>
      </c>
      <c r="H10">
        <v>44.1</v>
      </c>
      <c r="I10">
        <v>46.3</v>
      </c>
      <c r="J10">
        <v>49.7</v>
      </c>
      <c r="K10">
        <v>51.8</v>
      </c>
    </row>
    <row r="11" spans="1:17" x14ac:dyDescent="0.3">
      <c r="A11">
        <v>7</v>
      </c>
      <c r="B11" t="s">
        <v>353</v>
      </c>
      <c r="C11" s="48" t="s">
        <v>80</v>
      </c>
      <c r="D11" t="s">
        <v>81</v>
      </c>
      <c r="E11">
        <v>21.3</v>
      </c>
      <c r="F11">
        <v>22.1</v>
      </c>
      <c r="G11">
        <v>22.8</v>
      </c>
      <c r="H11">
        <v>23.6</v>
      </c>
      <c r="I11">
        <v>24.2</v>
      </c>
      <c r="J11">
        <v>25.3</v>
      </c>
      <c r="K11">
        <v>26</v>
      </c>
    </row>
    <row r="12" spans="1:17" x14ac:dyDescent="0.3">
      <c r="A12">
        <v>8</v>
      </c>
      <c r="B12" t="s">
        <v>354</v>
      </c>
      <c r="C12" s="48" t="s">
        <v>64</v>
      </c>
      <c r="D12" t="s">
        <v>65</v>
      </c>
      <c r="E12">
        <v>11.9</v>
      </c>
      <c r="F12">
        <v>12</v>
      </c>
      <c r="G12">
        <v>12.2</v>
      </c>
      <c r="H12">
        <v>12.4</v>
      </c>
      <c r="I12">
        <v>12.6</v>
      </c>
      <c r="J12">
        <v>12.8</v>
      </c>
      <c r="K12">
        <v>13</v>
      </c>
    </row>
    <row r="13" spans="1:17" x14ac:dyDescent="0.3">
      <c r="A13">
        <v>9</v>
      </c>
      <c r="B13" t="s">
        <v>355</v>
      </c>
      <c r="C13" s="48" t="s">
        <v>67</v>
      </c>
      <c r="D13" t="s">
        <v>68</v>
      </c>
      <c r="E13">
        <v>10.4</v>
      </c>
      <c r="F13">
        <v>10.6</v>
      </c>
      <c r="G13">
        <v>10.8</v>
      </c>
      <c r="H13">
        <v>10.9</v>
      </c>
      <c r="I13">
        <v>11.1</v>
      </c>
      <c r="J13">
        <v>11.2</v>
      </c>
      <c r="K13">
        <v>11.4</v>
      </c>
    </row>
    <row r="14" spans="1:17" x14ac:dyDescent="0.3">
      <c r="A14">
        <v>10</v>
      </c>
      <c r="B14" t="s">
        <v>356</v>
      </c>
      <c r="C14" s="48" t="s">
        <v>77</v>
      </c>
      <c r="D14" t="s">
        <v>340</v>
      </c>
      <c r="E14">
        <v>26.8</v>
      </c>
      <c r="F14">
        <v>27.4</v>
      </c>
      <c r="G14">
        <v>28</v>
      </c>
      <c r="H14">
        <v>28.6</v>
      </c>
      <c r="I14">
        <v>29.1</v>
      </c>
      <c r="J14">
        <v>29.7</v>
      </c>
      <c r="K14">
        <v>30.3</v>
      </c>
    </row>
    <row r="15" spans="1:17" x14ac:dyDescent="0.3">
      <c r="A15">
        <v>11</v>
      </c>
      <c r="B15" t="s">
        <v>357</v>
      </c>
      <c r="C15" s="48" t="s">
        <v>82</v>
      </c>
      <c r="D15" t="s">
        <v>83</v>
      </c>
      <c r="E15">
        <v>25.1</v>
      </c>
      <c r="F15">
        <v>26</v>
      </c>
      <c r="G15">
        <v>26.9</v>
      </c>
      <c r="H15">
        <v>27.8</v>
      </c>
      <c r="I15">
        <v>28.6</v>
      </c>
      <c r="J15">
        <v>29.4</v>
      </c>
      <c r="K15">
        <v>30.2</v>
      </c>
    </row>
    <row r="16" spans="1:17" x14ac:dyDescent="0.3">
      <c r="A16">
        <v>12</v>
      </c>
      <c r="B16" t="s">
        <v>358</v>
      </c>
      <c r="C16" s="48" t="s">
        <v>84</v>
      </c>
      <c r="D16" t="s">
        <v>85</v>
      </c>
      <c r="E16">
        <v>56.2</v>
      </c>
      <c r="F16">
        <v>56.9</v>
      </c>
      <c r="G16">
        <v>57.7</v>
      </c>
      <c r="H16">
        <v>58.4</v>
      </c>
      <c r="I16">
        <v>59.2</v>
      </c>
      <c r="J16">
        <v>59.9</v>
      </c>
      <c r="K16">
        <v>60.7</v>
      </c>
    </row>
    <row r="17" spans="1:11" x14ac:dyDescent="0.3">
      <c r="A17">
        <v>13</v>
      </c>
      <c r="B17" t="s">
        <v>359</v>
      </c>
      <c r="C17" s="48" t="s">
        <v>90</v>
      </c>
      <c r="D17" t="s">
        <v>346</v>
      </c>
      <c r="E17">
        <v>34.4</v>
      </c>
      <c r="F17">
        <v>35.5</v>
      </c>
      <c r="G17">
        <v>36.5</v>
      </c>
      <c r="H17">
        <v>37.5</v>
      </c>
      <c r="I17">
        <v>38.5</v>
      </c>
      <c r="J17">
        <v>39.6</v>
      </c>
      <c r="K17">
        <v>40.5</v>
      </c>
    </row>
    <row r="18" spans="1:11" x14ac:dyDescent="0.3">
      <c r="A18">
        <v>14</v>
      </c>
      <c r="B18" t="s">
        <v>360</v>
      </c>
      <c r="C18" s="48" t="s">
        <v>94</v>
      </c>
      <c r="D18" t="s">
        <v>95</v>
      </c>
      <c r="E18">
        <v>19.2</v>
      </c>
      <c r="F18">
        <v>19.600000000000001</v>
      </c>
      <c r="G18">
        <v>20.2</v>
      </c>
      <c r="H18">
        <v>20.7</v>
      </c>
      <c r="I18">
        <v>21.2</v>
      </c>
      <c r="J18">
        <v>21.7</v>
      </c>
      <c r="K18">
        <v>22.2</v>
      </c>
    </row>
    <row r="19" spans="1:11" x14ac:dyDescent="0.3">
      <c r="A19">
        <v>15</v>
      </c>
      <c r="B19" t="s">
        <v>361</v>
      </c>
      <c r="C19" s="48" t="s">
        <v>97</v>
      </c>
      <c r="D19" t="s">
        <v>98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</row>
    <row r="20" spans="1:11" x14ac:dyDescent="0.3">
      <c r="A20">
        <v>16</v>
      </c>
      <c r="B20" t="s">
        <v>362</v>
      </c>
      <c r="C20" s="48" t="s">
        <v>151</v>
      </c>
      <c r="D20" t="s">
        <v>152</v>
      </c>
      <c r="E20">
        <v>5.2</v>
      </c>
      <c r="F20">
        <v>5.3</v>
      </c>
      <c r="G20">
        <v>5.3</v>
      </c>
      <c r="H20">
        <v>5.4</v>
      </c>
      <c r="I20">
        <v>5.5</v>
      </c>
      <c r="J20">
        <v>5.5</v>
      </c>
      <c r="K20">
        <v>5.6</v>
      </c>
    </row>
    <row r="21" spans="1:11" x14ac:dyDescent="0.3">
      <c r="A21">
        <v>17</v>
      </c>
      <c r="B21" t="s">
        <v>363</v>
      </c>
      <c r="C21" s="48" t="s">
        <v>103</v>
      </c>
      <c r="D21" t="s">
        <v>104</v>
      </c>
      <c r="E21">
        <v>36.9</v>
      </c>
      <c r="F21">
        <v>37.200000000000003</v>
      </c>
      <c r="G21">
        <v>37.700000000000003</v>
      </c>
      <c r="H21">
        <v>38.200000000000003</v>
      </c>
      <c r="I21">
        <v>38.5</v>
      </c>
      <c r="J21">
        <v>39</v>
      </c>
      <c r="K21">
        <v>39.4</v>
      </c>
    </row>
    <row r="22" spans="1:11" x14ac:dyDescent="0.3">
      <c r="A22">
        <v>18</v>
      </c>
      <c r="B22" t="s">
        <v>364</v>
      </c>
      <c r="C22" s="48" t="s">
        <v>185</v>
      </c>
      <c r="D22" t="s">
        <v>44</v>
      </c>
      <c r="E22">
        <v>14.5</v>
      </c>
      <c r="F22">
        <v>15</v>
      </c>
      <c r="G22">
        <v>15.5</v>
      </c>
      <c r="H22">
        <v>16</v>
      </c>
      <c r="I22">
        <v>16.5</v>
      </c>
      <c r="J22">
        <v>17</v>
      </c>
      <c r="K22">
        <v>17.5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2"/>
  <sheetViews>
    <sheetView zoomScaleNormal="100" workbookViewId="0">
      <selection activeCell="D177" sqref="D177"/>
    </sheetView>
  </sheetViews>
  <sheetFormatPr defaultRowHeight="15.6" x14ac:dyDescent="0.3"/>
  <cols>
    <col min="1" max="1" width="21.8984375" customWidth="1"/>
    <col min="2" max="2" width="14.09765625" customWidth="1"/>
    <col min="3" max="3" width="41.09765625" customWidth="1"/>
    <col min="4" max="4" width="58.3984375" customWidth="1"/>
    <col min="5" max="1025" width="11" customWidth="1"/>
  </cols>
  <sheetData>
    <row r="1" spans="1:4" x14ac:dyDescent="0.3">
      <c r="A1" s="52" t="s">
        <v>16</v>
      </c>
      <c r="B1" s="52" t="s">
        <v>17</v>
      </c>
      <c r="C1" s="52" t="s">
        <v>18</v>
      </c>
      <c r="D1" s="53" t="s">
        <v>19</v>
      </c>
    </row>
    <row r="2" spans="1:4" ht="15.9" customHeight="1" x14ac:dyDescent="0.3">
      <c r="A2" s="52" t="s">
        <v>54</v>
      </c>
      <c r="B2" s="54" t="s">
        <v>109</v>
      </c>
      <c r="C2" s="52" t="s">
        <v>110</v>
      </c>
      <c r="D2" s="55" t="s">
        <v>45</v>
      </c>
    </row>
    <row r="3" spans="1:4" ht="15.9" customHeight="1" x14ac:dyDescent="0.3">
      <c r="A3" s="52" t="s">
        <v>54</v>
      </c>
      <c r="B3" s="54" t="s">
        <v>62</v>
      </c>
      <c r="C3" s="52" t="s">
        <v>22</v>
      </c>
      <c r="D3" s="55" t="s">
        <v>45</v>
      </c>
    </row>
    <row r="4" spans="1:4" ht="15.9" customHeight="1" x14ac:dyDescent="0.3">
      <c r="A4" s="52" t="s">
        <v>54</v>
      </c>
      <c r="B4" s="54" t="s">
        <v>111</v>
      </c>
      <c r="C4" s="52" t="s">
        <v>112</v>
      </c>
      <c r="D4" s="55" t="s">
        <v>45</v>
      </c>
    </row>
    <row r="5" spans="1:4" ht="15.9" customHeight="1" x14ac:dyDescent="0.3">
      <c r="A5" s="52" t="s">
        <v>54</v>
      </c>
      <c r="B5" s="54" t="s">
        <v>23</v>
      </c>
      <c r="C5" s="52" t="s">
        <v>24</v>
      </c>
      <c r="D5" s="55" t="s">
        <v>45</v>
      </c>
    </row>
    <row r="6" spans="1:4" ht="15.9" customHeight="1" x14ac:dyDescent="0.3">
      <c r="A6" s="52" t="s">
        <v>54</v>
      </c>
      <c r="B6" s="54" t="s">
        <v>28</v>
      </c>
      <c r="C6" s="52" t="s">
        <v>63</v>
      </c>
      <c r="D6" s="55" t="s">
        <v>45</v>
      </c>
    </row>
    <row r="7" spans="1:4" ht="15.9" customHeight="1" x14ac:dyDescent="0.3">
      <c r="A7" s="52" t="s">
        <v>54</v>
      </c>
      <c r="B7" s="54" t="s">
        <v>113</v>
      </c>
      <c r="C7" s="52" t="s">
        <v>114</v>
      </c>
      <c r="D7" s="55" t="s">
        <v>45</v>
      </c>
    </row>
    <row r="8" spans="1:4" ht="15.9" customHeight="1" x14ac:dyDescent="0.3">
      <c r="A8" s="52" t="s">
        <v>54</v>
      </c>
      <c r="B8" s="54" t="s">
        <v>115</v>
      </c>
      <c r="C8" s="52" t="s">
        <v>116</v>
      </c>
      <c r="D8" s="55" t="s">
        <v>45</v>
      </c>
    </row>
    <row r="9" spans="1:4" ht="15.9" customHeight="1" x14ac:dyDescent="0.3">
      <c r="A9" s="52" t="s">
        <v>54</v>
      </c>
      <c r="B9" s="54" t="s">
        <v>64</v>
      </c>
      <c r="C9" s="52" t="s">
        <v>65</v>
      </c>
      <c r="D9" s="55" t="s">
        <v>45</v>
      </c>
    </row>
    <row r="10" spans="1:4" ht="15.9" customHeight="1" x14ac:dyDescent="0.3">
      <c r="A10" s="52" t="s">
        <v>54</v>
      </c>
      <c r="B10" s="54" t="s">
        <v>90</v>
      </c>
      <c r="C10" s="52" t="s">
        <v>91</v>
      </c>
      <c r="D10" s="55" t="s">
        <v>45</v>
      </c>
    </row>
    <row r="11" spans="1:4" ht="15.9" customHeight="1" x14ac:dyDescent="0.3">
      <c r="A11" s="52" t="s">
        <v>54</v>
      </c>
      <c r="B11" s="54" t="s">
        <v>60</v>
      </c>
      <c r="C11" s="52" t="s">
        <v>61</v>
      </c>
      <c r="D11" s="55" t="s">
        <v>45</v>
      </c>
    </row>
    <row r="12" spans="1:4" ht="48" customHeight="1" x14ac:dyDescent="0.3">
      <c r="A12" s="52" t="s">
        <v>54</v>
      </c>
      <c r="B12" s="54" t="s">
        <v>84</v>
      </c>
      <c r="C12" s="52" t="s">
        <v>85</v>
      </c>
      <c r="D12" s="56" t="s">
        <v>86</v>
      </c>
    </row>
    <row r="13" spans="1:4" ht="48" customHeight="1" x14ac:dyDescent="0.3">
      <c r="A13" s="52" t="s">
        <v>54</v>
      </c>
      <c r="B13" s="54" t="s">
        <v>55</v>
      </c>
      <c r="C13" s="52" t="s">
        <v>56</v>
      </c>
      <c r="D13" s="56" t="s">
        <v>117</v>
      </c>
    </row>
    <row r="14" spans="1:4" ht="15.9" customHeight="1" x14ac:dyDescent="0.3">
      <c r="A14" s="52" t="s">
        <v>54</v>
      </c>
      <c r="B14" s="54" t="s">
        <v>118</v>
      </c>
      <c r="C14" s="52" t="s">
        <v>31</v>
      </c>
      <c r="D14" s="55" t="s">
        <v>45</v>
      </c>
    </row>
    <row r="15" spans="1:4" ht="63.9" customHeight="1" x14ac:dyDescent="0.3">
      <c r="A15" s="52" t="s">
        <v>54</v>
      </c>
      <c r="B15" s="54" t="s">
        <v>57</v>
      </c>
      <c r="C15" s="52" t="s">
        <v>58</v>
      </c>
      <c r="D15" s="56" t="s">
        <v>119</v>
      </c>
    </row>
    <row r="16" spans="1:4" ht="15.9" customHeight="1" x14ac:dyDescent="0.3">
      <c r="A16" s="52" t="s">
        <v>54</v>
      </c>
      <c r="B16" s="54" t="s">
        <v>120</v>
      </c>
      <c r="C16" s="52" t="s">
        <v>121</v>
      </c>
      <c r="D16" s="55" t="s">
        <v>45</v>
      </c>
    </row>
    <row r="17" spans="1:4" ht="15.9" customHeight="1" x14ac:dyDescent="0.3">
      <c r="A17" s="52" t="s">
        <v>54</v>
      </c>
      <c r="B17" s="54" t="s">
        <v>122</v>
      </c>
      <c r="C17" s="52" t="s">
        <v>123</v>
      </c>
      <c r="D17" s="55" t="s">
        <v>45</v>
      </c>
    </row>
    <row r="18" spans="1:4" ht="15.9" customHeight="1" x14ac:dyDescent="0.3">
      <c r="A18" s="52" t="s">
        <v>54</v>
      </c>
      <c r="B18" s="54" t="s">
        <v>124</v>
      </c>
      <c r="C18" s="52" t="s">
        <v>125</v>
      </c>
      <c r="D18" s="55" t="s">
        <v>45</v>
      </c>
    </row>
    <row r="19" spans="1:4" x14ac:dyDescent="0.3">
      <c r="A19" s="52" t="s">
        <v>54</v>
      </c>
      <c r="B19" s="54" t="s">
        <v>92</v>
      </c>
      <c r="C19" s="52" t="s">
        <v>93</v>
      </c>
      <c r="D19" s="53" t="s">
        <v>126</v>
      </c>
    </row>
    <row r="20" spans="1:4" x14ac:dyDescent="0.3">
      <c r="A20" s="52" t="s">
        <v>54</v>
      </c>
      <c r="B20" s="54" t="s">
        <v>94</v>
      </c>
      <c r="C20" s="52" t="s">
        <v>95</v>
      </c>
      <c r="D20" s="53" t="s">
        <v>126</v>
      </c>
    </row>
    <row r="21" spans="1:4" x14ac:dyDescent="0.3">
      <c r="A21" s="52" t="s">
        <v>54</v>
      </c>
      <c r="B21" s="54" t="s">
        <v>80</v>
      </c>
      <c r="C21" s="52" t="s">
        <v>81</v>
      </c>
      <c r="D21" s="53" t="s">
        <v>126</v>
      </c>
    </row>
    <row r="22" spans="1:4" x14ac:dyDescent="0.3">
      <c r="A22" s="52" t="s">
        <v>54</v>
      </c>
      <c r="B22" s="54" t="s">
        <v>82</v>
      </c>
      <c r="C22" s="52" t="s">
        <v>83</v>
      </c>
      <c r="D22" s="53" t="s">
        <v>126</v>
      </c>
    </row>
    <row r="23" spans="1:4" ht="15.9" customHeight="1" x14ac:dyDescent="0.3">
      <c r="A23" s="52" t="s">
        <v>54</v>
      </c>
      <c r="B23" s="54" t="s">
        <v>127</v>
      </c>
      <c r="C23" s="52" t="s">
        <v>128</v>
      </c>
      <c r="D23" s="55" t="s">
        <v>45</v>
      </c>
    </row>
    <row r="24" spans="1:4" ht="15.9" customHeight="1" x14ac:dyDescent="0.3">
      <c r="A24" s="52" t="s">
        <v>54</v>
      </c>
      <c r="B24" s="54" t="s">
        <v>129</v>
      </c>
      <c r="C24" s="52" t="s">
        <v>130</v>
      </c>
      <c r="D24" s="55" t="s">
        <v>45</v>
      </c>
    </row>
    <row r="25" spans="1:4" ht="15.9" customHeight="1" x14ac:dyDescent="0.3">
      <c r="A25" s="52" t="s">
        <v>54</v>
      </c>
      <c r="B25" s="54" t="s">
        <v>131</v>
      </c>
      <c r="C25" s="52" t="s">
        <v>132</v>
      </c>
      <c r="D25" s="55" t="s">
        <v>45</v>
      </c>
    </row>
    <row r="26" spans="1:4" ht="15.9" customHeight="1" x14ac:dyDescent="0.3">
      <c r="A26" s="52" t="s">
        <v>54</v>
      </c>
      <c r="B26" s="54" t="s">
        <v>133</v>
      </c>
      <c r="C26" s="52" t="s">
        <v>134</v>
      </c>
      <c r="D26" s="55" t="s">
        <v>45</v>
      </c>
    </row>
    <row r="27" spans="1:4" ht="15.9" customHeight="1" x14ac:dyDescent="0.3">
      <c r="A27" s="52" t="s">
        <v>54</v>
      </c>
      <c r="B27" s="54" t="s">
        <v>135</v>
      </c>
      <c r="C27" s="52" t="s">
        <v>136</v>
      </c>
      <c r="D27" s="55" t="s">
        <v>45</v>
      </c>
    </row>
    <row r="28" spans="1:4" ht="15.9" customHeight="1" x14ac:dyDescent="0.3">
      <c r="A28" s="52" t="s">
        <v>54</v>
      </c>
      <c r="B28" s="54" t="s">
        <v>137</v>
      </c>
      <c r="C28" s="52" t="s">
        <v>138</v>
      </c>
      <c r="D28" s="55" t="s">
        <v>45</v>
      </c>
    </row>
    <row r="29" spans="1:4" ht="15.9" customHeight="1" x14ac:dyDescent="0.3">
      <c r="A29" s="52" t="s">
        <v>54</v>
      </c>
      <c r="B29" s="54" t="s">
        <v>139</v>
      </c>
      <c r="C29" s="52" t="s">
        <v>140</v>
      </c>
      <c r="D29" s="55" t="s">
        <v>45</v>
      </c>
    </row>
    <row r="30" spans="1:4" ht="15.9" customHeight="1" x14ac:dyDescent="0.3">
      <c r="A30" s="52" t="s">
        <v>54</v>
      </c>
      <c r="B30" s="54" t="s">
        <v>141</v>
      </c>
      <c r="C30" s="52" t="s">
        <v>142</v>
      </c>
      <c r="D30" s="55" t="s">
        <v>45</v>
      </c>
    </row>
    <row r="31" spans="1:4" ht="15.9" customHeight="1" x14ac:dyDescent="0.3">
      <c r="A31" s="52" t="s">
        <v>54</v>
      </c>
      <c r="B31" s="54" t="s">
        <v>143</v>
      </c>
      <c r="C31" s="52" t="s">
        <v>144</v>
      </c>
      <c r="D31" s="55" t="s">
        <v>45</v>
      </c>
    </row>
    <row r="32" spans="1:4" ht="15.9" customHeight="1" x14ac:dyDescent="0.3">
      <c r="A32" s="52" t="s">
        <v>66</v>
      </c>
      <c r="B32" s="54" t="s">
        <v>75</v>
      </c>
      <c r="C32" s="52" t="s">
        <v>76</v>
      </c>
      <c r="D32" s="55" t="s">
        <v>45</v>
      </c>
    </row>
    <row r="33" spans="1:4" ht="15.9" customHeight="1" x14ac:dyDescent="0.3">
      <c r="A33" s="52" t="s">
        <v>66</v>
      </c>
      <c r="B33" s="54" t="s">
        <v>145</v>
      </c>
      <c r="C33" s="52" t="s">
        <v>146</v>
      </c>
      <c r="D33" s="55" t="s">
        <v>45</v>
      </c>
    </row>
    <row r="34" spans="1:4" ht="15.9" customHeight="1" x14ac:dyDescent="0.3">
      <c r="A34" s="52" t="s">
        <v>66</v>
      </c>
      <c r="B34" s="54" t="s">
        <v>77</v>
      </c>
      <c r="C34" s="52" t="s">
        <v>78</v>
      </c>
      <c r="D34" s="55" t="s">
        <v>45</v>
      </c>
    </row>
    <row r="35" spans="1:4" ht="15.9" customHeight="1" x14ac:dyDescent="0.3">
      <c r="A35" s="52" t="s">
        <v>66</v>
      </c>
      <c r="B35" s="54" t="s">
        <v>67</v>
      </c>
      <c r="C35" s="52" t="s">
        <v>68</v>
      </c>
      <c r="D35" s="55" t="s">
        <v>45</v>
      </c>
    </row>
    <row r="36" spans="1:4" ht="15.9" customHeight="1" x14ac:dyDescent="0.3">
      <c r="A36" s="52" t="s">
        <v>66</v>
      </c>
      <c r="B36" s="54" t="s">
        <v>147</v>
      </c>
      <c r="C36" s="52" t="s">
        <v>148</v>
      </c>
      <c r="D36" s="55" t="s">
        <v>45</v>
      </c>
    </row>
    <row r="37" spans="1:4" ht="48" customHeight="1" x14ac:dyDescent="0.3">
      <c r="A37" s="52" t="s">
        <v>66</v>
      </c>
      <c r="B37" s="54" t="s">
        <v>70</v>
      </c>
      <c r="C37" s="52" t="s">
        <v>149</v>
      </c>
      <c r="D37" s="56" t="s">
        <v>71</v>
      </c>
    </row>
    <row r="38" spans="1:4" ht="15.9" customHeight="1" x14ac:dyDescent="0.3">
      <c r="A38" s="52" t="s">
        <v>66</v>
      </c>
      <c r="B38" s="54" t="s">
        <v>141</v>
      </c>
      <c r="C38" s="52" t="s">
        <v>150</v>
      </c>
      <c r="D38" s="55" t="s">
        <v>45</v>
      </c>
    </row>
    <row r="39" spans="1:4" x14ac:dyDescent="0.3">
      <c r="A39" s="52" t="s">
        <v>66</v>
      </c>
      <c r="B39" s="54" t="s">
        <v>72</v>
      </c>
      <c r="C39" s="52" t="s">
        <v>73</v>
      </c>
      <c r="D39" s="53" t="s">
        <v>74</v>
      </c>
    </row>
    <row r="40" spans="1:4" ht="15.9" customHeight="1" x14ac:dyDescent="0.3">
      <c r="A40" s="52" t="s">
        <v>96</v>
      </c>
      <c r="B40" s="54" t="s">
        <v>151</v>
      </c>
      <c r="C40" s="52" t="s">
        <v>152</v>
      </c>
      <c r="D40" s="55" t="s">
        <v>45</v>
      </c>
    </row>
    <row r="41" spans="1:4" ht="15.9" customHeight="1" x14ac:dyDescent="0.3">
      <c r="A41" s="52" t="s">
        <v>96</v>
      </c>
      <c r="B41" s="54" t="s">
        <v>153</v>
      </c>
      <c r="C41" s="52" t="s">
        <v>154</v>
      </c>
      <c r="D41" s="55" t="s">
        <v>45</v>
      </c>
    </row>
    <row r="42" spans="1:4" x14ac:dyDescent="0.3">
      <c r="A42" s="52" t="s">
        <v>96</v>
      </c>
      <c r="B42" s="54" t="s">
        <v>100</v>
      </c>
      <c r="C42" s="52" t="s">
        <v>101</v>
      </c>
      <c r="D42" s="53" t="s">
        <v>102</v>
      </c>
    </row>
    <row r="43" spans="1:4" ht="32.1" customHeight="1" x14ac:dyDescent="0.3">
      <c r="A43" s="52" t="s">
        <v>96</v>
      </c>
      <c r="B43" s="54" t="s">
        <v>97</v>
      </c>
      <c r="C43" s="52" t="s">
        <v>98</v>
      </c>
      <c r="D43" s="56" t="s">
        <v>99</v>
      </c>
    </row>
    <row r="44" spans="1:4" x14ac:dyDescent="0.3">
      <c r="A44" s="52" t="s">
        <v>96</v>
      </c>
      <c r="B44" s="54" t="s">
        <v>103</v>
      </c>
      <c r="C44" s="52" t="s">
        <v>104</v>
      </c>
      <c r="D44" s="53" t="s">
        <v>155</v>
      </c>
    </row>
    <row r="45" spans="1:4" ht="15.9" customHeight="1" x14ac:dyDescent="0.3">
      <c r="A45" s="52" t="s">
        <v>96</v>
      </c>
      <c r="B45" s="54" t="s">
        <v>156</v>
      </c>
      <c r="C45" s="52" t="s">
        <v>157</v>
      </c>
      <c r="D45" s="55" t="s">
        <v>45</v>
      </c>
    </row>
    <row r="46" spans="1:4" ht="15.9" customHeight="1" x14ac:dyDescent="0.3">
      <c r="A46" s="52" t="s">
        <v>96</v>
      </c>
      <c r="B46" s="54" t="s">
        <v>158</v>
      </c>
      <c r="C46" s="52" t="s">
        <v>159</v>
      </c>
      <c r="D46" s="55" t="s">
        <v>45</v>
      </c>
    </row>
    <row r="47" spans="1:4" ht="15.9" customHeight="1" x14ac:dyDescent="0.3">
      <c r="A47" s="52" t="s">
        <v>20</v>
      </c>
      <c r="B47" s="54" t="s">
        <v>21</v>
      </c>
      <c r="C47" s="52" t="s">
        <v>22</v>
      </c>
      <c r="D47" s="55" t="s">
        <v>45</v>
      </c>
    </row>
    <row r="48" spans="1:4" ht="15.9" customHeight="1" x14ac:dyDescent="0.3">
      <c r="A48" s="52" t="s">
        <v>20</v>
      </c>
      <c r="B48" s="54" t="s">
        <v>111</v>
      </c>
      <c r="C48" s="52" t="s">
        <v>112</v>
      </c>
      <c r="D48" s="55" t="s">
        <v>45</v>
      </c>
    </row>
    <row r="49" spans="1:4" ht="15.9" customHeight="1" x14ac:dyDescent="0.3">
      <c r="A49" s="52" t="s">
        <v>20</v>
      </c>
      <c r="B49" s="54" t="s">
        <v>23</v>
      </c>
      <c r="C49" s="52" t="s">
        <v>24</v>
      </c>
      <c r="D49" s="55" t="s">
        <v>45</v>
      </c>
    </row>
    <row r="50" spans="1:4" ht="15.9" customHeight="1" x14ac:dyDescent="0.3">
      <c r="A50" s="52" t="s">
        <v>20</v>
      </c>
      <c r="B50" s="54" t="s">
        <v>25</v>
      </c>
      <c r="C50" s="52" t="s">
        <v>26</v>
      </c>
      <c r="D50" s="55" t="s">
        <v>45</v>
      </c>
    </row>
    <row r="51" spans="1:4" ht="15.9" customHeight="1" x14ac:dyDescent="0.3">
      <c r="A51" s="52" t="s">
        <v>20</v>
      </c>
      <c r="B51" s="54" t="s">
        <v>160</v>
      </c>
      <c r="C51" s="52" t="s">
        <v>161</v>
      </c>
      <c r="D51" s="55" t="s">
        <v>45</v>
      </c>
    </row>
    <row r="52" spans="1:4" ht="15.9" customHeight="1" x14ac:dyDescent="0.3">
      <c r="A52" s="52" t="s">
        <v>20</v>
      </c>
      <c r="B52" s="54" t="s">
        <v>28</v>
      </c>
      <c r="C52" s="52" t="s">
        <v>29</v>
      </c>
      <c r="D52" s="55" t="s">
        <v>45</v>
      </c>
    </row>
    <row r="53" spans="1:4" ht="15.9" customHeight="1" x14ac:dyDescent="0.3">
      <c r="A53" s="52" t="s">
        <v>20</v>
      </c>
      <c r="B53" s="54" t="s">
        <v>32</v>
      </c>
      <c r="C53" s="52" t="s">
        <v>33</v>
      </c>
      <c r="D53" s="55" t="s">
        <v>45</v>
      </c>
    </row>
    <row r="54" spans="1:4" ht="15.9" customHeight="1" x14ac:dyDescent="0.3">
      <c r="A54" s="52" t="s">
        <v>20</v>
      </c>
      <c r="B54" s="54" t="s">
        <v>30</v>
      </c>
      <c r="C54" s="52" t="s">
        <v>31</v>
      </c>
      <c r="D54" s="55" t="s">
        <v>45</v>
      </c>
    </row>
    <row r="55" spans="1:4" ht="36" customHeight="1" x14ac:dyDescent="0.3">
      <c r="A55" s="52" t="s">
        <v>20</v>
      </c>
      <c r="B55" s="54" t="s">
        <v>35</v>
      </c>
      <c r="C55" s="52" t="s">
        <v>36</v>
      </c>
      <c r="D55" s="56" t="s">
        <v>162</v>
      </c>
    </row>
    <row r="56" spans="1:4" ht="30.9" customHeight="1" x14ac:dyDescent="0.3">
      <c r="A56" s="52" t="s">
        <v>20</v>
      </c>
      <c r="B56" s="54" t="s">
        <v>37</v>
      </c>
      <c r="C56" s="52" t="s">
        <v>38</v>
      </c>
      <c r="D56" s="56" t="s">
        <v>163</v>
      </c>
    </row>
    <row r="57" spans="1:4" ht="15.9" customHeight="1" x14ac:dyDescent="0.3">
      <c r="A57" s="52" t="s">
        <v>20</v>
      </c>
      <c r="B57" s="54" t="s">
        <v>40</v>
      </c>
      <c r="C57" s="52" t="s">
        <v>164</v>
      </c>
      <c r="D57" s="55" t="s">
        <v>45</v>
      </c>
    </row>
    <row r="58" spans="1:4" ht="15.9" customHeight="1" x14ac:dyDescent="0.3">
      <c r="A58" s="52" t="s">
        <v>20</v>
      </c>
      <c r="B58" s="54" t="s">
        <v>165</v>
      </c>
      <c r="C58" s="52" t="s">
        <v>41</v>
      </c>
      <c r="D58" s="55" t="s">
        <v>45</v>
      </c>
    </row>
    <row r="59" spans="1:4" ht="15.9" customHeight="1" x14ac:dyDescent="0.3">
      <c r="A59" s="52" t="s">
        <v>20</v>
      </c>
      <c r="B59" s="54" t="s">
        <v>166</v>
      </c>
      <c r="C59" s="52" t="s">
        <v>167</v>
      </c>
      <c r="D59" s="55" t="s">
        <v>45</v>
      </c>
    </row>
    <row r="60" spans="1:4" ht="15.9" customHeight="1" x14ac:dyDescent="0.3">
      <c r="A60" s="52" t="s">
        <v>20</v>
      </c>
      <c r="B60" s="54" t="s">
        <v>168</v>
      </c>
      <c r="C60" s="52" t="s">
        <v>73</v>
      </c>
      <c r="D60" s="55" t="s">
        <v>45</v>
      </c>
    </row>
    <row r="61" spans="1:4" ht="15.9" customHeight="1" x14ac:dyDescent="0.3">
      <c r="A61" s="52" t="s">
        <v>39</v>
      </c>
      <c r="B61" s="54" t="s">
        <v>21</v>
      </c>
      <c r="C61" s="52" t="s">
        <v>22</v>
      </c>
      <c r="D61" s="55" t="s">
        <v>45</v>
      </c>
    </row>
    <row r="62" spans="1:4" ht="15.9" customHeight="1" x14ac:dyDescent="0.3">
      <c r="A62" s="52" t="s">
        <v>39</v>
      </c>
      <c r="B62" s="54" t="s">
        <v>111</v>
      </c>
      <c r="C62" s="52" t="s">
        <v>112</v>
      </c>
      <c r="D62" s="55" t="s">
        <v>45</v>
      </c>
    </row>
    <row r="63" spans="1:4" ht="15.9" customHeight="1" x14ac:dyDescent="0.3">
      <c r="A63" s="52" t="s">
        <v>39</v>
      </c>
      <c r="B63" s="54" t="s">
        <v>23</v>
      </c>
      <c r="C63" s="52" t="s">
        <v>24</v>
      </c>
      <c r="D63" s="55" t="s">
        <v>45</v>
      </c>
    </row>
    <row r="64" spans="1:4" ht="15.9" customHeight="1" x14ac:dyDescent="0.3">
      <c r="A64" s="52" t="s">
        <v>39</v>
      </c>
      <c r="B64" s="54" t="s">
        <v>28</v>
      </c>
      <c r="C64" s="52" t="s">
        <v>49</v>
      </c>
      <c r="D64" s="55" t="s">
        <v>45</v>
      </c>
    </row>
    <row r="65" spans="1:4" x14ac:dyDescent="0.3">
      <c r="A65" s="52" t="s">
        <v>39</v>
      </c>
      <c r="B65" s="54" t="s">
        <v>50</v>
      </c>
      <c r="C65" s="52" t="s">
        <v>51</v>
      </c>
      <c r="D65" s="53" t="s">
        <v>52</v>
      </c>
    </row>
    <row r="66" spans="1:4" ht="15.9" customHeight="1" x14ac:dyDescent="0.3">
      <c r="A66" s="52" t="s">
        <v>39</v>
      </c>
      <c r="B66" s="54" t="s">
        <v>169</v>
      </c>
      <c r="C66" s="52" t="s">
        <v>170</v>
      </c>
      <c r="D66" s="55" t="s">
        <v>45</v>
      </c>
    </row>
    <row r="67" spans="1:4" ht="15.9" customHeight="1" x14ac:dyDescent="0.3">
      <c r="A67" s="52" t="s">
        <v>39</v>
      </c>
      <c r="B67" s="54" t="s">
        <v>171</v>
      </c>
      <c r="C67" s="52" t="s">
        <v>164</v>
      </c>
      <c r="D67" s="55" t="s">
        <v>45</v>
      </c>
    </row>
    <row r="68" spans="1:4" x14ac:dyDescent="0.3">
      <c r="A68" s="52" t="s">
        <v>39</v>
      </c>
      <c r="B68" s="54" t="s">
        <v>40</v>
      </c>
      <c r="C68" s="52" t="s">
        <v>41</v>
      </c>
      <c r="D68" s="53" t="s">
        <v>172</v>
      </c>
    </row>
    <row r="69" spans="1:4" ht="15.9" customHeight="1" x14ac:dyDescent="0.3">
      <c r="A69" s="52" t="s">
        <v>39</v>
      </c>
      <c r="B69" s="54" t="s">
        <v>173</v>
      </c>
      <c r="C69" s="52" t="s">
        <v>174</v>
      </c>
      <c r="D69" s="55" t="s">
        <v>45</v>
      </c>
    </row>
    <row r="70" spans="1:4" ht="15.9" customHeight="1" x14ac:dyDescent="0.3">
      <c r="A70" s="52" t="s">
        <v>39</v>
      </c>
      <c r="B70" s="54" t="s">
        <v>143</v>
      </c>
      <c r="C70" s="52" t="s">
        <v>175</v>
      </c>
      <c r="D70" s="55" t="s">
        <v>45</v>
      </c>
    </row>
    <row r="71" spans="1:4" ht="15.9" customHeight="1" x14ac:dyDescent="0.3">
      <c r="A71" s="52" t="s">
        <v>176</v>
      </c>
      <c r="B71" s="54" t="s">
        <v>177</v>
      </c>
      <c r="C71" s="52" t="s">
        <v>178</v>
      </c>
      <c r="D71" s="55" t="s">
        <v>45</v>
      </c>
    </row>
    <row r="72" spans="1:4" ht="15.9" customHeight="1" x14ac:dyDescent="0.3">
      <c r="A72" s="52" t="s">
        <v>176</v>
      </c>
      <c r="B72" s="54" t="s">
        <v>179</v>
      </c>
      <c r="C72" s="52" t="s">
        <v>180</v>
      </c>
      <c r="D72" s="55" t="s">
        <v>45</v>
      </c>
    </row>
    <row r="73" spans="1:4" ht="15.9" customHeight="1" x14ac:dyDescent="0.3">
      <c r="A73" s="52" t="s">
        <v>176</v>
      </c>
      <c r="B73" s="54" t="s">
        <v>181</v>
      </c>
      <c r="C73" s="52" t="s">
        <v>182</v>
      </c>
      <c r="D73" s="55" t="s">
        <v>45</v>
      </c>
    </row>
    <row r="74" spans="1:4" ht="15.9" customHeight="1" x14ac:dyDescent="0.3">
      <c r="A74" s="52" t="s">
        <v>176</v>
      </c>
      <c r="B74" s="54" t="s">
        <v>183</v>
      </c>
      <c r="C74" s="52" t="s">
        <v>184</v>
      </c>
      <c r="D74" s="55" t="s">
        <v>45</v>
      </c>
    </row>
    <row r="75" spans="1:4" ht="15.9" customHeight="1" x14ac:dyDescent="0.3">
      <c r="A75" s="52" t="s">
        <v>176</v>
      </c>
      <c r="B75" s="54" t="s">
        <v>185</v>
      </c>
      <c r="C75" s="52" t="s">
        <v>44</v>
      </c>
      <c r="D75" s="55" t="s">
        <v>45</v>
      </c>
    </row>
    <row r="76" spans="1:4" ht="15.9" customHeight="1" x14ac:dyDescent="0.3">
      <c r="A76" s="52" t="s">
        <v>176</v>
      </c>
      <c r="B76" s="54" t="s">
        <v>186</v>
      </c>
      <c r="C76" s="52" t="s">
        <v>187</v>
      </c>
      <c r="D76" s="55" t="s">
        <v>45</v>
      </c>
    </row>
    <row r="77" spans="1:4" ht="15.9" customHeight="1" x14ac:dyDescent="0.3">
      <c r="A77" s="52" t="s">
        <v>176</v>
      </c>
      <c r="B77" s="54" t="s">
        <v>188</v>
      </c>
      <c r="C77" s="52" t="s">
        <v>189</v>
      </c>
      <c r="D77" s="55" t="s">
        <v>45</v>
      </c>
    </row>
    <row r="78" spans="1:4" ht="15.9" customHeight="1" x14ac:dyDescent="0.3">
      <c r="A78" s="52" t="s">
        <v>176</v>
      </c>
      <c r="B78" s="54" t="s">
        <v>190</v>
      </c>
      <c r="C78" s="52" t="s">
        <v>191</v>
      </c>
      <c r="D78" s="55" t="s">
        <v>45</v>
      </c>
    </row>
    <row r="79" spans="1:4" ht="15.9" customHeight="1" x14ac:dyDescent="0.3">
      <c r="A79" s="52" t="s">
        <v>176</v>
      </c>
      <c r="B79" s="54" t="s">
        <v>192</v>
      </c>
      <c r="C79" s="52" t="s">
        <v>193</v>
      </c>
      <c r="D79" s="55" t="s">
        <v>45</v>
      </c>
    </row>
    <row r="80" spans="1:4" ht="15.9" customHeight="1" x14ac:dyDescent="0.3">
      <c r="A80" s="52" t="s">
        <v>176</v>
      </c>
      <c r="B80" s="54" t="s">
        <v>194</v>
      </c>
      <c r="C80" s="52" t="s">
        <v>195</v>
      </c>
      <c r="D80" s="55" t="s">
        <v>45</v>
      </c>
    </row>
    <row r="81" spans="1:4" ht="15.9" customHeight="1" x14ac:dyDescent="0.3">
      <c r="A81" s="52" t="s">
        <v>46</v>
      </c>
      <c r="B81" s="54" t="s">
        <v>196</v>
      </c>
      <c r="C81" s="52" t="s">
        <v>197</v>
      </c>
      <c r="D81" s="55" t="s">
        <v>45</v>
      </c>
    </row>
    <row r="82" spans="1:4" ht="15.9" customHeight="1" x14ac:dyDescent="0.3">
      <c r="A82" s="52" t="s">
        <v>46</v>
      </c>
      <c r="B82" s="54" t="s">
        <v>198</v>
      </c>
      <c r="C82" s="52" t="s">
        <v>199</v>
      </c>
      <c r="D82" s="55" t="s">
        <v>45</v>
      </c>
    </row>
    <row r="83" spans="1:4" ht="15.9" customHeight="1" x14ac:dyDescent="0.3">
      <c r="A83" s="52" t="s">
        <v>46</v>
      </c>
      <c r="B83" s="54" t="s">
        <v>200</v>
      </c>
      <c r="C83" s="52" t="s">
        <v>201</v>
      </c>
      <c r="D83" s="55" t="s">
        <v>45</v>
      </c>
    </row>
    <row r="84" spans="1:4" x14ac:dyDescent="0.3">
      <c r="A84" s="52" t="s">
        <v>46</v>
      </c>
      <c r="B84" s="54" t="s">
        <v>47</v>
      </c>
      <c r="C84" s="52" t="s">
        <v>48</v>
      </c>
      <c r="D84" s="53" t="s">
        <v>105</v>
      </c>
    </row>
    <row r="85" spans="1:4" ht="47.1" customHeight="1" x14ac:dyDescent="0.3">
      <c r="A85" s="52" t="s">
        <v>46</v>
      </c>
      <c r="B85" s="54" t="s">
        <v>106</v>
      </c>
      <c r="C85" s="52" t="s">
        <v>107</v>
      </c>
      <c r="D85" s="56" t="s">
        <v>108</v>
      </c>
    </row>
    <row r="86" spans="1:4" ht="48.9" customHeight="1" x14ac:dyDescent="0.3">
      <c r="A86" s="52" t="s">
        <v>46</v>
      </c>
      <c r="B86" s="54" t="s">
        <v>87</v>
      </c>
      <c r="C86" s="52" t="s">
        <v>88</v>
      </c>
      <c r="D86" s="56" t="s">
        <v>89</v>
      </c>
    </row>
    <row r="87" spans="1:4" ht="15.9" customHeight="1" x14ac:dyDescent="0.3">
      <c r="A87" s="52" t="s">
        <v>46</v>
      </c>
      <c r="B87" s="54" t="s">
        <v>202</v>
      </c>
      <c r="C87" s="52" t="s">
        <v>203</v>
      </c>
      <c r="D87" s="55" t="s">
        <v>45</v>
      </c>
    </row>
    <row r="88" spans="1:4" ht="15.9" customHeight="1" x14ac:dyDescent="0.3">
      <c r="A88" s="52" t="s">
        <v>46</v>
      </c>
      <c r="B88" s="54" t="s">
        <v>204</v>
      </c>
      <c r="C88" s="52" t="s">
        <v>205</v>
      </c>
      <c r="D88" s="55" t="s">
        <v>45</v>
      </c>
    </row>
    <row r="89" spans="1:4" ht="15.9" customHeight="1" x14ac:dyDescent="0.3">
      <c r="A89" s="52" t="s">
        <v>46</v>
      </c>
      <c r="B89" s="54" t="s">
        <v>206</v>
      </c>
      <c r="C89" s="52" t="s">
        <v>207</v>
      </c>
      <c r="D89" s="55" t="s">
        <v>45</v>
      </c>
    </row>
    <row r="90" spans="1:4" ht="15.9" customHeight="1" x14ac:dyDescent="0.3">
      <c r="A90" s="52" t="s">
        <v>46</v>
      </c>
      <c r="B90" s="54" t="s">
        <v>208</v>
      </c>
      <c r="C90" s="52" t="s">
        <v>123</v>
      </c>
      <c r="D90" s="55" t="s">
        <v>45</v>
      </c>
    </row>
    <row r="91" spans="1:4" ht="15.9" customHeight="1" x14ac:dyDescent="0.3">
      <c r="A91" s="52" t="s">
        <v>46</v>
      </c>
      <c r="B91" s="54" t="s">
        <v>209</v>
      </c>
      <c r="C91" s="52" t="s">
        <v>210</v>
      </c>
      <c r="D91" s="55" t="s">
        <v>45</v>
      </c>
    </row>
    <row r="92" spans="1:4" ht="15.9" customHeight="1" x14ac:dyDescent="0.3">
      <c r="A92" s="52" t="s">
        <v>46</v>
      </c>
      <c r="B92" s="54" t="s">
        <v>211</v>
      </c>
      <c r="C92" s="52" t="s">
        <v>68</v>
      </c>
      <c r="D92" s="55" t="s">
        <v>45</v>
      </c>
    </row>
    <row r="93" spans="1:4" ht="15.9" customHeight="1" x14ac:dyDescent="0.3">
      <c r="A93" s="52" t="s">
        <v>46</v>
      </c>
      <c r="B93" s="54" t="s">
        <v>212</v>
      </c>
      <c r="C93" s="52" t="s">
        <v>213</v>
      </c>
      <c r="D93" s="55" t="s">
        <v>45</v>
      </c>
    </row>
    <row r="94" spans="1:4" ht="15.9" customHeight="1" x14ac:dyDescent="0.3">
      <c r="A94" s="52" t="s">
        <v>46</v>
      </c>
      <c r="B94" s="54" t="s">
        <v>214</v>
      </c>
      <c r="C94" s="52" t="s">
        <v>215</v>
      </c>
      <c r="D94" s="55" t="s">
        <v>45</v>
      </c>
    </row>
    <row r="95" spans="1:4" ht="15.9" customHeight="1" x14ac:dyDescent="0.3">
      <c r="A95" s="52" t="s">
        <v>216</v>
      </c>
      <c r="B95" s="54" t="s">
        <v>217</v>
      </c>
      <c r="C95" s="52" t="s">
        <v>218</v>
      </c>
      <c r="D95" s="55" t="s">
        <v>45</v>
      </c>
    </row>
    <row r="96" spans="1:4" ht="15.9" customHeight="1" x14ac:dyDescent="0.3">
      <c r="A96" s="52" t="s">
        <v>216</v>
      </c>
      <c r="B96" s="54" t="s">
        <v>219</v>
      </c>
      <c r="C96" s="52" t="s">
        <v>220</v>
      </c>
      <c r="D96" s="55" t="s">
        <v>45</v>
      </c>
    </row>
    <row r="97" spans="1:4" ht="15.9" customHeight="1" x14ac:dyDescent="0.3">
      <c r="A97" s="52" t="s">
        <v>216</v>
      </c>
      <c r="B97" s="54" t="s">
        <v>221</v>
      </c>
      <c r="C97" s="52" t="s">
        <v>222</v>
      </c>
      <c r="D97" s="55" t="s">
        <v>45</v>
      </c>
    </row>
    <row r="98" spans="1:4" ht="15.9" customHeight="1" x14ac:dyDescent="0.3">
      <c r="A98" s="52" t="s">
        <v>216</v>
      </c>
      <c r="B98" s="54" t="s">
        <v>223</v>
      </c>
      <c r="C98" s="52" t="s">
        <v>224</v>
      </c>
      <c r="D98" s="55" t="s">
        <v>45</v>
      </c>
    </row>
    <row r="99" spans="1:4" ht="15.9" customHeight="1" x14ac:dyDescent="0.3">
      <c r="A99" s="52" t="s">
        <v>216</v>
      </c>
      <c r="B99" s="54" t="s">
        <v>225</v>
      </c>
      <c r="C99" s="52" t="s">
        <v>226</v>
      </c>
      <c r="D99" s="55" t="s">
        <v>45</v>
      </c>
    </row>
    <row r="100" spans="1:4" ht="15.9" customHeight="1" x14ac:dyDescent="0.3">
      <c r="A100" s="52" t="s">
        <v>216</v>
      </c>
      <c r="B100" s="54" t="s">
        <v>227</v>
      </c>
      <c r="C100" s="52" t="s">
        <v>228</v>
      </c>
      <c r="D100" s="55" t="s">
        <v>45</v>
      </c>
    </row>
    <row r="101" spans="1:4" ht="15.9" customHeight="1" x14ac:dyDescent="0.3">
      <c r="A101" s="52" t="s">
        <v>216</v>
      </c>
      <c r="B101" s="54" t="s">
        <v>229</v>
      </c>
      <c r="C101" s="52" t="s">
        <v>230</v>
      </c>
      <c r="D101" s="55" t="s">
        <v>45</v>
      </c>
    </row>
    <row r="102" spans="1:4" ht="15.9" customHeight="1" x14ac:dyDescent="0.3">
      <c r="A102" s="52" t="s">
        <v>216</v>
      </c>
      <c r="B102" s="54" t="s">
        <v>231</v>
      </c>
      <c r="C102" s="52" t="s">
        <v>232</v>
      </c>
      <c r="D102" s="55" t="s">
        <v>45</v>
      </c>
    </row>
    <row r="103" spans="1:4" ht="15.9" customHeight="1" x14ac:dyDescent="0.3">
      <c r="A103" s="52" t="s">
        <v>216</v>
      </c>
      <c r="B103" s="54" t="s">
        <v>233</v>
      </c>
      <c r="C103" s="52" t="s">
        <v>61</v>
      </c>
      <c r="D103" s="55" t="s">
        <v>45</v>
      </c>
    </row>
    <row r="104" spans="1:4" ht="15.9" customHeight="1" x14ac:dyDescent="0.3">
      <c r="A104" s="52" t="s">
        <v>216</v>
      </c>
      <c r="B104" s="54" t="s">
        <v>234</v>
      </c>
      <c r="C104" s="52" t="s">
        <v>235</v>
      </c>
      <c r="D104" s="55" t="s">
        <v>45</v>
      </c>
    </row>
    <row r="105" spans="1:4" ht="15.9" customHeight="1" x14ac:dyDescent="0.3">
      <c r="A105" s="52" t="s">
        <v>216</v>
      </c>
      <c r="B105" s="54" t="s">
        <v>236</v>
      </c>
      <c r="C105" s="52" t="s">
        <v>237</v>
      </c>
      <c r="D105" s="55" t="s">
        <v>45</v>
      </c>
    </row>
    <row r="106" spans="1:4" ht="15.9" customHeight="1" x14ac:dyDescent="0.3">
      <c r="A106" s="52" t="s">
        <v>216</v>
      </c>
      <c r="B106" s="54" t="s">
        <v>238</v>
      </c>
      <c r="C106" s="52" t="s">
        <v>239</v>
      </c>
      <c r="D106" s="55" t="s">
        <v>45</v>
      </c>
    </row>
    <row r="107" spans="1:4" ht="15.9" customHeight="1" x14ac:dyDescent="0.3">
      <c r="A107" s="52" t="s">
        <v>216</v>
      </c>
      <c r="B107" s="54" t="s">
        <v>240</v>
      </c>
      <c r="C107" s="52" t="s">
        <v>241</v>
      </c>
      <c r="D107" s="55" t="s">
        <v>45</v>
      </c>
    </row>
    <row r="108" spans="1:4" ht="15.9" customHeight="1" x14ac:dyDescent="0.3">
      <c r="A108" s="52" t="s">
        <v>216</v>
      </c>
      <c r="B108" s="54" t="s">
        <v>64</v>
      </c>
      <c r="C108" s="52" t="s">
        <v>65</v>
      </c>
      <c r="D108" s="55" t="s">
        <v>45</v>
      </c>
    </row>
    <row r="109" spans="1:4" ht="15.9" customHeight="1" x14ac:dyDescent="0.3">
      <c r="A109" s="52" t="s">
        <v>216</v>
      </c>
      <c r="B109" s="54" t="s">
        <v>242</v>
      </c>
      <c r="C109" s="52" t="s">
        <v>243</v>
      </c>
      <c r="D109" s="55" t="s">
        <v>45</v>
      </c>
    </row>
    <row r="110" spans="1:4" ht="15.9" customHeight="1" x14ac:dyDescent="0.3">
      <c r="A110" s="52" t="s">
        <v>216</v>
      </c>
      <c r="B110" s="54" t="s">
        <v>244</v>
      </c>
      <c r="C110" s="52" t="s">
        <v>245</v>
      </c>
      <c r="D110" s="55" t="s">
        <v>45</v>
      </c>
    </row>
    <row r="111" spans="1:4" ht="15.9" customHeight="1" x14ac:dyDescent="0.3">
      <c r="A111" s="52" t="s">
        <v>216</v>
      </c>
      <c r="B111" s="54" t="s">
        <v>246</v>
      </c>
      <c r="C111" s="52" t="s">
        <v>247</v>
      </c>
      <c r="D111" s="55" t="s">
        <v>45</v>
      </c>
    </row>
    <row r="112" spans="1:4" ht="15.9" customHeight="1" x14ac:dyDescent="0.3">
      <c r="A112" s="52" t="s">
        <v>216</v>
      </c>
      <c r="B112" s="54" t="s">
        <v>248</v>
      </c>
      <c r="C112" s="52" t="s">
        <v>249</v>
      </c>
      <c r="D112" s="55" t="s">
        <v>45</v>
      </c>
    </row>
    <row r="113" spans="1:4" ht="15.9" customHeight="1" x14ac:dyDescent="0.3">
      <c r="A113" s="52" t="s">
        <v>216</v>
      </c>
      <c r="B113" s="54" t="s">
        <v>250</v>
      </c>
      <c r="C113" s="52" t="s">
        <v>251</v>
      </c>
      <c r="D113" s="55" t="s">
        <v>45</v>
      </c>
    </row>
    <row r="114" spans="1:4" ht="15.9" customHeight="1" x14ac:dyDescent="0.3">
      <c r="A114" s="52" t="s">
        <v>252</v>
      </c>
      <c r="B114" s="54" t="s">
        <v>253</v>
      </c>
      <c r="C114" s="52" t="s">
        <v>83</v>
      </c>
      <c r="D114" s="55" t="s">
        <v>45</v>
      </c>
    </row>
    <row r="115" spans="1:4" ht="15.9" customHeight="1" x14ac:dyDescent="0.3">
      <c r="A115" s="52" t="s">
        <v>252</v>
      </c>
      <c r="B115" s="54" t="s">
        <v>254</v>
      </c>
      <c r="C115" s="52" t="s">
        <v>81</v>
      </c>
      <c r="D115" s="55" t="s">
        <v>45</v>
      </c>
    </row>
    <row r="116" spans="1:4" ht="15.9" customHeight="1" x14ac:dyDescent="0.3">
      <c r="A116" s="52" t="s">
        <v>252</v>
      </c>
      <c r="B116" s="54" t="s">
        <v>255</v>
      </c>
      <c r="C116" s="52" t="s">
        <v>95</v>
      </c>
      <c r="D116" s="55" t="s">
        <v>45</v>
      </c>
    </row>
    <row r="117" spans="1:4" ht="15.9" customHeight="1" x14ac:dyDescent="0.3">
      <c r="A117" s="52" t="s">
        <v>252</v>
      </c>
      <c r="B117" s="54" t="s">
        <v>256</v>
      </c>
      <c r="C117" s="52" t="s">
        <v>93</v>
      </c>
      <c r="D117" s="55" t="s">
        <v>45</v>
      </c>
    </row>
    <row r="118" spans="1:4" ht="15.9" customHeight="1" x14ac:dyDescent="0.3">
      <c r="A118" s="52" t="s">
        <v>252</v>
      </c>
      <c r="B118" s="54" t="s">
        <v>257</v>
      </c>
      <c r="C118" s="52" t="s">
        <v>258</v>
      </c>
      <c r="D118" s="55" t="s">
        <v>45</v>
      </c>
    </row>
    <row r="119" spans="1:4" ht="15.9" customHeight="1" x14ac:dyDescent="0.3">
      <c r="A119" s="52" t="s">
        <v>252</v>
      </c>
      <c r="B119" s="54" t="s">
        <v>259</v>
      </c>
      <c r="C119" s="52" t="s">
        <v>260</v>
      </c>
      <c r="D119" s="55" t="s">
        <v>45</v>
      </c>
    </row>
    <row r="120" spans="1:4" x14ac:dyDescent="0.3">
      <c r="A120" s="52" t="s">
        <v>261</v>
      </c>
      <c r="B120" s="54" t="s">
        <v>262</v>
      </c>
      <c r="C120" s="52" t="s">
        <v>59</v>
      </c>
      <c r="D120" s="53" t="s">
        <v>126</v>
      </c>
    </row>
    <row r="121" spans="1:4" ht="47.1" customHeight="1" x14ac:dyDescent="0.3">
      <c r="A121" s="52" t="s">
        <v>261</v>
      </c>
      <c r="B121" s="54" t="s">
        <v>263</v>
      </c>
      <c r="C121" s="52" t="s">
        <v>264</v>
      </c>
      <c r="D121" s="56" t="s">
        <v>265</v>
      </c>
    </row>
    <row r="122" spans="1:4" ht="30.9" customHeight="1" x14ac:dyDescent="0.3">
      <c r="A122" s="52" t="s">
        <v>261</v>
      </c>
      <c r="B122" s="54" t="s">
        <v>266</v>
      </c>
      <c r="C122" s="52" t="s">
        <v>267</v>
      </c>
      <c r="D122" s="56" t="s">
        <v>268</v>
      </c>
    </row>
    <row r="123" spans="1:4" ht="15.9" customHeight="1" x14ac:dyDescent="0.3">
      <c r="A123" s="52" t="s">
        <v>261</v>
      </c>
      <c r="B123" s="54" t="s">
        <v>269</v>
      </c>
      <c r="C123" s="52" t="s">
        <v>270</v>
      </c>
      <c r="D123" s="55" t="s">
        <v>45</v>
      </c>
    </row>
    <row r="124" spans="1:4" ht="15.9" customHeight="1" x14ac:dyDescent="0.3">
      <c r="A124" s="52" t="s">
        <v>261</v>
      </c>
      <c r="B124" s="54" t="s">
        <v>271</v>
      </c>
      <c r="C124" s="52" t="s">
        <v>272</v>
      </c>
      <c r="D124" s="55" t="s">
        <v>45</v>
      </c>
    </row>
    <row r="125" spans="1:4" ht="15.9" customHeight="1" x14ac:dyDescent="0.3">
      <c r="A125" s="52" t="s">
        <v>261</v>
      </c>
      <c r="B125" s="54" t="s">
        <v>273</v>
      </c>
      <c r="C125" s="52" t="s">
        <v>274</v>
      </c>
      <c r="D125" s="55" t="s">
        <v>45</v>
      </c>
    </row>
    <row r="126" spans="1:4" x14ac:dyDescent="0.3">
      <c r="A126" s="52" t="s">
        <v>261</v>
      </c>
      <c r="B126" s="54" t="s">
        <v>275</v>
      </c>
      <c r="C126" s="52" t="s">
        <v>276</v>
      </c>
      <c r="D126" s="53" t="s">
        <v>277</v>
      </c>
    </row>
    <row r="127" spans="1:4" ht="15.9" customHeight="1" x14ac:dyDescent="0.3">
      <c r="A127" s="52" t="s">
        <v>261</v>
      </c>
      <c r="B127" s="54" t="s">
        <v>278</v>
      </c>
      <c r="C127" s="52" t="s">
        <v>279</v>
      </c>
      <c r="D127" s="55" t="s">
        <v>45</v>
      </c>
    </row>
    <row r="128" spans="1:4" ht="33" customHeight="1" x14ac:dyDescent="0.3">
      <c r="A128" s="52" t="s">
        <v>261</v>
      </c>
      <c r="B128" s="54" t="s">
        <v>280</v>
      </c>
      <c r="C128" s="52" t="s">
        <v>281</v>
      </c>
      <c r="D128" s="56" t="s">
        <v>282</v>
      </c>
    </row>
    <row r="129" spans="1:4" x14ac:dyDescent="0.3">
      <c r="A129" s="52" t="s">
        <v>261</v>
      </c>
      <c r="B129" s="54" t="s">
        <v>283</v>
      </c>
      <c r="C129" s="52" t="s">
        <v>284</v>
      </c>
      <c r="D129" s="53" t="s">
        <v>79</v>
      </c>
    </row>
    <row r="130" spans="1:4" ht="30.9" customHeight="1" x14ac:dyDescent="0.3">
      <c r="A130" s="52" t="s">
        <v>261</v>
      </c>
      <c r="B130" s="54" t="s">
        <v>285</v>
      </c>
      <c r="C130" s="52" t="s">
        <v>286</v>
      </c>
      <c r="D130" s="56" t="s">
        <v>27</v>
      </c>
    </row>
    <row r="131" spans="1:4" ht="15.9" customHeight="1" x14ac:dyDescent="0.3">
      <c r="A131" s="52" t="s">
        <v>261</v>
      </c>
      <c r="B131" s="54" t="s">
        <v>287</v>
      </c>
      <c r="C131" s="52" t="s">
        <v>288</v>
      </c>
      <c r="D131" s="55" t="s">
        <v>45</v>
      </c>
    </row>
    <row r="132" spans="1:4" ht="15.9" customHeight="1" x14ac:dyDescent="0.3">
      <c r="A132" s="52" t="s">
        <v>42</v>
      </c>
      <c r="B132" s="54" t="s">
        <v>53</v>
      </c>
      <c r="C132" s="52" t="s">
        <v>289</v>
      </c>
      <c r="D132" s="55" t="s">
        <v>45</v>
      </c>
    </row>
    <row r="133" spans="1:4" ht="32.1" customHeight="1" x14ac:dyDescent="0.3">
      <c r="A133" s="52" t="s">
        <v>42</v>
      </c>
      <c r="B133" s="54" t="s">
        <v>290</v>
      </c>
      <c r="C133" s="52" t="s">
        <v>31</v>
      </c>
      <c r="D133" s="56" t="s">
        <v>291</v>
      </c>
    </row>
    <row r="134" spans="1:4" ht="32.1" customHeight="1" x14ac:dyDescent="0.3">
      <c r="A134" s="52" t="s">
        <v>42</v>
      </c>
      <c r="B134" s="54" t="s">
        <v>292</v>
      </c>
      <c r="C134" s="52" t="s">
        <v>33</v>
      </c>
      <c r="D134" s="56" t="s">
        <v>34</v>
      </c>
    </row>
    <row r="135" spans="1:4" ht="15.9" customHeight="1" x14ac:dyDescent="0.3">
      <c r="A135" s="52" t="s">
        <v>42</v>
      </c>
      <c r="B135" s="54" t="s">
        <v>293</v>
      </c>
      <c r="C135" s="52" t="s">
        <v>294</v>
      </c>
      <c r="D135" s="55" t="s">
        <v>45</v>
      </c>
    </row>
    <row r="136" spans="1:4" ht="32.1" customHeight="1" x14ac:dyDescent="0.3">
      <c r="A136" s="52" t="s">
        <v>42</v>
      </c>
      <c r="B136" s="54" t="s">
        <v>295</v>
      </c>
      <c r="C136" s="52" t="s">
        <v>296</v>
      </c>
      <c r="D136" s="56" t="s">
        <v>297</v>
      </c>
    </row>
    <row r="137" spans="1:4" ht="48" customHeight="1" x14ac:dyDescent="0.3">
      <c r="A137" s="52" t="s">
        <v>42</v>
      </c>
      <c r="B137" s="54" t="s">
        <v>236</v>
      </c>
      <c r="C137" s="52" t="s">
        <v>298</v>
      </c>
      <c r="D137" s="56" t="s">
        <v>299</v>
      </c>
    </row>
    <row r="138" spans="1:4" ht="15.9" customHeight="1" x14ac:dyDescent="0.3">
      <c r="A138" s="52" t="s">
        <v>42</v>
      </c>
      <c r="B138" s="54" t="s">
        <v>300</v>
      </c>
      <c r="C138" s="52" t="s">
        <v>301</v>
      </c>
      <c r="D138" s="55" t="s">
        <v>45</v>
      </c>
    </row>
    <row r="139" spans="1:4" ht="47.1" customHeight="1" x14ac:dyDescent="0.3">
      <c r="A139" s="52" t="s">
        <v>42</v>
      </c>
      <c r="B139" s="54" t="s">
        <v>302</v>
      </c>
      <c r="C139" s="52" t="s">
        <v>68</v>
      </c>
      <c r="D139" s="56" t="s">
        <v>69</v>
      </c>
    </row>
    <row r="140" spans="1:4" ht="15.9" customHeight="1" x14ac:dyDescent="0.3">
      <c r="A140" s="52" t="s">
        <v>42</v>
      </c>
      <c r="B140" s="54" t="s">
        <v>303</v>
      </c>
      <c r="C140" s="52" t="s">
        <v>304</v>
      </c>
      <c r="D140" s="55" t="s">
        <v>45</v>
      </c>
    </row>
    <row r="141" spans="1:4" ht="15.9" customHeight="1" x14ac:dyDescent="0.3">
      <c r="A141" s="52" t="s">
        <v>42</v>
      </c>
      <c r="B141" s="54" t="s">
        <v>305</v>
      </c>
      <c r="C141" s="52" t="s">
        <v>306</v>
      </c>
      <c r="D141" s="55" t="s">
        <v>45</v>
      </c>
    </row>
    <row r="142" spans="1:4" ht="15.9" customHeight="1" x14ac:dyDescent="0.3">
      <c r="A142" s="52" t="s">
        <v>42</v>
      </c>
      <c r="B142" s="54" t="s">
        <v>307</v>
      </c>
      <c r="C142" s="52" t="s">
        <v>308</v>
      </c>
      <c r="D142" s="55" t="s">
        <v>45</v>
      </c>
    </row>
    <row r="143" spans="1:4" x14ac:dyDescent="0.3">
      <c r="A143" s="52" t="s">
        <v>42</v>
      </c>
      <c r="B143" s="54" t="s">
        <v>309</v>
      </c>
      <c r="C143" s="52" t="s">
        <v>310</v>
      </c>
      <c r="D143" s="53" t="s">
        <v>311</v>
      </c>
    </row>
    <row r="144" spans="1:4" ht="48" customHeight="1" x14ac:dyDescent="0.3">
      <c r="A144" s="52" t="s">
        <v>42</v>
      </c>
      <c r="B144" s="54" t="s">
        <v>312</v>
      </c>
      <c r="C144" s="52" t="s">
        <v>313</v>
      </c>
      <c r="D144" s="56" t="s">
        <v>314</v>
      </c>
    </row>
    <row r="145" spans="1:4" ht="47.1" customHeight="1" x14ac:dyDescent="0.3">
      <c r="A145" s="52" t="s">
        <v>42</v>
      </c>
      <c r="B145" s="54" t="s">
        <v>43</v>
      </c>
      <c r="C145" s="52" t="s">
        <v>44</v>
      </c>
      <c r="D145" s="56" t="s">
        <v>315</v>
      </c>
    </row>
    <row r="146" spans="1:4" ht="15.9" customHeight="1" x14ac:dyDescent="0.3">
      <c r="A146" s="52" t="s">
        <v>42</v>
      </c>
      <c r="B146" s="54" t="s">
        <v>316</v>
      </c>
      <c r="C146" s="52" t="s">
        <v>317</v>
      </c>
      <c r="D146" s="55" t="s">
        <v>45</v>
      </c>
    </row>
    <row r="147" spans="1:4" ht="15.9" customHeight="1" x14ac:dyDescent="0.3">
      <c r="A147" s="52" t="s">
        <v>318</v>
      </c>
      <c r="B147" s="54" t="s">
        <v>319</v>
      </c>
      <c r="C147" s="52" t="s">
        <v>320</v>
      </c>
      <c r="D147" s="55" t="s">
        <v>45</v>
      </c>
    </row>
    <row r="148" spans="1:4" ht="15.9" customHeight="1" x14ac:dyDescent="0.3">
      <c r="A148" s="52" t="s">
        <v>318</v>
      </c>
      <c r="B148" s="54" t="s">
        <v>321</v>
      </c>
      <c r="C148" s="52" t="s">
        <v>322</v>
      </c>
      <c r="D148" s="55" t="s">
        <v>45</v>
      </c>
    </row>
    <row r="149" spans="1:4" ht="15.9" customHeight="1" x14ac:dyDescent="0.3">
      <c r="A149" s="52" t="s">
        <v>323</v>
      </c>
      <c r="B149" s="54" t="s">
        <v>324</v>
      </c>
      <c r="C149" s="52" t="s">
        <v>325</v>
      </c>
      <c r="D149" s="55" t="s">
        <v>45</v>
      </c>
    </row>
    <row r="150" spans="1:4" ht="15.9" customHeight="1" x14ac:dyDescent="0.3">
      <c r="A150" s="52" t="s">
        <v>323</v>
      </c>
      <c r="B150" s="54" t="s">
        <v>326</v>
      </c>
      <c r="C150" s="52" t="s">
        <v>327</v>
      </c>
      <c r="D150" s="55" t="s">
        <v>45</v>
      </c>
    </row>
    <row r="151" spans="1:4" ht="15.9" customHeight="1" x14ac:dyDescent="0.3">
      <c r="A151" s="52" t="s">
        <v>323</v>
      </c>
      <c r="B151" s="54" t="s">
        <v>328</v>
      </c>
      <c r="C151" s="52" t="s">
        <v>329</v>
      </c>
      <c r="D151" s="55" t="s">
        <v>45</v>
      </c>
    </row>
    <row r="152" spans="1:4" ht="15.9" customHeight="1" x14ac:dyDescent="0.3">
      <c r="A152" s="52" t="s">
        <v>323</v>
      </c>
      <c r="B152" s="54" t="s">
        <v>330</v>
      </c>
      <c r="C152" s="52" t="s">
        <v>331</v>
      </c>
      <c r="D152" s="55" t="s">
        <v>45</v>
      </c>
    </row>
  </sheetData>
  <autoFilter ref="A1:D152"/>
  <pageMargins left="0.7" right="0.7" top="0.75" bottom="0.75" header="0.51180555555555496" footer="0.51180555555555496"/>
  <pageSetup paperSize="9" firstPageNumber="0" fitToHeight="13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Табель мер</vt:lpstr>
      <vt:lpstr>Измерения</vt:lpstr>
      <vt:lpstr>Графис-стандартные</vt:lpstr>
      <vt:lpstr>'Графис-стандартные'!_FilterDatabase_0</vt:lpstr>
      <vt:lpstr>'Табель мер'!_FilterDatabase_0</vt:lpstr>
      <vt:lpstr>'Графис-стандартные'!_ФильтрБазыДанных</vt:lpstr>
      <vt:lpstr>'Табель мер'!_ФильтрБазыДанных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user16</cp:lastModifiedBy>
  <cp:revision>6</cp:revision>
  <cp:lastPrinted>2019-02-21T08:23:01Z</cp:lastPrinted>
  <dcterms:created xsi:type="dcterms:W3CDTF">2018-08-06T06:23:09Z</dcterms:created>
  <dcterms:modified xsi:type="dcterms:W3CDTF">2019-05-29T12:16:08Z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