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L44" i="1" l="1"/>
  <c r="L53" i="1"/>
  <c r="L60" i="1"/>
  <c r="L59" i="1"/>
  <c r="L58" i="1"/>
  <c r="L57" i="1"/>
  <c r="L32" i="1"/>
  <c r="L35" i="1"/>
  <c r="L65" i="1"/>
  <c r="L34" i="1"/>
  <c r="L10" i="1"/>
  <c r="L11" i="1"/>
  <c r="L42" i="1"/>
  <c r="L56" i="1"/>
  <c r="L67" i="1"/>
  <c r="L24" i="1"/>
  <c r="L25" i="1"/>
  <c r="L40" i="1"/>
  <c r="L29" i="1"/>
  <c r="L38" i="1"/>
  <c r="L9" i="1"/>
  <c r="L41" i="1"/>
  <c r="L39" i="1"/>
  <c r="L26" i="1"/>
  <c r="L19" i="1"/>
  <c r="L33" i="1"/>
  <c r="L31" i="1"/>
  <c r="L16" i="1"/>
  <c r="L4" i="1"/>
  <c r="L17" i="1"/>
  <c r="L7" i="1"/>
  <c r="L2" i="1"/>
  <c r="L8" i="1"/>
  <c r="L20" i="1"/>
  <c r="L14" i="1"/>
  <c r="L3" i="1"/>
  <c r="L30" i="1"/>
  <c r="L27" i="1"/>
  <c r="L12" i="1"/>
  <c r="L18" i="1"/>
  <c r="L15" i="1"/>
  <c r="L5" i="1"/>
  <c r="L6" i="1"/>
  <c r="L54" i="1"/>
  <c r="L36" i="1"/>
  <c r="L37" i="1"/>
  <c r="L28" i="1"/>
  <c r="L13" i="1"/>
  <c r="L21" i="1"/>
  <c r="L66" i="1"/>
  <c r="L64" i="1"/>
  <c r="L68" i="1"/>
  <c r="L62" i="1"/>
  <c r="L63" i="1"/>
  <c r="L22" i="1"/>
  <c r="L61" i="1"/>
  <c r="L55" i="1"/>
  <c r="L23" i="1"/>
  <c r="L45" i="1"/>
  <c r="L46" i="1"/>
  <c r="L47" i="1"/>
  <c r="L48" i="1"/>
  <c r="L49" i="1"/>
  <c r="L50" i="1"/>
  <c r="L51" i="1"/>
  <c r="L52" i="1"/>
  <c r="L43" i="1"/>
  <c r="E52" i="1" l="1"/>
  <c r="E51" i="1"/>
  <c r="E50" i="1"/>
  <c r="E49" i="1"/>
  <c r="E48" i="1"/>
  <c r="E47" i="1"/>
  <c r="E46" i="1"/>
  <c r="E45" i="1"/>
  <c r="E23" i="1"/>
  <c r="E55" i="1"/>
  <c r="E61" i="1"/>
  <c r="E22" i="1"/>
  <c r="E63" i="1"/>
  <c r="E62" i="1"/>
  <c r="E68" i="1"/>
  <c r="E64" i="1"/>
  <c r="E66" i="1"/>
  <c r="E21" i="1"/>
  <c r="E13" i="1"/>
  <c r="E28" i="1"/>
  <c r="E37" i="1"/>
  <c r="E36" i="1"/>
  <c r="E54" i="1"/>
  <c r="E6" i="1"/>
  <c r="E5" i="1"/>
  <c r="E15" i="1"/>
  <c r="E18" i="1"/>
  <c r="E12" i="1"/>
  <c r="E27" i="1"/>
  <c r="E30" i="1"/>
  <c r="E3" i="1"/>
  <c r="E14" i="1"/>
  <c r="E20" i="1"/>
  <c r="E8" i="1"/>
  <c r="E2" i="1"/>
  <c r="E7" i="1"/>
  <c r="E17" i="1"/>
  <c r="E4" i="1"/>
  <c r="E16" i="1"/>
  <c r="E31" i="1"/>
  <c r="E33" i="1"/>
  <c r="E19" i="1"/>
  <c r="E26" i="1"/>
  <c r="E39" i="1"/>
  <c r="E41" i="1"/>
  <c r="E9" i="1"/>
  <c r="E38" i="1"/>
  <c r="E29" i="1"/>
  <c r="E40" i="1"/>
  <c r="E25" i="1"/>
  <c r="E24" i="1"/>
  <c r="E67" i="1"/>
  <c r="E56" i="1"/>
  <c r="E42" i="1"/>
  <c r="E11" i="1"/>
  <c r="E10" i="1"/>
  <c r="E34" i="1"/>
  <c r="E65" i="1"/>
  <c r="E35" i="1"/>
  <c r="E32" i="1"/>
  <c r="E57" i="1"/>
  <c r="E58" i="1"/>
  <c r="E59" i="1"/>
  <c r="E60" i="1"/>
  <c r="E53" i="1"/>
  <c r="E44" i="1"/>
  <c r="E43" i="1"/>
</calcChain>
</file>

<file path=xl/sharedStrings.xml><?xml version="1.0" encoding="utf-8"?>
<sst xmlns="http://schemas.openxmlformats.org/spreadsheetml/2006/main" count="145" uniqueCount="79">
  <si>
    <t>№</t>
  </si>
  <si>
    <t>ФОТО</t>
  </si>
  <si>
    <t>Штрихкод</t>
  </si>
  <si>
    <t>Наименование</t>
  </si>
  <si>
    <t>Цвет</t>
  </si>
  <si>
    <t>Продажная
 единица,
шт.</t>
  </si>
  <si>
    <t>Кол-во в
 коробке,
шт.</t>
  </si>
  <si>
    <t>Цена,
руб.</t>
  </si>
  <si>
    <t>Нет Фото</t>
  </si>
  <si>
    <t>Добрая Сила Корневин, СП (Стимулятор корнеобразования), 10г</t>
  </si>
  <si>
    <t>Добрая Сила Корневин, СП (Стимулятор корнеобразования), 4г</t>
  </si>
  <si>
    <t>Добрая Сила Фитоверм, КЭ (Био-Инсектицид), ампула 2мл</t>
  </si>
  <si>
    <t>Набор Oasis Floralife Универсальной подкормки для срезанных цветов, пакетик 5г (50 шт.)</t>
  </si>
  <si>
    <t>Набор Oasis Floralife Универсальной подкормки для срезанных цветов, пакетик 5г (200 шт.)</t>
  </si>
  <si>
    <t>Набор Oasis Floralife Универсальной подкормки для срезанных цветов, пакетик 10г (50 шт.)</t>
  </si>
  <si>
    <t>Набор Oasis Floralife Универсальной подкормки для срезанных цветов, пакетик 10г (150 шт.)</t>
  </si>
  <si>
    <t>Oasis Floralife Кондиционер для транспортировки и хранения цветов, канистра 5л</t>
  </si>
  <si>
    <t>Oasis Floralife Спрей для продления жизни и свежести цветов Finishing Touch, 1л</t>
  </si>
  <si>
    <t>Раствор для продления жизни срезанных цветов Easy Dip, канистра 1л.</t>
  </si>
  <si>
    <t>Oasis Floralife Раствор для продления жизни срезанных цветов Quick Dip, канистра 1л.</t>
  </si>
  <si>
    <t>Bona Forte жидкое комплексное удобрение  "Для голубых гортензий и красивоцветущих кустарников" 1,5л</t>
  </si>
  <si>
    <t>Bona Forte жидкое комплексное удобрение  "Универсальное летнее" 1,5л</t>
  </si>
  <si>
    <t>Добрая Сила для кактусов, алоэ, каланхоэ и других суккулентов</t>
  </si>
  <si>
    <t>Краска для защиты деревьев, 1,5кг.</t>
  </si>
  <si>
    <t>Белый</t>
  </si>
  <si>
    <t>Средство для изменения цвета гортензий Bona Forte "Радуга" 285 мл/20</t>
  </si>
  <si>
    <t>Bona Forte серии  Multi product для орхидей (флакон 285 мл)/20</t>
  </si>
  <si>
    <t>Bona Forte серии  Multi product универсальное для всех комнатных растений (флакон 285 мл)/20</t>
  </si>
  <si>
    <t>Веселая цветочница Multi product ЖКУ универ.д/дек. лист. растений, 250мл</t>
  </si>
  <si>
    <t>Bona Forte удобрение серии Multi product для фиалок и бегоний (флакон 250 мл.)/24</t>
  </si>
  <si>
    <t>Веселая Цветочница Multi product ЖКУ д/бонсай, 250 мл</t>
  </si>
  <si>
    <t>Bona Forte Блеск для листьев, 500 мл</t>
  </si>
  <si>
    <t>Веселая цветочница Multi Product ЖКУ универ.д/фикусов и пальм, 250мл</t>
  </si>
  <si>
    <t>Веселая цветочница Multi Product ЖКУ универ.д/герани и балконных цветов, 250 мл</t>
  </si>
  <si>
    <t>Bona Forte Спрей от вредителей комн.раст. 500 мл</t>
  </si>
  <si>
    <t>Bona Forte ЖКУ д/откр. грунта для клумбовых цветов, 1.5л</t>
  </si>
  <si>
    <t>Oasis Floralife Подкормка для развития цветов в вазе, емкость 2кг</t>
  </si>
  <si>
    <t>Oasis Floralife Блеск для листьев, 750мл</t>
  </si>
  <si>
    <t>Bona Forte ЖКУ д/кактусов, 285мл</t>
  </si>
  <si>
    <t>Bona Forte "Сила и здоровье"(сил.и здоров.растение кругл.год) д/всех комн.раст.</t>
  </si>
  <si>
    <t>Bona Forte ЖКУ д/камелии, азалии, рододендр.и вереск.культ., 285мл</t>
  </si>
  <si>
    <t>Bona Forte Аэрозоль-инсектицид от вредителей комн.раст. 300 мл</t>
  </si>
  <si>
    <t>Bona Forte "Адаптация" (д/приобретенных и пересаж. растений) д/всех комн.раст.</t>
  </si>
  <si>
    <t>Bona Forte Блеск для листьев, 300 мл</t>
  </si>
  <si>
    <t>Bona Forte ЖКУ д/фикусов и пальм, 285мл</t>
  </si>
  <si>
    <t>Bona Forte ЖКУ д/дек.-лист. растений, 285мл</t>
  </si>
  <si>
    <t>Bona Forte "Новая жизнь" (жизнь без болезней и вредителей) д/всех комн. раст.</t>
  </si>
  <si>
    <t>Oasis Floralife Блеск для листьев, 250мл</t>
  </si>
  <si>
    <t>Bona Forte Средство для сохранения свежести срезанных цветов, 285 мл</t>
  </si>
  <si>
    <t>Bona Forte ЖКУ д/всех комн.раст., 285мл</t>
  </si>
  <si>
    <t>Bona Forte ЖКУ д/орхидей, 285мл</t>
  </si>
  <si>
    <t>Bona Forte ЖКУ д/дек.-цвет. растений, 285мл</t>
  </si>
  <si>
    <t>Bona Forte Aqua Whit жидкое комплексное удобрение для всех комнатных растений (3 шт. по 15 мл)/15</t>
  </si>
  <si>
    <t>Bona Forte Aqua Whit жидкое комплексное удобрение для всех комнатных растений (5 шт. по 15 мл)/14</t>
  </si>
  <si>
    <t>Кондиционер для транспортировки и хранения цветов, канистра 5л</t>
  </si>
  <si>
    <t>Блеск для листьев, 250мл</t>
  </si>
  <si>
    <t>Блеск для листьев, 600мл</t>
  </si>
  <si>
    <t>Bona Forte Тоник для листьев 500 мл.</t>
  </si>
  <si>
    <t>Bona Forte ЖКУ д/всех сортов роз и хризантем, 285мл, шт.</t>
  </si>
  <si>
    <t>Bona Forte ЖКУ для цитрусовых растений, 285мл, шт.</t>
  </si>
  <si>
    <t>Раствор защитный для срезанных цветов, спрей 500мл.</t>
  </si>
  <si>
    <t>Подкормка для развития цветов в вазе, емкость 2кг</t>
  </si>
  <si>
    <t>Универсальная подкормка для срезанных цветов, флакон 250мл</t>
  </si>
  <si>
    <t>Набор универсальной подкормки для срезанных цветов, пакетик 5г (300 шт.)</t>
  </si>
  <si>
    <t>Набор универсальной подкормки для срезанных цветов, тюбик 10мл (150 шт.)</t>
  </si>
  <si>
    <t>Bona Forte Программа для Орхидей /9</t>
  </si>
  <si>
    <t>Набор универсальной подкормки для срезанных цветов, пакетик 10г (150 шт)</t>
  </si>
  <si>
    <t>Кондиционер для транспортировки и хранения цветов, флакон 1 л</t>
  </si>
  <si>
    <t>Bona Forte Регулятор роста д/всех комн.раст., 10 табл.</t>
  </si>
  <si>
    <t>Добрая Сила Удобрение  универсальное 250мл/24</t>
  </si>
  <si>
    <t>Добрая Сила Удобрение для азалий 250мл/24</t>
  </si>
  <si>
    <t>Добрая Сила Удобрение для бегоний 250мл/24</t>
  </si>
  <si>
    <t>Добрая Сила Удобрение для декоративно-лиственных растений 250мл/24</t>
  </si>
  <si>
    <t>Добрая Сила Удобрение для луковичных растений 250мл/24</t>
  </si>
  <si>
    <t>Добрая Сила Удобрение для пальм и лиан 250мл/24</t>
  </si>
  <si>
    <t>Добрая Сила Удобрение для фиалок 250мл/24</t>
  </si>
  <si>
    <t>Добрая Сила Удобрение для фикусов 250мл/24</t>
  </si>
  <si>
    <t>заказ</t>
  </si>
  <si>
    <t>ваша 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</si>
</sst>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"/>
  </numFmts>
  <fonts count="5" x14ac:knownFonts="1">
    <font>
      <sz val="8"/>
      <name val="Arial"/>
    </font>
    <font>
      <sz val="10"/>
      <name val="Arial"/>
      <family val="2"/>
    </font>
    <font>
      <u/>
      <sz val="8"/>
      <color theme="10"/>
      <name val="Arial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2" fillId="0" borderId="1" xfId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42</xdr:row>
      <xdr:rowOff>73025</xdr:rowOff>
    </xdr:from>
    <xdr:to>
      <xdr:col>3</xdr:col>
      <xdr:colOff>1400175</xdr:colOff>
      <xdr:row>42</xdr:row>
      <xdr:rowOff>1873250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43</xdr:row>
      <xdr:rowOff>73025</xdr:rowOff>
    </xdr:from>
    <xdr:to>
      <xdr:col>3</xdr:col>
      <xdr:colOff>1400175</xdr:colOff>
      <xdr:row>43</xdr:row>
      <xdr:rowOff>1873250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52</xdr:row>
      <xdr:rowOff>73025</xdr:rowOff>
    </xdr:from>
    <xdr:to>
      <xdr:col>3</xdr:col>
      <xdr:colOff>1400175</xdr:colOff>
      <xdr:row>52</xdr:row>
      <xdr:rowOff>1873250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59</xdr:row>
      <xdr:rowOff>73025</xdr:rowOff>
    </xdr:from>
    <xdr:to>
      <xdr:col>3</xdr:col>
      <xdr:colOff>1400175</xdr:colOff>
      <xdr:row>59</xdr:row>
      <xdr:rowOff>1873250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58</xdr:row>
      <xdr:rowOff>73025</xdr:rowOff>
    </xdr:from>
    <xdr:to>
      <xdr:col>3</xdr:col>
      <xdr:colOff>1400175</xdr:colOff>
      <xdr:row>58</xdr:row>
      <xdr:rowOff>1873250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57</xdr:row>
      <xdr:rowOff>73025</xdr:rowOff>
    </xdr:from>
    <xdr:to>
      <xdr:col>3</xdr:col>
      <xdr:colOff>1400175</xdr:colOff>
      <xdr:row>57</xdr:row>
      <xdr:rowOff>1873250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56</xdr:row>
      <xdr:rowOff>73025</xdr:rowOff>
    </xdr:from>
    <xdr:to>
      <xdr:col>3</xdr:col>
      <xdr:colOff>1400175</xdr:colOff>
      <xdr:row>56</xdr:row>
      <xdr:rowOff>1873250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31</xdr:row>
      <xdr:rowOff>73025</xdr:rowOff>
    </xdr:from>
    <xdr:to>
      <xdr:col>3</xdr:col>
      <xdr:colOff>1400175</xdr:colOff>
      <xdr:row>31</xdr:row>
      <xdr:rowOff>1873250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34</xdr:row>
      <xdr:rowOff>73025</xdr:rowOff>
    </xdr:from>
    <xdr:to>
      <xdr:col>3</xdr:col>
      <xdr:colOff>1400175</xdr:colOff>
      <xdr:row>34</xdr:row>
      <xdr:rowOff>1873250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64</xdr:row>
      <xdr:rowOff>73025</xdr:rowOff>
    </xdr:from>
    <xdr:to>
      <xdr:col>3</xdr:col>
      <xdr:colOff>1400175</xdr:colOff>
      <xdr:row>64</xdr:row>
      <xdr:rowOff>1873250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33</xdr:row>
      <xdr:rowOff>73025</xdr:rowOff>
    </xdr:from>
    <xdr:to>
      <xdr:col>3</xdr:col>
      <xdr:colOff>1400175</xdr:colOff>
      <xdr:row>33</xdr:row>
      <xdr:rowOff>1873250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9</xdr:row>
      <xdr:rowOff>73025</xdr:rowOff>
    </xdr:from>
    <xdr:to>
      <xdr:col>3</xdr:col>
      <xdr:colOff>1400175</xdr:colOff>
      <xdr:row>9</xdr:row>
      <xdr:rowOff>1873250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10</xdr:row>
      <xdr:rowOff>73025</xdr:rowOff>
    </xdr:from>
    <xdr:to>
      <xdr:col>3</xdr:col>
      <xdr:colOff>1400175</xdr:colOff>
      <xdr:row>10</xdr:row>
      <xdr:rowOff>1873250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41</xdr:row>
      <xdr:rowOff>73025</xdr:rowOff>
    </xdr:from>
    <xdr:to>
      <xdr:col>3</xdr:col>
      <xdr:colOff>1400175</xdr:colOff>
      <xdr:row>41</xdr:row>
      <xdr:rowOff>1873250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55</xdr:row>
      <xdr:rowOff>73025</xdr:rowOff>
    </xdr:from>
    <xdr:to>
      <xdr:col>3</xdr:col>
      <xdr:colOff>1400175</xdr:colOff>
      <xdr:row>55</xdr:row>
      <xdr:rowOff>1873250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66</xdr:row>
      <xdr:rowOff>73025</xdr:rowOff>
    </xdr:from>
    <xdr:to>
      <xdr:col>3</xdr:col>
      <xdr:colOff>1400175</xdr:colOff>
      <xdr:row>66</xdr:row>
      <xdr:rowOff>1873250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23</xdr:row>
      <xdr:rowOff>73025</xdr:rowOff>
    </xdr:from>
    <xdr:to>
      <xdr:col>3</xdr:col>
      <xdr:colOff>1400175</xdr:colOff>
      <xdr:row>23</xdr:row>
      <xdr:rowOff>1873250</xdr:rowOff>
    </xdr:to>
    <xdr:pic>
      <xdr:nvPicPr>
        <xdr:cNvPr id="19" name="Имя " descr="Descr 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24</xdr:row>
      <xdr:rowOff>73025</xdr:rowOff>
    </xdr:from>
    <xdr:to>
      <xdr:col>3</xdr:col>
      <xdr:colOff>1400175</xdr:colOff>
      <xdr:row>24</xdr:row>
      <xdr:rowOff>1873250</xdr:rowOff>
    </xdr:to>
    <xdr:pic>
      <xdr:nvPicPr>
        <xdr:cNvPr id="20" name="Имя " descr="Descr 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39</xdr:row>
      <xdr:rowOff>73025</xdr:rowOff>
    </xdr:from>
    <xdr:to>
      <xdr:col>3</xdr:col>
      <xdr:colOff>1400175</xdr:colOff>
      <xdr:row>39</xdr:row>
      <xdr:rowOff>1873250</xdr:rowOff>
    </xdr:to>
    <xdr:pic>
      <xdr:nvPicPr>
        <xdr:cNvPr id="21" name="Имя " descr="Descr 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28</xdr:row>
      <xdr:rowOff>73025</xdr:rowOff>
    </xdr:from>
    <xdr:to>
      <xdr:col>3</xdr:col>
      <xdr:colOff>1400175</xdr:colOff>
      <xdr:row>28</xdr:row>
      <xdr:rowOff>1873250</xdr:rowOff>
    </xdr:to>
    <xdr:pic>
      <xdr:nvPicPr>
        <xdr:cNvPr id="22" name="Имя " descr="Descr 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37</xdr:row>
      <xdr:rowOff>73025</xdr:rowOff>
    </xdr:from>
    <xdr:to>
      <xdr:col>3</xdr:col>
      <xdr:colOff>1400175</xdr:colOff>
      <xdr:row>37</xdr:row>
      <xdr:rowOff>1873250</xdr:rowOff>
    </xdr:to>
    <xdr:pic>
      <xdr:nvPicPr>
        <xdr:cNvPr id="23" name="Имя " descr="Descr 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8</xdr:row>
      <xdr:rowOff>73025</xdr:rowOff>
    </xdr:from>
    <xdr:to>
      <xdr:col>3</xdr:col>
      <xdr:colOff>1400175</xdr:colOff>
      <xdr:row>8</xdr:row>
      <xdr:rowOff>1873250</xdr:rowOff>
    </xdr:to>
    <xdr:pic>
      <xdr:nvPicPr>
        <xdr:cNvPr id="24" name="Имя " descr="Descr 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40</xdr:row>
      <xdr:rowOff>73025</xdr:rowOff>
    </xdr:from>
    <xdr:to>
      <xdr:col>3</xdr:col>
      <xdr:colOff>1400175</xdr:colOff>
      <xdr:row>40</xdr:row>
      <xdr:rowOff>1873250</xdr:rowOff>
    </xdr:to>
    <xdr:pic>
      <xdr:nvPicPr>
        <xdr:cNvPr id="25" name="Имя " descr="Descr 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38</xdr:row>
      <xdr:rowOff>73025</xdr:rowOff>
    </xdr:from>
    <xdr:to>
      <xdr:col>3</xdr:col>
      <xdr:colOff>1400175</xdr:colOff>
      <xdr:row>38</xdr:row>
      <xdr:rowOff>1873250</xdr:rowOff>
    </xdr:to>
    <xdr:pic>
      <xdr:nvPicPr>
        <xdr:cNvPr id="26" name="Имя " descr="Descr 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25</xdr:row>
      <xdr:rowOff>73025</xdr:rowOff>
    </xdr:from>
    <xdr:to>
      <xdr:col>3</xdr:col>
      <xdr:colOff>1400175</xdr:colOff>
      <xdr:row>25</xdr:row>
      <xdr:rowOff>1873250</xdr:rowOff>
    </xdr:to>
    <xdr:pic>
      <xdr:nvPicPr>
        <xdr:cNvPr id="27" name="Имя " descr="Descr 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18</xdr:row>
      <xdr:rowOff>73025</xdr:rowOff>
    </xdr:from>
    <xdr:to>
      <xdr:col>3</xdr:col>
      <xdr:colOff>1400175</xdr:colOff>
      <xdr:row>18</xdr:row>
      <xdr:rowOff>1873250</xdr:rowOff>
    </xdr:to>
    <xdr:pic>
      <xdr:nvPicPr>
        <xdr:cNvPr id="28" name="Имя " descr="Descr 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32</xdr:row>
      <xdr:rowOff>73025</xdr:rowOff>
    </xdr:from>
    <xdr:to>
      <xdr:col>3</xdr:col>
      <xdr:colOff>1400175</xdr:colOff>
      <xdr:row>32</xdr:row>
      <xdr:rowOff>1873250</xdr:rowOff>
    </xdr:to>
    <xdr:pic>
      <xdr:nvPicPr>
        <xdr:cNvPr id="29" name="Имя " descr="Descr 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30</xdr:row>
      <xdr:rowOff>73025</xdr:rowOff>
    </xdr:from>
    <xdr:to>
      <xdr:col>3</xdr:col>
      <xdr:colOff>1400175</xdr:colOff>
      <xdr:row>30</xdr:row>
      <xdr:rowOff>1873250</xdr:rowOff>
    </xdr:to>
    <xdr:pic>
      <xdr:nvPicPr>
        <xdr:cNvPr id="30" name="Имя " descr="Descr 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15</xdr:row>
      <xdr:rowOff>73025</xdr:rowOff>
    </xdr:from>
    <xdr:to>
      <xdr:col>3</xdr:col>
      <xdr:colOff>1400175</xdr:colOff>
      <xdr:row>15</xdr:row>
      <xdr:rowOff>1873250</xdr:rowOff>
    </xdr:to>
    <xdr:pic>
      <xdr:nvPicPr>
        <xdr:cNvPr id="31" name="Имя " descr="Descr 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</xdr:row>
      <xdr:rowOff>73025</xdr:rowOff>
    </xdr:from>
    <xdr:to>
      <xdr:col>3</xdr:col>
      <xdr:colOff>1400175</xdr:colOff>
      <xdr:row>3</xdr:row>
      <xdr:rowOff>1873250</xdr:rowOff>
    </xdr:to>
    <xdr:pic>
      <xdr:nvPicPr>
        <xdr:cNvPr id="32" name="Имя " descr="Descr 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16</xdr:row>
      <xdr:rowOff>73025</xdr:rowOff>
    </xdr:from>
    <xdr:to>
      <xdr:col>3</xdr:col>
      <xdr:colOff>1400175</xdr:colOff>
      <xdr:row>16</xdr:row>
      <xdr:rowOff>1873250</xdr:rowOff>
    </xdr:to>
    <xdr:pic>
      <xdr:nvPicPr>
        <xdr:cNvPr id="33" name="Имя " descr="Descr 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</xdr:row>
      <xdr:rowOff>73025</xdr:rowOff>
    </xdr:from>
    <xdr:to>
      <xdr:col>3</xdr:col>
      <xdr:colOff>1400175</xdr:colOff>
      <xdr:row>6</xdr:row>
      <xdr:rowOff>1873250</xdr:rowOff>
    </xdr:to>
    <xdr:pic>
      <xdr:nvPicPr>
        <xdr:cNvPr id="34" name="Имя " descr="Descr 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</xdr:row>
      <xdr:rowOff>73025</xdr:rowOff>
    </xdr:from>
    <xdr:to>
      <xdr:col>3</xdr:col>
      <xdr:colOff>1400175</xdr:colOff>
      <xdr:row>1</xdr:row>
      <xdr:rowOff>1873250</xdr:rowOff>
    </xdr:to>
    <xdr:pic>
      <xdr:nvPicPr>
        <xdr:cNvPr id="35" name="Имя " descr="Descr 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7</xdr:row>
      <xdr:rowOff>73025</xdr:rowOff>
    </xdr:from>
    <xdr:to>
      <xdr:col>3</xdr:col>
      <xdr:colOff>1400175</xdr:colOff>
      <xdr:row>7</xdr:row>
      <xdr:rowOff>1873250</xdr:rowOff>
    </xdr:to>
    <xdr:pic>
      <xdr:nvPicPr>
        <xdr:cNvPr id="36" name="Имя " descr="Descr 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19</xdr:row>
      <xdr:rowOff>73025</xdr:rowOff>
    </xdr:from>
    <xdr:to>
      <xdr:col>3</xdr:col>
      <xdr:colOff>1400175</xdr:colOff>
      <xdr:row>19</xdr:row>
      <xdr:rowOff>1873250</xdr:rowOff>
    </xdr:to>
    <xdr:pic>
      <xdr:nvPicPr>
        <xdr:cNvPr id="37" name="Имя " descr="Descr 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13</xdr:row>
      <xdr:rowOff>73025</xdr:rowOff>
    </xdr:from>
    <xdr:to>
      <xdr:col>3</xdr:col>
      <xdr:colOff>1400175</xdr:colOff>
      <xdr:row>13</xdr:row>
      <xdr:rowOff>1873250</xdr:rowOff>
    </xdr:to>
    <xdr:pic>
      <xdr:nvPicPr>
        <xdr:cNvPr id="38" name="Имя " descr="Descr 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</xdr:row>
      <xdr:rowOff>73025</xdr:rowOff>
    </xdr:from>
    <xdr:to>
      <xdr:col>3</xdr:col>
      <xdr:colOff>1400175</xdr:colOff>
      <xdr:row>2</xdr:row>
      <xdr:rowOff>1873250</xdr:rowOff>
    </xdr:to>
    <xdr:pic>
      <xdr:nvPicPr>
        <xdr:cNvPr id="39" name="Имя " descr="Descr 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29</xdr:row>
      <xdr:rowOff>73025</xdr:rowOff>
    </xdr:from>
    <xdr:to>
      <xdr:col>3</xdr:col>
      <xdr:colOff>1400175</xdr:colOff>
      <xdr:row>29</xdr:row>
      <xdr:rowOff>1873250</xdr:rowOff>
    </xdr:to>
    <xdr:pic>
      <xdr:nvPicPr>
        <xdr:cNvPr id="40" name="Имя " descr="Descr 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26</xdr:row>
      <xdr:rowOff>73025</xdr:rowOff>
    </xdr:from>
    <xdr:to>
      <xdr:col>3</xdr:col>
      <xdr:colOff>1400175</xdr:colOff>
      <xdr:row>26</xdr:row>
      <xdr:rowOff>1873250</xdr:rowOff>
    </xdr:to>
    <xdr:pic>
      <xdr:nvPicPr>
        <xdr:cNvPr id="41" name="Имя " descr="Descr 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11</xdr:row>
      <xdr:rowOff>73025</xdr:rowOff>
    </xdr:from>
    <xdr:to>
      <xdr:col>3</xdr:col>
      <xdr:colOff>1400175</xdr:colOff>
      <xdr:row>11</xdr:row>
      <xdr:rowOff>1873250</xdr:rowOff>
    </xdr:to>
    <xdr:pic>
      <xdr:nvPicPr>
        <xdr:cNvPr id="42" name="Имя " descr="Descr 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17</xdr:row>
      <xdr:rowOff>73025</xdr:rowOff>
    </xdr:from>
    <xdr:to>
      <xdr:col>3</xdr:col>
      <xdr:colOff>1400175</xdr:colOff>
      <xdr:row>17</xdr:row>
      <xdr:rowOff>1873250</xdr:rowOff>
    </xdr:to>
    <xdr:pic>
      <xdr:nvPicPr>
        <xdr:cNvPr id="43" name="Имя " descr="Descr 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14</xdr:row>
      <xdr:rowOff>73025</xdr:rowOff>
    </xdr:from>
    <xdr:to>
      <xdr:col>3</xdr:col>
      <xdr:colOff>1400175</xdr:colOff>
      <xdr:row>14</xdr:row>
      <xdr:rowOff>1873250</xdr:rowOff>
    </xdr:to>
    <xdr:pic>
      <xdr:nvPicPr>
        <xdr:cNvPr id="44" name="Имя " descr="Descr 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</xdr:row>
      <xdr:rowOff>73025</xdr:rowOff>
    </xdr:from>
    <xdr:to>
      <xdr:col>3</xdr:col>
      <xdr:colOff>1400175</xdr:colOff>
      <xdr:row>4</xdr:row>
      <xdr:rowOff>1873250</xdr:rowOff>
    </xdr:to>
    <xdr:pic>
      <xdr:nvPicPr>
        <xdr:cNvPr id="45" name="Имя " descr="Descr 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</xdr:row>
      <xdr:rowOff>73025</xdr:rowOff>
    </xdr:from>
    <xdr:to>
      <xdr:col>3</xdr:col>
      <xdr:colOff>1400175</xdr:colOff>
      <xdr:row>5</xdr:row>
      <xdr:rowOff>1873250</xdr:rowOff>
    </xdr:to>
    <xdr:pic>
      <xdr:nvPicPr>
        <xdr:cNvPr id="46" name="Имя " descr="Descr 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53</xdr:row>
      <xdr:rowOff>73025</xdr:rowOff>
    </xdr:from>
    <xdr:to>
      <xdr:col>3</xdr:col>
      <xdr:colOff>1400175</xdr:colOff>
      <xdr:row>53</xdr:row>
      <xdr:rowOff>1873250</xdr:rowOff>
    </xdr:to>
    <xdr:pic>
      <xdr:nvPicPr>
        <xdr:cNvPr id="47" name="Имя " descr="Descr 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35</xdr:row>
      <xdr:rowOff>73025</xdr:rowOff>
    </xdr:from>
    <xdr:to>
      <xdr:col>3</xdr:col>
      <xdr:colOff>1400175</xdr:colOff>
      <xdr:row>35</xdr:row>
      <xdr:rowOff>1873250</xdr:rowOff>
    </xdr:to>
    <xdr:pic>
      <xdr:nvPicPr>
        <xdr:cNvPr id="48" name="Имя " descr="Descr 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36</xdr:row>
      <xdr:rowOff>73025</xdr:rowOff>
    </xdr:from>
    <xdr:to>
      <xdr:col>3</xdr:col>
      <xdr:colOff>1400175</xdr:colOff>
      <xdr:row>36</xdr:row>
      <xdr:rowOff>1873250</xdr:rowOff>
    </xdr:to>
    <xdr:pic>
      <xdr:nvPicPr>
        <xdr:cNvPr id="49" name="Имя " descr="Descr 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27</xdr:row>
      <xdr:rowOff>73025</xdr:rowOff>
    </xdr:from>
    <xdr:to>
      <xdr:col>3</xdr:col>
      <xdr:colOff>1400175</xdr:colOff>
      <xdr:row>27</xdr:row>
      <xdr:rowOff>1873250</xdr:rowOff>
    </xdr:to>
    <xdr:pic>
      <xdr:nvPicPr>
        <xdr:cNvPr id="50" name="Имя " descr="Descr 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12</xdr:row>
      <xdr:rowOff>73025</xdr:rowOff>
    </xdr:from>
    <xdr:to>
      <xdr:col>3</xdr:col>
      <xdr:colOff>1400175</xdr:colOff>
      <xdr:row>12</xdr:row>
      <xdr:rowOff>1873250</xdr:rowOff>
    </xdr:to>
    <xdr:pic>
      <xdr:nvPicPr>
        <xdr:cNvPr id="51" name="Имя " descr="Descr 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20</xdr:row>
      <xdr:rowOff>73025</xdr:rowOff>
    </xdr:from>
    <xdr:to>
      <xdr:col>3</xdr:col>
      <xdr:colOff>1400175</xdr:colOff>
      <xdr:row>20</xdr:row>
      <xdr:rowOff>1873250</xdr:rowOff>
    </xdr:to>
    <xdr:pic>
      <xdr:nvPicPr>
        <xdr:cNvPr id="52" name="Имя " descr="Descr 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65</xdr:row>
      <xdr:rowOff>73025</xdr:rowOff>
    </xdr:from>
    <xdr:to>
      <xdr:col>3</xdr:col>
      <xdr:colOff>1400175</xdr:colOff>
      <xdr:row>65</xdr:row>
      <xdr:rowOff>1873250</xdr:rowOff>
    </xdr:to>
    <xdr:pic>
      <xdr:nvPicPr>
        <xdr:cNvPr id="53" name="Имя " descr="Descr 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63</xdr:row>
      <xdr:rowOff>73025</xdr:rowOff>
    </xdr:from>
    <xdr:to>
      <xdr:col>3</xdr:col>
      <xdr:colOff>1400175</xdr:colOff>
      <xdr:row>63</xdr:row>
      <xdr:rowOff>1873250</xdr:rowOff>
    </xdr:to>
    <xdr:pic>
      <xdr:nvPicPr>
        <xdr:cNvPr id="54" name="Имя " descr="Descr 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67</xdr:row>
      <xdr:rowOff>73025</xdr:rowOff>
    </xdr:from>
    <xdr:to>
      <xdr:col>3</xdr:col>
      <xdr:colOff>1400175</xdr:colOff>
      <xdr:row>67</xdr:row>
      <xdr:rowOff>1873250</xdr:rowOff>
    </xdr:to>
    <xdr:pic>
      <xdr:nvPicPr>
        <xdr:cNvPr id="55" name="Имя " descr="Descr 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61</xdr:row>
      <xdr:rowOff>73025</xdr:rowOff>
    </xdr:from>
    <xdr:to>
      <xdr:col>3</xdr:col>
      <xdr:colOff>1400175</xdr:colOff>
      <xdr:row>61</xdr:row>
      <xdr:rowOff>1873250</xdr:rowOff>
    </xdr:to>
    <xdr:pic>
      <xdr:nvPicPr>
        <xdr:cNvPr id="56" name="Имя " descr="Descr 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62</xdr:row>
      <xdr:rowOff>73025</xdr:rowOff>
    </xdr:from>
    <xdr:to>
      <xdr:col>3</xdr:col>
      <xdr:colOff>1400175</xdr:colOff>
      <xdr:row>62</xdr:row>
      <xdr:rowOff>1873250</xdr:rowOff>
    </xdr:to>
    <xdr:pic>
      <xdr:nvPicPr>
        <xdr:cNvPr id="57" name="Имя " descr="Descr 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21</xdr:row>
      <xdr:rowOff>73025</xdr:rowOff>
    </xdr:from>
    <xdr:to>
      <xdr:col>3</xdr:col>
      <xdr:colOff>1400175</xdr:colOff>
      <xdr:row>21</xdr:row>
      <xdr:rowOff>1873250</xdr:rowOff>
    </xdr:to>
    <xdr:pic>
      <xdr:nvPicPr>
        <xdr:cNvPr id="58" name="Имя " descr="Descr 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60</xdr:row>
      <xdr:rowOff>73025</xdr:rowOff>
    </xdr:from>
    <xdr:to>
      <xdr:col>3</xdr:col>
      <xdr:colOff>1400175</xdr:colOff>
      <xdr:row>60</xdr:row>
      <xdr:rowOff>1873250</xdr:rowOff>
    </xdr:to>
    <xdr:pic>
      <xdr:nvPicPr>
        <xdr:cNvPr id="59" name="Имя " descr="Descr 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54</xdr:row>
      <xdr:rowOff>73025</xdr:rowOff>
    </xdr:from>
    <xdr:to>
      <xdr:col>3</xdr:col>
      <xdr:colOff>1400175</xdr:colOff>
      <xdr:row>54</xdr:row>
      <xdr:rowOff>1873250</xdr:rowOff>
    </xdr:to>
    <xdr:pic>
      <xdr:nvPicPr>
        <xdr:cNvPr id="60" name="Имя " descr="Descr 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22</xdr:row>
      <xdr:rowOff>73025</xdr:rowOff>
    </xdr:from>
    <xdr:to>
      <xdr:col>3</xdr:col>
      <xdr:colOff>1400175</xdr:colOff>
      <xdr:row>22</xdr:row>
      <xdr:rowOff>1873250</xdr:rowOff>
    </xdr:to>
    <xdr:pic>
      <xdr:nvPicPr>
        <xdr:cNvPr id="61" name="Имя " descr="Descr 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44</xdr:row>
      <xdr:rowOff>73025</xdr:rowOff>
    </xdr:from>
    <xdr:to>
      <xdr:col>3</xdr:col>
      <xdr:colOff>1400175</xdr:colOff>
      <xdr:row>44</xdr:row>
      <xdr:rowOff>1873250</xdr:rowOff>
    </xdr:to>
    <xdr:pic>
      <xdr:nvPicPr>
        <xdr:cNvPr id="62" name="Имя " descr="Descr 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45</xdr:row>
      <xdr:rowOff>73025</xdr:rowOff>
    </xdr:from>
    <xdr:to>
      <xdr:col>3</xdr:col>
      <xdr:colOff>1400175</xdr:colOff>
      <xdr:row>45</xdr:row>
      <xdr:rowOff>1873250</xdr:rowOff>
    </xdr:to>
    <xdr:pic>
      <xdr:nvPicPr>
        <xdr:cNvPr id="63" name="Имя " descr="Descr 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46</xdr:row>
      <xdr:rowOff>73025</xdr:rowOff>
    </xdr:from>
    <xdr:to>
      <xdr:col>3</xdr:col>
      <xdr:colOff>1400175</xdr:colOff>
      <xdr:row>46</xdr:row>
      <xdr:rowOff>1873250</xdr:rowOff>
    </xdr:to>
    <xdr:pic>
      <xdr:nvPicPr>
        <xdr:cNvPr id="64" name="Имя " descr="Descr 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47</xdr:row>
      <xdr:rowOff>73025</xdr:rowOff>
    </xdr:from>
    <xdr:to>
      <xdr:col>3</xdr:col>
      <xdr:colOff>1400175</xdr:colOff>
      <xdr:row>47</xdr:row>
      <xdr:rowOff>1873250</xdr:rowOff>
    </xdr:to>
    <xdr:pic>
      <xdr:nvPicPr>
        <xdr:cNvPr id="65" name="Имя " descr="Descr 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48</xdr:row>
      <xdr:rowOff>73025</xdr:rowOff>
    </xdr:from>
    <xdr:to>
      <xdr:col>3</xdr:col>
      <xdr:colOff>1400175</xdr:colOff>
      <xdr:row>48</xdr:row>
      <xdr:rowOff>1873250</xdr:rowOff>
    </xdr:to>
    <xdr:pic>
      <xdr:nvPicPr>
        <xdr:cNvPr id="66" name="Имя " descr="Descr 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49</xdr:row>
      <xdr:rowOff>73025</xdr:rowOff>
    </xdr:from>
    <xdr:to>
      <xdr:col>3</xdr:col>
      <xdr:colOff>1400175</xdr:colOff>
      <xdr:row>49</xdr:row>
      <xdr:rowOff>1873250</xdr:rowOff>
    </xdr:to>
    <xdr:pic>
      <xdr:nvPicPr>
        <xdr:cNvPr id="67" name="Имя " descr="Descr 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50</xdr:row>
      <xdr:rowOff>73025</xdr:rowOff>
    </xdr:from>
    <xdr:to>
      <xdr:col>3</xdr:col>
      <xdr:colOff>1400175</xdr:colOff>
      <xdr:row>50</xdr:row>
      <xdr:rowOff>1873250</xdr:rowOff>
    </xdr:to>
    <xdr:pic>
      <xdr:nvPicPr>
        <xdr:cNvPr id="68" name="Имя " descr="Descr 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2</xdr:col>
      <xdr:colOff>66675</xdr:colOff>
      <xdr:row>51</xdr:row>
      <xdr:rowOff>73025</xdr:rowOff>
    </xdr:from>
    <xdr:to>
      <xdr:col>3</xdr:col>
      <xdr:colOff>1400175</xdr:colOff>
      <xdr:row>51</xdr:row>
      <xdr:rowOff>1873250</xdr:rowOff>
    </xdr:to>
    <xdr:pic>
      <xdr:nvPicPr>
        <xdr:cNvPr id="69" name="Имя " descr="Descr 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Q68"/>
  <sheetViews>
    <sheetView tabSelected="1" workbookViewId="0">
      <selection activeCell="G2" sqref="G2"/>
    </sheetView>
  </sheetViews>
  <sheetFormatPr defaultColWidth="10.1640625" defaultRowHeight="11.45" customHeight="1" x14ac:dyDescent="0.2"/>
  <cols>
    <col min="1" max="1" width="2" style="1" customWidth="1"/>
    <col min="2" max="3" width="7.6640625" style="1" customWidth="1"/>
    <col min="4" max="4" width="27" style="1" customWidth="1"/>
    <col min="5" max="5" width="6.33203125" style="1" customWidth="1"/>
    <col min="6" max="6" width="16.33203125" style="1" customWidth="1"/>
    <col min="7" max="7" width="38.33203125" style="1" customWidth="1"/>
    <col min="8" max="8" width="17.6640625" style="1" customWidth="1"/>
    <col min="9" max="9" width="12.6640625" style="1" customWidth="1"/>
    <col min="10" max="10" width="12.33203125" style="1" customWidth="1"/>
    <col min="11" max="11" width="10.1640625" style="12" hidden="1" customWidth="1"/>
    <col min="12" max="12" width="12.1640625" style="15" customWidth="1"/>
    <col min="13" max="13" width="12.6640625" style="1" customWidth="1"/>
    <col min="14" max="15" width="12.1640625" style="1" customWidth="1"/>
    <col min="16" max="17" width="10.1640625" style="1" customWidth="1"/>
  </cols>
  <sheetData>
    <row r="1" spans="2:13" ht="38.1" customHeight="1" x14ac:dyDescent="0.2">
      <c r="B1" s="8" t="s">
        <v>0</v>
      </c>
      <c r="C1" s="16" t="s">
        <v>1</v>
      </c>
      <c r="D1" s="17"/>
      <c r="E1" s="18"/>
      <c r="F1" s="8" t="s">
        <v>2</v>
      </c>
      <c r="G1" s="8" t="s">
        <v>3</v>
      </c>
      <c r="H1" s="8" t="s">
        <v>4</v>
      </c>
      <c r="I1" s="2" t="s">
        <v>5</v>
      </c>
      <c r="J1" s="2" t="s">
        <v>6</v>
      </c>
      <c r="K1" s="10" t="s">
        <v>7</v>
      </c>
      <c r="L1" s="13" t="s">
        <v>78</v>
      </c>
      <c r="M1" s="2" t="s">
        <v>77</v>
      </c>
    </row>
    <row r="2" spans="2:13" s="1" customFormat="1" ht="165.95" customHeight="1" x14ac:dyDescent="0.2">
      <c r="B2" s="3">
        <v>33</v>
      </c>
      <c r="C2" s="19" t="s">
        <v>8</v>
      </c>
      <c r="D2" s="20"/>
      <c r="E2" s="9" t="str">
        <f>HYPERLINK("http://7flowers-decor.ru/upload/1c_catalog/import_files/4607036351432.jpg")</f>
        <v>http://7flowers-decor.ru/upload/1c_catalog/import_files/4607036351432.jpg</v>
      </c>
      <c r="F2" s="3">
        <v>4607036351432</v>
      </c>
      <c r="G2" s="4" t="s">
        <v>42</v>
      </c>
      <c r="H2" s="5"/>
      <c r="I2" s="3">
        <v>1</v>
      </c>
      <c r="J2" s="3">
        <v>9</v>
      </c>
      <c r="K2" s="11">
        <v>171</v>
      </c>
      <c r="L2" s="14">
        <f>K2*0.85</f>
        <v>145.35</v>
      </c>
      <c r="M2" s="3"/>
    </row>
    <row r="3" spans="2:13" s="1" customFormat="1" ht="165.95" customHeight="1" x14ac:dyDescent="0.2">
      <c r="B3" s="3">
        <v>37</v>
      </c>
      <c r="C3" s="19" t="s">
        <v>8</v>
      </c>
      <c r="D3" s="20"/>
      <c r="E3" s="9" t="str">
        <f>HYPERLINK("http://7flowers-decor.ru/upload/1c_catalog/import_files/4607036351456.jpg")</f>
        <v>http://7flowers-decor.ru/upload/1c_catalog/import_files/4607036351456.jpg</v>
      </c>
      <c r="F3" s="3">
        <v>4607036351456</v>
      </c>
      <c r="G3" s="4" t="s">
        <v>46</v>
      </c>
      <c r="H3" s="5"/>
      <c r="I3" s="3">
        <v>1</v>
      </c>
      <c r="J3" s="3">
        <v>9</v>
      </c>
      <c r="K3" s="11">
        <v>171</v>
      </c>
      <c r="L3" s="14">
        <f>K3*0.85</f>
        <v>145.35</v>
      </c>
      <c r="M3" s="3"/>
    </row>
    <row r="4" spans="2:13" s="1" customFormat="1" ht="165.95" customHeight="1" x14ac:dyDescent="0.2">
      <c r="B4" s="3">
        <v>30</v>
      </c>
      <c r="C4" s="19" t="s">
        <v>8</v>
      </c>
      <c r="D4" s="20"/>
      <c r="E4" s="9" t="str">
        <f>HYPERLINK("http://7flowers-decor.ru/upload/1c_catalog/import_files/4607036351449.jpg")</f>
        <v>http://7flowers-decor.ru/upload/1c_catalog/import_files/4607036351449.jpg</v>
      </c>
      <c r="F4" s="3">
        <v>4607036351449</v>
      </c>
      <c r="G4" s="4" t="s">
        <v>39</v>
      </c>
      <c r="H4" s="5"/>
      <c r="I4" s="3">
        <v>1</v>
      </c>
      <c r="J4" s="3">
        <v>9</v>
      </c>
      <c r="K4" s="11">
        <v>171</v>
      </c>
      <c r="L4" s="14">
        <f>K4*0.85</f>
        <v>145.35</v>
      </c>
      <c r="M4" s="3"/>
    </row>
    <row r="5" spans="2:13" s="1" customFormat="1" ht="165.95" customHeight="1" x14ac:dyDescent="0.2">
      <c r="B5" s="3">
        <v>43</v>
      </c>
      <c r="C5" s="19" t="s">
        <v>8</v>
      </c>
      <c r="D5" s="20"/>
      <c r="E5" s="9" t="str">
        <f>HYPERLINK("http://7flowers-decor.ru/upload/1c_catalog/import_files/4607036354778.jpg")</f>
        <v>http://7flowers-decor.ru/upload/1c_catalog/import_files/4607036354778.jpg</v>
      </c>
      <c r="F5" s="3">
        <v>4607036354778</v>
      </c>
      <c r="G5" s="4" t="s">
        <v>52</v>
      </c>
      <c r="H5" s="5"/>
      <c r="I5" s="3">
        <v>1</v>
      </c>
      <c r="J5" s="3">
        <v>15</v>
      </c>
      <c r="K5" s="11">
        <v>118</v>
      </c>
      <c r="L5" s="14">
        <f>K5*0.85</f>
        <v>100.3</v>
      </c>
      <c r="M5" s="3"/>
    </row>
    <row r="6" spans="2:13" s="1" customFormat="1" ht="165.95" customHeight="1" x14ac:dyDescent="0.2">
      <c r="B6" s="3">
        <v>44</v>
      </c>
      <c r="C6" s="19" t="s">
        <v>8</v>
      </c>
      <c r="D6" s="20"/>
      <c r="E6" s="9" t="str">
        <f>HYPERLINK("http://7flowers-decor.ru/upload/1c_catalog/import_files/4607036354785.jpg")</f>
        <v>http://7flowers-decor.ru/upload/1c_catalog/import_files/4607036354785.jpg</v>
      </c>
      <c r="F6" s="3">
        <v>4607036354785</v>
      </c>
      <c r="G6" s="4" t="s">
        <v>53</v>
      </c>
      <c r="H6" s="5"/>
      <c r="I6" s="3">
        <v>1</v>
      </c>
      <c r="J6" s="3">
        <v>5</v>
      </c>
      <c r="K6" s="11">
        <v>155</v>
      </c>
      <c r="L6" s="14">
        <f>K6*0.85</f>
        <v>131.75</v>
      </c>
      <c r="M6" s="3"/>
    </row>
    <row r="7" spans="2:13" s="1" customFormat="1" ht="165.95" customHeight="1" x14ac:dyDescent="0.2">
      <c r="B7" s="3">
        <v>32</v>
      </c>
      <c r="C7" s="19" t="s">
        <v>8</v>
      </c>
      <c r="D7" s="20"/>
      <c r="E7" s="9" t="str">
        <f>HYPERLINK("http://7flowers-decor.ru/upload/1c_catalog/import_files/4607036353283.jpg")</f>
        <v>http://7flowers-decor.ru/upload/1c_catalog/import_files/4607036353283.jpg</v>
      </c>
      <c r="F7" s="3">
        <v>4607036353283</v>
      </c>
      <c r="G7" s="4" t="s">
        <v>41</v>
      </c>
      <c r="H7" s="5"/>
      <c r="I7" s="3">
        <v>1</v>
      </c>
      <c r="J7" s="3">
        <v>12</v>
      </c>
      <c r="K7" s="11">
        <v>143</v>
      </c>
      <c r="L7" s="14">
        <f>K7*0.85</f>
        <v>121.55</v>
      </c>
      <c r="M7" s="3"/>
    </row>
    <row r="8" spans="2:13" s="1" customFormat="1" ht="165.95" customHeight="1" x14ac:dyDescent="0.2">
      <c r="B8" s="3">
        <v>34</v>
      </c>
      <c r="C8" s="19" t="s">
        <v>8</v>
      </c>
      <c r="D8" s="20"/>
      <c r="E8" s="9" t="str">
        <f>HYPERLINK("http://7flowers-decor.ru/upload/1c_catalog/import_files/4607036352026.jpg")</f>
        <v>http://7flowers-decor.ru/upload/1c_catalog/import_files/4607036352026.jpg</v>
      </c>
      <c r="F8" s="3">
        <v>4607036352026</v>
      </c>
      <c r="G8" s="4" t="s">
        <v>43</v>
      </c>
      <c r="H8" s="5"/>
      <c r="I8" s="3">
        <v>1</v>
      </c>
      <c r="J8" s="3">
        <v>12</v>
      </c>
      <c r="K8" s="11">
        <v>108</v>
      </c>
      <c r="L8" s="14">
        <f>K8*0.85</f>
        <v>91.8</v>
      </c>
      <c r="M8" s="3"/>
    </row>
    <row r="9" spans="2:13" s="1" customFormat="1" ht="165.95" customHeight="1" x14ac:dyDescent="0.2">
      <c r="B9" s="3">
        <v>22</v>
      </c>
      <c r="C9" s="19" t="s">
        <v>8</v>
      </c>
      <c r="D9" s="20"/>
      <c r="E9" s="9" t="str">
        <f>HYPERLINK("http://7flowers-decor.ru/upload/1c_catalog/import_files/4607036353689.jpg")</f>
        <v>http://7flowers-decor.ru/upload/1c_catalog/import_files/4607036353689.jpg</v>
      </c>
      <c r="F9" s="3">
        <v>4607036353689</v>
      </c>
      <c r="G9" s="4" t="s">
        <v>31</v>
      </c>
      <c r="H9" s="5"/>
      <c r="I9" s="3">
        <v>1</v>
      </c>
      <c r="J9" s="3">
        <v>12</v>
      </c>
      <c r="K9" s="11">
        <v>142</v>
      </c>
      <c r="L9" s="14">
        <f>K9*0.85</f>
        <v>120.7</v>
      </c>
      <c r="M9" s="3"/>
    </row>
    <row r="10" spans="2:13" s="1" customFormat="1" ht="165.95" customHeight="1" x14ac:dyDescent="0.2">
      <c r="B10" s="3">
        <v>12</v>
      </c>
      <c r="C10" s="19" t="s">
        <v>8</v>
      </c>
      <c r="D10" s="20"/>
      <c r="E10" s="9" t="str">
        <f>HYPERLINK("http://7flowers-decor.ru/upload/1c_catalog/import_files/4607036355171.jpg")</f>
        <v>http://7flowers-decor.ru/upload/1c_catalog/import_files/4607036355171.jpg</v>
      </c>
      <c r="F10" s="3">
        <v>4607036355171</v>
      </c>
      <c r="G10" s="4" t="s">
        <v>20</v>
      </c>
      <c r="H10" s="5"/>
      <c r="I10" s="3">
        <v>1</v>
      </c>
      <c r="J10" s="3">
        <v>4</v>
      </c>
      <c r="K10" s="11">
        <v>274</v>
      </c>
      <c r="L10" s="14">
        <f>K10*0.85</f>
        <v>232.9</v>
      </c>
      <c r="M10" s="3"/>
    </row>
    <row r="11" spans="2:13" s="1" customFormat="1" ht="165.95" customHeight="1" x14ac:dyDescent="0.2">
      <c r="B11" s="3">
        <v>13</v>
      </c>
      <c r="C11" s="19" t="s">
        <v>8</v>
      </c>
      <c r="D11" s="20"/>
      <c r="E11" s="9" t="str">
        <f>HYPERLINK("http://7flowers-decor.ru/upload/1c_catalog/import_files/4607036354815.jpg")</f>
        <v>http://7flowers-decor.ru/upload/1c_catalog/import_files/4607036354815.jpg</v>
      </c>
      <c r="F11" s="3">
        <v>4607036354815</v>
      </c>
      <c r="G11" s="4" t="s">
        <v>21</v>
      </c>
      <c r="H11" s="5"/>
      <c r="I11" s="3">
        <v>1</v>
      </c>
      <c r="J11" s="3">
        <v>4</v>
      </c>
      <c r="K11" s="11">
        <v>274</v>
      </c>
      <c r="L11" s="14">
        <f>K11*0.85</f>
        <v>232.9</v>
      </c>
      <c r="M11" s="3"/>
    </row>
    <row r="12" spans="2:13" s="1" customFormat="1" ht="165.95" customHeight="1" x14ac:dyDescent="0.2">
      <c r="B12" s="3">
        <v>40</v>
      </c>
      <c r="C12" s="19" t="s">
        <v>8</v>
      </c>
      <c r="D12" s="20"/>
      <c r="E12" s="9" t="str">
        <f>HYPERLINK("http://7flowers-decor.ru/upload/1c_catalog/import_files/4607036351531.jpg")</f>
        <v>http://7flowers-decor.ru/upload/1c_catalog/import_files/4607036351531.jpg</v>
      </c>
      <c r="F12" s="3">
        <v>4607036351531</v>
      </c>
      <c r="G12" s="4" t="s">
        <v>49</v>
      </c>
      <c r="H12" s="5"/>
      <c r="I12" s="3">
        <v>1</v>
      </c>
      <c r="J12" s="3">
        <v>20</v>
      </c>
      <c r="K12" s="11">
        <v>87</v>
      </c>
      <c r="L12" s="14">
        <f>K12*0.85</f>
        <v>73.95</v>
      </c>
      <c r="M12" s="3"/>
    </row>
    <row r="13" spans="2:13" s="1" customFormat="1" ht="165.95" customHeight="1" x14ac:dyDescent="0.2">
      <c r="B13" s="3">
        <v>49</v>
      </c>
      <c r="C13" s="19" t="s">
        <v>8</v>
      </c>
      <c r="D13" s="20"/>
      <c r="E13" s="9" t="str">
        <f>HYPERLINK("http://7flowers-decor.ru/upload/1c_catalog/import_files/4607036353573.jpg")</f>
        <v>http://7flowers-decor.ru/upload/1c_catalog/import_files/4607036353573.jpg</v>
      </c>
      <c r="F13" s="3">
        <v>4607036353573</v>
      </c>
      <c r="G13" s="4" t="s">
        <v>58</v>
      </c>
      <c r="H13" s="5"/>
      <c r="I13" s="3">
        <v>1</v>
      </c>
      <c r="J13" s="3">
        <v>20</v>
      </c>
      <c r="K13" s="11">
        <v>87</v>
      </c>
      <c r="L13" s="14">
        <f>K13*0.85</f>
        <v>73.95</v>
      </c>
      <c r="M13" s="3"/>
    </row>
    <row r="14" spans="2:13" s="1" customFormat="1" ht="165.95" customHeight="1" x14ac:dyDescent="0.2">
      <c r="B14" s="3">
        <v>36</v>
      </c>
      <c r="C14" s="19" t="s">
        <v>8</v>
      </c>
      <c r="D14" s="20"/>
      <c r="E14" s="9" t="str">
        <f>HYPERLINK("http://7flowers-decor.ru/upload/1c_catalog/import_files/4607036351524.jpg")</f>
        <v>http://7flowers-decor.ru/upload/1c_catalog/import_files/4607036351524.jpg</v>
      </c>
      <c r="F14" s="3">
        <v>4607036351524</v>
      </c>
      <c r="G14" s="4" t="s">
        <v>45</v>
      </c>
      <c r="H14" s="5"/>
      <c r="I14" s="3">
        <v>1</v>
      </c>
      <c r="J14" s="3">
        <v>20</v>
      </c>
      <c r="K14" s="11">
        <v>87</v>
      </c>
      <c r="L14" s="14">
        <f>K14*0.85</f>
        <v>73.95</v>
      </c>
      <c r="M14" s="3"/>
    </row>
    <row r="15" spans="2:13" s="1" customFormat="1" ht="165.95" customHeight="1" x14ac:dyDescent="0.2">
      <c r="B15" s="3">
        <v>42</v>
      </c>
      <c r="C15" s="19" t="s">
        <v>8</v>
      </c>
      <c r="D15" s="20"/>
      <c r="E15" s="9" t="str">
        <f>HYPERLINK("http://7flowers-decor.ru/upload/1c_catalog/import_files/4607036351425.jpg")</f>
        <v>http://7flowers-decor.ru/upload/1c_catalog/import_files/4607036351425.jpg</v>
      </c>
      <c r="F15" s="3">
        <v>4607036351425</v>
      </c>
      <c r="G15" s="4" t="s">
        <v>51</v>
      </c>
      <c r="H15" s="5"/>
      <c r="I15" s="3">
        <v>1</v>
      </c>
      <c r="J15" s="3">
        <v>20</v>
      </c>
      <c r="K15" s="11">
        <v>87</v>
      </c>
      <c r="L15" s="14">
        <f>K15*0.85</f>
        <v>73.95</v>
      </c>
      <c r="M15" s="3"/>
    </row>
    <row r="16" spans="2:13" s="1" customFormat="1" ht="165.95" customHeight="1" x14ac:dyDescent="0.2">
      <c r="B16" s="3">
        <v>29</v>
      </c>
      <c r="C16" s="19" t="s">
        <v>8</v>
      </c>
      <c r="D16" s="20"/>
      <c r="E16" s="9" t="str">
        <f>HYPERLINK("http://7flowers-decor.ru/upload/1c_catalog/import_files/4607036351555.jpg")</f>
        <v>http://7flowers-decor.ru/upload/1c_catalog/import_files/4607036351555.jpg</v>
      </c>
      <c r="F16" s="3">
        <v>4607036351555</v>
      </c>
      <c r="G16" s="4" t="s">
        <v>38</v>
      </c>
      <c r="H16" s="5"/>
      <c r="I16" s="3">
        <v>1</v>
      </c>
      <c r="J16" s="3">
        <v>20</v>
      </c>
      <c r="K16" s="11">
        <v>87</v>
      </c>
      <c r="L16" s="14">
        <f>K16*0.85</f>
        <v>73.95</v>
      </c>
      <c r="M16" s="3"/>
    </row>
    <row r="17" spans="2:13" s="1" customFormat="1" ht="165.95" customHeight="1" x14ac:dyDescent="0.2">
      <c r="B17" s="3">
        <v>31</v>
      </c>
      <c r="C17" s="19" t="s">
        <v>8</v>
      </c>
      <c r="D17" s="20"/>
      <c r="E17" s="9" t="str">
        <f>HYPERLINK("http://7flowers-decor.ru/upload/1c_catalog/import_files/4607036353252.jpg")</f>
        <v>http://7flowers-decor.ru/upload/1c_catalog/import_files/4607036353252.jpg</v>
      </c>
      <c r="F17" s="3">
        <v>4607036353252</v>
      </c>
      <c r="G17" s="4" t="s">
        <v>40</v>
      </c>
      <c r="H17" s="5"/>
      <c r="I17" s="3">
        <v>1</v>
      </c>
      <c r="J17" s="3">
        <v>20</v>
      </c>
      <c r="K17" s="11">
        <v>87</v>
      </c>
      <c r="L17" s="14">
        <f>K17*0.85</f>
        <v>73.95</v>
      </c>
      <c r="M17" s="3"/>
    </row>
    <row r="18" spans="2:13" s="1" customFormat="1" ht="165.95" customHeight="1" x14ac:dyDescent="0.2">
      <c r="B18" s="3">
        <v>41</v>
      </c>
      <c r="C18" s="19" t="s">
        <v>8</v>
      </c>
      <c r="D18" s="20"/>
      <c r="E18" s="9" t="str">
        <f>HYPERLINK("http://7flowers-decor.ru/upload/1c_catalog/import_files/4607036351562.jpg")</f>
        <v>http://7flowers-decor.ru/upload/1c_catalog/import_files/4607036351562.jpg</v>
      </c>
      <c r="F18" s="3">
        <v>4607036351562</v>
      </c>
      <c r="G18" s="4" t="s">
        <v>50</v>
      </c>
      <c r="H18" s="5"/>
      <c r="I18" s="3">
        <v>1</v>
      </c>
      <c r="J18" s="3">
        <v>20</v>
      </c>
      <c r="K18" s="11">
        <v>87</v>
      </c>
      <c r="L18" s="14">
        <f>K18*0.85</f>
        <v>73.95</v>
      </c>
      <c r="M18" s="3"/>
    </row>
    <row r="19" spans="2:13" s="1" customFormat="1" ht="165.95" customHeight="1" x14ac:dyDescent="0.2">
      <c r="B19" s="3">
        <v>26</v>
      </c>
      <c r="C19" s="19" t="s">
        <v>8</v>
      </c>
      <c r="D19" s="20"/>
      <c r="E19" s="9" t="str">
        <f>HYPERLINK("http://7flowers-decor.ru/upload/1c_catalog/import_files/4607036352118.jpg")</f>
        <v>http://7flowers-decor.ru/upload/1c_catalog/import_files/4607036352118.jpg</v>
      </c>
      <c r="F19" s="3">
        <v>4607036352118</v>
      </c>
      <c r="G19" s="4" t="s">
        <v>35</v>
      </c>
      <c r="H19" s="5"/>
      <c r="I19" s="3">
        <v>1</v>
      </c>
      <c r="J19" s="3">
        <v>4</v>
      </c>
      <c r="K19" s="11">
        <v>274</v>
      </c>
      <c r="L19" s="14">
        <f>K19*0.85</f>
        <v>232.9</v>
      </c>
      <c r="M19" s="3"/>
    </row>
    <row r="20" spans="2:13" s="1" customFormat="1" ht="165.95" customHeight="1" x14ac:dyDescent="0.2">
      <c r="B20" s="3">
        <v>35</v>
      </c>
      <c r="C20" s="19" t="s">
        <v>8</v>
      </c>
      <c r="D20" s="20"/>
      <c r="E20" s="9" t="str">
        <f>HYPERLINK("http://7flowers-decor.ru/upload/1c_catalog/import_files/4607036351548.jpg")</f>
        <v>http://7flowers-decor.ru/upload/1c_catalog/import_files/4607036351548.jpg</v>
      </c>
      <c r="F20" s="3">
        <v>4607036351548</v>
      </c>
      <c r="G20" s="4" t="s">
        <v>44</v>
      </c>
      <c r="H20" s="5"/>
      <c r="I20" s="3">
        <v>1</v>
      </c>
      <c r="J20" s="3">
        <v>20</v>
      </c>
      <c r="K20" s="11">
        <v>87</v>
      </c>
      <c r="L20" s="14">
        <f>K20*0.85</f>
        <v>73.95</v>
      </c>
      <c r="M20" s="3"/>
    </row>
    <row r="21" spans="2:13" s="1" customFormat="1" ht="165.95" customHeight="1" x14ac:dyDescent="0.2">
      <c r="B21" s="3">
        <v>50</v>
      </c>
      <c r="C21" s="19" t="s">
        <v>8</v>
      </c>
      <c r="D21" s="20"/>
      <c r="E21" s="9" t="str">
        <f>HYPERLINK("http://7flowers-decor.ru/upload/1c_catalog/import_files/4607036353528.jpg")</f>
        <v>http://7flowers-decor.ru/upload/1c_catalog/import_files/4607036353528.jpg</v>
      </c>
      <c r="F21" s="3">
        <v>4607036353528</v>
      </c>
      <c r="G21" s="4" t="s">
        <v>59</v>
      </c>
      <c r="H21" s="5"/>
      <c r="I21" s="3">
        <v>1</v>
      </c>
      <c r="J21" s="3">
        <v>20</v>
      </c>
      <c r="K21" s="11">
        <v>87</v>
      </c>
      <c r="L21" s="14">
        <f>K21*0.85</f>
        <v>73.95</v>
      </c>
      <c r="M21" s="3"/>
    </row>
    <row r="22" spans="2:13" s="1" customFormat="1" ht="165.95" customHeight="1" x14ac:dyDescent="0.2">
      <c r="B22" s="3">
        <v>56</v>
      </c>
      <c r="C22" s="19" t="s">
        <v>8</v>
      </c>
      <c r="D22" s="20"/>
      <c r="E22" s="9" t="str">
        <f>HYPERLINK("http://7flowers-decor.ru/upload/1c_catalog/import_files/4607036354730.jpg")</f>
        <v>http://7flowers-decor.ru/upload/1c_catalog/import_files/4607036354730.jpg</v>
      </c>
      <c r="F22" s="3">
        <v>4607036354730</v>
      </c>
      <c r="G22" s="4" t="s">
        <v>65</v>
      </c>
      <c r="H22" s="5"/>
      <c r="I22" s="3">
        <v>1</v>
      </c>
      <c r="J22" s="3">
        <v>9</v>
      </c>
      <c r="K22" s="11">
        <v>288</v>
      </c>
      <c r="L22" s="14">
        <f>K22*0.85</f>
        <v>244.79999999999998</v>
      </c>
      <c r="M22" s="3"/>
    </row>
    <row r="23" spans="2:13" s="1" customFormat="1" ht="165.95" customHeight="1" x14ac:dyDescent="0.2">
      <c r="B23" s="3">
        <v>59</v>
      </c>
      <c r="C23" s="19" t="s">
        <v>8</v>
      </c>
      <c r="D23" s="20"/>
      <c r="E23" s="9" t="str">
        <f>HYPERLINK("http://7flowers-decor.ru/upload/1c_catalog/import_files/4607036354679.jpg")</f>
        <v>http://7flowers-decor.ru/upload/1c_catalog/import_files/4607036354679.jpg</v>
      </c>
      <c r="F23" s="3">
        <v>4607036354679</v>
      </c>
      <c r="G23" s="4" t="s">
        <v>68</v>
      </c>
      <c r="H23" s="5"/>
      <c r="I23" s="3">
        <v>1</v>
      </c>
      <c r="J23" s="3">
        <v>24</v>
      </c>
      <c r="K23" s="11">
        <v>64</v>
      </c>
      <c r="L23" s="14">
        <f>K23*0.85</f>
        <v>54.4</v>
      </c>
      <c r="M23" s="3"/>
    </row>
    <row r="24" spans="2:13" s="1" customFormat="1" ht="165.95" customHeight="1" x14ac:dyDescent="0.2">
      <c r="B24" s="3">
        <v>17</v>
      </c>
      <c r="C24" s="19" t="s">
        <v>8</v>
      </c>
      <c r="D24" s="20"/>
      <c r="E24" s="9" t="str">
        <f>HYPERLINK("http://7flowers-decor.ru/upload/1c_catalog/import_files/4606500471249.jpg")</f>
        <v>http://7flowers-decor.ru/upload/1c_catalog/import_files/4606500471249.jpg</v>
      </c>
      <c r="F24" s="3">
        <v>4606500471249</v>
      </c>
      <c r="G24" s="4" t="s">
        <v>26</v>
      </c>
      <c r="H24" s="5"/>
      <c r="I24" s="3">
        <v>1</v>
      </c>
      <c r="J24" s="3">
        <v>20</v>
      </c>
      <c r="K24" s="11">
        <v>72</v>
      </c>
      <c r="L24" s="14">
        <f>K24*0.85</f>
        <v>61.199999999999996</v>
      </c>
      <c r="M24" s="3"/>
    </row>
    <row r="25" spans="2:13" s="1" customFormat="1" ht="165.95" customHeight="1" x14ac:dyDescent="0.2">
      <c r="B25" s="3">
        <v>18</v>
      </c>
      <c r="C25" s="19" t="s">
        <v>8</v>
      </c>
      <c r="D25" s="20"/>
      <c r="E25" s="9" t="str">
        <f>HYPERLINK("http://7flowers-decor.ru/upload/1c_catalog/import_files/4606500471256.jpg")</f>
        <v>http://7flowers-decor.ru/upload/1c_catalog/import_files/4606500471256.jpg</v>
      </c>
      <c r="F25" s="3">
        <v>4606500471256</v>
      </c>
      <c r="G25" s="4" t="s">
        <v>27</v>
      </c>
      <c r="H25" s="5"/>
      <c r="I25" s="3">
        <v>1</v>
      </c>
      <c r="J25" s="3">
        <v>20</v>
      </c>
      <c r="K25" s="11">
        <v>72</v>
      </c>
      <c r="L25" s="14">
        <f>K25*0.85</f>
        <v>61.199999999999996</v>
      </c>
      <c r="M25" s="3"/>
    </row>
    <row r="26" spans="2:13" s="1" customFormat="1" ht="165.95" customHeight="1" x14ac:dyDescent="0.2">
      <c r="B26" s="3">
        <v>25</v>
      </c>
      <c r="C26" s="19" t="s">
        <v>8</v>
      </c>
      <c r="D26" s="20"/>
      <c r="E26" s="9" t="str">
        <f>HYPERLINK("http://7flowers-decor.ru/upload/1c_catalog/import_files/4607036354518.jpg")</f>
        <v>http://7flowers-decor.ru/upload/1c_catalog/import_files/4607036354518.jpg</v>
      </c>
      <c r="F26" s="3">
        <v>4607036354518</v>
      </c>
      <c r="G26" s="4" t="s">
        <v>34</v>
      </c>
      <c r="H26" s="5"/>
      <c r="I26" s="3">
        <v>1</v>
      </c>
      <c r="J26" s="3">
        <v>12</v>
      </c>
      <c r="K26" s="11">
        <v>129</v>
      </c>
      <c r="L26" s="14">
        <f>K26*0.85</f>
        <v>109.64999999999999</v>
      </c>
      <c r="M26" s="3"/>
    </row>
    <row r="27" spans="2:13" s="1" customFormat="1" ht="165.95" customHeight="1" x14ac:dyDescent="0.2">
      <c r="B27" s="3">
        <v>39</v>
      </c>
      <c r="C27" s="19" t="s">
        <v>8</v>
      </c>
      <c r="D27" s="20"/>
      <c r="E27" s="9" t="str">
        <f>HYPERLINK("http://7flowers-decor.ru/upload/1c_catalog/import_files/4607036353368.jpg")</f>
        <v>http://7flowers-decor.ru/upload/1c_catalog/import_files/4607036353368.jpg</v>
      </c>
      <c r="F27" s="3">
        <v>4607036353368</v>
      </c>
      <c r="G27" s="4" t="s">
        <v>48</v>
      </c>
      <c r="H27" s="5"/>
      <c r="I27" s="3">
        <v>1</v>
      </c>
      <c r="J27" s="3">
        <v>20</v>
      </c>
      <c r="K27" s="11">
        <v>102</v>
      </c>
      <c r="L27" s="14">
        <f>K27*0.85</f>
        <v>86.7</v>
      </c>
      <c r="M27" s="3"/>
    </row>
    <row r="28" spans="2:13" s="1" customFormat="1" ht="165.95" customHeight="1" x14ac:dyDescent="0.2">
      <c r="B28" s="3">
        <v>48</v>
      </c>
      <c r="C28" s="19" t="s">
        <v>8</v>
      </c>
      <c r="D28" s="20"/>
      <c r="E28" s="9" t="str">
        <f>HYPERLINK("http://7flowers-decor.ru/upload/1c_catalog/import_files/4607036354440.jpg")</f>
        <v>http://7flowers-decor.ru/upload/1c_catalog/import_files/4607036354440.jpg</v>
      </c>
      <c r="F28" s="3">
        <v>4607036354440</v>
      </c>
      <c r="G28" s="4" t="s">
        <v>57</v>
      </c>
      <c r="H28" s="5"/>
      <c r="I28" s="3">
        <v>1</v>
      </c>
      <c r="J28" s="3">
        <v>12</v>
      </c>
      <c r="K28" s="11">
        <v>122</v>
      </c>
      <c r="L28" s="14">
        <f>K28*0.85</f>
        <v>103.7</v>
      </c>
      <c r="M28" s="3"/>
    </row>
    <row r="29" spans="2:13" s="1" customFormat="1" ht="165.95" customHeight="1" x14ac:dyDescent="0.2">
      <c r="B29" s="3">
        <v>20</v>
      </c>
      <c r="C29" s="19" t="s">
        <v>8</v>
      </c>
      <c r="D29" s="20"/>
      <c r="E29" s="9" t="str">
        <f>HYPERLINK("http://7flowers-decor.ru/upload/1c_catalog/import_files/4607036353641.jpg")</f>
        <v>http://7flowers-decor.ru/upload/1c_catalog/import_files/4607036353641.jpg</v>
      </c>
      <c r="F29" s="3">
        <v>4607036353641</v>
      </c>
      <c r="G29" s="4" t="s">
        <v>29</v>
      </c>
      <c r="H29" s="5"/>
      <c r="I29" s="3">
        <v>1</v>
      </c>
      <c r="J29" s="3">
        <v>24</v>
      </c>
      <c r="K29" s="11">
        <v>65</v>
      </c>
      <c r="L29" s="14">
        <f>K29*0.85</f>
        <v>55.25</v>
      </c>
      <c r="M29" s="3"/>
    </row>
    <row r="30" spans="2:13" s="1" customFormat="1" ht="165.95" customHeight="1" x14ac:dyDescent="0.2">
      <c r="B30" s="3">
        <v>38</v>
      </c>
      <c r="C30" s="19" t="s">
        <v>8</v>
      </c>
      <c r="D30" s="20"/>
      <c r="E30" s="9" t="str">
        <f>HYPERLINK("http://7flowers-decor.ru/upload/1c_catalog/import_files/4260036491609.jpg")</f>
        <v>http://7flowers-decor.ru/upload/1c_catalog/import_files/4260036491609.jpg</v>
      </c>
      <c r="F30" s="3">
        <v>4260036491609</v>
      </c>
      <c r="G30" s="4" t="s">
        <v>47</v>
      </c>
      <c r="H30" s="5"/>
      <c r="I30" s="3">
        <v>1</v>
      </c>
      <c r="J30" s="3">
        <v>12</v>
      </c>
      <c r="K30" s="11">
        <v>193</v>
      </c>
      <c r="L30" s="14">
        <f>K30*0.85</f>
        <v>164.04999999999998</v>
      </c>
      <c r="M30" s="3"/>
    </row>
    <row r="31" spans="2:13" s="1" customFormat="1" ht="165.95" customHeight="1" x14ac:dyDescent="0.2">
      <c r="B31" s="3">
        <v>28</v>
      </c>
      <c r="C31" s="19" t="s">
        <v>8</v>
      </c>
      <c r="D31" s="20"/>
      <c r="E31" s="9" t="str">
        <f>HYPERLINK("http://7flowers-decor.ru/upload/1c_catalog/import_files/4260036491135.jpg")</f>
        <v>http://7flowers-decor.ru/upload/1c_catalog/import_files/4260036491135.jpg</v>
      </c>
      <c r="F31" s="3">
        <v>4260036491135</v>
      </c>
      <c r="G31" s="4" t="s">
        <v>37</v>
      </c>
      <c r="H31" s="5"/>
      <c r="I31" s="3">
        <v>1</v>
      </c>
      <c r="J31" s="3">
        <v>12</v>
      </c>
      <c r="K31" s="11">
        <v>335</v>
      </c>
      <c r="L31" s="14">
        <f>K31*0.85</f>
        <v>284.75</v>
      </c>
      <c r="M31" s="3"/>
    </row>
    <row r="32" spans="2:13" s="1" customFormat="1" ht="165.95" customHeight="1" x14ac:dyDescent="0.2">
      <c r="B32" s="3">
        <v>8</v>
      </c>
      <c r="C32" s="19" t="s">
        <v>8</v>
      </c>
      <c r="D32" s="20"/>
      <c r="E32" s="9" t="str">
        <f>HYPERLINK("http://7flowers-decor.ru/upload/1c_catalog/import_files/4000510995946.jpg")</f>
        <v>http://7flowers-decor.ru/upload/1c_catalog/import_files/4000510995946.jpg</v>
      </c>
      <c r="F32" s="3">
        <v>4000510995946</v>
      </c>
      <c r="G32" s="4" t="s">
        <v>16</v>
      </c>
      <c r="H32" s="5"/>
      <c r="I32" s="3">
        <v>1</v>
      </c>
      <c r="J32" s="3">
        <v>1</v>
      </c>
      <c r="K32" s="11">
        <v>3522</v>
      </c>
      <c r="L32" s="14">
        <f>K32*0.85</f>
        <v>2993.7</v>
      </c>
      <c r="M32" s="3"/>
    </row>
    <row r="33" spans="2:13" s="1" customFormat="1" ht="165.95" customHeight="1" x14ac:dyDescent="0.2">
      <c r="B33" s="3">
        <v>27</v>
      </c>
      <c r="C33" s="19" t="s">
        <v>8</v>
      </c>
      <c r="D33" s="20"/>
      <c r="E33" s="9" t="str">
        <f>HYPERLINK("http://7flowers-decor.ru/upload/1c_catalog/import_files/5024242459391.jpg")</f>
        <v>http://7flowers-decor.ru/upload/1c_catalog/import_files/5024242459391.jpg</v>
      </c>
      <c r="F33" s="3">
        <v>5024242459391</v>
      </c>
      <c r="G33" s="4" t="s">
        <v>36</v>
      </c>
      <c r="H33" s="5"/>
      <c r="I33" s="3">
        <v>1</v>
      </c>
      <c r="J33" s="3">
        <v>6</v>
      </c>
      <c r="K33" s="11">
        <v>990</v>
      </c>
      <c r="L33" s="14">
        <f>K33*0.85</f>
        <v>841.5</v>
      </c>
      <c r="M33" s="3"/>
    </row>
    <row r="34" spans="2:13" s="1" customFormat="1" ht="165.95" customHeight="1" x14ac:dyDescent="0.2">
      <c r="B34" s="3">
        <v>11</v>
      </c>
      <c r="C34" s="19" t="s">
        <v>8</v>
      </c>
      <c r="D34" s="20"/>
      <c r="E34" s="9" t="str">
        <f>HYPERLINK("http://7flowers-decor.ru/upload/1c_catalog/import_files/0073095011886.jpg")</f>
        <v>http://7flowers-decor.ru/upload/1c_catalog/import_files/0073095011886.jpg</v>
      </c>
      <c r="F34" s="7">
        <v>73095011886</v>
      </c>
      <c r="G34" s="4" t="s">
        <v>19</v>
      </c>
      <c r="H34" s="5"/>
      <c r="I34" s="3">
        <v>1</v>
      </c>
      <c r="J34" s="3">
        <v>12</v>
      </c>
      <c r="K34" s="11">
        <v>576</v>
      </c>
      <c r="L34" s="14">
        <f>K34*0.85</f>
        <v>489.59999999999997</v>
      </c>
      <c r="M34" s="3"/>
    </row>
    <row r="35" spans="2:13" s="1" customFormat="1" ht="165.95" customHeight="1" x14ac:dyDescent="0.2">
      <c r="B35" s="3">
        <v>9</v>
      </c>
      <c r="C35" s="19" t="s">
        <v>8</v>
      </c>
      <c r="D35" s="20"/>
      <c r="E35" s="9" t="str">
        <f>HYPERLINK("http://7flowers-decor.ru/upload/1c_catalog/import_files/0073095012005.jpg")</f>
        <v>http://7flowers-decor.ru/upload/1c_catalog/import_files/0073095012005.jpg</v>
      </c>
      <c r="F35" s="7">
        <v>73095012005</v>
      </c>
      <c r="G35" s="4" t="s">
        <v>17</v>
      </c>
      <c r="H35" s="5"/>
      <c r="I35" s="3">
        <v>1</v>
      </c>
      <c r="J35" s="3">
        <v>24</v>
      </c>
      <c r="K35" s="11">
        <v>428</v>
      </c>
      <c r="L35" s="14">
        <f>K35*0.85</f>
        <v>363.8</v>
      </c>
      <c r="M35" s="3"/>
    </row>
    <row r="36" spans="2:13" s="1" customFormat="1" ht="165.95" customHeight="1" x14ac:dyDescent="0.2">
      <c r="B36" s="3">
        <v>46</v>
      </c>
      <c r="C36" s="19" t="s">
        <v>8</v>
      </c>
      <c r="D36" s="20"/>
      <c r="E36" s="9" t="str">
        <f>HYPERLINK("http://7flowers-decor.ru/upload/1c_catalog/import_files/8719400013634.jpg")</f>
        <v>http://7flowers-decor.ru/upload/1c_catalog/import_files/8719400013634.jpg</v>
      </c>
      <c r="F36" s="3">
        <v>8719400013634</v>
      </c>
      <c r="G36" s="4" t="s">
        <v>55</v>
      </c>
      <c r="H36" s="5"/>
      <c r="I36" s="3">
        <v>1</v>
      </c>
      <c r="J36" s="3">
        <v>12</v>
      </c>
      <c r="K36" s="11">
        <v>179</v>
      </c>
      <c r="L36" s="14">
        <f>K36*0.85</f>
        <v>152.15</v>
      </c>
      <c r="M36" s="3"/>
    </row>
    <row r="37" spans="2:13" s="1" customFormat="1" ht="165.95" customHeight="1" x14ac:dyDescent="0.2">
      <c r="B37" s="3">
        <v>47</v>
      </c>
      <c r="C37" s="19" t="s">
        <v>8</v>
      </c>
      <c r="D37" s="20"/>
      <c r="E37" s="9" t="str">
        <f>HYPERLINK("http://7flowers-decor.ru/upload/1c_catalog/import_files/8719400013641.jpg")</f>
        <v>http://7flowers-decor.ru/upload/1c_catalog/import_files/8719400013641.jpg</v>
      </c>
      <c r="F37" s="3">
        <v>8719400013641</v>
      </c>
      <c r="G37" s="4" t="s">
        <v>56</v>
      </c>
      <c r="H37" s="5"/>
      <c r="I37" s="3">
        <v>1</v>
      </c>
      <c r="J37" s="3">
        <v>12</v>
      </c>
      <c r="K37" s="11">
        <v>300</v>
      </c>
      <c r="L37" s="14">
        <f>K37*0.85</f>
        <v>255</v>
      </c>
      <c r="M37" s="3"/>
    </row>
    <row r="38" spans="2:13" s="1" customFormat="1" ht="165.95" customHeight="1" x14ac:dyDescent="0.2">
      <c r="B38" s="3">
        <v>21</v>
      </c>
      <c r="C38" s="19" t="s">
        <v>8</v>
      </c>
      <c r="D38" s="20"/>
      <c r="E38" s="9" t="str">
        <f>HYPERLINK("http://7flowers-decor.ru/upload/1c_catalog/import_files/4607036353665.jpg")</f>
        <v>http://7flowers-decor.ru/upload/1c_catalog/import_files/4607036353665.jpg</v>
      </c>
      <c r="F38" s="3">
        <v>4607036353665</v>
      </c>
      <c r="G38" s="4" t="s">
        <v>30</v>
      </c>
      <c r="H38" s="5"/>
      <c r="I38" s="3">
        <v>1</v>
      </c>
      <c r="J38" s="3">
        <v>24</v>
      </c>
      <c r="K38" s="11">
        <v>65</v>
      </c>
      <c r="L38" s="14">
        <f>K38*0.85</f>
        <v>55.25</v>
      </c>
      <c r="M38" s="3"/>
    </row>
    <row r="39" spans="2:13" s="1" customFormat="1" ht="165.95" customHeight="1" x14ac:dyDescent="0.2">
      <c r="B39" s="3">
        <v>24</v>
      </c>
      <c r="C39" s="19" t="s">
        <v>8</v>
      </c>
      <c r="D39" s="20"/>
      <c r="E39" s="9" t="str">
        <f>HYPERLINK("http://7flowers-decor.ru/upload/1c_catalog/import_files/4607036353658.jpg")</f>
        <v>http://7flowers-decor.ru/upload/1c_catalog/import_files/4607036353658.jpg</v>
      </c>
      <c r="F39" s="3">
        <v>4607036353658</v>
      </c>
      <c r="G39" s="4" t="s">
        <v>33</v>
      </c>
      <c r="H39" s="5"/>
      <c r="I39" s="3">
        <v>1</v>
      </c>
      <c r="J39" s="3">
        <v>20</v>
      </c>
      <c r="K39" s="11">
        <v>65</v>
      </c>
      <c r="L39" s="14">
        <f>K39*0.85</f>
        <v>55.25</v>
      </c>
      <c r="M39" s="3"/>
    </row>
    <row r="40" spans="2:13" s="1" customFormat="1" ht="165.95" customHeight="1" x14ac:dyDescent="0.2">
      <c r="B40" s="3">
        <v>19</v>
      </c>
      <c r="C40" s="19" t="s">
        <v>8</v>
      </c>
      <c r="D40" s="20"/>
      <c r="E40" s="9" t="str">
        <f>HYPERLINK("http://7flowers-decor.ru/upload/1c_catalog/import_files/4607036353610.jpg")</f>
        <v>http://7flowers-decor.ru/upload/1c_catalog/import_files/4607036353610.jpg</v>
      </c>
      <c r="F40" s="3">
        <v>4607036353610</v>
      </c>
      <c r="G40" s="4" t="s">
        <v>28</v>
      </c>
      <c r="H40" s="5"/>
      <c r="I40" s="3">
        <v>1</v>
      </c>
      <c r="J40" s="3">
        <v>24</v>
      </c>
      <c r="K40" s="11">
        <v>65</v>
      </c>
      <c r="L40" s="14">
        <f>K40*0.85</f>
        <v>55.25</v>
      </c>
      <c r="M40" s="3"/>
    </row>
    <row r="41" spans="2:13" s="1" customFormat="1" ht="165.95" customHeight="1" x14ac:dyDescent="0.2">
      <c r="B41" s="3">
        <v>23</v>
      </c>
      <c r="C41" s="19" t="s">
        <v>8</v>
      </c>
      <c r="D41" s="20"/>
      <c r="E41" s="9" t="str">
        <f>HYPERLINK("http://7flowers-decor.ru/upload/1c_catalog/import_files/4607036353634.jpg")</f>
        <v>http://7flowers-decor.ru/upload/1c_catalog/import_files/4607036353634.jpg</v>
      </c>
      <c r="F41" s="3">
        <v>4607036353634</v>
      </c>
      <c r="G41" s="4" t="s">
        <v>32</v>
      </c>
      <c r="H41" s="5"/>
      <c r="I41" s="3">
        <v>1</v>
      </c>
      <c r="J41" s="3">
        <v>20</v>
      </c>
      <c r="K41" s="11">
        <v>65</v>
      </c>
      <c r="L41" s="14">
        <f>K41*0.85</f>
        <v>55.25</v>
      </c>
      <c r="M41" s="3"/>
    </row>
    <row r="42" spans="2:13" s="1" customFormat="1" ht="165.95" customHeight="1" x14ac:dyDescent="0.2">
      <c r="B42" s="3">
        <v>14</v>
      </c>
      <c r="C42" s="19" t="s">
        <v>8</v>
      </c>
      <c r="D42" s="20"/>
      <c r="E42" s="9" t="str">
        <f>HYPERLINK("http://7flowers-decor.ru/upload/1c_catalog/import_files/4607036354846.jpg")</f>
        <v>http://7flowers-decor.ru/upload/1c_catalog/import_files/4607036354846.jpg</v>
      </c>
      <c r="F42" s="3">
        <v>4607036354846</v>
      </c>
      <c r="G42" s="4" t="s">
        <v>22</v>
      </c>
      <c r="H42" s="5"/>
      <c r="I42" s="3">
        <v>1</v>
      </c>
      <c r="J42" s="3">
        <v>24</v>
      </c>
      <c r="K42" s="11">
        <v>54</v>
      </c>
      <c r="L42" s="14">
        <f>K42*0.85</f>
        <v>45.9</v>
      </c>
      <c r="M42" s="3"/>
    </row>
    <row r="43" spans="2:13" s="1" customFormat="1" ht="165.95" customHeight="1" x14ac:dyDescent="0.2">
      <c r="B43" s="3">
        <v>1</v>
      </c>
      <c r="C43" s="19" t="s">
        <v>8</v>
      </c>
      <c r="D43" s="20"/>
      <c r="E43" s="9" t="str">
        <f>HYPERLINK("http://7flowers-decor.ru/upload/1c_catalog/import_files/4607036354501.jpg")</f>
        <v>http://7flowers-decor.ru/upload/1c_catalog/import_files/4607036354501.jpg</v>
      </c>
      <c r="F43" s="3">
        <v>4607036354501</v>
      </c>
      <c r="G43" s="4" t="s">
        <v>9</v>
      </c>
      <c r="H43" s="5"/>
      <c r="I43" s="3">
        <v>1</v>
      </c>
      <c r="J43" s="3">
        <v>200</v>
      </c>
      <c r="K43" s="11">
        <v>19</v>
      </c>
      <c r="L43" s="14">
        <f>K43*0.85</f>
        <v>16.149999999999999</v>
      </c>
      <c r="M43" s="3"/>
    </row>
    <row r="44" spans="2:13" s="1" customFormat="1" ht="165.95" customHeight="1" x14ac:dyDescent="0.2">
      <c r="B44" s="3">
        <v>2</v>
      </c>
      <c r="C44" s="19" t="s">
        <v>8</v>
      </c>
      <c r="D44" s="20"/>
      <c r="E44" s="9" t="str">
        <f>HYPERLINK("http://7flowers-decor.ru/upload/1c_catalog/import_files/4607036354495.jpg")</f>
        <v>http://7flowers-decor.ru/upload/1c_catalog/import_files/4607036354495.jpg</v>
      </c>
      <c r="F44" s="3">
        <v>4607036354495</v>
      </c>
      <c r="G44" s="4" t="s">
        <v>10</v>
      </c>
      <c r="H44" s="5"/>
      <c r="I44" s="3">
        <v>1</v>
      </c>
      <c r="J44" s="3">
        <v>300</v>
      </c>
      <c r="K44" s="11">
        <v>10</v>
      </c>
      <c r="L44" s="14">
        <f>K44*0.85</f>
        <v>8.5</v>
      </c>
      <c r="M44" s="3"/>
    </row>
    <row r="45" spans="2:13" s="1" customFormat="1" ht="165.95" customHeight="1" x14ac:dyDescent="0.2">
      <c r="B45" s="3">
        <v>60</v>
      </c>
      <c r="C45" s="19" t="s">
        <v>8</v>
      </c>
      <c r="D45" s="20"/>
      <c r="E45" s="9" t="str">
        <f>HYPERLINK("http://7flowers-decor.ru/upload/1c_catalog/import_files/4607036354525.jpg")</f>
        <v>http://7flowers-decor.ru/upload/1c_catalog/import_files/4607036354525.jpg</v>
      </c>
      <c r="F45" s="3">
        <v>4607036354525</v>
      </c>
      <c r="G45" s="4" t="s">
        <v>69</v>
      </c>
      <c r="H45" s="5"/>
      <c r="I45" s="3">
        <v>1</v>
      </c>
      <c r="J45" s="3">
        <v>24</v>
      </c>
      <c r="K45" s="11">
        <v>47</v>
      </c>
      <c r="L45" s="14">
        <f>K45*0.85</f>
        <v>39.949999999999996</v>
      </c>
      <c r="M45" s="3"/>
    </row>
    <row r="46" spans="2:13" s="1" customFormat="1" ht="165.95" customHeight="1" x14ac:dyDescent="0.2">
      <c r="B46" s="3">
        <v>61</v>
      </c>
      <c r="C46" s="19" t="s">
        <v>8</v>
      </c>
      <c r="D46" s="20"/>
      <c r="E46" s="9" t="str">
        <f>HYPERLINK("http://7flowers-decor.ru/upload/1c_catalog/import_files/4607036354594.jpg")</f>
        <v>http://7flowers-decor.ru/upload/1c_catalog/import_files/4607036354594.jpg</v>
      </c>
      <c r="F46" s="3">
        <v>4607036354594</v>
      </c>
      <c r="G46" s="4" t="s">
        <v>70</v>
      </c>
      <c r="H46" s="5"/>
      <c r="I46" s="3">
        <v>1</v>
      </c>
      <c r="J46" s="3">
        <v>24</v>
      </c>
      <c r="K46" s="11">
        <v>51</v>
      </c>
      <c r="L46" s="14">
        <f>K46*0.85</f>
        <v>43.35</v>
      </c>
      <c r="M46" s="3"/>
    </row>
    <row r="47" spans="2:13" s="1" customFormat="1" ht="165.95" customHeight="1" x14ac:dyDescent="0.2">
      <c r="B47" s="3">
        <v>62</v>
      </c>
      <c r="C47" s="19" t="s">
        <v>8</v>
      </c>
      <c r="D47" s="20"/>
      <c r="E47" s="9" t="str">
        <f>HYPERLINK("http://7flowers-decor.ru/upload/1c_catalog/import_files/4607036354587.jpg")</f>
        <v>http://7flowers-decor.ru/upload/1c_catalog/import_files/4607036354587.jpg</v>
      </c>
      <c r="F47" s="3">
        <v>4607036354587</v>
      </c>
      <c r="G47" s="4" t="s">
        <v>71</v>
      </c>
      <c r="H47" s="5"/>
      <c r="I47" s="3">
        <v>1</v>
      </c>
      <c r="J47" s="3">
        <v>24</v>
      </c>
      <c r="K47" s="11">
        <v>51</v>
      </c>
      <c r="L47" s="14">
        <f>K47*0.85</f>
        <v>43.35</v>
      </c>
      <c r="M47" s="3"/>
    </row>
    <row r="48" spans="2:13" s="1" customFormat="1" ht="165.95" customHeight="1" x14ac:dyDescent="0.2">
      <c r="B48" s="3">
        <v>63</v>
      </c>
      <c r="C48" s="19" t="s">
        <v>8</v>
      </c>
      <c r="D48" s="20"/>
      <c r="E48" s="9" t="str">
        <f>HYPERLINK("http://7flowers-decor.ru/upload/1c_catalog/import_files/4607036354532.jpg")</f>
        <v>http://7flowers-decor.ru/upload/1c_catalog/import_files/4607036354532.jpg</v>
      </c>
      <c r="F48" s="3">
        <v>4607036354532</v>
      </c>
      <c r="G48" s="4" t="s">
        <v>72</v>
      </c>
      <c r="H48" s="5"/>
      <c r="I48" s="3">
        <v>1</v>
      </c>
      <c r="J48" s="3">
        <v>24</v>
      </c>
      <c r="K48" s="11">
        <v>51</v>
      </c>
      <c r="L48" s="14">
        <f>K48*0.85</f>
        <v>43.35</v>
      </c>
      <c r="M48" s="3"/>
    </row>
    <row r="49" spans="2:13" s="1" customFormat="1" ht="165.95" customHeight="1" x14ac:dyDescent="0.2">
      <c r="B49" s="3">
        <v>64</v>
      </c>
      <c r="C49" s="19" t="s">
        <v>8</v>
      </c>
      <c r="D49" s="20"/>
      <c r="E49" s="9" t="str">
        <f>HYPERLINK("http://7flowers-decor.ru/upload/1c_catalog/import_files/4607036354600.jpg")</f>
        <v>http://7flowers-decor.ru/upload/1c_catalog/import_files/4607036354600.jpg</v>
      </c>
      <c r="F49" s="3">
        <v>4607036354600</v>
      </c>
      <c r="G49" s="4" t="s">
        <v>73</v>
      </c>
      <c r="H49" s="5"/>
      <c r="I49" s="3">
        <v>1</v>
      </c>
      <c r="J49" s="3">
        <v>24</v>
      </c>
      <c r="K49" s="11">
        <v>54</v>
      </c>
      <c r="L49" s="14">
        <f>K49*0.85</f>
        <v>45.9</v>
      </c>
      <c r="M49" s="3"/>
    </row>
    <row r="50" spans="2:13" s="1" customFormat="1" ht="165.95" customHeight="1" x14ac:dyDescent="0.2">
      <c r="B50" s="3">
        <v>65</v>
      </c>
      <c r="C50" s="19" t="s">
        <v>8</v>
      </c>
      <c r="D50" s="20"/>
      <c r="E50" s="9" t="str">
        <f>HYPERLINK("http://7flowers-decor.ru/upload/1c_catalog/import_files/4607036354556.jpg")</f>
        <v>http://7flowers-decor.ru/upload/1c_catalog/import_files/4607036354556.jpg</v>
      </c>
      <c r="F50" s="3">
        <v>4607036354556</v>
      </c>
      <c r="G50" s="4" t="s">
        <v>74</v>
      </c>
      <c r="H50" s="5"/>
      <c r="I50" s="3">
        <v>1</v>
      </c>
      <c r="J50" s="3">
        <v>24</v>
      </c>
      <c r="K50" s="11">
        <v>51</v>
      </c>
      <c r="L50" s="14">
        <f>K50*0.85</f>
        <v>43.35</v>
      </c>
      <c r="M50" s="3"/>
    </row>
    <row r="51" spans="2:13" s="1" customFormat="1" ht="165.95" customHeight="1" x14ac:dyDescent="0.2">
      <c r="B51" s="3">
        <v>66</v>
      </c>
      <c r="C51" s="19" t="s">
        <v>8</v>
      </c>
      <c r="D51" s="20"/>
      <c r="E51" s="9" t="str">
        <f>HYPERLINK("http://7flowers-decor.ru/upload/1c_catalog/import_files/4607036354563.jpg")</f>
        <v>http://7flowers-decor.ru/upload/1c_catalog/import_files/4607036354563.jpg</v>
      </c>
      <c r="F51" s="3">
        <v>4607036354563</v>
      </c>
      <c r="G51" s="4" t="s">
        <v>75</v>
      </c>
      <c r="H51" s="5"/>
      <c r="I51" s="3">
        <v>1</v>
      </c>
      <c r="J51" s="3">
        <v>24</v>
      </c>
      <c r="K51" s="11">
        <v>54</v>
      </c>
      <c r="L51" s="14">
        <f>K51*0.85</f>
        <v>45.9</v>
      </c>
      <c r="M51" s="3"/>
    </row>
    <row r="52" spans="2:13" s="1" customFormat="1" ht="165.95" customHeight="1" x14ac:dyDescent="0.2">
      <c r="B52" s="3">
        <v>67</v>
      </c>
      <c r="C52" s="19" t="s">
        <v>8</v>
      </c>
      <c r="D52" s="20"/>
      <c r="E52" s="9" t="str">
        <f>HYPERLINK("http://7flowers-decor.ru/upload/1c_catalog/import_files/4607036354570.jpg")</f>
        <v>http://7flowers-decor.ru/upload/1c_catalog/import_files/4607036354570.jpg</v>
      </c>
      <c r="F52" s="3">
        <v>4607036354570</v>
      </c>
      <c r="G52" s="4" t="s">
        <v>76</v>
      </c>
      <c r="H52" s="5"/>
      <c r="I52" s="3">
        <v>1</v>
      </c>
      <c r="J52" s="3">
        <v>24</v>
      </c>
      <c r="K52" s="11">
        <v>51</v>
      </c>
      <c r="L52" s="14">
        <f>K52*0.85</f>
        <v>43.35</v>
      </c>
      <c r="M52" s="3"/>
    </row>
    <row r="53" spans="2:13" s="1" customFormat="1" ht="165.95" customHeight="1" x14ac:dyDescent="0.2">
      <c r="B53" s="3">
        <v>3</v>
      </c>
      <c r="C53" s="19" t="s">
        <v>8</v>
      </c>
      <c r="D53" s="20"/>
      <c r="E53" s="9" t="str">
        <f>HYPERLINK("http://7flowers-decor.ru/upload/1c_catalog/import_files/4607036354488.jpg")</f>
        <v>http://7flowers-decor.ru/upload/1c_catalog/import_files/4607036354488.jpg</v>
      </c>
      <c r="F53" s="3">
        <v>4607036354488</v>
      </c>
      <c r="G53" s="4" t="s">
        <v>11</v>
      </c>
      <c r="H53" s="5"/>
      <c r="I53" s="3">
        <v>1</v>
      </c>
      <c r="J53" s="3">
        <v>250</v>
      </c>
      <c r="K53" s="11">
        <v>10</v>
      </c>
      <c r="L53" s="14">
        <f>K53*0.85</f>
        <v>8.5</v>
      </c>
      <c r="M53" s="3"/>
    </row>
    <row r="54" spans="2:13" s="1" customFormat="1" ht="165.95" customHeight="1" x14ac:dyDescent="0.2">
      <c r="B54" s="3">
        <v>45</v>
      </c>
      <c r="C54" s="19" t="s">
        <v>8</v>
      </c>
      <c r="D54" s="20"/>
      <c r="E54" s="9" t="str">
        <f>HYPERLINK("http://7flowers-decor.ru/upload/1c_catalog/import_files/8719400013887.jpg")</f>
        <v>http://7flowers-decor.ru/upload/1c_catalog/import_files/8719400013887.jpg</v>
      </c>
      <c r="F54" s="3">
        <v>8719400013887</v>
      </c>
      <c r="G54" s="4" t="s">
        <v>54</v>
      </c>
      <c r="H54" s="5"/>
      <c r="I54" s="3">
        <v>1</v>
      </c>
      <c r="J54" s="3">
        <v>4</v>
      </c>
      <c r="K54" s="11">
        <v>3387</v>
      </c>
      <c r="L54" s="14">
        <f>K54*0.85</f>
        <v>2878.95</v>
      </c>
      <c r="M54" s="3"/>
    </row>
    <row r="55" spans="2:13" s="1" customFormat="1" ht="165.95" customHeight="1" x14ac:dyDescent="0.2">
      <c r="B55" s="3">
        <v>58</v>
      </c>
      <c r="C55" s="19" t="s">
        <v>8</v>
      </c>
      <c r="D55" s="20"/>
      <c r="E55" s="9" t="str">
        <f>HYPERLINK("http://7flowers-decor.ru/upload/1c_catalog/import_files/8719400012088.jpg")</f>
        <v>http://7flowers-decor.ru/upload/1c_catalog/import_files/8719400012088.jpg</v>
      </c>
      <c r="F55" s="3">
        <v>8719400012088</v>
      </c>
      <c r="G55" s="4" t="s">
        <v>67</v>
      </c>
      <c r="H55" s="5"/>
      <c r="I55" s="3">
        <v>1</v>
      </c>
      <c r="J55" s="3">
        <v>9</v>
      </c>
      <c r="K55" s="11">
        <v>660</v>
      </c>
      <c r="L55" s="14">
        <f>K55*0.85</f>
        <v>561</v>
      </c>
      <c r="M55" s="3"/>
    </row>
    <row r="56" spans="2:13" s="1" customFormat="1" ht="165.95" customHeight="1" x14ac:dyDescent="0.2">
      <c r="B56" s="3">
        <v>15</v>
      </c>
      <c r="C56" s="19" t="s">
        <v>8</v>
      </c>
      <c r="D56" s="20"/>
      <c r="E56" s="9" t="str">
        <f>HYPERLINK("http://7flowers-decor.ru/upload/1c_catalog/import_files/4607046660623.jpg")</f>
        <v>http://7flowers-decor.ru/upload/1c_catalog/import_files/4607046660623.jpg</v>
      </c>
      <c r="F56" s="3">
        <v>4607046660623</v>
      </c>
      <c r="G56" s="4" t="s">
        <v>23</v>
      </c>
      <c r="H56" s="5" t="s">
        <v>24</v>
      </c>
      <c r="I56" s="3">
        <v>1</v>
      </c>
      <c r="J56" s="3">
        <v>240</v>
      </c>
      <c r="K56" s="11">
        <v>85</v>
      </c>
      <c r="L56" s="14">
        <f>K56*0.85</f>
        <v>72.25</v>
      </c>
      <c r="M56" s="3"/>
    </row>
    <row r="57" spans="2:13" s="1" customFormat="1" ht="165.95" customHeight="1" x14ac:dyDescent="0.2">
      <c r="B57" s="3">
        <v>7</v>
      </c>
      <c r="C57" s="19" t="s">
        <v>8</v>
      </c>
      <c r="D57" s="20"/>
      <c r="E57" s="9" t="str">
        <f>HYPERLINK("http://7flowers-decor.ru/upload/1c_catalog/import_files/4000510993911.jpg")</f>
        <v>http://7flowers-decor.ru/upload/1c_catalog/import_files/4000510993911.jpg</v>
      </c>
      <c r="F57" s="3">
        <v>4000510993911</v>
      </c>
      <c r="G57" s="4" t="s">
        <v>15</v>
      </c>
      <c r="H57" s="5"/>
      <c r="I57" s="3">
        <v>150</v>
      </c>
      <c r="J57" s="3">
        <v>450</v>
      </c>
      <c r="K57" s="11">
        <v>780</v>
      </c>
      <c r="L57" s="14">
        <f>K57*0.85</f>
        <v>663</v>
      </c>
      <c r="M57" s="3"/>
    </row>
    <row r="58" spans="2:13" s="1" customFormat="1" ht="165.95" customHeight="1" x14ac:dyDescent="0.2">
      <c r="B58" s="3">
        <v>6</v>
      </c>
      <c r="C58" s="19" t="s">
        <v>8</v>
      </c>
      <c r="D58" s="20"/>
      <c r="E58" s="9" t="str">
        <f>HYPERLINK("http://7flowers-decor.ru/upload/1c_catalog/import_files/4000510993928.jpg")</f>
        <v>http://7flowers-decor.ru/upload/1c_catalog/import_files/4000510993928.jpg</v>
      </c>
      <c r="F58" s="3">
        <v>4000510993928</v>
      </c>
      <c r="G58" s="4" t="s">
        <v>14</v>
      </c>
      <c r="H58" s="5"/>
      <c r="I58" s="3">
        <v>50</v>
      </c>
      <c r="J58" s="3">
        <v>500</v>
      </c>
      <c r="K58" s="11">
        <v>260</v>
      </c>
      <c r="L58" s="14">
        <f>K58*0.85</f>
        <v>221</v>
      </c>
      <c r="M58" s="3"/>
    </row>
    <row r="59" spans="2:13" s="1" customFormat="1" ht="165.95" customHeight="1" x14ac:dyDescent="0.2">
      <c r="B59" s="3">
        <v>5</v>
      </c>
      <c r="C59" s="19" t="s">
        <v>8</v>
      </c>
      <c r="D59" s="20"/>
      <c r="E59" s="9" t="str">
        <f>HYPERLINK("http://7flowers-decor.ru/upload/1c_catalog/import_files/4000510993935.jpg")</f>
        <v>http://7flowers-decor.ru/upload/1c_catalog/import_files/4000510993935.jpg</v>
      </c>
      <c r="F59" s="3">
        <v>4000510993935</v>
      </c>
      <c r="G59" s="4" t="s">
        <v>13</v>
      </c>
      <c r="H59" s="5"/>
      <c r="I59" s="3">
        <v>200</v>
      </c>
      <c r="J59" s="3">
        <v>999</v>
      </c>
      <c r="K59" s="11">
        <v>600</v>
      </c>
      <c r="L59" s="14">
        <f>K59*0.85</f>
        <v>510</v>
      </c>
      <c r="M59" s="3"/>
    </row>
    <row r="60" spans="2:13" s="1" customFormat="1" ht="165.95" customHeight="1" x14ac:dyDescent="0.2">
      <c r="B60" s="3">
        <v>4</v>
      </c>
      <c r="C60" s="19" t="s">
        <v>8</v>
      </c>
      <c r="D60" s="20"/>
      <c r="E60" s="9" t="str">
        <f>HYPERLINK("http://7flowers-decor.ru/upload/1c_catalog/import_files/4000510994444.jpg")</f>
        <v>http://7flowers-decor.ru/upload/1c_catalog/import_files/4000510994444.jpg</v>
      </c>
      <c r="F60" s="3">
        <v>4000510994444</v>
      </c>
      <c r="G60" s="4" t="s">
        <v>12</v>
      </c>
      <c r="H60" s="5"/>
      <c r="I60" s="3">
        <v>50</v>
      </c>
      <c r="J60" s="3">
        <v>999</v>
      </c>
      <c r="K60" s="11">
        <v>150</v>
      </c>
      <c r="L60" s="14">
        <f>K60*0.85</f>
        <v>127.5</v>
      </c>
      <c r="M60" s="3"/>
    </row>
    <row r="61" spans="2:13" s="1" customFormat="1" ht="165.95" customHeight="1" x14ac:dyDescent="0.2">
      <c r="B61" s="3">
        <v>57</v>
      </c>
      <c r="C61" s="19" t="s">
        <v>8</v>
      </c>
      <c r="D61" s="20"/>
      <c r="E61" s="9" t="str">
        <f>HYPERLINK("http://7flowers-decor.ru/upload/1c_catalog/import_files/8719400013566.jpg")</f>
        <v>http://7flowers-decor.ru/upload/1c_catalog/import_files/8719400013566.jpg</v>
      </c>
      <c r="F61" s="3">
        <v>8719400013566</v>
      </c>
      <c r="G61" s="4" t="s">
        <v>66</v>
      </c>
      <c r="H61" s="5"/>
      <c r="I61" s="3">
        <v>150</v>
      </c>
      <c r="J61" s="3">
        <v>750</v>
      </c>
      <c r="K61" s="11">
        <v>750</v>
      </c>
      <c r="L61" s="14">
        <f>K61*0.85</f>
        <v>637.5</v>
      </c>
      <c r="M61" s="3"/>
    </row>
    <row r="62" spans="2:13" s="1" customFormat="1" ht="165.95" customHeight="1" x14ac:dyDescent="0.2">
      <c r="B62" s="3">
        <v>54</v>
      </c>
      <c r="C62" s="19" t="s">
        <v>8</v>
      </c>
      <c r="D62" s="20"/>
      <c r="E62" s="9" t="str">
        <f>HYPERLINK("http://7flowers-decor.ru/upload/1c_catalog/import_files/8719400013665.jpg")</f>
        <v>http://7flowers-decor.ru/upload/1c_catalog/import_files/8719400013665.jpg</v>
      </c>
      <c r="F62" s="3">
        <v>8719400013665</v>
      </c>
      <c r="G62" s="4" t="s">
        <v>63</v>
      </c>
      <c r="H62" s="5"/>
      <c r="I62" s="3">
        <v>300</v>
      </c>
      <c r="J62" s="6">
        <v>1500</v>
      </c>
      <c r="K62" s="11">
        <v>900</v>
      </c>
      <c r="L62" s="14">
        <f>K62*0.85</f>
        <v>765</v>
      </c>
      <c r="M62" s="3"/>
    </row>
    <row r="63" spans="2:13" s="1" customFormat="1" ht="165.95" customHeight="1" x14ac:dyDescent="0.2">
      <c r="B63" s="3">
        <v>55</v>
      </c>
      <c r="C63" s="19" t="s">
        <v>8</v>
      </c>
      <c r="D63" s="20"/>
      <c r="E63" s="9" t="str">
        <f>HYPERLINK("http://7flowers-decor.ru/upload/1c_catalog/import_files/8719400013580.jpg")</f>
        <v>http://7flowers-decor.ru/upload/1c_catalog/import_files/8719400013580.jpg</v>
      </c>
      <c r="F63" s="3">
        <v>8719400013580</v>
      </c>
      <c r="G63" s="4" t="s">
        <v>64</v>
      </c>
      <c r="H63" s="5"/>
      <c r="I63" s="3">
        <v>150</v>
      </c>
      <c r="J63" s="3">
        <v>750</v>
      </c>
      <c r="K63" s="11">
        <v>900</v>
      </c>
      <c r="L63" s="14">
        <f>K63*0.85</f>
        <v>765</v>
      </c>
      <c r="M63" s="3"/>
    </row>
    <row r="64" spans="2:13" s="1" customFormat="1" ht="165.95" customHeight="1" x14ac:dyDescent="0.2">
      <c r="B64" s="3">
        <v>52</v>
      </c>
      <c r="C64" s="19" t="s">
        <v>8</v>
      </c>
      <c r="D64" s="20"/>
      <c r="E64" s="9" t="str">
        <f>HYPERLINK("http://7flowers-decor.ru/upload/1c_catalog/import_files/8719400013979.jpg")</f>
        <v>http://7flowers-decor.ru/upload/1c_catalog/import_files/8719400013979.jpg</v>
      </c>
      <c r="F64" s="3">
        <v>8719400013979</v>
      </c>
      <c r="G64" s="4" t="s">
        <v>61</v>
      </c>
      <c r="H64" s="5"/>
      <c r="I64" s="3">
        <v>1</v>
      </c>
      <c r="J64" s="3">
        <v>6</v>
      </c>
      <c r="K64" s="11">
        <v>990</v>
      </c>
      <c r="L64" s="14">
        <f>K64*0.85</f>
        <v>841.5</v>
      </c>
      <c r="M64" s="3"/>
    </row>
    <row r="65" spans="2:13" s="1" customFormat="1" ht="165.95" customHeight="1" x14ac:dyDescent="0.2">
      <c r="B65" s="3">
        <v>10</v>
      </c>
      <c r="C65" s="19" t="s">
        <v>8</v>
      </c>
      <c r="D65" s="20"/>
      <c r="E65" s="9" t="str">
        <f>HYPERLINK("http://7flowers-decor.ru/upload/1c_catalog/import_files/8719400649826.jpg")</f>
        <v>http://7flowers-decor.ru/upload/1c_catalog/import_files/8719400649826.jpg</v>
      </c>
      <c r="F65" s="3">
        <v>8719400649826</v>
      </c>
      <c r="G65" s="4" t="s">
        <v>18</v>
      </c>
      <c r="H65" s="5"/>
      <c r="I65" s="3">
        <v>1</v>
      </c>
      <c r="J65" s="3">
        <v>9</v>
      </c>
      <c r="K65" s="11">
        <v>556</v>
      </c>
      <c r="L65" s="14">
        <f>K65*0.85</f>
        <v>472.59999999999997</v>
      </c>
      <c r="M65" s="3"/>
    </row>
    <row r="66" spans="2:13" s="1" customFormat="1" ht="165.95" customHeight="1" x14ac:dyDescent="0.2">
      <c r="B66" s="3">
        <v>51</v>
      </c>
      <c r="C66" s="19" t="s">
        <v>8</v>
      </c>
      <c r="D66" s="20"/>
      <c r="E66" s="9" t="str">
        <f>HYPERLINK("http://7flowers-decor.ru/upload/1c_catalog/import_files/8719400007251.jpg")</f>
        <v>http://7flowers-decor.ru/upload/1c_catalog/import_files/8719400007251.jpg</v>
      </c>
      <c r="F66" s="3">
        <v>8719400007251</v>
      </c>
      <c r="G66" s="4" t="s">
        <v>60</v>
      </c>
      <c r="H66" s="5"/>
      <c r="I66" s="3">
        <v>1</v>
      </c>
      <c r="J66" s="3">
        <v>12</v>
      </c>
      <c r="K66" s="11">
        <v>304</v>
      </c>
      <c r="L66" s="14">
        <f>K66*0.85</f>
        <v>258.39999999999998</v>
      </c>
      <c r="M66" s="3"/>
    </row>
    <row r="67" spans="2:13" s="1" customFormat="1" ht="165.95" customHeight="1" x14ac:dyDescent="0.2">
      <c r="B67" s="3">
        <v>16</v>
      </c>
      <c r="C67" s="19" t="s">
        <v>8</v>
      </c>
      <c r="D67" s="20"/>
      <c r="E67" s="9" t="str">
        <f>HYPERLINK("http://7flowers-decor.ru/upload/1c_catalog/import_files/4606500471232.jpg")</f>
        <v>http://7flowers-decor.ru/upload/1c_catalog/import_files/4606500471232.jpg</v>
      </c>
      <c r="F67" s="3">
        <v>4606500471232</v>
      </c>
      <c r="G67" s="4" t="s">
        <v>25</v>
      </c>
      <c r="H67" s="5"/>
      <c r="I67" s="3">
        <v>1</v>
      </c>
      <c r="J67" s="3">
        <v>20</v>
      </c>
      <c r="K67" s="11">
        <v>75</v>
      </c>
      <c r="L67" s="14">
        <f>K67*0.85</f>
        <v>63.75</v>
      </c>
      <c r="M67" s="3"/>
    </row>
    <row r="68" spans="2:13" s="1" customFormat="1" ht="165.95" customHeight="1" x14ac:dyDescent="0.2">
      <c r="B68" s="3">
        <v>53</v>
      </c>
      <c r="C68" s="19" t="s">
        <v>8</v>
      </c>
      <c r="D68" s="20"/>
      <c r="E68" s="9" t="str">
        <f>HYPERLINK("http://7flowers-decor.ru/upload/1c_catalog/import_files/8719400008449.jpg")</f>
        <v>http://7flowers-decor.ru/upload/1c_catalog/import_files/8719400008449.jpg</v>
      </c>
      <c r="F68" s="3">
        <v>8719400008449</v>
      </c>
      <c r="G68" s="4" t="s">
        <v>62</v>
      </c>
      <c r="H68" s="5"/>
      <c r="I68" s="3">
        <v>1</v>
      </c>
      <c r="J68" s="3">
        <v>15</v>
      </c>
      <c r="K68" s="11">
        <v>160</v>
      </c>
      <c r="L68" s="14">
        <f>K68*0.85</f>
        <v>136</v>
      </c>
      <c r="M68" s="3"/>
    </row>
  </sheetData>
  <sortState ref="A2:T68">
    <sortCondition ref="G2:G68"/>
  </sortState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Широва Екатерина</cp:lastModifiedBy>
  <dcterms:modified xsi:type="dcterms:W3CDTF">2014-06-19T07:39:35Z</dcterms:modified>
</cp:coreProperties>
</file>