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TDSheet!$M$1:$M$153</definedName>
  </definedNames>
  <calcPr calcId="145621" refMode="R1C1"/>
</workbook>
</file>

<file path=xl/calcChain.xml><?xml version="1.0" encoding="utf-8"?>
<calcChain xmlns="http://schemas.openxmlformats.org/spreadsheetml/2006/main">
  <c r="L148" i="1" l="1"/>
  <c r="L149" i="1"/>
  <c r="L151" i="1"/>
  <c r="L152" i="1"/>
  <c r="L153" i="1"/>
  <c r="L147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02" i="1"/>
  <c r="L61" i="1"/>
  <c r="L62" i="1"/>
  <c r="L63" i="1"/>
  <c r="L64" i="1"/>
  <c r="L65" i="1"/>
  <c r="L66" i="1"/>
  <c r="L67" i="1"/>
  <c r="L68" i="1"/>
  <c r="L69" i="1"/>
  <c r="L70" i="1"/>
  <c r="L71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8" i="1"/>
  <c r="L89" i="1"/>
  <c r="L90" i="1"/>
  <c r="L91" i="1"/>
  <c r="L92" i="1"/>
  <c r="L93" i="1"/>
  <c r="L94" i="1"/>
  <c r="L60" i="1"/>
  <c r="L50" i="1"/>
  <c r="L51" i="1"/>
  <c r="L52" i="1"/>
  <c r="L49" i="1"/>
  <c r="L45" i="1"/>
  <c r="L44" i="1"/>
  <c r="L35" i="1"/>
  <c r="L34" i="1"/>
  <c r="L18" i="1"/>
  <c r="L19" i="1"/>
  <c r="L20" i="1"/>
  <c r="L21" i="1"/>
  <c r="L22" i="1"/>
  <c r="L23" i="1"/>
  <c r="L25" i="1"/>
  <c r="L27" i="1"/>
  <c r="L28" i="1"/>
  <c r="L29" i="1"/>
  <c r="L30" i="1"/>
  <c r="L31" i="1"/>
  <c r="L32" i="1"/>
  <c r="L17" i="1"/>
  <c r="E88" i="1" l="1"/>
  <c r="E146" i="1"/>
  <c r="E145" i="1"/>
  <c r="E144" i="1"/>
  <c r="E35" i="1"/>
  <c r="E16" i="1"/>
  <c r="E143" i="1"/>
  <c r="E142" i="1"/>
  <c r="E71" i="1"/>
  <c r="E15" i="1"/>
  <c r="E102" i="1"/>
  <c r="E150" i="1"/>
  <c r="E93" i="1"/>
  <c r="E20" i="1"/>
  <c r="E92" i="1"/>
  <c r="E121" i="1"/>
  <c r="E19" i="1"/>
  <c r="E30" i="1"/>
  <c r="E8" i="1"/>
  <c r="E74" i="1"/>
  <c r="E14" i="1"/>
  <c r="E21" i="1"/>
  <c r="E141" i="1"/>
  <c r="E87" i="1"/>
  <c r="E43" i="1"/>
  <c r="E25" i="1"/>
  <c r="E70" i="1"/>
  <c r="E13" i="1"/>
  <c r="E7" i="1"/>
  <c r="E24" i="1"/>
  <c r="E140" i="1"/>
  <c r="E59" i="1"/>
  <c r="E115" i="1"/>
  <c r="E86" i="1"/>
  <c r="E61" i="1"/>
  <c r="E139" i="1"/>
  <c r="E6" i="1"/>
  <c r="E69" i="1"/>
  <c r="E101" i="1"/>
  <c r="E147" i="1"/>
  <c r="E68" i="1"/>
  <c r="E33" i="1"/>
  <c r="E73" i="1"/>
  <c r="E85" i="1"/>
  <c r="E149" i="1"/>
  <c r="E153" i="1"/>
  <c r="E114" i="1"/>
  <c r="E138" i="1"/>
  <c r="E103" i="1"/>
  <c r="E52" i="1"/>
  <c r="E32" i="1"/>
  <c r="E137" i="1"/>
  <c r="E136" i="1"/>
  <c r="E120" i="1"/>
  <c r="E51" i="1"/>
  <c r="E135" i="1"/>
  <c r="E29" i="1"/>
  <c r="E84" i="1"/>
  <c r="E58" i="1"/>
  <c r="E67" i="1"/>
  <c r="E134" i="1"/>
  <c r="E11" i="1"/>
  <c r="E94" i="1"/>
  <c r="E42" i="1"/>
  <c r="E66" i="1"/>
  <c r="E12" i="1"/>
  <c r="E28" i="1"/>
  <c r="E10" i="1"/>
  <c r="E34" i="1"/>
  <c r="E57" i="1"/>
  <c r="E41" i="1"/>
  <c r="E90" i="1"/>
  <c r="E113" i="1"/>
  <c r="E112" i="1"/>
  <c r="E17" i="1"/>
  <c r="E111" i="1"/>
  <c r="E56" i="1"/>
  <c r="E132" i="1"/>
  <c r="E40" i="1"/>
  <c r="E119" i="1"/>
  <c r="E148" i="1"/>
  <c r="E83" i="1"/>
  <c r="E118" i="1"/>
  <c r="E27" i="1"/>
  <c r="E89" i="1"/>
  <c r="E18" i="1"/>
  <c r="E55" i="1"/>
  <c r="E48" i="1"/>
  <c r="E45" i="1"/>
  <c r="E65" i="1"/>
  <c r="E31" i="1"/>
  <c r="E104" i="1"/>
  <c r="E50" i="1"/>
  <c r="E72" i="1"/>
  <c r="E44" i="1"/>
  <c r="E39" i="1"/>
  <c r="E152" i="1"/>
  <c r="E47" i="1"/>
  <c r="E49" i="1"/>
  <c r="E5" i="1"/>
  <c r="E131" i="1"/>
  <c r="E110" i="1"/>
  <c r="E64" i="1"/>
  <c r="E46" i="1"/>
  <c r="E130" i="1"/>
  <c r="E100" i="1"/>
  <c r="E129" i="1"/>
  <c r="E99" i="1"/>
  <c r="E38" i="1"/>
  <c r="E128" i="1"/>
  <c r="E127" i="1"/>
  <c r="E60" i="1"/>
  <c r="E9" i="1"/>
  <c r="E109" i="1"/>
  <c r="E108" i="1"/>
  <c r="E82" i="1"/>
  <c r="E98" i="1"/>
  <c r="E63" i="1"/>
  <c r="E107" i="1"/>
  <c r="E54" i="1"/>
  <c r="E126" i="1"/>
  <c r="E81" i="1"/>
  <c r="E4" i="1"/>
  <c r="E106" i="1"/>
  <c r="E151" i="1"/>
  <c r="E117" i="1"/>
  <c r="E26" i="1"/>
  <c r="E105" i="1"/>
  <c r="E23" i="1"/>
  <c r="E22" i="1"/>
  <c r="E3" i="1"/>
  <c r="E97" i="1"/>
  <c r="E80" i="1"/>
  <c r="E37" i="1"/>
  <c r="E79" i="1"/>
  <c r="E96" i="1"/>
  <c r="E125" i="1"/>
  <c r="E2" i="1"/>
  <c r="E116" i="1"/>
  <c r="E124" i="1"/>
  <c r="E36" i="1"/>
  <c r="E123" i="1"/>
  <c r="E95" i="1"/>
  <c r="E122" i="1"/>
  <c r="E62" i="1"/>
  <c r="E53" i="1"/>
</calcChain>
</file>

<file path=xl/sharedStrings.xml><?xml version="1.0" encoding="utf-8"?>
<sst xmlns="http://schemas.openxmlformats.org/spreadsheetml/2006/main" count="476" uniqueCount="97">
  <si>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</si>
  <si>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</si>
  <si>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</si>
  <si>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</si>
  <si>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</si>
  <si>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</si>
  <si>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</si>
  <si>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Скидка не действует</t>
  </si>
  <si>
    <t>Нет Фото</t>
  </si>
  <si>
    <t>Упак. материал с цвет. переходом, 50смx20м, фетр</t>
  </si>
  <si>
    <t>Сиреневый-Розовый</t>
  </si>
  <si>
    <t>Упак. материал Сизовеб 60смх25м</t>
  </si>
  <si>
    <t>Оранжевый</t>
  </si>
  <si>
    <t>Упак. материал, 50смх20м, фетр</t>
  </si>
  <si>
    <t>Ярко-розовый</t>
  </si>
  <si>
    <t>Упак. материал Снег, 50см x 9м, фетр</t>
  </si>
  <si>
    <t>Желтый</t>
  </si>
  <si>
    <t>Коралловый</t>
  </si>
  <si>
    <t>Упак. материал Мошка, 50см x 9м, фетр</t>
  </si>
  <si>
    <t>Сиреневый</t>
  </si>
  <si>
    <t>Сливовый</t>
  </si>
  <si>
    <t>Упак. материал, 50смх12м, фетр с блеском</t>
  </si>
  <si>
    <t>Красный</t>
  </si>
  <si>
    <t>Акция, распродажа</t>
  </si>
  <si>
    <t>Упак. материал Сизофибр 50смх5м</t>
  </si>
  <si>
    <t>Белый</t>
  </si>
  <si>
    <t>Кружево Листья, 50смх9м</t>
  </si>
  <si>
    <t>Светло-розовый</t>
  </si>
  <si>
    <t>Упак. материал Сизофлор 60смх25м</t>
  </si>
  <si>
    <t>Серебро</t>
  </si>
  <si>
    <t>Синий</t>
  </si>
  <si>
    <t>Набор конусов водонепрониц. 40х40см (фетр 60гр.) (100шт.)</t>
  </si>
  <si>
    <t>Зеленое яблоко</t>
  </si>
  <si>
    <t>Упак. материал, 50см x 7м, фетр с метал. рисунком</t>
  </si>
  <si>
    <t>Сиреневый/серебро</t>
  </si>
  <si>
    <t>Набор конусов водонепрониц. 40х40см (фетр 60гр.) (25шт.)</t>
  </si>
  <si>
    <t>Упак. материал, фетр и пласт.сетка с люрексом</t>
  </si>
  <si>
    <t>Розовый</t>
  </si>
  <si>
    <t>Кремовый</t>
  </si>
  <si>
    <t>Персиковый-Желтый</t>
  </si>
  <si>
    <t>Св.розовый/серебро</t>
  </si>
  <si>
    <t>Зеленый</t>
  </si>
  <si>
    <t>Сиреневый/золото</t>
  </si>
  <si>
    <t>Кружево Лотус, 47смх9м</t>
  </si>
  <si>
    <t>Упак. материал Сердца, 50смх20м, фетр</t>
  </si>
  <si>
    <t>Белый-красный</t>
  </si>
  <si>
    <t>Светло-коричневый</t>
  </si>
  <si>
    <t>Слоновая кость</t>
  </si>
  <si>
    <t>Светло-сиреневый</t>
  </si>
  <si>
    <t>Мятный</t>
  </si>
  <si>
    <t>Упак. материал Розы крупные, 50смх12м, фетр</t>
  </si>
  <si>
    <t>кремовый</t>
  </si>
  <si>
    <t>Кремовый/Золото</t>
  </si>
  <si>
    <t>Упак. материал Ромашки, 50смх10м, фетр</t>
  </si>
  <si>
    <t>Бордо-белый</t>
  </si>
  <si>
    <t>Упак. материал Мошка, 50смх10м, фетр</t>
  </si>
  <si>
    <t>Упак. материал Сизовеб Neon 60смх25м</t>
  </si>
  <si>
    <t>Упак. материал Ягоды, 50смх20м, фетр</t>
  </si>
  <si>
    <t>Упак. материал Бабочки, 50смх20м, фетр</t>
  </si>
  <si>
    <t>Красный-Розовый</t>
  </si>
  <si>
    <t>Набор конусов (полипр./ фетр)., (100шт)</t>
  </si>
  <si>
    <t>Упак. материал Сизофлор Люкс 60смх25м</t>
  </si>
  <si>
    <t>Набор салфеток 50х50см (тюль) (100шт.)</t>
  </si>
  <si>
    <t>Светло-зеленый</t>
  </si>
  <si>
    <t>Упак. материал, 53смх5м, фетр и джут</t>
  </si>
  <si>
    <t>Оливковый-Желтый</t>
  </si>
  <si>
    <t>Голубой</t>
  </si>
  <si>
    <t>красный/золото</t>
  </si>
  <si>
    <t>Набор каркасов для букета, фетр, H35см, (в уп. 50шт)</t>
  </si>
  <si>
    <t>Зеленый-желтый</t>
  </si>
  <si>
    <t>Кремовый/серебро</t>
  </si>
  <si>
    <t>Белый/Серебро</t>
  </si>
  <si>
    <t>Золото</t>
  </si>
  <si>
    <t>Упак. материал Листья, 50смх20м, фетр</t>
  </si>
  <si>
    <t>Кружево Паутинка, 50смх9м</t>
  </si>
  <si>
    <t>Упак. материал Ситец, 50смх12м, фетр</t>
  </si>
  <si>
    <t>Алый</t>
  </si>
  <si>
    <t>Упак. материал с люрексом, 50смх20м, фетр</t>
  </si>
  <si>
    <t>Лососевый</t>
  </si>
  <si>
    <t>Упак. материал Цветы, 50смх12м, фетр</t>
  </si>
  <si>
    <t>Упак. материал Газета, 50смx20м, фетр</t>
  </si>
  <si>
    <t>Упак. материал, 50смх20м, фетр-паутинка с блеском</t>
  </si>
  <si>
    <t>Красный/Серебро</t>
  </si>
  <si>
    <t>Пурпурный-Розовый</t>
  </si>
  <si>
    <t>Набор конусов (фетр) (100шт)</t>
  </si>
  <si>
    <t>Красный/Оранжевый</t>
  </si>
  <si>
    <t>Упак. материал Сизотвист 60смх10м</t>
  </si>
  <si>
    <t>жёлтый</t>
  </si>
  <si>
    <t>Набор конусов (фетр) (100 шт)</t>
  </si>
  <si>
    <t>Оранж/Желтый</t>
  </si>
  <si>
    <t>Красный/Светло-розовый</t>
  </si>
  <si>
    <t>Упак. материал, 53смх5м, фетр и пластик. сетка</t>
  </si>
  <si>
    <t>Бирюзовый</t>
  </si>
  <si>
    <t>Барвинковый</t>
  </si>
  <si>
    <t>спец.цена</t>
  </si>
  <si>
    <t>цена прайс лист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</si>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</sst>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Arial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40E0D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Alignment="1">
      <alignment horizontal="left"/>
    </xf>
    <xf numFmtId="2" fontId="4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38" Type="http://schemas.openxmlformats.org/officeDocument/2006/relationships/image" Target="../media/image138.jp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28" Type="http://schemas.openxmlformats.org/officeDocument/2006/relationships/image" Target="../media/image128.jp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134" Type="http://schemas.openxmlformats.org/officeDocument/2006/relationships/image" Target="../media/image134.jpg"/><Relationship Id="rId139" Type="http://schemas.openxmlformats.org/officeDocument/2006/relationships/image" Target="../media/image139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142" Type="http://schemas.openxmlformats.org/officeDocument/2006/relationships/image" Target="../media/image142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16" Type="http://schemas.openxmlformats.org/officeDocument/2006/relationships/image" Target="../media/image116.jp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137" Type="http://schemas.openxmlformats.org/officeDocument/2006/relationships/image" Target="../media/image13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40" Type="http://schemas.openxmlformats.org/officeDocument/2006/relationships/image" Target="../media/image14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14" Type="http://schemas.openxmlformats.org/officeDocument/2006/relationships/image" Target="../media/image114.jpg"/><Relationship Id="rId119" Type="http://schemas.openxmlformats.org/officeDocument/2006/relationships/image" Target="../media/image119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30" Type="http://schemas.openxmlformats.org/officeDocument/2006/relationships/image" Target="../media/image130.jpg"/><Relationship Id="rId135" Type="http://schemas.openxmlformats.org/officeDocument/2006/relationships/image" Target="../media/image135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120" Type="http://schemas.openxmlformats.org/officeDocument/2006/relationships/image" Target="../media/image120.jpg"/><Relationship Id="rId125" Type="http://schemas.openxmlformats.org/officeDocument/2006/relationships/image" Target="../media/image125.jpg"/><Relationship Id="rId141" Type="http://schemas.openxmlformats.org/officeDocument/2006/relationships/image" Target="../media/image141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26" Type="http://schemas.openxmlformats.org/officeDocument/2006/relationships/image" Target="../media/image12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52</xdr:row>
      <xdr:rowOff>73025</xdr:rowOff>
    </xdr:from>
    <xdr:to>
      <xdr:col>3</xdr:col>
      <xdr:colOff>1400175</xdr:colOff>
      <xdr:row>52</xdr:row>
      <xdr:rowOff>1873250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61</xdr:row>
      <xdr:rowOff>73025</xdr:rowOff>
    </xdr:from>
    <xdr:to>
      <xdr:col>3</xdr:col>
      <xdr:colOff>1400175</xdr:colOff>
      <xdr:row>61</xdr:row>
      <xdr:rowOff>1873250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121</xdr:row>
      <xdr:rowOff>73025</xdr:rowOff>
    </xdr:from>
    <xdr:to>
      <xdr:col>3</xdr:col>
      <xdr:colOff>1400175</xdr:colOff>
      <xdr:row>121</xdr:row>
      <xdr:rowOff>1873250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94</xdr:row>
      <xdr:rowOff>73025</xdr:rowOff>
    </xdr:from>
    <xdr:to>
      <xdr:col>3</xdr:col>
      <xdr:colOff>1400175</xdr:colOff>
      <xdr:row>94</xdr:row>
      <xdr:rowOff>1873250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122</xdr:row>
      <xdr:rowOff>73025</xdr:rowOff>
    </xdr:from>
    <xdr:to>
      <xdr:col>3</xdr:col>
      <xdr:colOff>1400175</xdr:colOff>
      <xdr:row>122</xdr:row>
      <xdr:rowOff>1873250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35</xdr:row>
      <xdr:rowOff>73025</xdr:rowOff>
    </xdr:from>
    <xdr:to>
      <xdr:col>3</xdr:col>
      <xdr:colOff>1400175</xdr:colOff>
      <xdr:row>35</xdr:row>
      <xdr:rowOff>1873250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123</xdr:row>
      <xdr:rowOff>73025</xdr:rowOff>
    </xdr:from>
    <xdr:to>
      <xdr:col>3</xdr:col>
      <xdr:colOff>1400175</xdr:colOff>
      <xdr:row>123</xdr:row>
      <xdr:rowOff>1873250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115</xdr:row>
      <xdr:rowOff>73025</xdr:rowOff>
    </xdr:from>
    <xdr:to>
      <xdr:col>3</xdr:col>
      <xdr:colOff>1400175</xdr:colOff>
      <xdr:row>115</xdr:row>
      <xdr:rowOff>1873250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</xdr:row>
      <xdr:rowOff>73025</xdr:rowOff>
    </xdr:from>
    <xdr:to>
      <xdr:col>3</xdr:col>
      <xdr:colOff>1400175</xdr:colOff>
      <xdr:row>1</xdr:row>
      <xdr:rowOff>1873250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124</xdr:row>
      <xdr:rowOff>73025</xdr:rowOff>
    </xdr:from>
    <xdr:to>
      <xdr:col>3</xdr:col>
      <xdr:colOff>1400175</xdr:colOff>
      <xdr:row>124</xdr:row>
      <xdr:rowOff>1873250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95</xdr:row>
      <xdr:rowOff>73025</xdr:rowOff>
    </xdr:from>
    <xdr:to>
      <xdr:col>3</xdr:col>
      <xdr:colOff>1400175</xdr:colOff>
      <xdr:row>95</xdr:row>
      <xdr:rowOff>1873250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78</xdr:row>
      <xdr:rowOff>73025</xdr:rowOff>
    </xdr:from>
    <xdr:to>
      <xdr:col>3</xdr:col>
      <xdr:colOff>1400175</xdr:colOff>
      <xdr:row>78</xdr:row>
      <xdr:rowOff>1873250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36</xdr:row>
      <xdr:rowOff>73025</xdr:rowOff>
    </xdr:from>
    <xdr:to>
      <xdr:col>3</xdr:col>
      <xdr:colOff>1400175</xdr:colOff>
      <xdr:row>36</xdr:row>
      <xdr:rowOff>1873250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79</xdr:row>
      <xdr:rowOff>73025</xdr:rowOff>
    </xdr:from>
    <xdr:to>
      <xdr:col>3</xdr:col>
      <xdr:colOff>1400175</xdr:colOff>
      <xdr:row>79</xdr:row>
      <xdr:rowOff>1873250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96</xdr:row>
      <xdr:rowOff>73025</xdr:rowOff>
    </xdr:from>
    <xdr:to>
      <xdr:col>3</xdr:col>
      <xdr:colOff>1400175</xdr:colOff>
      <xdr:row>96</xdr:row>
      <xdr:rowOff>1873250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</xdr:row>
      <xdr:rowOff>73025</xdr:rowOff>
    </xdr:from>
    <xdr:to>
      <xdr:col>3</xdr:col>
      <xdr:colOff>1400175</xdr:colOff>
      <xdr:row>2</xdr:row>
      <xdr:rowOff>1873250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21</xdr:row>
      <xdr:rowOff>73025</xdr:rowOff>
    </xdr:from>
    <xdr:to>
      <xdr:col>3</xdr:col>
      <xdr:colOff>1400175</xdr:colOff>
      <xdr:row>21</xdr:row>
      <xdr:rowOff>1873250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22</xdr:row>
      <xdr:rowOff>73025</xdr:rowOff>
    </xdr:from>
    <xdr:to>
      <xdr:col>3</xdr:col>
      <xdr:colOff>1400175</xdr:colOff>
      <xdr:row>22</xdr:row>
      <xdr:rowOff>1873250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104</xdr:row>
      <xdr:rowOff>73025</xdr:rowOff>
    </xdr:from>
    <xdr:to>
      <xdr:col>3</xdr:col>
      <xdr:colOff>1400175</xdr:colOff>
      <xdr:row>104</xdr:row>
      <xdr:rowOff>1873250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25</xdr:row>
      <xdr:rowOff>73025</xdr:rowOff>
    </xdr:from>
    <xdr:to>
      <xdr:col>3</xdr:col>
      <xdr:colOff>1400175</xdr:colOff>
      <xdr:row>25</xdr:row>
      <xdr:rowOff>1873250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116</xdr:row>
      <xdr:rowOff>73025</xdr:rowOff>
    </xdr:from>
    <xdr:to>
      <xdr:col>3</xdr:col>
      <xdr:colOff>1400175</xdr:colOff>
      <xdr:row>116</xdr:row>
      <xdr:rowOff>1873250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150</xdr:row>
      <xdr:rowOff>73025</xdr:rowOff>
    </xdr:from>
    <xdr:to>
      <xdr:col>3</xdr:col>
      <xdr:colOff>1400175</xdr:colOff>
      <xdr:row>150</xdr:row>
      <xdr:rowOff>1873250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105</xdr:row>
      <xdr:rowOff>73025</xdr:rowOff>
    </xdr:from>
    <xdr:to>
      <xdr:col>3</xdr:col>
      <xdr:colOff>1400175</xdr:colOff>
      <xdr:row>105</xdr:row>
      <xdr:rowOff>1873250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</xdr:row>
      <xdr:rowOff>73025</xdr:rowOff>
    </xdr:from>
    <xdr:to>
      <xdr:col>3</xdr:col>
      <xdr:colOff>1400175</xdr:colOff>
      <xdr:row>3</xdr:row>
      <xdr:rowOff>1873250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80</xdr:row>
      <xdr:rowOff>73025</xdr:rowOff>
    </xdr:from>
    <xdr:to>
      <xdr:col>3</xdr:col>
      <xdr:colOff>1400175</xdr:colOff>
      <xdr:row>80</xdr:row>
      <xdr:rowOff>1873250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125</xdr:row>
      <xdr:rowOff>73025</xdr:rowOff>
    </xdr:from>
    <xdr:to>
      <xdr:col>3</xdr:col>
      <xdr:colOff>1400175</xdr:colOff>
      <xdr:row>125</xdr:row>
      <xdr:rowOff>1873250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53</xdr:row>
      <xdr:rowOff>73025</xdr:rowOff>
    </xdr:from>
    <xdr:to>
      <xdr:col>3</xdr:col>
      <xdr:colOff>1400175</xdr:colOff>
      <xdr:row>53</xdr:row>
      <xdr:rowOff>1873250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106</xdr:row>
      <xdr:rowOff>73025</xdr:rowOff>
    </xdr:from>
    <xdr:to>
      <xdr:col>3</xdr:col>
      <xdr:colOff>1400175</xdr:colOff>
      <xdr:row>106</xdr:row>
      <xdr:rowOff>1873250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62</xdr:row>
      <xdr:rowOff>73025</xdr:rowOff>
    </xdr:from>
    <xdr:to>
      <xdr:col>3</xdr:col>
      <xdr:colOff>1400175</xdr:colOff>
      <xdr:row>62</xdr:row>
      <xdr:rowOff>1873250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97</xdr:row>
      <xdr:rowOff>73025</xdr:rowOff>
    </xdr:from>
    <xdr:to>
      <xdr:col>3</xdr:col>
      <xdr:colOff>1400175</xdr:colOff>
      <xdr:row>97</xdr:row>
      <xdr:rowOff>1873250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81</xdr:row>
      <xdr:rowOff>73025</xdr:rowOff>
    </xdr:from>
    <xdr:to>
      <xdr:col>3</xdr:col>
      <xdr:colOff>1400175</xdr:colOff>
      <xdr:row>81</xdr:row>
      <xdr:rowOff>1873250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107</xdr:row>
      <xdr:rowOff>73025</xdr:rowOff>
    </xdr:from>
    <xdr:to>
      <xdr:col>3</xdr:col>
      <xdr:colOff>1400175</xdr:colOff>
      <xdr:row>107</xdr:row>
      <xdr:rowOff>1873250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108</xdr:row>
      <xdr:rowOff>73025</xdr:rowOff>
    </xdr:from>
    <xdr:to>
      <xdr:col>3</xdr:col>
      <xdr:colOff>1400175</xdr:colOff>
      <xdr:row>108</xdr:row>
      <xdr:rowOff>1873250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</xdr:row>
      <xdr:rowOff>73025</xdr:rowOff>
    </xdr:from>
    <xdr:to>
      <xdr:col>3</xdr:col>
      <xdr:colOff>1400175</xdr:colOff>
      <xdr:row>8</xdr:row>
      <xdr:rowOff>1873250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59</xdr:row>
      <xdr:rowOff>73025</xdr:rowOff>
    </xdr:from>
    <xdr:to>
      <xdr:col>3</xdr:col>
      <xdr:colOff>1400175</xdr:colOff>
      <xdr:row>59</xdr:row>
      <xdr:rowOff>1873250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126</xdr:row>
      <xdr:rowOff>73025</xdr:rowOff>
    </xdr:from>
    <xdr:to>
      <xdr:col>3</xdr:col>
      <xdr:colOff>1400175</xdr:colOff>
      <xdr:row>126</xdr:row>
      <xdr:rowOff>1873250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127</xdr:row>
      <xdr:rowOff>73025</xdr:rowOff>
    </xdr:from>
    <xdr:to>
      <xdr:col>3</xdr:col>
      <xdr:colOff>1400175</xdr:colOff>
      <xdr:row>127</xdr:row>
      <xdr:rowOff>1873250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37</xdr:row>
      <xdr:rowOff>73025</xdr:rowOff>
    </xdr:from>
    <xdr:to>
      <xdr:col>3</xdr:col>
      <xdr:colOff>1400175</xdr:colOff>
      <xdr:row>37</xdr:row>
      <xdr:rowOff>1873250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98</xdr:row>
      <xdr:rowOff>73025</xdr:rowOff>
    </xdr:from>
    <xdr:to>
      <xdr:col>3</xdr:col>
      <xdr:colOff>1400175</xdr:colOff>
      <xdr:row>98</xdr:row>
      <xdr:rowOff>1873250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128</xdr:row>
      <xdr:rowOff>73025</xdr:rowOff>
    </xdr:from>
    <xdr:to>
      <xdr:col>3</xdr:col>
      <xdr:colOff>1400175</xdr:colOff>
      <xdr:row>128</xdr:row>
      <xdr:rowOff>1873250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99</xdr:row>
      <xdr:rowOff>73025</xdr:rowOff>
    </xdr:from>
    <xdr:to>
      <xdr:col>3</xdr:col>
      <xdr:colOff>1400175</xdr:colOff>
      <xdr:row>99</xdr:row>
      <xdr:rowOff>1873250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129</xdr:row>
      <xdr:rowOff>73025</xdr:rowOff>
    </xdr:from>
    <xdr:to>
      <xdr:col>3</xdr:col>
      <xdr:colOff>1400175</xdr:colOff>
      <xdr:row>129</xdr:row>
      <xdr:rowOff>1873250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45</xdr:row>
      <xdr:rowOff>73025</xdr:rowOff>
    </xdr:from>
    <xdr:to>
      <xdr:col>3</xdr:col>
      <xdr:colOff>1400175</xdr:colOff>
      <xdr:row>45</xdr:row>
      <xdr:rowOff>1873250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63</xdr:row>
      <xdr:rowOff>73025</xdr:rowOff>
    </xdr:from>
    <xdr:to>
      <xdr:col>3</xdr:col>
      <xdr:colOff>1400175</xdr:colOff>
      <xdr:row>63</xdr:row>
      <xdr:rowOff>1873250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109</xdr:row>
      <xdr:rowOff>73025</xdr:rowOff>
    </xdr:from>
    <xdr:to>
      <xdr:col>3</xdr:col>
      <xdr:colOff>1400175</xdr:colOff>
      <xdr:row>109</xdr:row>
      <xdr:rowOff>1873250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130</xdr:row>
      <xdr:rowOff>73025</xdr:rowOff>
    </xdr:from>
    <xdr:to>
      <xdr:col>3</xdr:col>
      <xdr:colOff>1400175</xdr:colOff>
      <xdr:row>130</xdr:row>
      <xdr:rowOff>1873250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</xdr:row>
      <xdr:rowOff>73025</xdr:rowOff>
    </xdr:from>
    <xdr:to>
      <xdr:col>3</xdr:col>
      <xdr:colOff>1400175</xdr:colOff>
      <xdr:row>4</xdr:row>
      <xdr:rowOff>1873250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48</xdr:row>
      <xdr:rowOff>73025</xdr:rowOff>
    </xdr:from>
    <xdr:to>
      <xdr:col>3</xdr:col>
      <xdr:colOff>1400175</xdr:colOff>
      <xdr:row>48</xdr:row>
      <xdr:rowOff>1873250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46</xdr:row>
      <xdr:rowOff>73025</xdr:rowOff>
    </xdr:from>
    <xdr:to>
      <xdr:col>3</xdr:col>
      <xdr:colOff>1400175</xdr:colOff>
      <xdr:row>46</xdr:row>
      <xdr:rowOff>1873250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151</xdr:row>
      <xdr:rowOff>73025</xdr:rowOff>
    </xdr:from>
    <xdr:to>
      <xdr:col>3</xdr:col>
      <xdr:colOff>1400175</xdr:colOff>
      <xdr:row>151</xdr:row>
      <xdr:rowOff>1873250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38</xdr:row>
      <xdr:rowOff>73025</xdr:rowOff>
    </xdr:from>
    <xdr:to>
      <xdr:col>3</xdr:col>
      <xdr:colOff>1400175</xdr:colOff>
      <xdr:row>38</xdr:row>
      <xdr:rowOff>1873250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43</xdr:row>
      <xdr:rowOff>73025</xdr:rowOff>
    </xdr:from>
    <xdr:to>
      <xdr:col>3</xdr:col>
      <xdr:colOff>1400175</xdr:colOff>
      <xdr:row>43</xdr:row>
      <xdr:rowOff>1873250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71</xdr:row>
      <xdr:rowOff>73025</xdr:rowOff>
    </xdr:from>
    <xdr:to>
      <xdr:col>3</xdr:col>
      <xdr:colOff>1400175</xdr:colOff>
      <xdr:row>71</xdr:row>
      <xdr:rowOff>1873250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49</xdr:row>
      <xdr:rowOff>73025</xdr:rowOff>
    </xdr:from>
    <xdr:to>
      <xdr:col>3</xdr:col>
      <xdr:colOff>1400175</xdr:colOff>
      <xdr:row>49</xdr:row>
      <xdr:rowOff>1873250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103</xdr:row>
      <xdr:rowOff>73025</xdr:rowOff>
    </xdr:from>
    <xdr:to>
      <xdr:col>3</xdr:col>
      <xdr:colOff>1400175</xdr:colOff>
      <xdr:row>103</xdr:row>
      <xdr:rowOff>1873250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30</xdr:row>
      <xdr:rowOff>73025</xdr:rowOff>
    </xdr:from>
    <xdr:to>
      <xdr:col>3</xdr:col>
      <xdr:colOff>1400175</xdr:colOff>
      <xdr:row>30</xdr:row>
      <xdr:rowOff>1873250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64</xdr:row>
      <xdr:rowOff>73025</xdr:rowOff>
    </xdr:from>
    <xdr:to>
      <xdr:col>3</xdr:col>
      <xdr:colOff>1400175</xdr:colOff>
      <xdr:row>64</xdr:row>
      <xdr:rowOff>1873250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44</xdr:row>
      <xdr:rowOff>73025</xdr:rowOff>
    </xdr:from>
    <xdr:to>
      <xdr:col>3</xdr:col>
      <xdr:colOff>1400175</xdr:colOff>
      <xdr:row>44</xdr:row>
      <xdr:rowOff>1873250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47</xdr:row>
      <xdr:rowOff>73025</xdr:rowOff>
    </xdr:from>
    <xdr:to>
      <xdr:col>3</xdr:col>
      <xdr:colOff>1400175</xdr:colOff>
      <xdr:row>47</xdr:row>
      <xdr:rowOff>1873250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54</xdr:row>
      <xdr:rowOff>73025</xdr:rowOff>
    </xdr:from>
    <xdr:to>
      <xdr:col>3</xdr:col>
      <xdr:colOff>1400175</xdr:colOff>
      <xdr:row>54</xdr:row>
      <xdr:rowOff>1873250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17</xdr:row>
      <xdr:rowOff>73025</xdr:rowOff>
    </xdr:from>
    <xdr:to>
      <xdr:col>3</xdr:col>
      <xdr:colOff>1400175</xdr:colOff>
      <xdr:row>17</xdr:row>
      <xdr:rowOff>1873250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88</xdr:row>
      <xdr:rowOff>73025</xdr:rowOff>
    </xdr:from>
    <xdr:to>
      <xdr:col>3</xdr:col>
      <xdr:colOff>1400175</xdr:colOff>
      <xdr:row>88</xdr:row>
      <xdr:rowOff>1873250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26</xdr:row>
      <xdr:rowOff>73025</xdr:rowOff>
    </xdr:from>
    <xdr:to>
      <xdr:col>3</xdr:col>
      <xdr:colOff>1400175</xdr:colOff>
      <xdr:row>26</xdr:row>
      <xdr:rowOff>1873250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117</xdr:row>
      <xdr:rowOff>73025</xdr:rowOff>
    </xdr:from>
    <xdr:to>
      <xdr:col>3</xdr:col>
      <xdr:colOff>1400175</xdr:colOff>
      <xdr:row>117</xdr:row>
      <xdr:rowOff>1873250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82</xdr:row>
      <xdr:rowOff>73025</xdr:rowOff>
    </xdr:from>
    <xdr:to>
      <xdr:col>3</xdr:col>
      <xdr:colOff>1400175</xdr:colOff>
      <xdr:row>82</xdr:row>
      <xdr:rowOff>1873250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147</xdr:row>
      <xdr:rowOff>73025</xdr:rowOff>
    </xdr:from>
    <xdr:to>
      <xdr:col>3</xdr:col>
      <xdr:colOff>1400175</xdr:colOff>
      <xdr:row>147</xdr:row>
      <xdr:rowOff>1873250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118</xdr:row>
      <xdr:rowOff>73025</xdr:rowOff>
    </xdr:from>
    <xdr:to>
      <xdr:col>3</xdr:col>
      <xdr:colOff>1400175</xdr:colOff>
      <xdr:row>118</xdr:row>
      <xdr:rowOff>1873250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39</xdr:row>
      <xdr:rowOff>73025</xdr:rowOff>
    </xdr:from>
    <xdr:to>
      <xdr:col>3</xdr:col>
      <xdr:colOff>1400175</xdr:colOff>
      <xdr:row>39</xdr:row>
      <xdr:rowOff>1873250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131</xdr:row>
      <xdr:rowOff>73025</xdr:rowOff>
    </xdr:from>
    <xdr:to>
      <xdr:col>3</xdr:col>
      <xdr:colOff>1400175</xdr:colOff>
      <xdr:row>131</xdr:row>
      <xdr:rowOff>1873250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55</xdr:row>
      <xdr:rowOff>73025</xdr:rowOff>
    </xdr:from>
    <xdr:to>
      <xdr:col>3</xdr:col>
      <xdr:colOff>1400175</xdr:colOff>
      <xdr:row>55</xdr:row>
      <xdr:rowOff>1873250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110</xdr:row>
      <xdr:rowOff>73025</xdr:rowOff>
    </xdr:from>
    <xdr:to>
      <xdr:col>3</xdr:col>
      <xdr:colOff>1400175</xdr:colOff>
      <xdr:row>110</xdr:row>
      <xdr:rowOff>1873250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16</xdr:row>
      <xdr:rowOff>73025</xdr:rowOff>
    </xdr:from>
    <xdr:to>
      <xdr:col>3</xdr:col>
      <xdr:colOff>1400175</xdr:colOff>
      <xdr:row>16</xdr:row>
      <xdr:rowOff>1873250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111</xdr:row>
      <xdr:rowOff>73025</xdr:rowOff>
    </xdr:from>
    <xdr:to>
      <xdr:col>3</xdr:col>
      <xdr:colOff>1400175</xdr:colOff>
      <xdr:row>111</xdr:row>
      <xdr:rowOff>1873250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112</xdr:row>
      <xdr:rowOff>73025</xdr:rowOff>
    </xdr:from>
    <xdr:to>
      <xdr:col>3</xdr:col>
      <xdr:colOff>1400175</xdr:colOff>
      <xdr:row>112</xdr:row>
      <xdr:rowOff>1873250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89</xdr:row>
      <xdr:rowOff>73025</xdr:rowOff>
    </xdr:from>
    <xdr:to>
      <xdr:col>3</xdr:col>
      <xdr:colOff>1400175</xdr:colOff>
      <xdr:row>89</xdr:row>
      <xdr:rowOff>1873250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40</xdr:row>
      <xdr:rowOff>73025</xdr:rowOff>
    </xdr:from>
    <xdr:to>
      <xdr:col>3</xdr:col>
      <xdr:colOff>1400175</xdr:colOff>
      <xdr:row>40</xdr:row>
      <xdr:rowOff>1873250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56</xdr:row>
      <xdr:rowOff>73025</xdr:rowOff>
    </xdr:from>
    <xdr:to>
      <xdr:col>3</xdr:col>
      <xdr:colOff>1400175</xdr:colOff>
      <xdr:row>56</xdr:row>
      <xdr:rowOff>1873250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33</xdr:row>
      <xdr:rowOff>73025</xdr:rowOff>
    </xdr:from>
    <xdr:to>
      <xdr:col>3</xdr:col>
      <xdr:colOff>1400175</xdr:colOff>
      <xdr:row>33</xdr:row>
      <xdr:rowOff>1873250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</xdr:row>
      <xdr:rowOff>73025</xdr:rowOff>
    </xdr:from>
    <xdr:to>
      <xdr:col>3</xdr:col>
      <xdr:colOff>1400175</xdr:colOff>
      <xdr:row>9</xdr:row>
      <xdr:rowOff>1873250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27</xdr:row>
      <xdr:rowOff>73025</xdr:rowOff>
    </xdr:from>
    <xdr:to>
      <xdr:col>3</xdr:col>
      <xdr:colOff>1400175</xdr:colOff>
      <xdr:row>27</xdr:row>
      <xdr:rowOff>1873250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</xdr:row>
      <xdr:rowOff>73025</xdr:rowOff>
    </xdr:from>
    <xdr:to>
      <xdr:col>3</xdr:col>
      <xdr:colOff>1400175</xdr:colOff>
      <xdr:row>11</xdr:row>
      <xdr:rowOff>1873250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65</xdr:row>
      <xdr:rowOff>73025</xdr:rowOff>
    </xdr:from>
    <xdr:to>
      <xdr:col>3</xdr:col>
      <xdr:colOff>1400175</xdr:colOff>
      <xdr:row>65</xdr:row>
      <xdr:rowOff>1873250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41</xdr:row>
      <xdr:rowOff>73025</xdr:rowOff>
    </xdr:from>
    <xdr:to>
      <xdr:col>3</xdr:col>
      <xdr:colOff>1400175</xdr:colOff>
      <xdr:row>41</xdr:row>
      <xdr:rowOff>1873250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93</xdr:row>
      <xdr:rowOff>73025</xdr:rowOff>
    </xdr:from>
    <xdr:to>
      <xdr:col>3</xdr:col>
      <xdr:colOff>1400175</xdr:colOff>
      <xdr:row>93</xdr:row>
      <xdr:rowOff>1873250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</xdr:row>
      <xdr:rowOff>73025</xdr:rowOff>
    </xdr:from>
    <xdr:to>
      <xdr:col>3</xdr:col>
      <xdr:colOff>1400175</xdr:colOff>
      <xdr:row>10</xdr:row>
      <xdr:rowOff>1873250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133</xdr:row>
      <xdr:rowOff>73025</xdr:rowOff>
    </xdr:from>
    <xdr:to>
      <xdr:col>3</xdr:col>
      <xdr:colOff>1400175</xdr:colOff>
      <xdr:row>133</xdr:row>
      <xdr:rowOff>1873250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66</xdr:row>
      <xdr:rowOff>73025</xdr:rowOff>
    </xdr:from>
    <xdr:to>
      <xdr:col>3</xdr:col>
      <xdr:colOff>1400175</xdr:colOff>
      <xdr:row>66</xdr:row>
      <xdr:rowOff>1873250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57</xdr:row>
      <xdr:rowOff>73025</xdr:rowOff>
    </xdr:from>
    <xdr:to>
      <xdr:col>3</xdr:col>
      <xdr:colOff>1400175</xdr:colOff>
      <xdr:row>57</xdr:row>
      <xdr:rowOff>1873250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83</xdr:row>
      <xdr:rowOff>73025</xdr:rowOff>
    </xdr:from>
    <xdr:to>
      <xdr:col>3</xdr:col>
      <xdr:colOff>1400175</xdr:colOff>
      <xdr:row>83</xdr:row>
      <xdr:rowOff>1873250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28</xdr:row>
      <xdr:rowOff>73025</xdr:rowOff>
    </xdr:from>
    <xdr:to>
      <xdr:col>3</xdr:col>
      <xdr:colOff>1400175</xdr:colOff>
      <xdr:row>28</xdr:row>
      <xdr:rowOff>1873250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134</xdr:row>
      <xdr:rowOff>73025</xdr:rowOff>
    </xdr:from>
    <xdr:to>
      <xdr:col>3</xdr:col>
      <xdr:colOff>1400175</xdr:colOff>
      <xdr:row>134</xdr:row>
      <xdr:rowOff>1873250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50</xdr:row>
      <xdr:rowOff>73025</xdr:rowOff>
    </xdr:from>
    <xdr:to>
      <xdr:col>3</xdr:col>
      <xdr:colOff>1400175</xdr:colOff>
      <xdr:row>50</xdr:row>
      <xdr:rowOff>1873250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119</xdr:row>
      <xdr:rowOff>73025</xdr:rowOff>
    </xdr:from>
    <xdr:to>
      <xdr:col>3</xdr:col>
      <xdr:colOff>1400175</xdr:colOff>
      <xdr:row>119</xdr:row>
      <xdr:rowOff>1873250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135</xdr:row>
      <xdr:rowOff>73025</xdr:rowOff>
    </xdr:from>
    <xdr:to>
      <xdr:col>3</xdr:col>
      <xdr:colOff>1400175</xdr:colOff>
      <xdr:row>135</xdr:row>
      <xdr:rowOff>1873250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136</xdr:row>
      <xdr:rowOff>73025</xdr:rowOff>
    </xdr:from>
    <xdr:to>
      <xdr:col>3</xdr:col>
      <xdr:colOff>1400175</xdr:colOff>
      <xdr:row>136</xdr:row>
      <xdr:rowOff>1873250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31</xdr:row>
      <xdr:rowOff>73025</xdr:rowOff>
    </xdr:from>
    <xdr:to>
      <xdr:col>3</xdr:col>
      <xdr:colOff>1400175</xdr:colOff>
      <xdr:row>31</xdr:row>
      <xdr:rowOff>1873250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51</xdr:row>
      <xdr:rowOff>73025</xdr:rowOff>
    </xdr:from>
    <xdr:to>
      <xdr:col>3</xdr:col>
      <xdr:colOff>1400175</xdr:colOff>
      <xdr:row>51</xdr:row>
      <xdr:rowOff>1873250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102</xdr:row>
      <xdr:rowOff>73025</xdr:rowOff>
    </xdr:from>
    <xdr:to>
      <xdr:col>3</xdr:col>
      <xdr:colOff>1400175</xdr:colOff>
      <xdr:row>102</xdr:row>
      <xdr:rowOff>1873250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137</xdr:row>
      <xdr:rowOff>73025</xdr:rowOff>
    </xdr:from>
    <xdr:to>
      <xdr:col>3</xdr:col>
      <xdr:colOff>1400175</xdr:colOff>
      <xdr:row>137</xdr:row>
      <xdr:rowOff>1873250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113</xdr:row>
      <xdr:rowOff>73025</xdr:rowOff>
    </xdr:from>
    <xdr:to>
      <xdr:col>3</xdr:col>
      <xdr:colOff>1400175</xdr:colOff>
      <xdr:row>113</xdr:row>
      <xdr:rowOff>1873250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152</xdr:row>
      <xdr:rowOff>73025</xdr:rowOff>
    </xdr:from>
    <xdr:to>
      <xdr:col>3</xdr:col>
      <xdr:colOff>1400175</xdr:colOff>
      <xdr:row>152</xdr:row>
      <xdr:rowOff>1873250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148</xdr:row>
      <xdr:rowOff>73025</xdr:rowOff>
    </xdr:from>
    <xdr:to>
      <xdr:col>3</xdr:col>
      <xdr:colOff>1400175</xdr:colOff>
      <xdr:row>148</xdr:row>
      <xdr:rowOff>1873250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84</xdr:row>
      <xdr:rowOff>73025</xdr:rowOff>
    </xdr:from>
    <xdr:to>
      <xdr:col>3</xdr:col>
      <xdr:colOff>1400175</xdr:colOff>
      <xdr:row>84</xdr:row>
      <xdr:rowOff>1873250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72</xdr:row>
      <xdr:rowOff>73025</xdr:rowOff>
    </xdr:from>
    <xdr:to>
      <xdr:col>3</xdr:col>
      <xdr:colOff>1400175</xdr:colOff>
      <xdr:row>72</xdr:row>
      <xdr:rowOff>1873250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32</xdr:row>
      <xdr:rowOff>73025</xdr:rowOff>
    </xdr:from>
    <xdr:to>
      <xdr:col>3</xdr:col>
      <xdr:colOff>1400175</xdr:colOff>
      <xdr:row>32</xdr:row>
      <xdr:rowOff>1873250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67</xdr:row>
      <xdr:rowOff>73025</xdr:rowOff>
    </xdr:from>
    <xdr:to>
      <xdr:col>3</xdr:col>
      <xdr:colOff>1400175</xdr:colOff>
      <xdr:row>67</xdr:row>
      <xdr:rowOff>1873250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146</xdr:row>
      <xdr:rowOff>73025</xdr:rowOff>
    </xdr:from>
    <xdr:to>
      <xdr:col>3</xdr:col>
      <xdr:colOff>1400175</xdr:colOff>
      <xdr:row>146</xdr:row>
      <xdr:rowOff>1873250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100</xdr:row>
      <xdr:rowOff>73025</xdr:rowOff>
    </xdr:from>
    <xdr:to>
      <xdr:col>3</xdr:col>
      <xdr:colOff>1400175</xdr:colOff>
      <xdr:row>100</xdr:row>
      <xdr:rowOff>1873250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68</xdr:row>
      <xdr:rowOff>73025</xdr:rowOff>
    </xdr:from>
    <xdr:to>
      <xdr:col>3</xdr:col>
      <xdr:colOff>1400175</xdr:colOff>
      <xdr:row>68</xdr:row>
      <xdr:rowOff>1873250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</xdr:row>
      <xdr:rowOff>73025</xdr:rowOff>
    </xdr:from>
    <xdr:to>
      <xdr:col>3</xdr:col>
      <xdr:colOff>1400175</xdr:colOff>
      <xdr:row>5</xdr:row>
      <xdr:rowOff>1873250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138</xdr:row>
      <xdr:rowOff>73025</xdr:rowOff>
    </xdr:from>
    <xdr:to>
      <xdr:col>3</xdr:col>
      <xdr:colOff>1400175</xdr:colOff>
      <xdr:row>138</xdr:row>
      <xdr:rowOff>1873250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60</xdr:row>
      <xdr:rowOff>73025</xdr:rowOff>
    </xdr:from>
    <xdr:to>
      <xdr:col>3</xdr:col>
      <xdr:colOff>1400175</xdr:colOff>
      <xdr:row>60</xdr:row>
      <xdr:rowOff>1873250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85</xdr:row>
      <xdr:rowOff>73025</xdr:rowOff>
    </xdr:from>
    <xdr:to>
      <xdr:col>3</xdr:col>
      <xdr:colOff>1400175</xdr:colOff>
      <xdr:row>85</xdr:row>
      <xdr:rowOff>1873250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114</xdr:row>
      <xdr:rowOff>73025</xdr:rowOff>
    </xdr:from>
    <xdr:to>
      <xdr:col>3</xdr:col>
      <xdr:colOff>1400175</xdr:colOff>
      <xdr:row>114</xdr:row>
      <xdr:rowOff>1873250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58</xdr:row>
      <xdr:rowOff>73025</xdr:rowOff>
    </xdr:from>
    <xdr:to>
      <xdr:col>3</xdr:col>
      <xdr:colOff>1400175</xdr:colOff>
      <xdr:row>58</xdr:row>
      <xdr:rowOff>1873250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139</xdr:row>
      <xdr:rowOff>73025</xdr:rowOff>
    </xdr:from>
    <xdr:to>
      <xdr:col>3</xdr:col>
      <xdr:colOff>1400175</xdr:colOff>
      <xdr:row>139</xdr:row>
      <xdr:rowOff>1873250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23</xdr:row>
      <xdr:rowOff>73025</xdr:rowOff>
    </xdr:from>
    <xdr:to>
      <xdr:col>3</xdr:col>
      <xdr:colOff>1400175</xdr:colOff>
      <xdr:row>23</xdr:row>
      <xdr:rowOff>1873250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</xdr:row>
      <xdr:rowOff>73025</xdr:rowOff>
    </xdr:from>
    <xdr:to>
      <xdr:col>3</xdr:col>
      <xdr:colOff>1400175</xdr:colOff>
      <xdr:row>6</xdr:row>
      <xdr:rowOff>1873250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</xdr:row>
      <xdr:rowOff>73025</xdr:rowOff>
    </xdr:from>
    <xdr:to>
      <xdr:col>3</xdr:col>
      <xdr:colOff>1400175</xdr:colOff>
      <xdr:row>12</xdr:row>
      <xdr:rowOff>1873250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69</xdr:row>
      <xdr:rowOff>73025</xdr:rowOff>
    </xdr:from>
    <xdr:to>
      <xdr:col>3</xdr:col>
      <xdr:colOff>1400175</xdr:colOff>
      <xdr:row>69</xdr:row>
      <xdr:rowOff>1873250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24</xdr:row>
      <xdr:rowOff>73025</xdr:rowOff>
    </xdr:from>
    <xdr:to>
      <xdr:col>3</xdr:col>
      <xdr:colOff>1400175</xdr:colOff>
      <xdr:row>24</xdr:row>
      <xdr:rowOff>1873250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42</xdr:row>
      <xdr:rowOff>73025</xdr:rowOff>
    </xdr:from>
    <xdr:to>
      <xdr:col>3</xdr:col>
      <xdr:colOff>1400175</xdr:colOff>
      <xdr:row>42</xdr:row>
      <xdr:rowOff>1873250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86</xdr:row>
      <xdr:rowOff>73025</xdr:rowOff>
    </xdr:from>
    <xdr:to>
      <xdr:col>3</xdr:col>
      <xdr:colOff>1400175</xdr:colOff>
      <xdr:row>86</xdr:row>
      <xdr:rowOff>1873250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140</xdr:row>
      <xdr:rowOff>73025</xdr:rowOff>
    </xdr:from>
    <xdr:to>
      <xdr:col>3</xdr:col>
      <xdr:colOff>1400175</xdr:colOff>
      <xdr:row>140</xdr:row>
      <xdr:rowOff>1873250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20</xdr:row>
      <xdr:rowOff>73025</xdr:rowOff>
    </xdr:from>
    <xdr:to>
      <xdr:col>3</xdr:col>
      <xdr:colOff>1400175</xdr:colOff>
      <xdr:row>20</xdr:row>
      <xdr:rowOff>1873250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</xdr:row>
      <xdr:rowOff>73025</xdr:rowOff>
    </xdr:from>
    <xdr:to>
      <xdr:col>3</xdr:col>
      <xdr:colOff>1400175</xdr:colOff>
      <xdr:row>13</xdr:row>
      <xdr:rowOff>1873250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73</xdr:row>
      <xdr:rowOff>73025</xdr:rowOff>
    </xdr:from>
    <xdr:to>
      <xdr:col>3</xdr:col>
      <xdr:colOff>1400175</xdr:colOff>
      <xdr:row>73</xdr:row>
      <xdr:rowOff>1873250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</xdr:row>
      <xdr:rowOff>73025</xdr:rowOff>
    </xdr:from>
    <xdr:to>
      <xdr:col>3</xdr:col>
      <xdr:colOff>1400175</xdr:colOff>
      <xdr:row>7</xdr:row>
      <xdr:rowOff>1873250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29</xdr:row>
      <xdr:rowOff>73025</xdr:rowOff>
    </xdr:from>
    <xdr:to>
      <xdr:col>3</xdr:col>
      <xdr:colOff>1400175</xdr:colOff>
      <xdr:row>29</xdr:row>
      <xdr:rowOff>1873250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18</xdr:row>
      <xdr:rowOff>73025</xdr:rowOff>
    </xdr:from>
    <xdr:to>
      <xdr:col>3</xdr:col>
      <xdr:colOff>1400175</xdr:colOff>
      <xdr:row>18</xdr:row>
      <xdr:rowOff>1873250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120</xdr:row>
      <xdr:rowOff>73025</xdr:rowOff>
    </xdr:from>
    <xdr:to>
      <xdr:col>3</xdr:col>
      <xdr:colOff>1400175</xdr:colOff>
      <xdr:row>120</xdr:row>
      <xdr:rowOff>1873250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91</xdr:row>
      <xdr:rowOff>73025</xdr:rowOff>
    </xdr:from>
    <xdr:to>
      <xdr:col>3</xdr:col>
      <xdr:colOff>1400175</xdr:colOff>
      <xdr:row>91</xdr:row>
      <xdr:rowOff>1873250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19</xdr:row>
      <xdr:rowOff>73025</xdr:rowOff>
    </xdr:from>
    <xdr:to>
      <xdr:col>3</xdr:col>
      <xdr:colOff>1400175</xdr:colOff>
      <xdr:row>19</xdr:row>
      <xdr:rowOff>1873250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92</xdr:row>
      <xdr:rowOff>73025</xdr:rowOff>
    </xdr:from>
    <xdr:to>
      <xdr:col>3</xdr:col>
      <xdr:colOff>1400175</xdr:colOff>
      <xdr:row>92</xdr:row>
      <xdr:rowOff>1873250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149</xdr:row>
      <xdr:rowOff>73025</xdr:rowOff>
    </xdr:from>
    <xdr:to>
      <xdr:col>3</xdr:col>
      <xdr:colOff>1400175</xdr:colOff>
      <xdr:row>149</xdr:row>
      <xdr:rowOff>1873250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101</xdr:row>
      <xdr:rowOff>73025</xdr:rowOff>
    </xdr:from>
    <xdr:to>
      <xdr:col>3</xdr:col>
      <xdr:colOff>1400175</xdr:colOff>
      <xdr:row>101</xdr:row>
      <xdr:rowOff>1873250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</xdr:row>
      <xdr:rowOff>73025</xdr:rowOff>
    </xdr:from>
    <xdr:to>
      <xdr:col>3</xdr:col>
      <xdr:colOff>1400175</xdr:colOff>
      <xdr:row>14</xdr:row>
      <xdr:rowOff>1873250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70</xdr:row>
      <xdr:rowOff>73025</xdr:rowOff>
    </xdr:from>
    <xdr:to>
      <xdr:col>3</xdr:col>
      <xdr:colOff>1400175</xdr:colOff>
      <xdr:row>70</xdr:row>
      <xdr:rowOff>1873250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141</xdr:row>
      <xdr:rowOff>73025</xdr:rowOff>
    </xdr:from>
    <xdr:to>
      <xdr:col>3</xdr:col>
      <xdr:colOff>1400175</xdr:colOff>
      <xdr:row>141</xdr:row>
      <xdr:rowOff>1873250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142</xdr:row>
      <xdr:rowOff>73025</xdr:rowOff>
    </xdr:from>
    <xdr:to>
      <xdr:col>3</xdr:col>
      <xdr:colOff>1400175</xdr:colOff>
      <xdr:row>142</xdr:row>
      <xdr:rowOff>1873250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15</xdr:row>
      <xdr:rowOff>73025</xdr:rowOff>
    </xdr:from>
    <xdr:to>
      <xdr:col>3</xdr:col>
      <xdr:colOff>1400175</xdr:colOff>
      <xdr:row>15</xdr:row>
      <xdr:rowOff>1873250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34</xdr:row>
      <xdr:rowOff>73025</xdr:rowOff>
    </xdr:from>
    <xdr:to>
      <xdr:col>3</xdr:col>
      <xdr:colOff>1400175</xdr:colOff>
      <xdr:row>34</xdr:row>
      <xdr:rowOff>1873250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143</xdr:row>
      <xdr:rowOff>73025</xdr:rowOff>
    </xdr:from>
    <xdr:to>
      <xdr:col>3</xdr:col>
      <xdr:colOff>1400175</xdr:colOff>
      <xdr:row>143</xdr:row>
      <xdr:rowOff>1873250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144</xdr:row>
      <xdr:rowOff>73025</xdr:rowOff>
    </xdr:from>
    <xdr:to>
      <xdr:col>3</xdr:col>
      <xdr:colOff>1400175</xdr:colOff>
      <xdr:row>144</xdr:row>
      <xdr:rowOff>1873250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145</xdr:row>
      <xdr:rowOff>73025</xdr:rowOff>
    </xdr:from>
    <xdr:to>
      <xdr:col>3</xdr:col>
      <xdr:colOff>1400175</xdr:colOff>
      <xdr:row>145</xdr:row>
      <xdr:rowOff>1873250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87</xdr:row>
      <xdr:rowOff>73025</xdr:rowOff>
    </xdr:from>
    <xdr:to>
      <xdr:col>3</xdr:col>
      <xdr:colOff>1400175</xdr:colOff>
      <xdr:row>87</xdr:row>
      <xdr:rowOff>1873250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53"/>
  <sheetViews>
    <sheetView tabSelected="1" workbookViewId="0">
      <selection activeCell="H2" sqref="H2"/>
    </sheetView>
  </sheetViews>
  <sheetFormatPr defaultColWidth="10.1640625" defaultRowHeight="11.45" customHeight="1" x14ac:dyDescent="0.2"/>
  <cols>
    <col min="1" max="1" width="2" style="1" customWidth="1"/>
    <col min="2" max="3" width="7.6640625" style="1" customWidth="1"/>
    <col min="4" max="4" width="27" style="1" customWidth="1"/>
    <col min="5" max="5" width="6.33203125" style="1" customWidth="1"/>
    <col min="6" max="6" width="16.33203125" style="1" customWidth="1"/>
    <col min="7" max="7" width="38.33203125" style="1" customWidth="1"/>
    <col min="8" max="8" width="15.33203125" style="1" customWidth="1"/>
    <col min="9" max="9" width="12.6640625" style="1" customWidth="1"/>
    <col min="10" max="10" width="10.1640625" style="1" customWidth="1"/>
    <col min="11" max="11" width="12.1640625" style="20" customWidth="1"/>
    <col min="12" max="12" width="13.83203125" style="23" customWidth="1"/>
    <col min="13" max="13" width="15" style="1" customWidth="1"/>
    <col min="14" max="14" width="12.6640625" style="1" customWidth="1"/>
    <col min="15" max="16" width="12.1640625" style="1" customWidth="1"/>
    <col min="17" max="18" width="10.1640625" style="1" customWidth="1"/>
  </cols>
  <sheetData>
    <row r="1" spans="2:14" ht="38.1" customHeight="1" x14ac:dyDescent="0.2">
      <c r="B1" s="11" t="s">
        <v>0</v>
      </c>
      <c r="C1" s="14" t="s">
        <v>1</v>
      </c>
      <c r="D1" s="15"/>
      <c r="E1" s="16"/>
      <c r="F1" s="11" t="s">
        <v>2</v>
      </c>
      <c r="G1" s="11" t="s">
        <v>3</v>
      </c>
      <c r="H1" s="11" t="s">
        <v>4</v>
      </c>
      <c r="I1" s="2" t="s">
        <v>5</v>
      </c>
      <c r="J1" s="2" t="s">
        <v>6</v>
      </c>
      <c r="K1" s="19" t="s">
        <v>95</v>
      </c>
      <c r="L1" s="21" t="s">
        <v>94</v>
      </c>
      <c r="M1" s="3" t="s">
        <v>7</v>
      </c>
      <c r="N1" s="2" t="s">
        <v>96</v>
      </c>
    </row>
    <row r="2" spans="2:14" s="1" customFormat="1" ht="165.95" customHeight="1" x14ac:dyDescent="0.2">
      <c r="B2" s="4">
        <v>10</v>
      </c>
      <c r="C2" s="17" t="s">
        <v>8</v>
      </c>
      <c r="D2" s="18"/>
      <c r="E2" s="13" t="str">
        <f>HYPERLINK("http://7flowers-decor.ru/upload/1c_catalog/import_files/4606500359554.jpg")</f>
        <v>http://7flowers-decor.ru/upload/1c_catalog/import_files/4606500359554.jpg</v>
      </c>
      <c r="F2" s="4">
        <v>4606500359554</v>
      </c>
      <c r="G2" s="5" t="s">
        <v>26</v>
      </c>
      <c r="H2" s="6" t="s">
        <v>22</v>
      </c>
      <c r="I2" s="4">
        <v>1</v>
      </c>
      <c r="J2" s="4">
        <v>30</v>
      </c>
      <c r="K2" s="7">
        <v>204</v>
      </c>
      <c r="L2" s="22">
        <v>148.91999999999999</v>
      </c>
      <c r="M2" s="8"/>
      <c r="N2" s="4"/>
    </row>
    <row r="3" spans="2:14" s="1" customFormat="1" ht="165.95" customHeight="1" x14ac:dyDescent="0.2">
      <c r="B3" s="4">
        <v>17</v>
      </c>
      <c r="C3" s="17" t="s">
        <v>8</v>
      </c>
      <c r="D3" s="18"/>
      <c r="E3" s="13" t="str">
        <f>HYPERLINK("http://7flowers-decor.ru/upload/1c_catalog/import_files/4606500359592.jpg")</f>
        <v>http://7flowers-decor.ru/upload/1c_catalog/import_files/4606500359592.jpg</v>
      </c>
      <c r="F3" s="4">
        <v>4606500359592</v>
      </c>
      <c r="G3" s="5" t="s">
        <v>26</v>
      </c>
      <c r="H3" s="6" t="s">
        <v>30</v>
      </c>
      <c r="I3" s="4">
        <v>1</v>
      </c>
      <c r="J3" s="4">
        <v>30</v>
      </c>
      <c r="K3" s="7">
        <v>102</v>
      </c>
      <c r="L3" s="22">
        <v>102</v>
      </c>
      <c r="M3" s="10" t="s">
        <v>23</v>
      </c>
      <c r="N3" s="4"/>
    </row>
    <row r="4" spans="2:14" s="1" customFormat="1" ht="165.95" customHeight="1" x14ac:dyDescent="0.2">
      <c r="B4" s="4">
        <v>25</v>
      </c>
      <c r="C4" s="17" t="s">
        <v>8</v>
      </c>
      <c r="D4" s="18"/>
      <c r="E4" s="13" t="str">
        <f>HYPERLINK("http://7flowers-decor.ru/upload/1c_catalog/import_files/4606500359547.jpg")</f>
        <v>http://7flowers-decor.ru/upload/1c_catalog/import_files/4606500359547.jpg</v>
      </c>
      <c r="F4" s="4">
        <v>4606500359547</v>
      </c>
      <c r="G4" s="5" t="s">
        <v>26</v>
      </c>
      <c r="H4" s="6" t="s">
        <v>25</v>
      </c>
      <c r="I4" s="4">
        <v>1</v>
      </c>
      <c r="J4" s="4">
        <v>30</v>
      </c>
      <c r="K4" s="7">
        <v>204</v>
      </c>
      <c r="L4" s="22">
        <v>148.91999999999999</v>
      </c>
      <c r="M4" s="8"/>
      <c r="N4" s="4"/>
    </row>
    <row r="5" spans="2:14" s="1" customFormat="1" ht="165.95" customHeight="1" x14ac:dyDescent="0.2">
      <c r="B5" s="4">
        <v>50</v>
      </c>
      <c r="C5" s="17" t="s">
        <v>8</v>
      </c>
      <c r="D5" s="18"/>
      <c r="E5" s="13" t="str">
        <f>HYPERLINK("http://7flowers-decor.ru/upload/1c_catalog/import_files/4606500359561.jpg")</f>
        <v>http://7flowers-decor.ru/upload/1c_catalog/import_files/4606500359561.jpg</v>
      </c>
      <c r="F5" s="4">
        <v>4606500359561</v>
      </c>
      <c r="G5" s="5" t="s">
        <v>26</v>
      </c>
      <c r="H5" s="6" t="s">
        <v>37</v>
      </c>
      <c r="I5" s="4">
        <v>1</v>
      </c>
      <c r="J5" s="4">
        <v>30</v>
      </c>
      <c r="K5" s="7">
        <v>204</v>
      </c>
      <c r="L5" s="22">
        <v>148.91999999999999</v>
      </c>
      <c r="M5" s="8"/>
      <c r="N5" s="4"/>
    </row>
    <row r="6" spans="2:14" s="1" customFormat="1" ht="165.95" customHeight="1" x14ac:dyDescent="0.2">
      <c r="B6" s="4">
        <v>116</v>
      </c>
      <c r="C6" s="17" t="s">
        <v>8</v>
      </c>
      <c r="D6" s="18"/>
      <c r="E6" s="13" t="str">
        <f>HYPERLINK("http://7flowers-decor.ru/upload/1c_catalog/import_files/4606500359585.jpg")</f>
        <v>http://7flowers-decor.ru/upload/1c_catalog/import_files/4606500359585.jpg</v>
      </c>
      <c r="F6" s="4">
        <v>4606500359585</v>
      </c>
      <c r="G6" s="5" t="s">
        <v>26</v>
      </c>
      <c r="H6" s="6" t="s">
        <v>41</v>
      </c>
      <c r="I6" s="4">
        <v>1</v>
      </c>
      <c r="J6" s="4">
        <v>30</v>
      </c>
      <c r="K6" s="7">
        <v>204</v>
      </c>
      <c r="L6" s="22">
        <v>148.91999999999999</v>
      </c>
      <c r="M6" s="8"/>
      <c r="N6" s="4"/>
    </row>
    <row r="7" spans="2:14" s="1" customFormat="1" ht="165.95" customHeight="1" x14ac:dyDescent="0.2">
      <c r="B7" s="4">
        <v>124</v>
      </c>
      <c r="C7" s="17" t="s">
        <v>8</v>
      </c>
      <c r="D7" s="18"/>
      <c r="E7" s="13" t="str">
        <f>HYPERLINK("http://7flowers-decor.ru/upload/1c_catalog/import_files/4606500404193.jpg")</f>
        <v>http://7flowers-decor.ru/upload/1c_catalog/import_files/4606500404193.jpg</v>
      </c>
      <c r="F7" s="4">
        <v>4606500404193</v>
      </c>
      <c r="G7" s="5" t="s">
        <v>26</v>
      </c>
      <c r="H7" s="6" t="s">
        <v>38</v>
      </c>
      <c r="I7" s="4">
        <v>1</v>
      </c>
      <c r="J7" s="4">
        <v>30</v>
      </c>
      <c r="K7" s="7">
        <v>102</v>
      </c>
      <c r="L7" s="22">
        <v>102</v>
      </c>
      <c r="M7" s="10" t="s">
        <v>23</v>
      </c>
      <c r="N7" s="4"/>
    </row>
    <row r="8" spans="2:14" s="1" customFormat="1" ht="165.95" customHeight="1" x14ac:dyDescent="0.2">
      <c r="B8" s="4">
        <v>134</v>
      </c>
      <c r="C8" s="17" t="s">
        <v>8</v>
      </c>
      <c r="D8" s="18"/>
      <c r="E8" s="13" t="str">
        <f>HYPERLINK("http://7flowers-decor.ru/upload/1c_catalog/import_files/4606500359578.jpg")</f>
        <v>http://7flowers-decor.ru/upload/1c_catalog/import_files/4606500359578.jpg</v>
      </c>
      <c r="F8" s="4">
        <v>4606500359578</v>
      </c>
      <c r="G8" s="5" t="s">
        <v>26</v>
      </c>
      <c r="H8" s="6" t="s">
        <v>19</v>
      </c>
      <c r="I8" s="4">
        <v>1</v>
      </c>
      <c r="J8" s="4">
        <v>30</v>
      </c>
      <c r="K8" s="7">
        <v>204</v>
      </c>
      <c r="L8" s="22">
        <v>148.91999999999999</v>
      </c>
      <c r="M8" s="8"/>
      <c r="N8" s="4"/>
    </row>
    <row r="9" spans="2:14" s="1" customFormat="1" ht="165.95" customHeight="1" x14ac:dyDescent="0.2">
      <c r="B9" s="4">
        <v>37</v>
      </c>
      <c r="C9" s="17" t="s">
        <v>8</v>
      </c>
      <c r="D9" s="18"/>
      <c r="E9" s="13" t="str">
        <f>HYPERLINK("http://7flowers-decor.ru/upload/1c_catalog/import_files/4606500346998.jpg")</f>
        <v>http://7flowers-decor.ru/upload/1c_catalog/import_files/4606500346998.jpg</v>
      </c>
      <c r="F9" s="4">
        <v>4606500346998</v>
      </c>
      <c r="G9" s="5" t="s">
        <v>43</v>
      </c>
      <c r="H9" s="6" t="s">
        <v>37</v>
      </c>
      <c r="I9" s="4">
        <v>1</v>
      </c>
      <c r="J9" s="4">
        <v>30</v>
      </c>
      <c r="K9" s="7">
        <v>289</v>
      </c>
      <c r="L9" s="22">
        <v>210.97</v>
      </c>
      <c r="M9" s="8"/>
      <c r="N9" s="4"/>
    </row>
    <row r="10" spans="2:14" s="1" customFormat="1" ht="165.95" customHeight="1" x14ac:dyDescent="0.2">
      <c r="B10" s="4">
        <v>84</v>
      </c>
      <c r="C10" s="17" t="s">
        <v>8</v>
      </c>
      <c r="D10" s="18"/>
      <c r="E10" s="13" t="str">
        <f>HYPERLINK("http://7flowers-decor.ru/upload/1c_catalog/import_files/4606500347018.jpg")</f>
        <v>http://7flowers-decor.ru/upload/1c_catalog/import_files/4606500347018.jpg</v>
      </c>
      <c r="F10" s="4">
        <v>4606500347018</v>
      </c>
      <c r="G10" s="5" t="s">
        <v>43</v>
      </c>
      <c r="H10" s="6" t="s">
        <v>16</v>
      </c>
      <c r="I10" s="4">
        <v>1</v>
      </c>
      <c r="J10" s="4">
        <v>30</v>
      </c>
      <c r="K10" s="7">
        <v>289</v>
      </c>
      <c r="L10" s="22">
        <v>210.97</v>
      </c>
      <c r="M10" s="8"/>
      <c r="N10" s="4"/>
    </row>
    <row r="11" spans="2:14" s="1" customFormat="1" ht="165.95" customHeight="1" x14ac:dyDescent="0.2">
      <c r="B11" s="4">
        <v>90</v>
      </c>
      <c r="C11" s="17" t="s">
        <v>8</v>
      </c>
      <c r="D11" s="18"/>
      <c r="E11" s="13" t="str">
        <f>HYPERLINK("http://7flowers-decor.ru/upload/1c_catalog/import_files/4606500347025.jpg")</f>
        <v>http://7flowers-decor.ru/upload/1c_catalog/import_files/4606500347025.jpg</v>
      </c>
      <c r="F11" s="4">
        <v>4606500347025</v>
      </c>
      <c r="G11" s="5" t="s">
        <v>43</v>
      </c>
      <c r="H11" s="6" t="s">
        <v>66</v>
      </c>
      <c r="I11" s="4">
        <v>1</v>
      </c>
      <c r="J11" s="4">
        <v>30</v>
      </c>
      <c r="K11" s="7">
        <v>289</v>
      </c>
      <c r="L11" s="22">
        <v>210.97</v>
      </c>
      <c r="M11" s="8"/>
      <c r="N11" s="4"/>
    </row>
    <row r="12" spans="2:14" s="1" customFormat="1" ht="165.95" customHeight="1" x14ac:dyDescent="0.2">
      <c r="B12" s="4">
        <v>86</v>
      </c>
      <c r="C12" s="17" t="s">
        <v>8</v>
      </c>
      <c r="D12" s="18"/>
      <c r="E12" s="13" t="str">
        <f>HYPERLINK("http://7flowers-decor.ru/upload/1c_catalog/import_files/4606500347063.jpg")</f>
        <v>http://7flowers-decor.ru/upload/1c_catalog/import_files/4606500347063.jpg</v>
      </c>
      <c r="F12" s="4">
        <v>4606500347063</v>
      </c>
      <c r="G12" s="5" t="s">
        <v>74</v>
      </c>
      <c r="H12" s="6" t="s">
        <v>19</v>
      </c>
      <c r="I12" s="4">
        <v>1</v>
      </c>
      <c r="J12" s="4">
        <v>30</v>
      </c>
      <c r="K12" s="7">
        <v>185</v>
      </c>
      <c r="L12" s="22">
        <v>135.05000000000001</v>
      </c>
      <c r="M12" s="8"/>
      <c r="N12" s="4"/>
    </row>
    <row r="13" spans="2:14" s="1" customFormat="1" ht="165.95" customHeight="1" x14ac:dyDescent="0.2">
      <c r="B13" s="4">
        <v>125</v>
      </c>
      <c r="C13" s="17" t="s">
        <v>8</v>
      </c>
      <c r="D13" s="18"/>
      <c r="E13" s="13" t="str">
        <f>HYPERLINK("http://7flowers-decor.ru/upload/1c_catalog/import_files/4606500347032.jpg")</f>
        <v>http://7flowers-decor.ru/upload/1c_catalog/import_files/4606500347032.jpg</v>
      </c>
      <c r="F13" s="4">
        <v>4606500347032</v>
      </c>
      <c r="G13" s="5" t="s">
        <v>74</v>
      </c>
      <c r="H13" s="6" t="s">
        <v>25</v>
      </c>
      <c r="I13" s="4">
        <v>1</v>
      </c>
      <c r="J13" s="4">
        <v>30</v>
      </c>
      <c r="K13" s="7">
        <v>185</v>
      </c>
      <c r="L13" s="22">
        <v>135.05000000000001</v>
      </c>
      <c r="M13" s="8"/>
      <c r="N13" s="4"/>
    </row>
    <row r="14" spans="2:14" s="1" customFormat="1" ht="165.95" customHeight="1" x14ac:dyDescent="0.2">
      <c r="B14" s="4">
        <v>132</v>
      </c>
      <c r="C14" s="17" t="s">
        <v>8</v>
      </c>
      <c r="D14" s="18"/>
      <c r="E14" s="13" t="str">
        <f>HYPERLINK("http://7flowers-decor.ru/upload/1c_catalog/import_files/4606500347049.jpg")</f>
        <v>http://7flowers-decor.ru/upload/1c_catalog/import_files/4606500347049.jpg</v>
      </c>
      <c r="F14" s="4">
        <v>4606500347049</v>
      </c>
      <c r="G14" s="5" t="s">
        <v>74</v>
      </c>
      <c r="H14" s="6" t="s">
        <v>22</v>
      </c>
      <c r="I14" s="4">
        <v>1</v>
      </c>
      <c r="J14" s="4">
        <v>30</v>
      </c>
      <c r="K14" s="7">
        <v>185</v>
      </c>
      <c r="L14" s="22">
        <v>135.05000000000001</v>
      </c>
      <c r="M14" s="8"/>
      <c r="N14" s="4"/>
    </row>
    <row r="15" spans="2:14" s="1" customFormat="1" ht="165.95" customHeight="1" x14ac:dyDescent="0.2">
      <c r="B15" s="4">
        <v>143</v>
      </c>
      <c r="C15" s="17" t="s">
        <v>8</v>
      </c>
      <c r="D15" s="18"/>
      <c r="E15" s="13" t="str">
        <f>HYPERLINK("http://7flowers-decor.ru/upload/1c_catalog/import_files/4606500347056.jpg")</f>
        <v>http://7flowers-decor.ru/upload/1c_catalog/import_files/4606500347056.jpg</v>
      </c>
      <c r="F15" s="4">
        <v>4606500347056</v>
      </c>
      <c r="G15" s="5" t="s">
        <v>74</v>
      </c>
      <c r="H15" s="6" t="s">
        <v>37</v>
      </c>
      <c r="I15" s="4">
        <v>1</v>
      </c>
      <c r="J15" s="4">
        <v>30</v>
      </c>
      <c r="K15" s="7">
        <v>185</v>
      </c>
      <c r="L15" s="22">
        <v>135.05000000000001</v>
      </c>
      <c r="M15" s="8"/>
      <c r="N15" s="4"/>
    </row>
    <row r="16" spans="2:14" s="1" customFormat="1" ht="165.95" customHeight="1" x14ac:dyDescent="0.2">
      <c r="B16" s="4">
        <v>147</v>
      </c>
      <c r="C16" s="17" t="s">
        <v>8</v>
      </c>
      <c r="D16" s="18"/>
      <c r="E16" s="13" t="str">
        <f>HYPERLINK("http://7flowers-decor.ru/upload/1c_catalog/import_files/4606500347070.jpg")</f>
        <v>http://7flowers-decor.ru/upload/1c_catalog/import_files/4606500347070.jpg</v>
      </c>
      <c r="F16" s="4">
        <v>4606500347070</v>
      </c>
      <c r="G16" s="5" t="s">
        <v>74</v>
      </c>
      <c r="H16" s="6" t="s">
        <v>41</v>
      </c>
      <c r="I16" s="4">
        <v>1</v>
      </c>
      <c r="J16" s="4">
        <v>30</v>
      </c>
      <c r="K16" s="7">
        <v>185</v>
      </c>
      <c r="L16" s="22">
        <v>135.05000000000001</v>
      </c>
      <c r="M16" s="8"/>
      <c r="N16" s="4"/>
    </row>
    <row r="17" spans="2:14" s="1" customFormat="1" ht="165.95" customHeight="1" x14ac:dyDescent="0.2">
      <c r="B17" s="4">
        <v>77</v>
      </c>
      <c r="C17" s="17" t="s">
        <v>8</v>
      </c>
      <c r="D17" s="18"/>
      <c r="E17" s="13" t="str">
        <f>HYPERLINK("http://7flowers-decor.ru/upload/1c_catalog/import_files/4606500362530.jpg")</f>
        <v>http://7flowers-decor.ru/upload/1c_catalog/import_files/4606500362530.jpg</v>
      </c>
      <c r="F17" s="4">
        <v>4606500362530</v>
      </c>
      <c r="G17" s="5" t="s">
        <v>68</v>
      </c>
      <c r="H17" s="6" t="s">
        <v>69</v>
      </c>
      <c r="I17" s="4">
        <v>50</v>
      </c>
      <c r="J17" s="4">
        <v>500</v>
      </c>
      <c r="K17" s="7">
        <v>922.5</v>
      </c>
      <c r="L17" s="22">
        <f>K17*0.85</f>
        <v>784.125</v>
      </c>
      <c r="M17" s="8"/>
      <c r="N17" s="4"/>
    </row>
    <row r="18" spans="2:14" s="1" customFormat="1" ht="165.95" customHeight="1" x14ac:dyDescent="0.2">
      <c r="B18" s="4">
        <v>65</v>
      </c>
      <c r="C18" s="17" t="s">
        <v>8</v>
      </c>
      <c r="D18" s="18"/>
      <c r="E18" s="13" t="str">
        <f>HYPERLINK("http://7flowers-decor.ru/upload/1c_catalog/import_files/4606500087488.jpg")</f>
        <v>http://7flowers-decor.ru/upload/1c_catalog/import_files/4606500087488.jpg</v>
      </c>
      <c r="F18" s="4">
        <v>4606500087488</v>
      </c>
      <c r="G18" s="5" t="s">
        <v>60</v>
      </c>
      <c r="H18" s="6" t="s">
        <v>16</v>
      </c>
      <c r="I18" s="4">
        <v>100</v>
      </c>
      <c r="J18" s="4">
        <v>500</v>
      </c>
      <c r="K18" s="7">
        <v>1600</v>
      </c>
      <c r="L18" s="22">
        <f t="shared" ref="L18:L32" si="0">K18*0.85</f>
        <v>1360</v>
      </c>
      <c r="M18" s="8"/>
      <c r="N18" s="4"/>
    </row>
    <row r="19" spans="2:14" s="1" customFormat="1" ht="165.95" customHeight="1" x14ac:dyDescent="0.2">
      <c r="B19" s="4">
        <v>136</v>
      </c>
      <c r="C19" s="17" t="s">
        <v>8</v>
      </c>
      <c r="D19" s="18"/>
      <c r="E19" s="13" t="str">
        <f>HYPERLINK("http://7flowers-decor.ru/upload/1c_catalog/import_files/4606500452767.jpg")</f>
        <v>http://7flowers-decor.ru/upload/1c_catalog/import_files/4606500452767.jpg</v>
      </c>
      <c r="F19" s="4">
        <v>4606500452767</v>
      </c>
      <c r="G19" s="5" t="s">
        <v>88</v>
      </c>
      <c r="H19" s="6" t="s">
        <v>89</v>
      </c>
      <c r="I19" s="4">
        <v>100</v>
      </c>
      <c r="J19" s="4">
        <v>500</v>
      </c>
      <c r="K19" s="7">
        <v>1700</v>
      </c>
      <c r="L19" s="22">
        <f t="shared" si="0"/>
        <v>1445</v>
      </c>
      <c r="M19" s="8"/>
      <c r="N19" s="4"/>
    </row>
    <row r="20" spans="2:14" s="1" customFormat="1" ht="165.95" customHeight="1" x14ac:dyDescent="0.2">
      <c r="B20" s="4">
        <v>139</v>
      </c>
      <c r="C20" s="17" t="s">
        <v>8</v>
      </c>
      <c r="D20" s="18"/>
      <c r="E20" s="13" t="str">
        <f>HYPERLINK("http://7flowers-decor.ru/upload/1c_catalog/import_files/4606500087556.jpg")</f>
        <v>http://7flowers-decor.ru/upload/1c_catalog/import_files/4606500087556.jpg</v>
      </c>
      <c r="F20" s="4">
        <v>4606500087556</v>
      </c>
      <c r="G20" s="5" t="s">
        <v>88</v>
      </c>
      <c r="H20" s="6" t="s">
        <v>90</v>
      </c>
      <c r="I20" s="4">
        <v>100</v>
      </c>
      <c r="J20" s="4">
        <v>500</v>
      </c>
      <c r="K20" s="7">
        <v>1700</v>
      </c>
      <c r="L20" s="22">
        <f t="shared" si="0"/>
        <v>1445</v>
      </c>
      <c r="M20" s="8"/>
      <c r="N20" s="4"/>
    </row>
    <row r="21" spans="2:14" s="1" customFormat="1" ht="165.95" customHeight="1" x14ac:dyDescent="0.2">
      <c r="B21" s="4">
        <v>131</v>
      </c>
      <c r="C21" s="17" t="s">
        <v>8</v>
      </c>
      <c r="D21" s="18"/>
      <c r="E21" s="13" t="str">
        <f>HYPERLINK("http://7flowers-decor.ru/upload/1c_catalog/import_files/4606500087532.jpg")</f>
        <v>http://7flowers-decor.ru/upload/1c_catalog/import_files/4606500087532.jpg</v>
      </c>
      <c r="F21" s="4">
        <v>4606500087532</v>
      </c>
      <c r="G21" s="5" t="s">
        <v>84</v>
      </c>
      <c r="H21" s="6" t="s">
        <v>85</v>
      </c>
      <c r="I21" s="4">
        <v>100</v>
      </c>
      <c r="J21" s="4">
        <v>500</v>
      </c>
      <c r="K21" s="7">
        <v>1700</v>
      </c>
      <c r="L21" s="22">
        <f t="shared" si="0"/>
        <v>1445</v>
      </c>
      <c r="M21" s="8"/>
      <c r="N21" s="4"/>
    </row>
    <row r="22" spans="2:14" s="1" customFormat="1" ht="165.95" customHeight="1" x14ac:dyDescent="0.2">
      <c r="B22" s="4">
        <v>18</v>
      </c>
      <c r="C22" s="17" t="s">
        <v>8</v>
      </c>
      <c r="D22" s="18"/>
      <c r="E22" s="13" t="str">
        <f>HYPERLINK("http://7flowers-decor.ru/upload/1c_catalog/import_files/4606500121212.jpg")</f>
        <v>http://7flowers-decor.ru/upload/1c_catalog/import_files/4606500121212.jpg</v>
      </c>
      <c r="F22" s="4">
        <v>4606500121212</v>
      </c>
      <c r="G22" s="5" t="s">
        <v>31</v>
      </c>
      <c r="H22" s="6" t="s">
        <v>32</v>
      </c>
      <c r="I22" s="4">
        <v>100</v>
      </c>
      <c r="J22" s="4">
        <v>500</v>
      </c>
      <c r="K22" s="7">
        <v>1700</v>
      </c>
      <c r="L22" s="22">
        <f t="shared" si="0"/>
        <v>1445</v>
      </c>
      <c r="M22" s="8"/>
      <c r="N22" s="4"/>
    </row>
    <row r="23" spans="2:14" s="1" customFormat="1" ht="165.95" customHeight="1" x14ac:dyDescent="0.2">
      <c r="B23" s="4">
        <v>19</v>
      </c>
      <c r="C23" s="17" t="s">
        <v>8</v>
      </c>
      <c r="D23" s="18"/>
      <c r="E23" s="13" t="str">
        <f>HYPERLINK("http://7flowers-decor.ru/upload/1c_catalog/import_files/4606500121199.jpg")</f>
        <v>http://7flowers-decor.ru/upload/1c_catalog/import_files/4606500121199.jpg</v>
      </c>
      <c r="F23" s="4">
        <v>4606500121199</v>
      </c>
      <c r="G23" s="5" t="s">
        <v>31</v>
      </c>
      <c r="H23" s="6" t="s">
        <v>22</v>
      </c>
      <c r="I23" s="4">
        <v>100</v>
      </c>
      <c r="J23" s="4">
        <v>500</v>
      </c>
      <c r="K23" s="7">
        <v>1700</v>
      </c>
      <c r="L23" s="22">
        <f t="shared" si="0"/>
        <v>1445</v>
      </c>
      <c r="M23" s="8"/>
      <c r="N23" s="4"/>
    </row>
    <row r="24" spans="2:14" s="1" customFormat="1" ht="165.95" customHeight="1" x14ac:dyDescent="0.2">
      <c r="B24" s="4">
        <v>123</v>
      </c>
      <c r="C24" s="17" t="s">
        <v>8</v>
      </c>
      <c r="D24" s="18"/>
      <c r="E24" s="13" t="str">
        <f>HYPERLINK("http://7flowers-decor.ru/upload/1c_catalog/import_files/4606500121267.jpg")</f>
        <v>http://7flowers-decor.ru/upload/1c_catalog/import_files/4606500121267.jpg</v>
      </c>
      <c r="F24" s="4">
        <v>4606500121267</v>
      </c>
      <c r="G24" s="5" t="s">
        <v>31</v>
      </c>
      <c r="H24" s="6" t="s">
        <v>72</v>
      </c>
      <c r="I24" s="4">
        <v>100</v>
      </c>
      <c r="J24" s="4">
        <v>500</v>
      </c>
      <c r="K24" s="7">
        <v>490</v>
      </c>
      <c r="L24" s="22">
        <v>490</v>
      </c>
      <c r="M24" s="10" t="s">
        <v>23</v>
      </c>
      <c r="N24" s="4"/>
    </row>
    <row r="25" spans="2:14" s="1" customFormat="1" ht="165.95" customHeight="1" x14ac:dyDescent="0.2">
      <c r="B25" s="4">
        <v>127</v>
      </c>
      <c r="C25" s="17" t="s">
        <v>8</v>
      </c>
      <c r="D25" s="18"/>
      <c r="E25" s="13" t="str">
        <f>HYPERLINK("http://7flowers-decor.ru/upload/1c_catalog/import_files/4606500121250.jpg")</f>
        <v>http://7flowers-decor.ru/upload/1c_catalog/import_files/4606500121250.jpg</v>
      </c>
      <c r="F25" s="4">
        <v>4606500121250</v>
      </c>
      <c r="G25" s="5" t="s">
        <v>31</v>
      </c>
      <c r="H25" s="6" t="s">
        <v>19</v>
      </c>
      <c r="I25" s="4">
        <v>100</v>
      </c>
      <c r="J25" s="4">
        <v>500</v>
      </c>
      <c r="K25" s="7">
        <v>1700</v>
      </c>
      <c r="L25" s="22">
        <f t="shared" si="0"/>
        <v>1445</v>
      </c>
      <c r="M25" s="8"/>
      <c r="N25" s="4"/>
    </row>
    <row r="26" spans="2:14" s="1" customFormat="1" ht="165.95" customHeight="1" x14ac:dyDescent="0.2">
      <c r="B26" s="4">
        <v>21</v>
      </c>
      <c r="C26" s="17" t="s">
        <v>8</v>
      </c>
      <c r="D26" s="18"/>
      <c r="E26" s="13" t="str">
        <f>HYPERLINK("http://7flowers-decor.ru/upload/1c_catalog/import_files/4606500121229.jpg")</f>
        <v>http://7flowers-decor.ru/upload/1c_catalog/import_files/4606500121229.jpg</v>
      </c>
      <c r="F26" s="4">
        <v>4606500121229</v>
      </c>
      <c r="G26" s="5" t="s">
        <v>35</v>
      </c>
      <c r="H26" s="6" t="s">
        <v>25</v>
      </c>
      <c r="I26" s="4">
        <v>25</v>
      </c>
      <c r="J26" s="4">
        <v>500</v>
      </c>
      <c r="K26" s="7">
        <v>490</v>
      </c>
      <c r="L26" s="22">
        <v>490</v>
      </c>
      <c r="M26" s="10" t="s">
        <v>23</v>
      </c>
      <c r="N26" s="4"/>
    </row>
    <row r="27" spans="2:14" s="1" customFormat="1" ht="165.95" customHeight="1" x14ac:dyDescent="0.2">
      <c r="B27" s="4">
        <v>67</v>
      </c>
      <c r="C27" s="17" t="s">
        <v>8</v>
      </c>
      <c r="D27" s="18"/>
      <c r="E27" s="13" t="str">
        <f>HYPERLINK("http://7flowers-decor.ru/upload/1c_catalog/import_files/5500026616414.jpg")</f>
        <v>http://7flowers-decor.ru/upload/1c_catalog/import_files/5500026616414.jpg</v>
      </c>
      <c r="F27" s="4">
        <v>5500026616414</v>
      </c>
      <c r="G27" s="5" t="s">
        <v>62</v>
      </c>
      <c r="H27" s="6" t="s">
        <v>41</v>
      </c>
      <c r="I27" s="4">
        <v>100</v>
      </c>
      <c r="J27" s="9">
        <v>1000</v>
      </c>
      <c r="K27" s="7">
        <v>1341</v>
      </c>
      <c r="L27" s="22">
        <f t="shared" si="0"/>
        <v>1139.8499999999999</v>
      </c>
      <c r="M27" s="8"/>
      <c r="N27" s="4"/>
    </row>
    <row r="28" spans="2:14" s="1" customFormat="1" ht="165.95" customHeight="1" x14ac:dyDescent="0.2">
      <c r="B28" s="4">
        <v>85</v>
      </c>
      <c r="C28" s="17" t="s">
        <v>8</v>
      </c>
      <c r="D28" s="18"/>
      <c r="E28" s="13" t="str">
        <f>HYPERLINK("http://7flowers-decor.ru/upload/1c_catalog/import_files/5500026616407.jpg")</f>
        <v>http://7flowers-decor.ru/upload/1c_catalog/import_files/5500026616407.jpg</v>
      </c>
      <c r="F28" s="4">
        <v>5500026616407</v>
      </c>
      <c r="G28" s="5" t="s">
        <v>62</v>
      </c>
      <c r="H28" s="6" t="s">
        <v>12</v>
      </c>
      <c r="I28" s="4">
        <v>100</v>
      </c>
      <c r="J28" s="9">
        <v>1000</v>
      </c>
      <c r="K28" s="7">
        <v>1341</v>
      </c>
      <c r="L28" s="22">
        <f t="shared" si="0"/>
        <v>1139.8499999999999</v>
      </c>
      <c r="M28" s="8"/>
      <c r="N28" s="4"/>
    </row>
    <row r="29" spans="2:14" s="1" customFormat="1" ht="165.95" customHeight="1" x14ac:dyDescent="0.2">
      <c r="B29" s="4">
        <v>95</v>
      </c>
      <c r="C29" s="17" t="s">
        <v>8</v>
      </c>
      <c r="D29" s="18"/>
      <c r="E29" s="13" t="str">
        <f>HYPERLINK("http://7flowers-decor.ru/upload/1c_catalog/import_files/5500026616377.jpg")</f>
        <v>http://7flowers-decor.ru/upload/1c_catalog/import_files/5500026616377.jpg</v>
      </c>
      <c r="F29" s="4">
        <v>5500026616377</v>
      </c>
      <c r="G29" s="5" t="s">
        <v>62</v>
      </c>
      <c r="H29" s="6" t="s">
        <v>22</v>
      </c>
      <c r="I29" s="4">
        <v>100</v>
      </c>
      <c r="J29" s="9">
        <v>1000</v>
      </c>
      <c r="K29" s="7">
        <v>1450</v>
      </c>
      <c r="L29" s="22">
        <f t="shared" si="0"/>
        <v>1232.5</v>
      </c>
      <c r="M29" s="8"/>
      <c r="N29" s="4"/>
    </row>
    <row r="30" spans="2:14" s="1" customFormat="1" ht="165.95" customHeight="1" x14ac:dyDescent="0.2">
      <c r="B30" s="4">
        <v>135</v>
      </c>
      <c r="C30" s="17" t="s">
        <v>8</v>
      </c>
      <c r="D30" s="18"/>
      <c r="E30" s="13" t="str">
        <f>HYPERLINK("http://7flowers-decor.ru/upload/1c_catalog/import_files/5500026616384.jpg")</f>
        <v>http://7flowers-decor.ru/upload/1c_catalog/import_files/5500026616384.jpg</v>
      </c>
      <c r="F30" s="4">
        <v>5500026616384</v>
      </c>
      <c r="G30" s="5" t="s">
        <v>62</v>
      </c>
      <c r="H30" s="6" t="s">
        <v>87</v>
      </c>
      <c r="I30" s="4">
        <v>100</v>
      </c>
      <c r="J30" s="9">
        <v>1000</v>
      </c>
      <c r="K30" s="7">
        <v>1341</v>
      </c>
      <c r="L30" s="22">
        <f t="shared" si="0"/>
        <v>1139.8499999999999</v>
      </c>
      <c r="M30" s="8"/>
      <c r="N30" s="4"/>
    </row>
    <row r="31" spans="2:14" s="1" customFormat="1" ht="165.95" customHeight="1" x14ac:dyDescent="0.2">
      <c r="B31" s="4">
        <v>60</v>
      </c>
      <c r="C31" s="17" t="s">
        <v>8</v>
      </c>
      <c r="D31" s="18"/>
      <c r="E31" s="13" t="str">
        <f>HYPERLINK("http://7flowers-decor.ru/upload/1c_catalog/import_files/4606500041510.jpg")</f>
        <v>http://7flowers-decor.ru/upload/1c_catalog/import_files/4606500041510.jpg</v>
      </c>
      <c r="F31" s="4">
        <v>4606500041510</v>
      </c>
      <c r="G31" s="5" t="s">
        <v>58</v>
      </c>
      <c r="H31" s="6" t="s">
        <v>16</v>
      </c>
      <c r="I31" s="4">
        <v>1</v>
      </c>
      <c r="J31" s="4">
        <v>30</v>
      </c>
      <c r="K31" s="7">
        <v>169</v>
      </c>
      <c r="L31" s="22">
        <f t="shared" si="0"/>
        <v>143.65</v>
      </c>
      <c r="M31" s="8"/>
      <c r="N31" s="4"/>
    </row>
    <row r="32" spans="2:14" s="1" customFormat="1" ht="165.95" customHeight="1" x14ac:dyDescent="0.2">
      <c r="B32" s="4">
        <v>101</v>
      </c>
      <c r="C32" s="17" t="s">
        <v>8</v>
      </c>
      <c r="D32" s="18"/>
      <c r="E32" s="13" t="str">
        <f>HYPERLINK("http://7flowers-decor.ru/upload/1c_catalog/import_files/4606500041503.jpg")</f>
        <v>http://7flowers-decor.ru/upload/1c_catalog/import_files/4606500041503.jpg</v>
      </c>
      <c r="F32" s="4">
        <v>4606500041503</v>
      </c>
      <c r="G32" s="5" t="s">
        <v>58</v>
      </c>
      <c r="H32" s="6" t="s">
        <v>63</v>
      </c>
      <c r="I32" s="4">
        <v>1</v>
      </c>
      <c r="J32" s="4">
        <v>30</v>
      </c>
      <c r="K32" s="7">
        <v>169</v>
      </c>
      <c r="L32" s="22">
        <f t="shared" si="0"/>
        <v>143.65</v>
      </c>
      <c r="M32" s="8"/>
      <c r="N32" s="4"/>
    </row>
    <row r="33" spans="2:14" s="1" customFormat="1" ht="165.95" customHeight="1" x14ac:dyDescent="0.2">
      <c r="B33" s="4">
        <v>110</v>
      </c>
      <c r="C33" s="17" t="s">
        <v>8</v>
      </c>
      <c r="D33" s="18"/>
      <c r="E33" s="13" t="str">
        <f>HYPERLINK("http://7flowers-decor.ru/upload/1c_catalog/import_files/4606500120673.jpg")</f>
        <v>http://7flowers-decor.ru/upload/1c_catalog/import_files/4606500120673.jpg</v>
      </c>
      <c r="F33" s="4">
        <v>4606500120673</v>
      </c>
      <c r="G33" s="5" t="s">
        <v>80</v>
      </c>
      <c r="H33" s="6"/>
      <c r="I33" s="4">
        <v>1</v>
      </c>
      <c r="J33" s="4">
        <v>30</v>
      </c>
      <c r="K33" s="7">
        <v>169</v>
      </c>
      <c r="L33" s="22">
        <v>138.58000000000001</v>
      </c>
      <c r="M33" s="8"/>
      <c r="N33" s="4"/>
    </row>
    <row r="34" spans="2:14" s="1" customFormat="1" ht="165.95" customHeight="1" x14ac:dyDescent="0.2">
      <c r="B34" s="4">
        <v>83</v>
      </c>
      <c r="C34" s="17" t="s">
        <v>8</v>
      </c>
      <c r="D34" s="18"/>
      <c r="E34" s="13" t="str">
        <f>HYPERLINK("http://7flowers-decor.ru/upload/1c_catalog/import_files/4606500116744.jpg")</f>
        <v>http://7flowers-decor.ru/upload/1c_catalog/import_files/4606500116744.jpg</v>
      </c>
      <c r="F34" s="4">
        <v>4606500116744</v>
      </c>
      <c r="G34" s="5" t="s">
        <v>73</v>
      </c>
      <c r="H34" s="6" t="s">
        <v>22</v>
      </c>
      <c r="I34" s="4">
        <v>1</v>
      </c>
      <c r="J34" s="4">
        <v>20</v>
      </c>
      <c r="K34" s="7">
        <v>202</v>
      </c>
      <c r="L34" s="22">
        <f>K34*0.85</f>
        <v>171.7</v>
      </c>
      <c r="M34" s="8"/>
      <c r="N34" s="4"/>
    </row>
    <row r="35" spans="2:14" s="1" customFormat="1" ht="165.95" customHeight="1" x14ac:dyDescent="0.2">
      <c r="B35" s="4">
        <v>148</v>
      </c>
      <c r="C35" s="17" t="s">
        <v>8</v>
      </c>
      <c r="D35" s="18"/>
      <c r="E35" s="13" t="str">
        <f>HYPERLINK("http://7flowers-decor.ru/upload/1c_catalog/import_files/4606500300099.jpg")</f>
        <v>http://7flowers-decor.ru/upload/1c_catalog/import_files/4606500300099.jpg</v>
      </c>
      <c r="F35" s="4">
        <v>4606500300099</v>
      </c>
      <c r="G35" s="5" t="s">
        <v>73</v>
      </c>
      <c r="H35" s="6" t="s">
        <v>22</v>
      </c>
      <c r="I35" s="4">
        <v>1</v>
      </c>
      <c r="J35" s="4">
        <v>20</v>
      </c>
      <c r="K35" s="7">
        <v>202</v>
      </c>
      <c r="L35" s="22">
        <f>K35*0.85</f>
        <v>171.7</v>
      </c>
      <c r="M35" s="8"/>
      <c r="N35" s="4"/>
    </row>
    <row r="36" spans="2:14" s="1" customFormat="1" ht="165.95" customHeight="1" x14ac:dyDescent="0.2">
      <c r="B36" s="4">
        <v>6</v>
      </c>
      <c r="C36" s="17" t="s">
        <v>8</v>
      </c>
      <c r="D36" s="18"/>
      <c r="E36" s="13" t="str">
        <f>HYPERLINK("http://7flowers-decor.ru/upload/1c_catalog/import_files/4606500120819.jpg")</f>
        <v>http://7flowers-decor.ru/upload/1c_catalog/import_files/4606500120819.jpg</v>
      </c>
      <c r="F36" s="4">
        <v>4606500120819</v>
      </c>
      <c r="G36" s="5" t="s">
        <v>18</v>
      </c>
      <c r="H36" s="6" t="s">
        <v>19</v>
      </c>
      <c r="I36" s="4">
        <v>1</v>
      </c>
      <c r="J36" s="4">
        <v>30</v>
      </c>
      <c r="K36" s="7">
        <v>197</v>
      </c>
      <c r="L36" s="22">
        <v>161.54</v>
      </c>
      <c r="M36" s="8"/>
      <c r="N36" s="4"/>
    </row>
    <row r="37" spans="2:14" s="1" customFormat="1" ht="165.95" customHeight="1" x14ac:dyDescent="0.2">
      <c r="B37" s="4">
        <v>14</v>
      </c>
      <c r="C37" s="17" t="s">
        <v>8</v>
      </c>
      <c r="D37" s="18"/>
      <c r="E37" s="13" t="str">
        <f>HYPERLINK("http://7flowers-decor.ru/upload/1c_catalog/import_files/4606500120734.jpg")</f>
        <v>http://7flowers-decor.ru/upload/1c_catalog/import_files/4606500120734.jpg</v>
      </c>
      <c r="F37" s="4">
        <v>4606500120734</v>
      </c>
      <c r="G37" s="5" t="s">
        <v>18</v>
      </c>
      <c r="H37" s="6" t="s">
        <v>25</v>
      </c>
      <c r="I37" s="4">
        <v>1</v>
      </c>
      <c r="J37" s="4">
        <v>30</v>
      </c>
      <c r="K37" s="7">
        <v>197</v>
      </c>
      <c r="L37" s="22">
        <v>161.54</v>
      </c>
      <c r="M37" s="8"/>
      <c r="N37" s="4"/>
    </row>
    <row r="38" spans="2:14" s="1" customFormat="1" ht="165.95" customHeight="1" x14ac:dyDescent="0.2">
      <c r="B38" s="4">
        <v>41</v>
      </c>
      <c r="C38" s="17" t="s">
        <v>8</v>
      </c>
      <c r="D38" s="18"/>
      <c r="E38" s="13" t="str">
        <f>HYPERLINK("http://7flowers-decor.ru/upload/1c_catalog/import_files/4606500120802.jpg")</f>
        <v>http://7flowers-decor.ru/upload/1c_catalog/import_files/4606500120802.jpg</v>
      </c>
      <c r="F38" s="4">
        <v>4606500120802</v>
      </c>
      <c r="G38" s="5" t="s">
        <v>18</v>
      </c>
      <c r="H38" s="6" t="s">
        <v>48</v>
      </c>
      <c r="I38" s="4">
        <v>1</v>
      </c>
      <c r="J38" s="4">
        <v>30</v>
      </c>
      <c r="K38" s="7">
        <v>197</v>
      </c>
      <c r="L38" s="22">
        <v>161.54</v>
      </c>
      <c r="M38" s="8"/>
      <c r="N38" s="4"/>
    </row>
    <row r="39" spans="2:14" s="1" customFormat="1" ht="165.95" customHeight="1" x14ac:dyDescent="0.2">
      <c r="B39" s="4">
        <v>55</v>
      </c>
      <c r="C39" s="17" t="s">
        <v>8</v>
      </c>
      <c r="D39" s="18"/>
      <c r="E39" s="13" t="str">
        <f>HYPERLINK("http://7flowers-decor.ru/upload/1c_catalog/import_files/4606500120741.jpg")</f>
        <v>http://7flowers-decor.ru/upload/1c_catalog/import_files/4606500120741.jpg</v>
      </c>
      <c r="F39" s="4">
        <v>4606500120741</v>
      </c>
      <c r="G39" s="5" t="s">
        <v>18</v>
      </c>
      <c r="H39" s="6" t="s">
        <v>16</v>
      </c>
      <c r="I39" s="4">
        <v>1</v>
      </c>
      <c r="J39" s="4">
        <v>30</v>
      </c>
      <c r="K39" s="7">
        <v>197</v>
      </c>
      <c r="L39" s="22">
        <v>161.54</v>
      </c>
      <c r="M39" s="8"/>
      <c r="N39" s="4"/>
    </row>
    <row r="40" spans="2:14" s="1" customFormat="1" ht="165.95" customHeight="1" x14ac:dyDescent="0.2">
      <c r="B40" s="4">
        <v>72</v>
      </c>
      <c r="C40" s="17" t="s">
        <v>8</v>
      </c>
      <c r="D40" s="18"/>
      <c r="E40" s="13" t="str">
        <f>HYPERLINK("http://7flowers-decor.ru/upload/1c_catalog/import_files/4606500120765.jpg")</f>
        <v>http://7flowers-decor.ru/upload/1c_catalog/import_files/4606500120765.jpg</v>
      </c>
      <c r="F40" s="4">
        <v>4606500120765</v>
      </c>
      <c r="G40" s="5" t="s">
        <v>18</v>
      </c>
      <c r="H40" s="6" t="s">
        <v>14</v>
      </c>
      <c r="I40" s="4">
        <v>1</v>
      </c>
      <c r="J40" s="4">
        <v>30</v>
      </c>
      <c r="K40" s="7">
        <v>197</v>
      </c>
      <c r="L40" s="22">
        <v>161.54</v>
      </c>
      <c r="M40" s="8"/>
      <c r="N40" s="4"/>
    </row>
    <row r="41" spans="2:14" s="1" customFormat="1" ht="165.95" customHeight="1" x14ac:dyDescent="0.2">
      <c r="B41" s="4">
        <v>81</v>
      </c>
      <c r="C41" s="17" t="s">
        <v>8</v>
      </c>
      <c r="D41" s="18"/>
      <c r="E41" s="13" t="str">
        <f>HYPERLINK("http://7flowers-decor.ru/upload/1c_catalog/import_files/4606500120789.jpg")</f>
        <v>http://7flowers-decor.ru/upload/1c_catalog/import_files/4606500120789.jpg</v>
      </c>
      <c r="F41" s="4">
        <v>4606500120789</v>
      </c>
      <c r="G41" s="5" t="s">
        <v>18</v>
      </c>
      <c r="H41" s="6" t="s">
        <v>32</v>
      </c>
      <c r="I41" s="4">
        <v>1</v>
      </c>
      <c r="J41" s="4">
        <v>30</v>
      </c>
      <c r="K41" s="7">
        <v>197</v>
      </c>
      <c r="L41" s="22">
        <v>161.54</v>
      </c>
      <c r="M41" s="8"/>
      <c r="N41" s="4"/>
    </row>
    <row r="42" spans="2:14" s="1" customFormat="1" ht="165.95" customHeight="1" x14ac:dyDescent="0.2">
      <c r="B42" s="4">
        <v>88</v>
      </c>
      <c r="C42" s="17" t="s">
        <v>8</v>
      </c>
      <c r="D42" s="18"/>
      <c r="E42" s="13" t="str">
        <f>HYPERLINK("http://7flowers-decor.ru/upload/1c_catalog/import_files/4606500120772.jpg")</f>
        <v>http://7flowers-decor.ru/upload/1c_catalog/import_files/4606500120772.jpg</v>
      </c>
      <c r="F42" s="4">
        <v>4606500120772</v>
      </c>
      <c r="G42" s="5" t="s">
        <v>18</v>
      </c>
      <c r="H42" s="6" t="s">
        <v>22</v>
      </c>
      <c r="I42" s="4">
        <v>1</v>
      </c>
      <c r="J42" s="4">
        <v>30</v>
      </c>
      <c r="K42" s="7">
        <v>197</v>
      </c>
      <c r="L42" s="22">
        <v>161.54</v>
      </c>
      <c r="M42" s="8"/>
      <c r="N42" s="4"/>
    </row>
    <row r="43" spans="2:14" s="1" customFormat="1" ht="165.95" customHeight="1" x14ac:dyDescent="0.2">
      <c r="B43" s="4">
        <v>128</v>
      </c>
      <c r="C43" s="17" t="s">
        <v>8</v>
      </c>
      <c r="D43" s="18"/>
      <c r="E43" s="13" t="str">
        <f>HYPERLINK("http://7flowers-decor.ru/upload/1c_catalog/import_files/4606500120758.jpg")</f>
        <v>http://7flowers-decor.ru/upload/1c_catalog/import_files/4606500120758.jpg</v>
      </c>
      <c r="F43" s="4">
        <v>4606500120758</v>
      </c>
      <c r="G43" s="5" t="s">
        <v>18</v>
      </c>
      <c r="H43" s="6" t="s">
        <v>27</v>
      </c>
      <c r="I43" s="4">
        <v>1</v>
      </c>
      <c r="J43" s="4">
        <v>30</v>
      </c>
      <c r="K43" s="7">
        <v>197</v>
      </c>
      <c r="L43" s="22">
        <v>161.54</v>
      </c>
      <c r="M43" s="8"/>
      <c r="N43" s="4"/>
    </row>
    <row r="44" spans="2:14" s="1" customFormat="1" ht="165.95" customHeight="1" x14ac:dyDescent="0.2">
      <c r="B44" s="4">
        <v>56</v>
      </c>
      <c r="C44" s="17" t="s">
        <v>8</v>
      </c>
      <c r="D44" s="18"/>
      <c r="E44" s="13" t="str">
        <f>HYPERLINK("http://7flowers-decor.ru/upload/1c_catalog/import_files/4606500285129.jpg")</f>
        <v>http://7flowers-decor.ru/upload/1c_catalog/import_files/4606500285129.jpg</v>
      </c>
      <c r="F44" s="4">
        <v>4606500285129</v>
      </c>
      <c r="G44" s="5" t="s">
        <v>55</v>
      </c>
      <c r="H44" s="6" t="s">
        <v>22</v>
      </c>
      <c r="I44" s="4">
        <v>1</v>
      </c>
      <c r="J44" s="4">
        <v>20</v>
      </c>
      <c r="K44" s="7">
        <v>222</v>
      </c>
      <c r="L44" s="22">
        <f>K44*0.85</f>
        <v>188.7</v>
      </c>
      <c r="M44" s="8"/>
      <c r="N44" s="4"/>
    </row>
    <row r="45" spans="2:14" s="1" customFormat="1" ht="165.95" customHeight="1" x14ac:dyDescent="0.2">
      <c r="B45" s="4">
        <v>62</v>
      </c>
      <c r="C45" s="17" t="s">
        <v>8</v>
      </c>
      <c r="D45" s="18"/>
      <c r="E45" s="13" t="str">
        <f>HYPERLINK("http://7flowers-decor.ru/upload/1c_catalog/import_files/4606500285112.jpg")</f>
        <v>http://7flowers-decor.ru/upload/1c_catalog/import_files/4606500285112.jpg</v>
      </c>
      <c r="F45" s="4">
        <v>4606500285112</v>
      </c>
      <c r="G45" s="5" t="s">
        <v>55</v>
      </c>
      <c r="H45" s="6" t="s">
        <v>37</v>
      </c>
      <c r="I45" s="4">
        <v>1</v>
      </c>
      <c r="J45" s="4">
        <v>20</v>
      </c>
      <c r="K45" s="7">
        <v>222</v>
      </c>
      <c r="L45" s="22">
        <f>K45*0.85</f>
        <v>188.7</v>
      </c>
      <c r="M45" s="8"/>
      <c r="N45" s="4"/>
    </row>
    <row r="46" spans="2:14" s="1" customFormat="1" ht="165.95" customHeight="1" x14ac:dyDescent="0.2">
      <c r="B46" s="4">
        <v>46</v>
      </c>
      <c r="C46" s="17" t="s">
        <v>8</v>
      </c>
      <c r="D46" s="18"/>
      <c r="E46" s="13" t="str">
        <f>HYPERLINK("http://7flowers-decor.ru/upload/1c_catalog/import_files/4606500041404.jpg")</f>
        <v>http://7flowers-decor.ru/upload/1c_catalog/import_files/4606500041404.jpg</v>
      </c>
      <c r="F46" s="4">
        <v>4606500041404</v>
      </c>
      <c r="G46" s="5" t="s">
        <v>50</v>
      </c>
      <c r="H46" s="6" t="s">
        <v>37</v>
      </c>
      <c r="I46" s="4">
        <v>1</v>
      </c>
      <c r="J46" s="4">
        <v>30</v>
      </c>
      <c r="K46" s="7">
        <v>299</v>
      </c>
      <c r="L46" s="22">
        <v>245.18</v>
      </c>
      <c r="M46" s="8"/>
      <c r="N46" s="4"/>
    </row>
    <row r="47" spans="2:14" s="1" customFormat="1" ht="165.95" customHeight="1" x14ac:dyDescent="0.2">
      <c r="B47" s="4">
        <v>53</v>
      </c>
      <c r="C47" s="17" t="s">
        <v>8</v>
      </c>
      <c r="D47" s="18"/>
      <c r="E47" s="13" t="str">
        <f>HYPERLINK("http://7flowers-decor.ru/upload/1c_catalog/import_files/4606500041428.jpg")</f>
        <v>http://7flowers-decor.ru/upload/1c_catalog/import_files/4606500041428.jpg</v>
      </c>
      <c r="F47" s="4">
        <v>4606500041428</v>
      </c>
      <c r="G47" s="5" t="s">
        <v>50</v>
      </c>
      <c r="H47" s="6" t="s">
        <v>54</v>
      </c>
      <c r="I47" s="4">
        <v>1</v>
      </c>
      <c r="J47" s="4">
        <v>30</v>
      </c>
      <c r="K47" s="7">
        <v>299</v>
      </c>
      <c r="L47" s="22">
        <v>245.18</v>
      </c>
      <c r="M47" s="8"/>
      <c r="N47" s="4"/>
    </row>
    <row r="48" spans="2:14" s="1" customFormat="1" ht="165.95" customHeight="1" x14ac:dyDescent="0.2">
      <c r="B48" s="4">
        <v>63</v>
      </c>
      <c r="C48" s="17" t="s">
        <v>8</v>
      </c>
      <c r="D48" s="18"/>
      <c r="E48" s="13" t="str">
        <f>HYPERLINK("http://7flowers-decor.ru/upload/1c_catalog/import_files/4606500041411.jpg")</f>
        <v>http://7flowers-decor.ru/upload/1c_catalog/import_files/4606500041411.jpg</v>
      </c>
      <c r="F48" s="4">
        <v>4606500041411</v>
      </c>
      <c r="G48" s="5" t="s">
        <v>50</v>
      </c>
      <c r="H48" s="6" t="s">
        <v>19</v>
      </c>
      <c r="I48" s="4">
        <v>1</v>
      </c>
      <c r="J48" s="4">
        <v>30</v>
      </c>
      <c r="K48" s="7">
        <v>299</v>
      </c>
      <c r="L48" s="22">
        <v>245.18</v>
      </c>
      <c r="M48" s="8"/>
      <c r="N48" s="4"/>
    </row>
    <row r="49" spans="2:14" s="1" customFormat="1" ht="165.95" customHeight="1" x14ac:dyDescent="0.2">
      <c r="B49" s="4">
        <v>52</v>
      </c>
      <c r="C49" s="17" t="s">
        <v>8</v>
      </c>
      <c r="D49" s="18"/>
      <c r="E49" s="13" t="str">
        <f>HYPERLINK("http://7flowers-decor.ru/upload/1c_catalog/import_files/4606500116478.jpg")</f>
        <v>http://7flowers-decor.ru/upload/1c_catalog/import_files/4606500116478.jpg</v>
      </c>
      <c r="F49" s="4">
        <v>4606500116478</v>
      </c>
      <c r="G49" s="5" t="s">
        <v>53</v>
      </c>
      <c r="H49" s="6" t="s">
        <v>25</v>
      </c>
      <c r="I49" s="4">
        <v>1</v>
      </c>
      <c r="J49" s="4">
        <v>20</v>
      </c>
      <c r="K49" s="7">
        <v>283</v>
      </c>
      <c r="L49" s="22">
        <f>K49*0.85</f>
        <v>240.54999999999998</v>
      </c>
      <c r="M49" s="8"/>
      <c r="N49" s="4"/>
    </row>
    <row r="50" spans="2:14" s="1" customFormat="1" ht="165.95" customHeight="1" x14ac:dyDescent="0.2">
      <c r="B50" s="4">
        <v>58</v>
      </c>
      <c r="C50" s="17" t="s">
        <v>8</v>
      </c>
      <c r="D50" s="18"/>
      <c r="E50" s="13" t="str">
        <f>HYPERLINK("http://7flowers-decor.ru/upload/1c_catalog/import_files/4606500116492.jpg")</f>
        <v>http://7flowers-decor.ru/upload/1c_catalog/import_files/4606500116492.jpg</v>
      </c>
      <c r="F50" s="4">
        <v>4606500116492</v>
      </c>
      <c r="G50" s="5" t="s">
        <v>53</v>
      </c>
      <c r="H50" s="6" t="s">
        <v>12</v>
      </c>
      <c r="I50" s="4">
        <v>1</v>
      </c>
      <c r="J50" s="4">
        <v>20</v>
      </c>
      <c r="K50" s="7">
        <v>283</v>
      </c>
      <c r="L50" s="22">
        <f t="shared" ref="L50:L52" si="1">K50*0.85</f>
        <v>240.54999999999998</v>
      </c>
      <c r="M50" s="8"/>
      <c r="N50" s="4"/>
    </row>
    <row r="51" spans="2:14" s="1" customFormat="1" ht="165.95" customHeight="1" x14ac:dyDescent="0.2">
      <c r="B51" s="4">
        <v>97</v>
      </c>
      <c r="C51" s="17" t="s">
        <v>8</v>
      </c>
      <c r="D51" s="18"/>
      <c r="E51" s="13" t="str">
        <f>HYPERLINK("http://7flowers-decor.ru/upload/1c_catalog/import_files/4606500116652.jpg")</f>
        <v>http://7flowers-decor.ru/upload/1c_catalog/import_files/4606500116652.jpg</v>
      </c>
      <c r="F51" s="4">
        <v>4606500116652</v>
      </c>
      <c r="G51" s="5" t="s">
        <v>77</v>
      </c>
      <c r="H51" s="6" t="s">
        <v>38</v>
      </c>
      <c r="I51" s="4">
        <v>1</v>
      </c>
      <c r="J51" s="4">
        <v>20</v>
      </c>
      <c r="K51" s="7">
        <v>269</v>
      </c>
      <c r="L51" s="22">
        <f t="shared" si="1"/>
        <v>228.65</v>
      </c>
      <c r="M51" s="8"/>
      <c r="N51" s="4"/>
    </row>
    <row r="52" spans="2:14" s="1" customFormat="1" ht="165.95" customHeight="1" x14ac:dyDescent="0.2">
      <c r="B52" s="4">
        <v>102</v>
      </c>
      <c r="C52" s="17" t="s">
        <v>8</v>
      </c>
      <c r="D52" s="18"/>
      <c r="E52" s="13" t="str">
        <f>HYPERLINK("http://7flowers-decor.ru/upload/1c_catalog/import_files/4606500116690.jpg")</f>
        <v>http://7flowers-decor.ru/upload/1c_catalog/import_files/4606500116690.jpg</v>
      </c>
      <c r="F52" s="4">
        <v>4606500116690</v>
      </c>
      <c r="G52" s="5" t="s">
        <v>77</v>
      </c>
      <c r="H52" s="6" t="s">
        <v>22</v>
      </c>
      <c r="I52" s="4">
        <v>1</v>
      </c>
      <c r="J52" s="4">
        <v>20</v>
      </c>
      <c r="K52" s="7">
        <v>269</v>
      </c>
      <c r="L52" s="22">
        <f t="shared" si="1"/>
        <v>228.65</v>
      </c>
      <c r="M52" s="8"/>
      <c r="N52" s="4"/>
    </row>
    <row r="53" spans="2:14" s="1" customFormat="1" ht="165.95" customHeight="1" x14ac:dyDescent="0.2">
      <c r="B53" s="4">
        <v>1</v>
      </c>
      <c r="C53" s="17" t="s">
        <v>8</v>
      </c>
      <c r="D53" s="18"/>
      <c r="E53" s="13" t="str">
        <f>HYPERLINK("http://7flowers-decor.ru/upload/1c_catalog/import_files/4606500035410.jpg")</f>
        <v>http://7flowers-decor.ru/upload/1c_catalog/import_files/4606500035410.jpg</v>
      </c>
      <c r="F53" s="4">
        <v>4606500035410</v>
      </c>
      <c r="G53" s="5" t="s">
        <v>9</v>
      </c>
      <c r="H53" s="6" t="s">
        <v>10</v>
      </c>
      <c r="I53" s="4">
        <v>1</v>
      </c>
      <c r="J53" s="4">
        <v>30</v>
      </c>
      <c r="K53" s="7">
        <v>167</v>
      </c>
      <c r="L53" s="22">
        <v>136.94</v>
      </c>
      <c r="M53" s="8"/>
      <c r="N53" s="4"/>
    </row>
    <row r="54" spans="2:14" s="1" customFormat="1" ht="165.95" customHeight="1" x14ac:dyDescent="0.2">
      <c r="B54" s="4">
        <v>28</v>
      </c>
      <c r="C54" s="17" t="s">
        <v>8</v>
      </c>
      <c r="D54" s="18"/>
      <c r="E54" s="13" t="str">
        <f>HYPERLINK("http://7flowers-decor.ru/upload/1c_catalog/import_files/4606500035403.jpg")</f>
        <v>http://7flowers-decor.ru/upload/1c_catalog/import_files/4606500035403.jpg</v>
      </c>
      <c r="F54" s="4">
        <v>4606500035403</v>
      </c>
      <c r="G54" s="5" t="s">
        <v>9</v>
      </c>
      <c r="H54" s="6" t="s">
        <v>39</v>
      </c>
      <c r="I54" s="4">
        <v>1</v>
      </c>
      <c r="J54" s="4">
        <v>30</v>
      </c>
      <c r="K54" s="7">
        <v>167</v>
      </c>
      <c r="L54" s="22">
        <v>136.94</v>
      </c>
      <c r="M54" s="8"/>
      <c r="N54" s="4"/>
    </row>
    <row r="55" spans="2:14" s="1" customFormat="1" ht="165.95" customHeight="1" x14ac:dyDescent="0.2">
      <c r="B55" s="4">
        <v>64</v>
      </c>
      <c r="C55" s="17" t="s">
        <v>8</v>
      </c>
      <c r="D55" s="18"/>
      <c r="E55" s="13" t="str">
        <f>HYPERLINK("http://7flowers-decor.ru/upload/1c_catalog/import_files/4606500035434.jpg")</f>
        <v>http://7flowers-decor.ru/upload/1c_catalog/import_files/4606500035434.jpg</v>
      </c>
      <c r="F55" s="4">
        <v>4606500035434</v>
      </c>
      <c r="G55" s="5" t="s">
        <v>9</v>
      </c>
      <c r="H55" s="6" t="s">
        <v>59</v>
      </c>
      <c r="I55" s="4">
        <v>1</v>
      </c>
      <c r="J55" s="4">
        <v>30</v>
      </c>
      <c r="K55" s="7">
        <v>167</v>
      </c>
      <c r="L55" s="22">
        <v>136.94</v>
      </c>
      <c r="M55" s="8"/>
      <c r="N55" s="4"/>
    </row>
    <row r="56" spans="2:14" s="1" customFormat="1" ht="165.95" customHeight="1" x14ac:dyDescent="0.2">
      <c r="B56" s="4">
        <v>74</v>
      </c>
      <c r="C56" s="17" t="s">
        <v>8</v>
      </c>
      <c r="D56" s="18"/>
      <c r="E56" s="13" t="str">
        <f>HYPERLINK("http://7flowers-decor.ru/upload/1c_catalog/import_files/4606500035380.jpg")</f>
        <v>http://7flowers-decor.ru/upload/1c_catalog/import_files/4606500035380.jpg</v>
      </c>
      <c r="F56" s="4">
        <v>4606500035380</v>
      </c>
      <c r="G56" s="5" t="s">
        <v>9</v>
      </c>
      <c r="H56" s="6" t="s">
        <v>65</v>
      </c>
      <c r="I56" s="4">
        <v>1</v>
      </c>
      <c r="J56" s="4">
        <v>30</v>
      </c>
      <c r="K56" s="7">
        <v>167</v>
      </c>
      <c r="L56" s="22">
        <v>136.94</v>
      </c>
      <c r="M56" s="8"/>
      <c r="N56" s="4"/>
    </row>
    <row r="57" spans="2:14" s="1" customFormat="1" ht="165.95" customHeight="1" x14ac:dyDescent="0.2">
      <c r="B57" s="4">
        <v>82</v>
      </c>
      <c r="C57" s="17" t="s">
        <v>8</v>
      </c>
      <c r="D57" s="18"/>
      <c r="E57" s="13" t="str">
        <f>HYPERLINK("http://7flowers-decor.ru/upload/1c_catalog/import_files/4606500414727.jpg")</f>
        <v>http://7flowers-decor.ru/upload/1c_catalog/import_files/4606500414727.jpg</v>
      </c>
      <c r="F57" s="4">
        <v>4606500414727</v>
      </c>
      <c r="G57" s="5" t="s">
        <v>9</v>
      </c>
      <c r="H57" s="6" t="s">
        <v>10</v>
      </c>
      <c r="I57" s="4">
        <v>1</v>
      </c>
      <c r="J57" s="4">
        <v>30</v>
      </c>
      <c r="K57" s="7">
        <v>167</v>
      </c>
      <c r="L57" s="22">
        <v>136.94</v>
      </c>
      <c r="M57" s="8"/>
      <c r="N57" s="4"/>
    </row>
    <row r="58" spans="2:14" s="1" customFormat="1" ht="165.95" customHeight="1" x14ac:dyDescent="0.2">
      <c r="B58" s="4">
        <v>93</v>
      </c>
      <c r="C58" s="17" t="s">
        <v>8</v>
      </c>
      <c r="D58" s="18"/>
      <c r="E58" s="13" t="str">
        <f>HYPERLINK("http://7flowers-decor.ru/upload/1c_catalog/import_files/4606500035397.jpg")</f>
        <v>http://7flowers-decor.ru/upload/1c_catalog/import_files/4606500035397.jpg</v>
      </c>
      <c r="F58" s="4">
        <v>4606500035397</v>
      </c>
      <c r="G58" s="5" t="s">
        <v>9</v>
      </c>
      <c r="H58" s="6" t="s">
        <v>41</v>
      </c>
      <c r="I58" s="4">
        <v>1</v>
      </c>
      <c r="J58" s="4">
        <v>30</v>
      </c>
      <c r="K58" s="7">
        <v>167</v>
      </c>
      <c r="L58" s="22">
        <v>136.94</v>
      </c>
      <c r="M58" s="8"/>
      <c r="N58" s="4"/>
    </row>
    <row r="59" spans="2:14" s="1" customFormat="1" ht="165.95" customHeight="1" x14ac:dyDescent="0.2">
      <c r="B59" s="4">
        <v>121</v>
      </c>
      <c r="C59" s="17" t="s">
        <v>8</v>
      </c>
      <c r="D59" s="18"/>
      <c r="E59" s="13" t="str">
        <f>HYPERLINK("http://7flowers-decor.ru/upload/1c_catalog/import_files/4606500035427.jpg")</f>
        <v>http://7flowers-decor.ru/upload/1c_catalog/import_files/4606500035427.jpg</v>
      </c>
      <c r="F59" s="4">
        <v>4606500035427</v>
      </c>
      <c r="G59" s="5" t="s">
        <v>9</v>
      </c>
      <c r="H59" s="6" t="s">
        <v>83</v>
      </c>
      <c r="I59" s="4">
        <v>1</v>
      </c>
      <c r="J59" s="4">
        <v>30</v>
      </c>
      <c r="K59" s="7">
        <v>167</v>
      </c>
      <c r="L59" s="22">
        <v>136.94</v>
      </c>
      <c r="M59" s="8"/>
      <c r="N59" s="4"/>
    </row>
    <row r="60" spans="2:14" s="1" customFormat="1" ht="165.95" customHeight="1" x14ac:dyDescent="0.2">
      <c r="B60" s="4">
        <v>38</v>
      </c>
      <c r="C60" s="17" t="s">
        <v>8</v>
      </c>
      <c r="D60" s="18"/>
      <c r="E60" s="13" t="str">
        <f>HYPERLINK("http://7flowers-decor.ru/upload/1c_catalog/import_files/4606500035335.jpg")</f>
        <v>http://7flowers-decor.ru/upload/1c_catalog/import_files/4606500035335.jpg</v>
      </c>
      <c r="F60" s="4">
        <v>4606500035335</v>
      </c>
      <c r="G60" s="5" t="s">
        <v>44</v>
      </c>
      <c r="H60" s="6" t="s">
        <v>45</v>
      </c>
      <c r="I60" s="4">
        <v>1</v>
      </c>
      <c r="J60" s="4">
        <v>30</v>
      </c>
      <c r="K60" s="7">
        <v>167</v>
      </c>
      <c r="L60" s="22">
        <f>K60*0.85</f>
        <v>141.94999999999999</v>
      </c>
      <c r="M60" s="8"/>
      <c r="N60" s="4"/>
    </row>
    <row r="61" spans="2:14" s="1" customFormat="1" ht="165.95" customHeight="1" x14ac:dyDescent="0.2">
      <c r="B61" s="4">
        <v>118</v>
      </c>
      <c r="C61" s="17" t="s">
        <v>8</v>
      </c>
      <c r="D61" s="18"/>
      <c r="E61" s="13" t="str">
        <f>HYPERLINK("http://7flowers-decor.ru/upload/1c_catalog/import_files/4606500035328.jpg")</f>
        <v>http://7flowers-decor.ru/upload/1c_catalog/import_files/4606500035328.jpg</v>
      </c>
      <c r="F61" s="4">
        <v>4606500035328</v>
      </c>
      <c r="G61" s="5" t="s">
        <v>44</v>
      </c>
      <c r="H61" s="6" t="s">
        <v>45</v>
      </c>
      <c r="I61" s="4">
        <v>1</v>
      </c>
      <c r="J61" s="4">
        <v>30</v>
      </c>
      <c r="K61" s="7">
        <v>167</v>
      </c>
      <c r="L61" s="22">
        <f t="shared" ref="L61:L94" si="2">K61*0.85</f>
        <v>141.94999999999999</v>
      </c>
      <c r="M61" s="8"/>
      <c r="N61" s="4"/>
    </row>
    <row r="62" spans="2:14" s="1" customFormat="1" ht="165.95" customHeight="1" x14ac:dyDescent="0.2">
      <c r="B62" s="4">
        <v>2</v>
      </c>
      <c r="C62" s="17" t="s">
        <v>8</v>
      </c>
      <c r="D62" s="18"/>
      <c r="E62" s="13" t="str">
        <f>HYPERLINK("http://7flowers-decor.ru/upload/1c_catalog/import_files/8715969051971.jpg")</f>
        <v>http://7flowers-decor.ru/upload/1c_catalog/import_files/8715969051971.jpg</v>
      </c>
      <c r="F62" s="4">
        <v>8715969051971</v>
      </c>
      <c r="G62" s="5" t="s">
        <v>11</v>
      </c>
      <c r="H62" s="6" t="s">
        <v>12</v>
      </c>
      <c r="I62" s="4">
        <v>1</v>
      </c>
      <c r="J62" s="4">
        <v>6</v>
      </c>
      <c r="K62" s="7">
        <v>1243</v>
      </c>
      <c r="L62" s="22">
        <f t="shared" si="2"/>
        <v>1056.55</v>
      </c>
      <c r="M62" s="8"/>
      <c r="N62" s="4"/>
    </row>
    <row r="63" spans="2:14" s="1" customFormat="1" ht="165.95" customHeight="1" x14ac:dyDescent="0.2">
      <c r="B63" s="4">
        <v>30</v>
      </c>
      <c r="C63" s="17" t="s">
        <v>8</v>
      </c>
      <c r="D63" s="18"/>
      <c r="E63" s="13" t="str">
        <f>HYPERLINK("http://7flowers-decor.ru/upload/1c_catalog/import_files/8715969051988.jpg")</f>
        <v>http://7flowers-decor.ru/upload/1c_catalog/import_files/8715969051988.jpg</v>
      </c>
      <c r="F63" s="4">
        <v>8715969051988</v>
      </c>
      <c r="G63" s="5" t="s">
        <v>11</v>
      </c>
      <c r="H63" s="6" t="s">
        <v>22</v>
      </c>
      <c r="I63" s="4">
        <v>1</v>
      </c>
      <c r="J63" s="4">
        <v>6</v>
      </c>
      <c r="K63" s="7">
        <v>1243</v>
      </c>
      <c r="L63" s="22">
        <f t="shared" si="2"/>
        <v>1056.55</v>
      </c>
      <c r="M63" s="8"/>
      <c r="N63" s="4"/>
    </row>
    <row r="64" spans="2:14" s="1" customFormat="1" ht="165.95" customHeight="1" x14ac:dyDescent="0.2">
      <c r="B64" s="4">
        <v>47</v>
      </c>
      <c r="C64" s="17" t="s">
        <v>8</v>
      </c>
      <c r="D64" s="18"/>
      <c r="E64" s="13" t="str">
        <f>HYPERLINK("http://7flowers-decor.ru/upload/1c_catalog/import_files/8715969051957.jpg")</f>
        <v>http://7flowers-decor.ru/upload/1c_catalog/import_files/8715969051957.jpg</v>
      </c>
      <c r="F64" s="4">
        <v>8715969051957</v>
      </c>
      <c r="G64" s="5" t="s">
        <v>11</v>
      </c>
      <c r="H64" s="6" t="s">
        <v>51</v>
      </c>
      <c r="I64" s="4">
        <v>1</v>
      </c>
      <c r="J64" s="4">
        <v>6</v>
      </c>
      <c r="K64" s="7">
        <v>1243</v>
      </c>
      <c r="L64" s="22">
        <f t="shared" si="2"/>
        <v>1056.55</v>
      </c>
      <c r="M64" s="8"/>
      <c r="N64" s="4"/>
    </row>
    <row r="65" spans="2:14" s="1" customFormat="1" ht="165.95" customHeight="1" x14ac:dyDescent="0.2">
      <c r="B65" s="4">
        <v>61</v>
      </c>
      <c r="C65" s="17" t="s">
        <v>8</v>
      </c>
      <c r="D65" s="18"/>
      <c r="E65" s="13" t="str">
        <f>HYPERLINK("http://7flowers-decor.ru/upload/1c_catalog/import_files/8715969052480.jpg")</f>
        <v>http://7flowers-decor.ru/upload/1c_catalog/import_files/8715969052480.jpg</v>
      </c>
      <c r="F65" s="4">
        <v>8715969052480</v>
      </c>
      <c r="G65" s="5" t="s">
        <v>11</v>
      </c>
      <c r="H65" s="6" t="s">
        <v>27</v>
      </c>
      <c r="I65" s="4">
        <v>1</v>
      </c>
      <c r="J65" s="4">
        <v>6</v>
      </c>
      <c r="K65" s="7">
        <v>1243</v>
      </c>
      <c r="L65" s="22">
        <f t="shared" si="2"/>
        <v>1056.55</v>
      </c>
      <c r="M65" s="8"/>
      <c r="N65" s="4"/>
    </row>
    <row r="66" spans="2:14" s="1" customFormat="1" ht="165.95" customHeight="1" x14ac:dyDescent="0.2">
      <c r="B66" s="4">
        <v>87</v>
      </c>
      <c r="C66" s="17" t="s">
        <v>8</v>
      </c>
      <c r="D66" s="18"/>
      <c r="E66" s="13" t="str">
        <f>HYPERLINK("http://7flowers-decor.ru/upload/1c_catalog/import_files/8715969062342.jpg")</f>
        <v>http://7flowers-decor.ru/upload/1c_catalog/import_files/8715969062342.jpg</v>
      </c>
      <c r="F66" s="4">
        <v>8715969062342</v>
      </c>
      <c r="G66" s="5" t="s">
        <v>11</v>
      </c>
      <c r="H66" s="6" t="s">
        <v>48</v>
      </c>
      <c r="I66" s="4">
        <v>1</v>
      </c>
      <c r="J66" s="4">
        <v>6</v>
      </c>
      <c r="K66" s="7">
        <v>1243</v>
      </c>
      <c r="L66" s="22">
        <f t="shared" si="2"/>
        <v>1056.55</v>
      </c>
      <c r="M66" s="8"/>
      <c r="N66" s="4"/>
    </row>
    <row r="67" spans="2:14" s="1" customFormat="1" ht="165.95" customHeight="1" x14ac:dyDescent="0.2">
      <c r="B67" s="4">
        <v>92</v>
      </c>
      <c r="C67" s="17" t="s">
        <v>8</v>
      </c>
      <c r="D67" s="18"/>
      <c r="E67" s="13" t="str">
        <f>HYPERLINK("http://7flowers-decor.ru/upload/1c_catalog/import_files/8715969051964.jpg")</f>
        <v>http://7flowers-decor.ru/upload/1c_catalog/import_files/8715969051964.jpg</v>
      </c>
      <c r="F67" s="4">
        <v>8715969051964</v>
      </c>
      <c r="G67" s="5" t="s">
        <v>11</v>
      </c>
      <c r="H67" s="6" t="s">
        <v>16</v>
      </c>
      <c r="I67" s="4">
        <v>1</v>
      </c>
      <c r="J67" s="4">
        <v>18</v>
      </c>
      <c r="K67" s="7">
        <v>1243</v>
      </c>
      <c r="L67" s="22">
        <f t="shared" si="2"/>
        <v>1056.55</v>
      </c>
      <c r="M67" s="8"/>
      <c r="N67" s="4"/>
    </row>
    <row r="68" spans="2:14" s="1" customFormat="1" ht="165.95" customHeight="1" x14ac:dyDescent="0.2">
      <c r="B68" s="4">
        <v>111</v>
      </c>
      <c r="C68" s="17" t="s">
        <v>8</v>
      </c>
      <c r="D68" s="18"/>
      <c r="E68" s="13" t="str">
        <f>HYPERLINK("http://7flowers-decor.ru/upload/1c_catalog/import_files/8715969052527.jpg")</f>
        <v>http://7flowers-decor.ru/upload/1c_catalog/import_files/8715969052527.jpg</v>
      </c>
      <c r="F68" s="4">
        <v>8715969052527</v>
      </c>
      <c r="G68" s="5" t="s">
        <v>11</v>
      </c>
      <c r="H68" s="6" t="s">
        <v>29</v>
      </c>
      <c r="I68" s="4">
        <v>1</v>
      </c>
      <c r="J68" s="4">
        <v>18</v>
      </c>
      <c r="K68" s="7">
        <v>1388</v>
      </c>
      <c r="L68" s="22">
        <f t="shared" si="2"/>
        <v>1179.8</v>
      </c>
      <c r="M68" s="8"/>
      <c r="N68" s="4"/>
    </row>
    <row r="69" spans="2:14" s="1" customFormat="1" ht="165.95" customHeight="1" x14ac:dyDescent="0.2">
      <c r="B69" s="4">
        <v>115</v>
      </c>
      <c r="C69" s="17" t="s">
        <v>8</v>
      </c>
      <c r="D69" s="18"/>
      <c r="E69" s="13" t="str">
        <f>HYPERLINK("http://7flowers-decor.ru/upload/1c_catalog/import_files/8715969052534.jpg")</f>
        <v>http://7flowers-decor.ru/upload/1c_catalog/import_files/8715969052534.jpg</v>
      </c>
      <c r="F69" s="4">
        <v>8715969052534</v>
      </c>
      <c r="G69" s="5" t="s">
        <v>11</v>
      </c>
      <c r="H69" s="6" t="s">
        <v>72</v>
      </c>
      <c r="I69" s="4">
        <v>1</v>
      </c>
      <c r="J69" s="4">
        <v>18</v>
      </c>
      <c r="K69" s="7">
        <v>1388</v>
      </c>
      <c r="L69" s="22">
        <f t="shared" si="2"/>
        <v>1179.8</v>
      </c>
      <c r="M69" s="8"/>
      <c r="N69" s="4"/>
    </row>
    <row r="70" spans="2:14" s="1" customFormat="1" ht="165.95" customHeight="1" x14ac:dyDescent="0.2">
      <c r="B70" s="4">
        <v>126</v>
      </c>
      <c r="C70" s="17" t="s">
        <v>8</v>
      </c>
      <c r="D70" s="18"/>
      <c r="E70" s="13" t="str">
        <f>HYPERLINK("http://7flowers-decor.ru/upload/1c_catalog/import_files/8715969051940.jpg")</f>
        <v>http://7flowers-decor.ru/upload/1c_catalog/import_files/8715969051940.jpg</v>
      </c>
      <c r="F70" s="4">
        <v>8715969051940</v>
      </c>
      <c r="G70" s="5" t="s">
        <v>11</v>
      </c>
      <c r="H70" s="6" t="s">
        <v>25</v>
      </c>
      <c r="I70" s="4">
        <v>1</v>
      </c>
      <c r="J70" s="4">
        <v>6</v>
      </c>
      <c r="K70" s="7">
        <v>1243</v>
      </c>
      <c r="L70" s="22">
        <f t="shared" si="2"/>
        <v>1056.55</v>
      </c>
      <c r="M70" s="8"/>
      <c r="N70" s="4"/>
    </row>
    <row r="71" spans="2:14" s="1" customFormat="1" ht="165.95" customHeight="1" x14ac:dyDescent="0.2">
      <c r="B71" s="4">
        <v>144</v>
      </c>
      <c r="C71" s="17" t="s">
        <v>8</v>
      </c>
      <c r="D71" s="18"/>
      <c r="E71" s="13" t="str">
        <f>HYPERLINK("http://7flowers-decor.ru/upload/1c_catalog/import_files/8715969052503.jpg")</f>
        <v>http://7flowers-decor.ru/upload/1c_catalog/import_files/8715969052503.jpg</v>
      </c>
      <c r="F71" s="4">
        <v>8715969052503</v>
      </c>
      <c r="G71" s="5" t="s">
        <v>11</v>
      </c>
      <c r="H71" s="6" t="s">
        <v>32</v>
      </c>
      <c r="I71" s="4">
        <v>1</v>
      </c>
      <c r="J71" s="4">
        <v>6</v>
      </c>
      <c r="K71" s="7">
        <v>1243</v>
      </c>
      <c r="L71" s="22">
        <f t="shared" si="2"/>
        <v>1056.55</v>
      </c>
      <c r="M71" s="8"/>
      <c r="N71" s="4"/>
    </row>
    <row r="72" spans="2:14" s="1" customFormat="1" ht="165.95" customHeight="1" x14ac:dyDescent="0.2">
      <c r="B72" s="4">
        <v>57</v>
      </c>
      <c r="C72" s="17" t="s">
        <v>8</v>
      </c>
      <c r="D72" s="18"/>
      <c r="E72" s="13" t="str">
        <f>HYPERLINK("http://7flowers-decor.ru/upload/1c_catalog/import_files/8715969066340.jpg")</f>
        <v>http://7flowers-decor.ru/upload/1c_catalog/import_files/8715969066340.jpg</v>
      </c>
      <c r="F72" s="4">
        <v>8715969066340</v>
      </c>
      <c r="G72" s="5" t="s">
        <v>56</v>
      </c>
      <c r="H72" s="6" t="s">
        <v>16</v>
      </c>
      <c r="I72" s="4">
        <v>1</v>
      </c>
      <c r="J72" s="4">
        <v>6</v>
      </c>
      <c r="K72" s="7">
        <v>1084</v>
      </c>
      <c r="L72" s="22">
        <v>1084</v>
      </c>
      <c r="M72" s="10" t="s">
        <v>23</v>
      </c>
      <c r="N72" s="4"/>
    </row>
    <row r="73" spans="2:14" s="1" customFormat="1" ht="165.95" customHeight="1" x14ac:dyDescent="0.2">
      <c r="B73" s="4">
        <v>109</v>
      </c>
      <c r="C73" s="17" t="s">
        <v>8</v>
      </c>
      <c r="D73" s="18"/>
      <c r="E73" s="13" t="str">
        <f>HYPERLINK("http://7flowers-decor.ru/upload/1c_catalog/import_files/8715969066333.jpg")</f>
        <v>http://7flowers-decor.ru/upload/1c_catalog/import_files/8715969066333.jpg</v>
      </c>
      <c r="F73" s="4">
        <v>8715969066333</v>
      </c>
      <c r="G73" s="5" t="s">
        <v>56</v>
      </c>
      <c r="H73" s="6" t="s">
        <v>41</v>
      </c>
      <c r="I73" s="4">
        <v>1</v>
      </c>
      <c r="J73" s="4">
        <v>6</v>
      </c>
      <c r="K73" s="7">
        <v>1084</v>
      </c>
      <c r="L73" s="22">
        <v>1084</v>
      </c>
      <c r="M73" s="10" t="s">
        <v>23</v>
      </c>
      <c r="N73" s="4"/>
    </row>
    <row r="74" spans="2:14" s="1" customFormat="1" ht="165.95" customHeight="1" x14ac:dyDescent="0.2">
      <c r="B74" s="4">
        <v>133</v>
      </c>
      <c r="C74" s="17" t="s">
        <v>8</v>
      </c>
      <c r="D74" s="18"/>
      <c r="E74" s="13" t="str">
        <f>HYPERLINK("http://7flowers-decor.ru/upload/1c_catalog/import_files/8715969067651.jpg")</f>
        <v>http://7flowers-decor.ru/upload/1c_catalog/import_files/8715969067651.jpg</v>
      </c>
      <c r="F74" s="4">
        <v>8715969067651</v>
      </c>
      <c r="G74" s="5" t="s">
        <v>86</v>
      </c>
      <c r="H74" s="6" t="s">
        <v>66</v>
      </c>
      <c r="I74" s="4">
        <v>1</v>
      </c>
      <c r="J74" s="4">
        <v>7</v>
      </c>
      <c r="K74" s="7">
        <v>741</v>
      </c>
      <c r="L74" s="22">
        <f t="shared" si="2"/>
        <v>629.85</v>
      </c>
      <c r="M74" s="8"/>
      <c r="N74" s="4"/>
    </row>
    <row r="75" spans="2:14" s="1" customFormat="1" ht="165.95" customHeight="1" x14ac:dyDescent="0.2">
      <c r="B75" s="4">
        <v>9</v>
      </c>
      <c r="C75" s="17" t="s">
        <v>8</v>
      </c>
      <c r="D75" s="18"/>
      <c r="E75" s="12"/>
      <c r="F75" s="4">
        <v>5901215118823</v>
      </c>
      <c r="G75" s="5" t="s">
        <v>24</v>
      </c>
      <c r="H75" s="6" t="s">
        <v>25</v>
      </c>
      <c r="I75" s="4">
        <v>1</v>
      </c>
      <c r="J75" s="4">
        <v>20</v>
      </c>
      <c r="K75" s="7">
        <v>195</v>
      </c>
      <c r="L75" s="22">
        <f t="shared" si="2"/>
        <v>165.75</v>
      </c>
      <c r="M75" s="8"/>
      <c r="N75" s="4"/>
    </row>
    <row r="76" spans="2:14" s="1" customFormat="1" ht="165.95" customHeight="1" x14ac:dyDescent="0.2">
      <c r="B76" s="4">
        <v>31</v>
      </c>
      <c r="C76" s="17" t="s">
        <v>8</v>
      </c>
      <c r="D76" s="18"/>
      <c r="E76" s="12"/>
      <c r="F76" s="4">
        <v>5901215123698</v>
      </c>
      <c r="G76" s="5" t="s">
        <v>24</v>
      </c>
      <c r="H76" s="6" t="s">
        <v>22</v>
      </c>
      <c r="I76" s="4">
        <v>1</v>
      </c>
      <c r="J76" s="4">
        <v>20</v>
      </c>
      <c r="K76" s="7">
        <v>195</v>
      </c>
      <c r="L76" s="22">
        <f t="shared" si="2"/>
        <v>165.75</v>
      </c>
      <c r="M76" s="8"/>
      <c r="N76" s="4"/>
    </row>
    <row r="77" spans="2:14" s="1" customFormat="1" ht="165.95" customHeight="1" x14ac:dyDescent="0.2">
      <c r="B77" s="4">
        <v>33</v>
      </c>
      <c r="C77" s="17" t="s">
        <v>8</v>
      </c>
      <c r="D77" s="18"/>
      <c r="E77" s="12"/>
      <c r="F77" s="4">
        <v>5901215119042</v>
      </c>
      <c r="G77" s="5" t="s">
        <v>24</v>
      </c>
      <c r="H77" s="6" t="s">
        <v>41</v>
      </c>
      <c r="I77" s="4">
        <v>1</v>
      </c>
      <c r="J77" s="4">
        <v>20</v>
      </c>
      <c r="K77" s="7">
        <v>195</v>
      </c>
      <c r="L77" s="22">
        <f t="shared" si="2"/>
        <v>165.75</v>
      </c>
      <c r="M77" s="8"/>
      <c r="N77" s="4"/>
    </row>
    <row r="78" spans="2:14" s="1" customFormat="1" ht="165.95" customHeight="1" x14ac:dyDescent="0.2">
      <c r="B78" s="4">
        <v>51</v>
      </c>
      <c r="C78" s="17" t="s">
        <v>8</v>
      </c>
      <c r="D78" s="18"/>
      <c r="E78" s="12"/>
      <c r="F78" s="4">
        <v>5901215119059</v>
      </c>
      <c r="G78" s="5" t="s">
        <v>24</v>
      </c>
      <c r="H78" s="6" t="s">
        <v>16</v>
      </c>
      <c r="I78" s="4">
        <v>1</v>
      </c>
      <c r="J78" s="4">
        <v>20</v>
      </c>
      <c r="K78" s="7">
        <v>195</v>
      </c>
      <c r="L78" s="22">
        <f t="shared" si="2"/>
        <v>165.75</v>
      </c>
      <c r="M78" s="8"/>
      <c r="N78" s="4"/>
    </row>
    <row r="79" spans="2:14" s="1" customFormat="1" ht="165.95" customHeight="1" x14ac:dyDescent="0.2">
      <c r="B79" s="4">
        <v>13</v>
      </c>
      <c r="C79" s="17" t="s">
        <v>8</v>
      </c>
      <c r="D79" s="18"/>
      <c r="E79" s="13" t="str">
        <f>HYPERLINK("http://7flowers-decor.ru/upload/1c_catalog/import_files/8715969060690.jpg")</f>
        <v>http://7flowers-decor.ru/upload/1c_catalog/import_files/8715969060690.jpg</v>
      </c>
      <c r="F79" s="4">
        <v>8715969060690</v>
      </c>
      <c r="G79" s="5" t="s">
        <v>28</v>
      </c>
      <c r="H79" s="6" t="s">
        <v>29</v>
      </c>
      <c r="I79" s="4">
        <v>1</v>
      </c>
      <c r="J79" s="4">
        <v>18</v>
      </c>
      <c r="K79" s="7">
        <v>1357</v>
      </c>
      <c r="L79" s="22">
        <f t="shared" si="2"/>
        <v>1153.45</v>
      </c>
      <c r="M79" s="8"/>
      <c r="N79" s="4"/>
    </row>
    <row r="80" spans="2:14" s="1" customFormat="1" ht="165.95" customHeight="1" x14ac:dyDescent="0.2">
      <c r="B80" s="4">
        <v>15</v>
      </c>
      <c r="C80" s="17" t="s">
        <v>8</v>
      </c>
      <c r="D80" s="18"/>
      <c r="E80" s="13" t="str">
        <f>HYPERLINK("http://7flowers-decor.ru/upload/1c_catalog/import_files/8715969060379.jpg")</f>
        <v>http://7flowers-decor.ru/upload/1c_catalog/import_files/8715969060379.jpg</v>
      </c>
      <c r="F80" s="4">
        <v>8715969060379</v>
      </c>
      <c r="G80" s="5" t="s">
        <v>28</v>
      </c>
      <c r="H80" s="6" t="s">
        <v>12</v>
      </c>
      <c r="I80" s="4">
        <v>1</v>
      </c>
      <c r="J80" s="4">
        <v>6</v>
      </c>
      <c r="K80" s="7">
        <v>1208</v>
      </c>
      <c r="L80" s="22">
        <f t="shared" si="2"/>
        <v>1026.8</v>
      </c>
      <c r="M80" s="8"/>
      <c r="N80" s="4"/>
    </row>
    <row r="81" spans="2:14" s="1" customFormat="1" ht="165.95" customHeight="1" x14ac:dyDescent="0.2">
      <c r="B81" s="4">
        <v>26</v>
      </c>
      <c r="C81" s="17" t="s">
        <v>8</v>
      </c>
      <c r="D81" s="18"/>
      <c r="E81" s="13" t="str">
        <f>HYPERLINK("http://7flowers-decor.ru/upload/1c_catalog/import_files/8715969060409.jpg")</f>
        <v>http://7flowers-decor.ru/upload/1c_catalog/import_files/8715969060409.jpg</v>
      </c>
      <c r="F81" s="4">
        <v>8715969060409</v>
      </c>
      <c r="G81" s="5" t="s">
        <v>28</v>
      </c>
      <c r="H81" s="6" t="s">
        <v>38</v>
      </c>
      <c r="I81" s="4">
        <v>1</v>
      </c>
      <c r="J81" s="4">
        <v>18</v>
      </c>
      <c r="K81" s="7">
        <v>1208</v>
      </c>
      <c r="L81" s="22">
        <f t="shared" si="2"/>
        <v>1026.8</v>
      </c>
      <c r="M81" s="8"/>
      <c r="N81" s="4"/>
    </row>
    <row r="82" spans="2:14" s="1" customFormat="1" ht="165.95" customHeight="1" x14ac:dyDescent="0.2">
      <c r="B82" s="4">
        <v>34</v>
      </c>
      <c r="C82" s="17" t="s">
        <v>8</v>
      </c>
      <c r="D82" s="18"/>
      <c r="E82" s="13" t="str">
        <f>HYPERLINK("http://7flowers-decor.ru/upload/1c_catalog/import_files/8715969061697.jpg")</f>
        <v>http://7flowers-decor.ru/upload/1c_catalog/import_files/8715969061697.jpg</v>
      </c>
      <c r="F82" s="4">
        <v>8715969061697</v>
      </c>
      <c r="G82" s="5" t="s">
        <v>28</v>
      </c>
      <c r="H82" s="6" t="s">
        <v>32</v>
      </c>
      <c r="I82" s="4">
        <v>1</v>
      </c>
      <c r="J82" s="4">
        <v>6</v>
      </c>
      <c r="K82" s="7">
        <v>1208</v>
      </c>
      <c r="L82" s="22">
        <f t="shared" si="2"/>
        <v>1026.8</v>
      </c>
      <c r="M82" s="8"/>
      <c r="N82" s="4"/>
    </row>
    <row r="83" spans="2:14" s="1" customFormat="1" ht="165.95" customHeight="1" x14ac:dyDescent="0.2">
      <c r="B83" s="4">
        <v>69</v>
      </c>
      <c r="C83" s="17" t="s">
        <v>8</v>
      </c>
      <c r="D83" s="18"/>
      <c r="E83" s="13" t="str">
        <f>HYPERLINK("http://7flowers-decor.ru/upload/1c_catalog/import_files/8715969061178.jpg")</f>
        <v>http://7flowers-decor.ru/upload/1c_catalog/import_files/8715969061178.jpg</v>
      </c>
      <c r="F83" s="4">
        <v>8715969061178</v>
      </c>
      <c r="G83" s="5" t="s">
        <v>28</v>
      </c>
      <c r="H83" s="6" t="s">
        <v>22</v>
      </c>
      <c r="I83" s="4">
        <v>1</v>
      </c>
      <c r="J83" s="4">
        <v>18</v>
      </c>
      <c r="K83" s="7">
        <v>1208</v>
      </c>
      <c r="L83" s="22">
        <f t="shared" si="2"/>
        <v>1026.8</v>
      </c>
      <c r="M83" s="8"/>
      <c r="N83" s="4"/>
    </row>
    <row r="84" spans="2:14" s="1" customFormat="1" ht="165.95" customHeight="1" x14ac:dyDescent="0.2">
      <c r="B84" s="4">
        <v>94</v>
      </c>
      <c r="C84" s="17" t="s">
        <v>8</v>
      </c>
      <c r="D84" s="18"/>
      <c r="E84" s="13" t="str">
        <f>HYPERLINK("http://7flowers-decor.ru/upload/1c_catalog/import_files/8715969061727.jpg")</f>
        <v>http://7flowers-decor.ru/upload/1c_catalog/import_files/8715969061727.jpg</v>
      </c>
      <c r="F84" s="4">
        <v>8715969061727</v>
      </c>
      <c r="G84" s="5" t="s">
        <v>28</v>
      </c>
      <c r="H84" s="6" t="s">
        <v>48</v>
      </c>
      <c r="I84" s="4">
        <v>1</v>
      </c>
      <c r="J84" s="4">
        <v>6</v>
      </c>
      <c r="K84" s="7">
        <v>1208</v>
      </c>
      <c r="L84" s="22">
        <f t="shared" si="2"/>
        <v>1026.8</v>
      </c>
      <c r="M84" s="8"/>
      <c r="N84" s="4"/>
    </row>
    <row r="85" spans="2:14" s="1" customFormat="1" ht="165.95" customHeight="1" x14ac:dyDescent="0.2">
      <c r="B85" s="4">
        <v>108</v>
      </c>
      <c r="C85" s="17" t="s">
        <v>8</v>
      </c>
      <c r="D85" s="18"/>
      <c r="E85" s="13" t="str">
        <f>HYPERLINK("http://7flowers-decor.ru/upload/1c_catalog/import_files/8715969060706.jpg")</f>
        <v>http://7flowers-decor.ru/upload/1c_catalog/import_files/8715969060706.jpg</v>
      </c>
      <c r="F85" s="4">
        <v>8715969060706</v>
      </c>
      <c r="G85" s="5" t="s">
        <v>28</v>
      </c>
      <c r="H85" s="6" t="s">
        <v>72</v>
      </c>
      <c r="I85" s="4">
        <v>1</v>
      </c>
      <c r="J85" s="4">
        <v>18</v>
      </c>
      <c r="K85" s="7">
        <v>1357</v>
      </c>
      <c r="L85" s="22">
        <f t="shared" si="2"/>
        <v>1153.45</v>
      </c>
      <c r="M85" s="8"/>
      <c r="N85" s="4"/>
    </row>
    <row r="86" spans="2:14" s="1" customFormat="1" ht="165.95" customHeight="1" x14ac:dyDescent="0.2">
      <c r="B86" s="4">
        <v>119</v>
      </c>
      <c r="C86" s="17" t="s">
        <v>8</v>
      </c>
      <c r="D86" s="18"/>
      <c r="E86" s="13" t="str">
        <f>HYPERLINK("http://7flowers-decor.ru/upload/1c_catalog/import_files/8715969060294.jpg")</f>
        <v>http://7flowers-decor.ru/upload/1c_catalog/import_files/8715969060294.jpg</v>
      </c>
      <c r="F86" s="4">
        <v>8715969060294</v>
      </c>
      <c r="G86" s="5" t="s">
        <v>28</v>
      </c>
      <c r="H86" s="6" t="s">
        <v>27</v>
      </c>
      <c r="I86" s="4">
        <v>1</v>
      </c>
      <c r="J86" s="4">
        <v>6</v>
      </c>
      <c r="K86" s="7">
        <v>1208</v>
      </c>
      <c r="L86" s="22">
        <f t="shared" si="2"/>
        <v>1026.8</v>
      </c>
      <c r="M86" s="8"/>
      <c r="N86" s="4"/>
    </row>
    <row r="87" spans="2:14" s="1" customFormat="1" ht="165.95" customHeight="1" x14ac:dyDescent="0.2">
      <c r="B87" s="4">
        <v>129</v>
      </c>
      <c r="C87" s="17" t="s">
        <v>8</v>
      </c>
      <c r="D87" s="18"/>
      <c r="E87" s="13" t="str">
        <f>HYPERLINK("http://7flowers-decor.ru/upload/1c_catalog/import_files/8715969060362.jpg")</f>
        <v>http://7flowers-decor.ru/upload/1c_catalog/import_files/8715969060362.jpg</v>
      </c>
      <c r="F87" s="4">
        <v>8715969060362</v>
      </c>
      <c r="G87" s="5" t="s">
        <v>28</v>
      </c>
      <c r="H87" s="6" t="s">
        <v>16</v>
      </c>
      <c r="I87" s="4">
        <v>1</v>
      </c>
      <c r="J87" s="4">
        <v>18</v>
      </c>
      <c r="K87" s="7">
        <v>846</v>
      </c>
      <c r="L87" s="22">
        <v>846</v>
      </c>
      <c r="M87" s="10" t="s">
        <v>23</v>
      </c>
      <c r="N87" s="4"/>
    </row>
    <row r="88" spans="2:14" s="1" customFormat="1" ht="165.95" customHeight="1" x14ac:dyDescent="0.2">
      <c r="B88" s="4">
        <v>152</v>
      </c>
      <c r="C88" s="17" t="s">
        <v>8</v>
      </c>
      <c r="D88" s="18"/>
      <c r="E88" s="13" t="str">
        <f>HYPERLINK("http://7flowers-decor.ru/upload/1c_catalog/import_files/8715969060287.jpg")</f>
        <v>http://7flowers-decor.ru/upload/1c_catalog/import_files/8715969060287.jpg</v>
      </c>
      <c r="F88" s="4">
        <v>8715969060287</v>
      </c>
      <c r="G88" s="5" t="s">
        <v>28</v>
      </c>
      <c r="H88" s="6" t="s">
        <v>25</v>
      </c>
      <c r="I88" s="4">
        <v>1</v>
      </c>
      <c r="J88" s="4">
        <v>18</v>
      </c>
      <c r="K88" s="7">
        <v>1208</v>
      </c>
      <c r="L88" s="22">
        <f t="shared" si="2"/>
        <v>1026.8</v>
      </c>
      <c r="M88" s="8"/>
      <c r="N88" s="4"/>
    </row>
    <row r="89" spans="2:14" s="1" customFormat="1" ht="165.95" customHeight="1" x14ac:dyDescent="0.2">
      <c r="B89" s="4">
        <v>66</v>
      </c>
      <c r="C89" s="17" t="s">
        <v>8</v>
      </c>
      <c r="D89" s="18"/>
      <c r="E89" s="13" t="str">
        <f>HYPERLINK("http://7flowers-decor.ru/upload/1c_catalog/import_files/8715969062434.jpg")</f>
        <v>http://7flowers-decor.ru/upload/1c_catalog/import_files/8715969062434.jpg</v>
      </c>
      <c r="F89" s="4">
        <v>8715969062434</v>
      </c>
      <c r="G89" s="5" t="s">
        <v>61</v>
      </c>
      <c r="H89" s="6" t="s">
        <v>25</v>
      </c>
      <c r="I89" s="4">
        <v>1</v>
      </c>
      <c r="J89" s="4">
        <v>6</v>
      </c>
      <c r="K89" s="7">
        <v>1354</v>
      </c>
      <c r="L89" s="22">
        <f t="shared" si="2"/>
        <v>1150.8999999999999</v>
      </c>
      <c r="M89" s="8"/>
      <c r="N89" s="4"/>
    </row>
    <row r="90" spans="2:14" s="1" customFormat="1" ht="165.95" customHeight="1" x14ac:dyDescent="0.2">
      <c r="B90" s="4">
        <v>80</v>
      </c>
      <c r="C90" s="17" t="s">
        <v>8</v>
      </c>
      <c r="D90" s="18"/>
      <c r="E90" s="13" t="str">
        <f>HYPERLINK("http://7flowers-decor.ru/upload/1c_catalog/import_files/8715969061468.jpg")</f>
        <v>http://7flowers-decor.ru/upload/1c_catalog/import_files/8715969061468.jpg</v>
      </c>
      <c r="F90" s="4">
        <v>8715969061468</v>
      </c>
      <c r="G90" s="5" t="s">
        <v>61</v>
      </c>
      <c r="H90" s="6" t="s">
        <v>72</v>
      </c>
      <c r="I90" s="4">
        <v>1</v>
      </c>
      <c r="J90" s="4">
        <v>6</v>
      </c>
      <c r="K90" s="7">
        <v>1354</v>
      </c>
      <c r="L90" s="22">
        <f t="shared" si="2"/>
        <v>1150.8999999999999</v>
      </c>
      <c r="M90" s="8"/>
      <c r="N90" s="4"/>
    </row>
    <row r="91" spans="2:14" s="1" customFormat="1" ht="165.95" customHeight="1" x14ac:dyDescent="0.2">
      <c r="B91" s="4">
        <v>114</v>
      </c>
      <c r="C91" s="17" t="s">
        <v>8</v>
      </c>
      <c r="D91" s="18"/>
      <c r="E91" s="12"/>
      <c r="F91" s="4">
        <v>8715969062007</v>
      </c>
      <c r="G91" s="5" t="s">
        <v>61</v>
      </c>
      <c r="H91" s="6" t="s">
        <v>29</v>
      </c>
      <c r="I91" s="4">
        <v>1</v>
      </c>
      <c r="J91" s="4">
        <v>6</v>
      </c>
      <c r="K91" s="7">
        <v>1354</v>
      </c>
      <c r="L91" s="22">
        <f t="shared" si="2"/>
        <v>1150.8999999999999</v>
      </c>
      <c r="M91" s="8"/>
      <c r="N91" s="4"/>
    </row>
    <row r="92" spans="2:14" s="1" customFormat="1" ht="165.95" customHeight="1" x14ac:dyDescent="0.2">
      <c r="B92" s="4">
        <v>138</v>
      </c>
      <c r="C92" s="17" t="s">
        <v>8</v>
      </c>
      <c r="D92" s="18"/>
      <c r="E92" s="13" t="str">
        <f>HYPERLINK("http://7flowers-decor.ru/upload/1c_catalog/import_files/8715969061512.jpg")</f>
        <v>http://7flowers-decor.ru/upload/1c_catalog/import_files/8715969061512.jpg</v>
      </c>
      <c r="F92" s="4">
        <v>8715969061512</v>
      </c>
      <c r="G92" s="5" t="s">
        <v>61</v>
      </c>
      <c r="H92" s="6" t="s">
        <v>38</v>
      </c>
      <c r="I92" s="4">
        <v>1</v>
      </c>
      <c r="J92" s="4">
        <v>6</v>
      </c>
      <c r="K92" s="7">
        <v>1354</v>
      </c>
      <c r="L92" s="22">
        <f t="shared" si="2"/>
        <v>1150.8999999999999</v>
      </c>
      <c r="M92" s="8"/>
      <c r="N92" s="4"/>
    </row>
    <row r="93" spans="2:14" s="1" customFormat="1" ht="165.95" customHeight="1" x14ac:dyDescent="0.2">
      <c r="B93" s="4">
        <v>140</v>
      </c>
      <c r="C93" s="17" t="s">
        <v>8</v>
      </c>
      <c r="D93" s="18"/>
      <c r="E93" s="13" t="str">
        <f>HYPERLINK("http://7flowers-decor.ru/upload/1c_catalog/import_files/8715969061499.jpg")</f>
        <v>http://7flowers-decor.ru/upload/1c_catalog/import_files/8715969061499.jpg</v>
      </c>
      <c r="F93" s="4">
        <v>8715969061499</v>
      </c>
      <c r="G93" s="5" t="s">
        <v>61</v>
      </c>
      <c r="H93" s="6" t="s">
        <v>22</v>
      </c>
      <c r="I93" s="4">
        <v>1</v>
      </c>
      <c r="J93" s="4">
        <v>6</v>
      </c>
      <c r="K93" s="7">
        <v>1557</v>
      </c>
      <c r="L93" s="22">
        <f t="shared" si="2"/>
        <v>1323.45</v>
      </c>
      <c r="M93" s="8"/>
      <c r="N93" s="4"/>
    </row>
    <row r="94" spans="2:14" s="1" customFormat="1" ht="165.95" customHeight="1" x14ac:dyDescent="0.2">
      <c r="B94" s="4">
        <v>89</v>
      </c>
      <c r="C94" s="17" t="s">
        <v>8</v>
      </c>
      <c r="D94" s="18"/>
      <c r="E94" s="13" t="str">
        <f>HYPERLINK("http://7flowers-decor.ru/upload/1c_catalog/import_files/4606500120727.jpg")</f>
        <v>http://7flowers-decor.ru/upload/1c_catalog/import_files/4606500120727.jpg</v>
      </c>
      <c r="F94" s="4">
        <v>4606500120727</v>
      </c>
      <c r="G94" s="5" t="s">
        <v>75</v>
      </c>
      <c r="H94" s="6" t="s">
        <v>41</v>
      </c>
      <c r="I94" s="4">
        <v>1</v>
      </c>
      <c r="J94" s="4">
        <v>30</v>
      </c>
      <c r="K94" s="7">
        <v>285</v>
      </c>
      <c r="L94" s="22">
        <f t="shared" si="2"/>
        <v>242.25</v>
      </c>
      <c r="M94" s="8"/>
      <c r="N94" s="4"/>
    </row>
    <row r="95" spans="2:14" s="1" customFormat="1" ht="165.95" customHeight="1" x14ac:dyDescent="0.2">
      <c r="B95" s="4">
        <v>4</v>
      </c>
      <c r="C95" s="17" t="s">
        <v>8</v>
      </c>
      <c r="D95" s="18"/>
      <c r="E95" s="13" t="str">
        <f>HYPERLINK("http://7flowers-decor.ru/upload/1c_catalog/import_files/4606500120840.jpg")</f>
        <v>http://7flowers-decor.ru/upload/1c_catalog/import_files/4606500120840.jpg</v>
      </c>
      <c r="F95" s="4">
        <v>4606500120840</v>
      </c>
      <c r="G95" s="5" t="s">
        <v>15</v>
      </c>
      <c r="H95" s="6" t="s">
        <v>16</v>
      </c>
      <c r="I95" s="4">
        <v>1</v>
      </c>
      <c r="J95" s="4">
        <v>30</v>
      </c>
      <c r="K95" s="7">
        <v>197</v>
      </c>
      <c r="L95" s="22">
        <v>161.54</v>
      </c>
      <c r="M95" s="8"/>
      <c r="N95" s="4"/>
    </row>
    <row r="96" spans="2:14" s="1" customFormat="1" ht="165.95" customHeight="1" x14ac:dyDescent="0.2">
      <c r="B96" s="4">
        <v>12</v>
      </c>
      <c r="C96" s="17" t="s">
        <v>8</v>
      </c>
      <c r="D96" s="18"/>
      <c r="E96" s="13" t="str">
        <f>HYPERLINK("http://7flowers-decor.ru/upload/1c_catalog/import_files/4606500120864.jpg")</f>
        <v>http://7flowers-decor.ru/upload/1c_catalog/import_files/4606500120864.jpg</v>
      </c>
      <c r="F96" s="4">
        <v>4606500120864</v>
      </c>
      <c r="G96" s="5" t="s">
        <v>15</v>
      </c>
      <c r="H96" s="6" t="s">
        <v>27</v>
      </c>
      <c r="I96" s="4">
        <v>1</v>
      </c>
      <c r="J96" s="4">
        <v>30</v>
      </c>
      <c r="K96" s="7">
        <v>197</v>
      </c>
      <c r="L96" s="22">
        <v>161.54</v>
      </c>
      <c r="M96" s="8"/>
      <c r="N96" s="4"/>
    </row>
    <row r="97" spans="2:14" s="1" customFormat="1" ht="165.95" customHeight="1" x14ac:dyDescent="0.2">
      <c r="B97" s="4">
        <v>16</v>
      </c>
      <c r="C97" s="17" t="s">
        <v>8</v>
      </c>
      <c r="D97" s="18"/>
      <c r="E97" s="13" t="str">
        <f>HYPERLINK("http://7flowers-decor.ru/upload/1c_catalog/import_files/4606500120901.jpg")</f>
        <v>http://7flowers-decor.ru/upload/1c_catalog/import_files/4606500120901.jpg</v>
      </c>
      <c r="F97" s="4">
        <v>4606500120901</v>
      </c>
      <c r="G97" s="5" t="s">
        <v>15</v>
      </c>
      <c r="H97" s="6" t="s">
        <v>19</v>
      </c>
      <c r="I97" s="4">
        <v>1</v>
      </c>
      <c r="J97" s="4">
        <v>30</v>
      </c>
      <c r="K97" s="7">
        <v>197</v>
      </c>
      <c r="L97" s="22">
        <v>161.54</v>
      </c>
      <c r="M97" s="8"/>
      <c r="N97" s="4"/>
    </row>
    <row r="98" spans="2:14" s="1" customFormat="1" ht="165.95" customHeight="1" x14ac:dyDescent="0.2">
      <c r="B98" s="4">
        <v>32</v>
      </c>
      <c r="C98" s="17" t="s">
        <v>8</v>
      </c>
      <c r="D98" s="18"/>
      <c r="E98" s="13" t="str">
        <f>HYPERLINK("http://7flowers-decor.ru/upload/1c_catalog/import_files/4606500120888.jpg")</f>
        <v>http://7flowers-decor.ru/upload/1c_catalog/import_files/4606500120888.jpg</v>
      </c>
      <c r="F98" s="4">
        <v>4606500120888</v>
      </c>
      <c r="G98" s="5" t="s">
        <v>15</v>
      </c>
      <c r="H98" s="6" t="s">
        <v>22</v>
      </c>
      <c r="I98" s="4">
        <v>1</v>
      </c>
      <c r="J98" s="4">
        <v>30</v>
      </c>
      <c r="K98" s="7">
        <v>197</v>
      </c>
      <c r="L98" s="22">
        <v>161.54</v>
      </c>
      <c r="M98" s="8"/>
      <c r="N98" s="4"/>
    </row>
    <row r="99" spans="2:14" s="1" customFormat="1" ht="165.95" customHeight="1" x14ac:dyDescent="0.2">
      <c r="B99" s="4">
        <v>42</v>
      </c>
      <c r="C99" s="17" t="s">
        <v>8</v>
      </c>
      <c r="D99" s="18"/>
      <c r="E99" s="13" t="str">
        <f>HYPERLINK("http://7flowers-decor.ru/upload/1c_catalog/import_files/4606500120826.jpg")</f>
        <v>http://7flowers-decor.ru/upload/1c_catalog/import_files/4606500120826.jpg</v>
      </c>
      <c r="F99" s="4">
        <v>4606500120826</v>
      </c>
      <c r="G99" s="5" t="s">
        <v>15</v>
      </c>
      <c r="H99" s="6" t="s">
        <v>25</v>
      </c>
      <c r="I99" s="4">
        <v>1</v>
      </c>
      <c r="J99" s="4">
        <v>30</v>
      </c>
      <c r="K99" s="7">
        <v>197</v>
      </c>
      <c r="L99" s="22">
        <v>161.54</v>
      </c>
      <c r="M99" s="8"/>
      <c r="N99" s="4"/>
    </row>
    <row r="100" spans="2:14" s="1" customFormat="1" ht="165.95" customHeight="1" x14ac:dyDescent="0.2">
      <c r="B100" s="4">
        <v>44</v>
      </c>
      <c r="C100" s="17" t="s">
        <v>8</v>
      </c>
      <c r="D100" s="18"/>
      <c r="E100" s="13" t="str">
        <f>HYPERLINK("http://7flowers-decor.ru/upload/1c_catalog/import_files/4606500120918.jpg")</f>
        <v>http://7flowers-decor.ru/upload/1c_catalog/import_files/4606500120918.jpg</v>
      </c>
      <c r="F100" s="4">
        <v>4606500120918</v>
      </c>
      <c r="G100" s="5" t="s">
        <v>15</v>
      </c>
      <c r="H100" s="6" t="s">
        <v>32</v>
      </c>
      <c r="I100" s="4">
        <v>1</v>
      </c>
      <c r="J100" s="4">
        <v>30</v>
      </c>
      <c r="K100" s="7">
        <v>197</v>
      </c>
      <c r="L100" s="22">
        <v>161.54</v>
      </c>
      <c r="M100" s="8"/>
      <c r="N100" s="4"/>
    </row>
    <row r="101" spans="2:14" s="1" customFormat="1" ht="165.95" customHeight="1" x14ac:dyDescent="0.2">
      <c r="B101" s="4">
        <v>113</v>
      </c>
      <c r="C101" s="17" t="s">
        <v>8</v>
      </c>
      <c r="D101" s="18"/>
      <c r="E101" s="13" t="str">
        <f>HYPERLINK("http://7flowers-decor.ru/upload/1c_catalog/import_files/4606500120895.jpg")</f>
        <v>http://7flowers-decor.ru/upload/1c_catalog/import_files/4606500120895.jpg</v>
      </c>
      <c r="F101" s="4">
        <v>4606500120895</v>
      </c>
      <c r="G101" s="5" t="s">
        <v>15</v>
      </c>
      <c r="H101" s="6" t="s">
        <v>48</v>
      </c>
      <c r="I101" s="4">
        <v>1</v>
      </c>
      <c r="J101" s="4">
        <v>30</v>
      </c>
      <c r="K101" s="7">
        <v>197</v>
      </c>
      <c r="L101" s="22">
        <v>161.54</v>
      </c>
      <c r="M101" s="8"/>
      <c r="N101" s="4"/>
    </row>
    <row r="102" spans="2:14" s="1" customFormat="1" ht="165.95" customHeight="1" x14ac:dyDescent="0.2">
      <c r="B102" s="4">
        <v>142</v>
      </c>
      <c r="C102" s="17" t="s">
        <v>8</v>
      </c>
      <c r="D102" s="18"/>
      <c r="E102" s="13" t="str">
        <f>HYPERLINK("http://7flowers-decor.ru/upload/1c_catalog/import_files/4606500120857.jpg")</f>
        <v>http://7flowers-decor.ru/upload/1c_catalog/import_files/4606500120857.jpg</v>
      </c>
      <c r="F102" s="4">
        <v>4606500120857</v>
      </c>
      <c r="G102" s="5" t="s">
        <v>15</v>
      </c>
      <c r="H102" s="6" t="s">
        <v>12</v>
      </c>
      <c r="I102" s="4">
        <v>1</v>
      </c>
      <c r="J102" s="4">
        <v>30</v>
      </c>
      <c r="K102" s="7">
        <v>197</v>
      </c>
      <c r="L102" s="22">
        <f>K102*0.85</f>
        <v>167.45</v>
      </c>
      <c r="M102" s="8"/>
      <c r="N102" s="4"/>
    </row>
    <row r="103" spans="2:14" s="1" customFormat="1" ht="165.95" customHeight="1" x14ac:dyDescent="0.2">
      <c r="B103" s="4">
        <v>103</v>
      </c>
      <c r="C103" s="17" t="s">
        <v>8</v>
      </c>
      <c r="D103" s="18"/>
      <c r="E103" s="13" t="str">
        <f>HYPERLINK("http://7flowers-decor.ru/upload/1c_catalog/import_files/4606500120697.jpg")</f>
        <v>http://7flowers-decor.ru/upload/1c_catalog/import_files/4606500120697.jpg</v>
      </c>
      <c r="F103" s="4">
        <v>4606500120697</v>
      </c>
      <c r="G103" s="5" t="s">
        <v>79</v>
      </c>
      <c r="H103" s="6"/>
      <c r="I103" s="4">
        <v>1</v>
      </c>
      <c r="J103" s="4">
        <v>30</v>
      </c>
      <c r="K103" s="7">
        <v>299</v>
      </c>
      <c r="L103" s="22">
        <f t="shared" ref="L103:L117" si="3">K103*0.85</f>
        <v>254.15</v>
      </c>
      <c r="M103" s="8"/>
      <c r="N103" s="4"/>
    </row>
    <row r="104" spans="2:14" s="1" customFormat="1" ht="165.95" customHeight="1" x14ac:dyDescent="0.2">
      <c r="B104" s="4">
        <v>59</v>
      </c>
      <c r="C104" s="17" t="s">
        <v>8</v>
      </c>
      <c r="D104" s="18"/>
      <c r="E104" s="13" t="str">
        <f>HYPERLINK("http://7flowers-decor.ru/upload/1c_catalog/import_files/4606500285259.jpg")</f>
        <v>http://7flowers-decor.ru/upload/1c_catalog/import_files/4606500285259.jpg</v>
      </c>
      <c r="F104" s="4">
        <v>4606500285259</v>
      </c>
      <c r="G104" s="5" t="s">
        <v>57</v>
      </c>
      <c r="H104" s="6" t="s">
        <v>22</v>
      </c>
      <c r="I104" s="4">
        <v>1</v>
      </c>
      <c r="J104" s="4">
        <v>20</v>
      </c>
      <c r="K104" s="7">
        <v>202</v>
      </c>
      <c r="L104" s="22">
        <f t="shared" si="3"/>
        <v>171.7</v>
      </c>
      <c r="M104" s="8"/>
      <c r="N104" s="4"/>
    </row>
    <row r="105" spans="2:14" s="1" customFormat="1" ht="165.95" customHeight="1" x14ac:dyDescent="0.2">
      <c r="B105" s="4">
        <v>20</v>
      </c>
      <c r="C105" s="17" t="s">
        <v>8</v>
      </c>
      <c r="D105" s="18"/>
      <c r="E105" s="13" t="str">
        <f>HYPERLINK("http://7flowers-decor.ru/upload/1c_catalog/import_files/4606500151998.jpg")</f>
        <v>http://7flowers-decor.ru/upload/1c_catalog/import_files/4606500151998.jpg</v>
      </c>
      <c r="F105" s="4">
        <v>4606500151998</v>
      </c>
      <c r="G105" s="5" t="s">
        <v>33</v>
      </c>
      <c r="H105" s="6" t="s">
        <v>34</v>
      </c>
      <c r="I105" s="4">
        <v>1</v>
      </c>
      <c r="J105" s="4">
        <v>30</v>
      </c>
      <c r="K105" s="7">
        <v>303</v>
      </c>
      <c r="L105" s="22">
        <f t="shared" si="3"/>
        <v>257.55</v>
      </c>
      <c r="M105" s="8"/>
      <c r="N105" s="4"/>
    </row>
    <row r="106" spans="2:14" s="1" customFormat="1" ht="165.95" customHeight="1" x14ac:dyDescent="0.2">
      <c r="B106" s="4">
        <v>24</v>
      </c>
      <c r="C106" s="17" t="s">
        <v>8</v>
      </c>
      <c r="D106" s="18"/>
      <c r="E106" s="13" t="str">
        <f>HYPERLINK("http://7flowers-decor.ru/upload/1c_catalog/import_files/4606500151868.jpg")</f>
        <v>http://7flowers-decor.ru/upload/1c_catalog/import_files/4606500151868.jpg</v>
      </c>
      <c r="F106" s="4">
        <v>4606500151868</v>
      </c>
      <c r="G106" s="5" t="s">
        <v>33</v>
      </c>
      <c r="H106" s="6" t="s">
        <v>34</v>
      </c>
      <c r="I106" s="4">
        <v>1</v>
      </c>
      <c r="J106" s="4">
        <v>30</v>
      </c>
      <c r="K106" s="7">
        <v>303</v>
      </c>
      <c r="L106" s="22">
        <f t="shared" si="3"/>
        <v>257.55</v>
      </c>
      <c r="M106" s="8"/>
      <c r="N106" s="4"/>
    </row>
    <row r="107" spans="2:14" s="1" customFormat="1" ht="165.95" customHeight="1" x14ac:dyDescent="0.2">
      <c r="B107" s="4">
        <v>29</v>
      </c>
      <c r="C107" s="17" t="s">
        <v>8</v>
      </c>
      <c r="D107" s="18"/>
      <c r="E107" s="13" t="str">
        <f>HYPERLINK("http://7flowers-decor.ru/upload/1c_catalog/import_files/4606500151943.jpg")</f>
        <v>http://7flowers-decor.ru/upload/1c_catalog/import_files/4606500151943.jpg</v>
      </c>
      <c r="F107" s="4">
        <v>4606500151943</v>
      </c>
      <c r="G107" s="5" t="s">
        <v>33</v>
      </c>
      <c r="H107" s="6" t="s">
        <v>40</v>
      </c>
      <c r="I107" s="4">
        <v>1</v>
      </c>
      <c r="J107" s="4">
        <v>30</v>
      </c>
      <c r="K107" s="7">
        <v>303</v>
      </c>
      <c r="L107" s="22">
        <f t="shared" si="3"/>
        <v>257.55</v>
      </c>
      <c r="M107" s="8"/>
      <c r="N107" s="4"/>
    </row>
    <row r="108" spans="2:14" s="1" customFormat="1" ht="165.95" customHeight="1" x14ac:dyDescent="0.2">
      <c r="B108" s="4">
        <v>35</v>
      </c>
      <c r="C108" s="17" t="s">
        <v>8</v>
      </c>
      <c r="D108" s="18"/>
      <c r="E108" s="13" t="str">
        <f>HYPERLINK("http://7flowers-decor.ru/upload/1c_catalog/import_files/4606500151912.jpg")</f>
        <v>http://7flowers-decor.ru/upload/1c_catalog/import_files/4606500151912.jpg</v>
      </c>
      <c r="F108" s="4">
        <v>4606500151912</v>
      </c>
      <c r="G108" s="5" t="s">
        <v>33</v>
      </c>
      <c r="H108" s="6" t="s">
        <v>42</v>
      </c>
      <c r="I108" s="4">
        <v>1</v>
      </c>
      <c r="J108" s="4">
        <v>30</v>
      </c>
      <c r="K108" s="7">
        <v>303</v>
      </c>
      <c r="L108" s="22">
        <f t="shared" si="3"/>
        <v>257.55</v>
      </c>
      <c r="M108" s="8"/>
      <c r="N108" s="4"/>
    </row>
    <row r="109" spans="2:14" s="1" customFormat="1" ht="165.95" customHeight="1" x14ac:dyDescent="0.2">
      <c r="B109" s="4">
        <v>36</v>
      </c>
      <c r="C109" s="17" t="s">
        <v>8</v>
      </c>
      <c r="D109" s="18"/>
      <c r="E109" s="13" t="str">
        <f>HYPERLINK("http://7flowers-decor.ru/upload/1c_catalog/import_files/4606500151950.jpg")</f>
        <v>http://7flowers-decor.ru/upload/1c_catalog/import_files/4606500151950.jpg</v>
      </c>
      <c r="F109" s="4">
        <v>4606500151950</v>
      </c>
      <c r="G109" s="5" t="s">
        <v>33</v>
      </c>
      <c r="H109" s="6" t="s">
        <v>34</v>
      </c>
      <c r="I109" s="4">
        <v>1</v>
      </c>
      <c r="J109" s="4">
        <v>30</v>
      </c>
      <c r="K109" s="7">
        <v>303</v>
      </c>
      <c r="L109" s="22">
        <f t="shared" si="3"/>
        <v>257.55</v>
      </c>
      <c r="M109" s="8"/>
      <c r="N109" s="4"/>
    </row>
    <row r="110" spans="2:14" s="1" customFormat="1" ht="165.95" customHeight="1" x14ac:dyDescent="0.2">
      <c r="B110" s="4">
        <v>48</v>
      </c>
      <c r="C110" s="17" t="s">
        <v>8</v>
      </c>
      <c r="D110" s="18"/>
      <c r="E110" s="13" t="str">
        <f>HYPERLINK("http://7flowers-decor.ru/upload/1c_catalog/import_files/4606500151899.jpg")</f>
        <v>http://7flowers-decor.ru/upload/1c_catalog/import_files/4606500151899.jpg</v>
      </c>
      <c r="F110" s="4">
        <v>4606500151899</v>
      </c>
      <c r="G110" s="5" t="s">
        <v>33</v>
      </c>
      <c r="H110" s="6" t="s">
        <v>52</v>
      </c>
      <c r="I110" s="4">
        <v>1</v>
      </c>
      <c r="J110" s="4">
        <v>30</v>
      </c>
      <c r="K110" s="7">
        <v>303</v>
      </c>
      <c r="L110" s="22">
        <f t="shared" si="3"/>
        <v>257.55</v>
      </c>
      <c r="M110" s="8"/>
      <c r="N110" s="4"/>
    </row>
    <row r="111" spans="2:14" s="1" customFormat="1" ht="165.95" customHeight="1" x14ac:dyDescent="0.2">
      <c r="B111" s="4">
        <v>76</v>
      </c>
      <c r="C111" s="17" t="s">
        <v>8</v>
      </c>
      <c r="D111" s="18"/>
      <c r="E111" s="13" t="str">
        <f>HYPERLINK("http://7flowers-decor.ru/upload/1c_catalog/import_files/4606500152049.jpg")</f>
        <v>http://7flowers-decor.ru/upload/1c_catalog/import_files/4606500152049.jpg</v>
      </c>
      <c r="F111" s="4">
        <v>4606500152049</v>
      </c>
      <c r="G111" s="5" t="s">
        <v>33</v>
      </c>
      <c r="H111" s="6" t="s">
        <v>67</v>
      </c>
      <c r="I111" s="4">
        <v>1</v>
      </c>
      <c r="J111" s="4">
        <v>30</v>
      </c>
      <c r="K111" s="7">
        <v>303</v>
      </c>
      <c r="L111" s="22">
        <f t="shared" si="3"/>
        <v>257.55</v>
      </c>
      <c r="M111" s="8"/>
      <c r="N111" s="4"/>
    </row>
    <row r="112" spans="2:14" s="1" customFormat="1" ht="165.95" customHeight="1" x14ac:dyDescent="0.2">
      <c r="B112" s="4">
        <v>78</v>
      </c>
      <c r="C112" s="17" t="s">
        <v>8</v>
      </c>
      <c r="D112" s="18"/>
      <c r="E112" s="13" t="str">
        <f>HYPERLINK("http://7flowers-decor.ru/upload/1c_catalog/import_files/4606500151844.jpg")</f>
        <v>http://7flowers-decor.ru/upload/1c_catalog/import_files/4606500151844.jpg</v>
      </c>
      <c r="F112" s="4">
        <v>4606500151844</v>
      </c>
      <c r="G112" s="5" t="s">
        <v>33</v>
      </c>
      <c r="H112" s="6" t="s">
        <v>70</v>
      </c>
      <c r="I112" s="4">
        <v>1</v>
      </c>
      <c r="J112" s="4">
        <v>30</v>
      </c>
      <c r="K112" s="7">
        <v>303</v>
      </c>
      <c r="L112" s="22">
        <f t="shared" si="3"/>
        <v>257.55</v>
      </c>
      <c r="M112" s="8"/>
      <c r="N112" s="4"/>
    </row>
    <row r="113" spans="2:14" s="1" customFormat="1" ht="165.95" customHeight="1" x14ac:dyDescent="0.2">
      <c r="B113" s="4">
        <v>79</v>
      </c>
      <c r="C113" s="17" t="s">
        <v>8</v>
      </c>
      <c r="D113" s="18"/>
      <c r="E113" s="13" t="str">
        <f>HYPERLINK("http://7flowers-decor.ru/upload/1c_catalog/import_files/4606500151974.jpg")</f>
        <v>http://7flowers-decor.ru/upload/1c_catalog/import_files/4606500151974.jpg</v>
      </c>
      <c r="F113" s="4">
        <v>4606500151974</v>
      </c>
      <c r="G113" s="5" t="s">
        <v>33</v>
      </c>
      <c r="H113" s="6" t="s">
        <v>71</v>
      </c>
      <c r="I113" s="4">
        <v>1</v>
      </c>
      <c r="J113" s="4">
        <v>30</v>
      </c>
      <c r="K113" s="7">
        <v>303</v>
      </c>
      <c r="L113" s="22">
        <f t="shared" si="3"/>
        <v>257.55</v>
      </c>
      <c r="M113" s="8"/>
      <c r="N113" s="4"/>
    </row>
    <row r="114" spans="2:14" s="1" customFormat="1" ht="165.95" customHeight="1" x14ac:dyDescent="0.2">
      <c r="B114" s="4">
        <v>105</v>
      </c>
      <c r="C114" s="17" t="s">
        <v>8</v>
      </c>
      <c r="D114" s="18"/>
      <c r="E114" s="13" t="str">
        <f>HYPERLINK("http://7flowers-decor.ru/upload/1c_catalog/import_files/4606500151981.jpg")</f>
        <v>http://7flowers-decor.ru/upload/1c_catalog/import_files/4606500151981.jpg</v>
      </c>
      <c r="F114" s="4">
        <v>4606500151981</v>
      </c>
      <c r="G114" s="5" t="s">
        <v>33</v>
      </c>
      <c r="H114" s="6" t="s">
        <v>40</v>
      </c>
      <c r="I114" s="4">
        <v>1</v>
      </c>
      <c r="J114" s="4">
        <v>30</v>
      </c>
      <c r="K114" s="7">
        <v>303</v>
      </c>
      <c r="L114" s="22">
        <f t="shared" si="3"/>
        <v>257.55</v>
      </c>
      <c r="M114" s="8"/>
      <c r="N114" s="4"/>
    </row>
    <row r="115" spans="2:14" s="1" customFormat="1" ht="165.95" customHeight="1" x14ac:dyDescent="0.2">
      <c r="B115" s="4">
        <v>120</v>
      </c>
      <c r="C115" s="17" t="s">
        <v>8</v>
      </c>
      <c r="D115" s="18"/>
      <c r="E115" s="13" t="str">
        <f>HYPERLINK("http://7flowers-decor.ru/upload/1c_catalog/import_files/4606500151967.jpg")</f>
        <v>http://7flowers-decor.ru/upload/1c_catalog/import_files/4606500151967.jpg</v>
      </c>
      <c r="F115" s="4">
        <v>4606500151967</v>
      </c>
      <c r="G115" s="5" t="s">
        <v>33</v>
      </c>
      <c r="H115" s="6" t="s">
        <v>82</v>
      </c>
      <c r="I115" s="4">
        <v>1</v>
      </c>
      <c r="J115" s="4">
        <v>30</v>
      </c>
      <c r="K115" s="7">
        <v>303</v>
      </c>
      <c r="L115" s="22">
        <f t="shared" si="3"/>
        <v>257.55</v>
      </c>
      <c r="M115" s="8"/>
      <c r="N115" s="4"/>
    </row>
    <row r="116" spans="2:14" s="1" customFormat="1" ht="165.95" customHeight="1" x14ac:dyDescent="0.2">
      <c r="B116" s="4">
        <v>8</v>
      </c>
      <c r="C116" s="17" t="s">
        <v>8</v>
      </c>
      <c r="D116" s="18"/>
      <c r="E116" s="13" t="str">
        <f>HYPERLINK("http://7flowers-decor.ru/upload/1c_catalog/import_files/4606500035267.jpg")</f>
        <v>http://7flowers-decor.ru/upload/1c_catalog/import_files/4606500035267.jpg</v>
      </c>
      <c r="F116" s="4">
        <v>4606500035267</v>
      </c>
      <c r="G116" s="5" t="s">
        <v>21</v>
      </c>
      <c r="H116" s="6" t="s">
        <v>22</v>
      </c>
      <c r="I116" s="4">
        <v>1</v>
      </c>
      <c r="J116" s="4">
        <v>30</v>
      </c>
      <c r="K116" s="7">
        <v>179</v>
      </c>
      <c r="L116" s="22">
        <v>179</v>
      </c>
      <c r="M116" s="10" t="s">
        <v>23</v>
      </c>
      <c r="N116" s="4"/>
    </row>
    <row r="117" spans="2:14" s="1" customFormat="1" ht="165.95" customHeight="1" x14ac:dyDescent="0.2">
      <c r="B117" s="4">
        <v>22</v>
      </c>
      <c r="C117" s="17" t="s">
        <v>8</v>
      </c>
      <c r="D117" s="18"/>
      <c r="E117" s="13" t="str">
        <f>HYPERLINK("http://7flowers-decor.ru/upload/1c_catalog/import_files/4606500035274.jpg")</f>
        <v>http://7flowers-decor.ru/upload/1c_catalog/import_files/4606500035274.jpg</v>
      </c>
      <c r="F117" s="4">
        <v>4606500035274</v>
      </c>
      <c r="G117" s="5" t="s">
        <v>21</v>
      </c>
      <c r="H117" s="6" t="s">
        <v>27</v>
      </c>
      <c r="I117" s="4">
        <v>1</v>
      </c>
      <c r="J117" s="4">
        <v>30</v>
      </c>
      <c r="K117" s="7">
        <v>179</v>
      </c>
      <c r="L117" s="22">
        <v>179</v>
      </c>
      <c r="M117" s="10" t="s">
        <v>23</v>
      </c>
      <c r="N117" s="4"/>
    </row>
    <row r="118" spans="2:14" s="1" customFormat="1" ht="165.95" customHeight="1" x14ac:dyDescent="0.2">
      <c r="B118" s="4">
        <v>68</v>
      </c>
      <c r="C118" s="17" t="s">
        <v>8</v>
      </c>
      <c r="D118" s="18"/>
      <c r="E118" s="13" t="str">
        <f>HYPERLINK("http://7flowers-decor.ru/upload/1c_catalog/import_files/4606500041718.jpg")</f>
        <v>http://7flowers-decor.ru/upload/1c_catalog/import_files/4606500041718.jpg</v>
      </c>
      <c r="F118" s="4">
        <v>4606500041718</v>
      </c>
      <c r="G118" s="5" t="s">
        <v>21</v>
      </c>
      <c r="H118" s="6" t="s">
        <v>63</v>
      </c>
      <c r="I118" s="4">
        <v>1</v>
      </c>
      <c r="J118" s="4">
        <v>30</v>
      </c>
      <c r="K118" s="7">
        <v>255</v>
      </c>
      <c r="L118" s="22">
        <v>209.1</v>
      </c>
      <c r="M118" s="8"/>
      <c r="N118" s="4"/>
    </row>
    <row r="119" spans="2:14" s="1" customFormat="1" ht="165.95" customHeight="1" x14ac:dyDescent="0.2">
      <c r="B119" s="4">
        <v>71</v>
      </c>
      <c r="C119" s="17" t="s">
        <v>8</v>
      </c>
      <c r="D119" s="18"/>
      <c r="E119" s="13" t="str">
        <f>HYPERLINK("http://7flowers-decor.ru/upload/1c_catalog/import_files/4606500035243.jpg")</f>
        <v>http://7flowers-decor.ru/upload/1c_catalog/import_files/4606500035243.jpg</v>
      </c>
      <c r="F119" s="4">
        <v>4606500035243</v>
      </c>
      <c r="G119" s="5" t="s">
        <v>21</v>
      </c>
      <c r="H119" s="6" t="s">
        <v>25</v>
      </c>
      <c r="I119" s="4">
        <v>1</v>
      </c>
      <c r="J119" s="4">
        <v>30</v>
      </c>
      <c r="K119" s="7">
        <v>179</v>
      </c>
      <c r="L119" s="22">
        <v>179</v>
      </c>
      <c r="M119" s="10" t="s">
        <v>23</v>
      </c>
      <c r="N119" s="4"/>
    </row>
    <row r="120" spans="2:14" s="1" customFormat="1" ht="165.95" customHeight="1" x14ac:dyDescent="0.2">
      <c r="B120" s="4">
        <v>98</v>
      </c>
      <c r="C120" s="17" t="s">
        <v>8</v>
      </c>
      <c r="D120" s="18"/>
      <c r="E120" s="13" t="str">
        <f>HYPERLINK("http://7flowers-decor.ru/upload/1c_catalog/import_files/4606500324279.jpg")</f>
        <v>http://7flowers-decor.ru/upload/1c_catalog/import_files/4606500324279.jpg</v>
      </c>
      <c r="F120" s="4">
        <v>4606500324279</v>
      </c>
      <c r="G120" s="5" t="s">
        <v>21</v>
      </c>
      <c r="H120" s="6" t="s">
        <v>49</v>
      </c>
      <c r="I120" s="4">
        <v>1</v>
      </c>
      <c r="J120" s="4">
        <v>30</v>
      </c>
      <c r="K120" s="7">
        <v>255</v>
      </c>
      <c r="L120" s="22">
        <v>209.1</v>
      </c>
      <c r="M120" s="8"/>
      <c r="N120" s="4"/>
    </row>
    <row r="121" spans="2:14" s="1" customFormat="1" ht="165.95" customHeight="1" x14ac:dyDescent="0.2">
      <c r="B121" s="4">
        <v>137</v>
      </c>
      <c r="C121" s="17" t="s">
        <v>8</v>
      </c>
      <c r="D121" s="18"/>
      <c r="E121" s="13" t="str">
        <f>HYPERLINK("http://7flowers-decor.ru/upload/1c_catalog/import_files/4606500035311.jpg")</f>
        <v>http://7flowers-decor.ru/upload/1c_catalog/import_files/4606500035311.jpg</v>
      </c>
      <c r="F121" s="4">
        <v>4606500035311</v>
      </c>
      <c r="G121" s="5" t="s">
        <v>21</v>
      </c>
      <c r="H121" s="6" t="s">
        <v>19</v>
      </c>
      <c r="I121" s="4">
        <v>1</v>
      </c>
      <c r="J121" s="4">
        <v>30</v>
      </c>
      <c r="K121" s="7">
        <v>255</v>
      </c>
      <c r="L121" s="22">
        <v>209.1</v>
      </c>
      <c r="M121" s="8"/>
      <c r="N121" s="4"/>
    </row>
    <row r="122" spans="2:14" s="1" customFormat="1" ht="165.95" customHeight="1" x14ac:dyDescent="0.2">
      <c r="B122" s="4">
        <v>3</v>
      </c>
      <c r="C122" s="17" t="s">
        <v>8</v>
      </c>
      <c r="D122" s="18"/>
      <c r="E122" s="13" t="str">
        <f>HYPERLINK("http://7flowers-decor.ru/upload/1c_catalog/import_files/4606500035090.jpg")</f>
        <v>http://7flowers-decor.ru/upload/1c_catalog/import_files/4606500035090.jpg</v>
      </c>
      <c r="F122" s="4">
        <v>4606500035090</v>
      </c>
      <c r="G122" s="5" t="s">
        <v>13</v>
      </c>
      <c r="H122" s="6" t="s">
        <v>14</v>
      </c>
      <c r="I122" s="4">
        <v>1</v>
      </c>
      <c r="J122" s="4">
        <v>30</v>
      </c>
      <c r="K122" s="7">
        <v>159</v>
      </c>
      <c r="L122" s="22">
        <v>122.43</v>
      </c>
      <c r="M122" s="8"/>
      <c r="N122" s="4"/>
    </row>
    <row r="123" spans="2:14" s="1" customFormat="1" ht="165.95" customHeight="1" x14ac:dyDescent="0.2">
      <c r="B123" s="4">
        <v>5</v>
      </c>
      <c r="C123" s="17" t="s">
        <v>8</v>
      </c>
      <c r="D123" s="18"/>
      <c r="E123" s="13" t="str">
        <f>HYPERLINK("http://7flowers-decor.ru/upload/1c_catalog/import_files/4606500324286.jpg")</f>
        <v>http://7flowers-decor.ru/upload/1c_catalog/import_files/4606500324286.jpg</v>
      </c>
      <c r="F123" s="4">
        <v>4606500324286</v>
      </c>
      <c r="G123" s="5" t="s">
        <v>13</v>
      </c>
      <c r="H123" s="6" t="s">
        <v>17</v>
      </c>
      <c r="I123" s="4">
        <v>1</v>
      </c>
      <c r="J123" s="4">
        <v>30</v>
      </c>
      <c r="K123" s="7">
        <v>159</v>
      </c>
      <c r="L123" s="22">
        <v>122.43</v>
      </c>
      <c r="M123" s="8"/>
      <c r="N123" s="4"/>
    </row>
    <row r="124" spans="2:14" s="1" customFormat="1" ht="165.95" customHeight="1" x14ac:dyDescent="0.2">
      <c r="B124" s="4">
        <v>7</v>
      </c>
      <c r="C124" s="17" t="s">
        <v>8</v>
      </c>
      <c r="D124" s="18"/>
      <c r="E124" s="13" t="str">
        <f>HYPERLINK("http://7flowers-decor.ru/upload/1c_catalog/import_files/4606500316809.jpg")</f>
        <v>http://7flowers-decor.ru/upload/1c_catalog/import_files/4606500316809.jpg</v>
      </c>
      <c r="F124" s="4">
        <v>4606500316809</v>
      </c>
      <c r="G124" s="5" t="s">
        <v>13</v>
      </c>
      <c r="H124" s="6" t="s">
        <v>20</v>
      </c>
      <c r="I124" s="4">
        <v>1</v>
      </c>
      <c r="J124" s="4">
        <v>30</v>
      </c>
      <c r="K124" s="7">
        <v>159</v>
      </c>
      <c r="L124" s="22">
        <v>122.43</v>
      </c>
      <c r="M124" s="8"/>
      <c r="N124" s="4"/>
    </row>
    <row r="125" spans="2:14" s="1" customFormat="1" ht="165.95" customHeight="1" x14ac:dyDescent="0.2">
      <c r="B125" s="4">
        <v>11</v>
      </c>
      <c r="C125" s="17" t="s">
        <v>8</v>
      </c>
      <c r="D125" s="18"/>
      <c r="E125" s="13" t="str">
        <f>HYPERLINK("http://7flowers-decor.ru/upload/1c_catalog/import_files/4606500414864.jpg")</f>
        <v>http://7flowers-decor.ru/upload/1c_catalog/import_files/4606500414864.jpg</v>
      </c>
      <c r="F125" s="4">
        <v>4606500414864</v>
      </c>
      <c r="G125" s="5" t="s">
        <v>13</v>
      </c>
      <c r="H125" s="6" t="s">
        <v>17</v>
      </c>
      <c r="I125" s="4">
        <v>1</v>
      </c>
      <c r="J125" s="4">
        <v>30</v>
      </c>
      <c r="K125" s="7">
        <v>159</v>
      </c>
      <c r="L125" s="22">
        <v>122.43</v>
      </c>
      <c r="M125" s="8"/>
      <c r="N125" s="4"/>
    </row>
    <row r="126" spans="2:14" s="1" customFormat="1" ht="165.95" customHeight="1" x14ac:dyDescent="0.2">
      <c r="B126" s="4">
        <v>27</v>
      </c>
      <c r="C126" s="17" t="s">
        <v>8</v>
      </c>
      <c r="D126" s="18"/>
      <c r="E126" s="13" t="str">
        <f>HYPERLINK("http://7flowers-decor.ru/upload/1c_catalog/import_files/4606500035076.jpg")</f>
        <v>http://7flowers-decor.ru/upload/1c_catalog/import_files/4606500035076.jpg</v>
      </c>
      <c r="F126" s="4">
        <v>4606500035076</v>
      </c>
      <c r="G126" s="5" t="s">
        <v>13</v>
      </c>
      <c r="H126" s="6" t="s">
        <v>16</v>
      </c>
      <c r="I126" s="4">
        <v>1</v>
      </c>
      <c r="J126" s="4">
        <v>30</v>
      </c>
      <c r="K126" s="7">
        <v>159</v>
      </c>
      <c r="L126" s="22">
        <v>122.43</v>
      </c>
      <c r="M126" s="8"/>
      <c r="N126" s="4"/>
    </row>
    <row r="127" spans="2:14" s="1" customFormat="1" ht="165.95" customHeight="1" x14ac:dyDescent="0.2">
      <c r="B127" s="4">
        <v>39</v>
      </c>
      <c r="C127" s="17" t="s">
        <v>8</v>
      </c>
      <c r="D127" s="18"/>
      <c r="E127" s="13" t="str">
        <f>HYPERLINK("http://7flowers-decor.ru/upload/1c_catalog/import_files/4606500035151.jpg")</f>
        <v>http://7flowers-decor.ru/upload/1c_catalog/import_files/4606500035151.jpg</v>
      </c>
      <c r="F127" s="4">
        <v>4606500035151</v>
      </c>
      <c r="G127" s="5" t="s">
        <v>13</v>
      </c>
      <c r="H127" s="6" t="s">
        <v>46</v>
      </c>
      <c r="I127" s="4">
        <v>1</v>
      </c>
      <c r="J127" s="4">
        <v>30</v>
      </c>
      <c r="K127" s="7">
        <v>159</v>
      </c>
      <c r="L127" s="22">
        <v>122.43</v>
      </c>
      <c r="M127" s="8"/>
      <c r="N127" s="4"/>
    </row>
    <row r="128" spans="2:14" s="1" customFormat="1" ht="165.95" customHeight="1" x14ac:dyDescent="0.2">
      <c r="B128" s="4">
        <v>40</v>
      </c>
      <c r="C128" s="17" t="s">
        <v>8</v>
      </c>
      <c r="D128" s="18"/>
      <c r="E128" s="13" t="str">
        <f>HYPERLINK("http://7flowers-decor.ru/upload/1c_catalog/import_files/4606500314249.jpg")</f>
        <v>http://7flowers-decor.ru/upload/1c_catalog/import_files/4606500314249.jpg</v>
      </c>
      <c r="F128" s="4">
        <v>4606500314249</v>
      </c>
      <c r="G128" s="5" t="s">
        <v>13</v>
      </c>
      <c r="H128" s="6" t="s">
        <v>47</v>
      </c>
      <c r="I128" s="4">
        <v>1</v>
      </c>
      <c r="J128" s="4">
        <v>30</v>
      </c>
      <c r="K128" s="7">
        <v>159</v>
      </c>
      <c r="L128" s="22">
        <v>122.43</v>
      </c>
      <c r="M128" s="8"/>
      <c r="N128" s="4"/>
    </row>
    <row r="129" spans="2:14" s="1" customFormat="1" ht="165.95" customHeight="1" x14ac:dyDescent="0.2">
      <c r="B129" s="4">
        <v>43</v>
      </c>
      <c r="C129" s="17" t="s">
        <v>8</v>
      </c>
      <c r="D129" s="18"/>
      <c r="E129" s="13" t="str">
        <f>HYPERLINK("http://7flowers-decor.ru/upload/1c_catalog/import_files/4606500414796.jpg")</f>
        <v>http://7flowers-decor.ru/upload/1c_catalog/import_files/4606500414796.jpg</v>
      </c>
      <c r="F129" s="4">
        <v>4606500414796</v>
      </c>
      <c r="G129" s="5" t="s">
        <v>13</v>
      </c>
      <c r="H129" s="6" t="s">
        <v>25</v>
      </c>
      <c r="I129" s="4">
        <v>1</v>
      </c>
      <c r="J129" s="4">
        <v>30</v>
      </c>
      <c r="K129" s="7">
        <v>159</v>
      </c>
      <c r="L129" s="22">
        <v>122.43</v>
      </c>
      <c r="M129" s="8"/>
      <c r="N129" s="4"/>
    </row>
    <row r="130" spans="2:14" s="1" customFormat="1" ht="165.95" customHeight="1" x14ac:dyDescent="0.2">
      <c r="B130" s="4">
        <v>45</v>
      </c>
      <c r="C130" s="17" t="s">
        <v>8</v>
      </c>
      <c r="D130" s="18"/>
      <c r="E130" s="13" t="str">
        <f>HYPERLINK("http://7flowers-decor.ru/upload/1c_catalog/import_files/4606500314263.jpg")</f>
        <v>http://7flowers-decor.ru/upload/1c_catalog/import_files/4606500314263.jpg</v>
      </c>
      <c r="F130" s="4">
        <v>4606500314263</v>
      </c>
      <c r="G130" s="5" t="s">
        <v>13</v>
      </c>
      <c r="H130" s="6" t="s">
        <v>49</v>
      </c>
      <c r="I130" s="4">
        <v>1</v>
      </c>
      <c r="J130" s="4">
        <v>30</v>
      </c>
      <c r="K130" s="7">
        <v>159</v>
      </c>
      <c r="L130" s="22">
        <v>122.43</v>
      </c>
      <c r="M130" s="8"/>
      <c r="N130" s="4"/>
    </row>
    <row r="131" spans="2:14" s="1" customFormat="1" ht="165.95" customHeight="1" x14ac:dyDescent="0.2">
      <c r="B131" s="4">
        <v>49</v>
      </c>
      <c r="C131" s="17" t="s">
        <v>8</v>
      </c>
      <c r="D131" s="18"/>
      <c r="E131" s="13" t="str">
        <f>HYPERLINK("http://7flowers-decor.ru/upload/1c_catalog/import_files/4606500035083.jpg")</f>
        <v>http://7flowers-decor.ru/upload/1c_catalog/import_files/4606500035083.jpg</v>
      </c>
      <c r="F131" s="4">
        <v>4606500035083</v>
      </c>
      <c r="G131" s="5" t="s">
        <v>13</v>
      </c>
      <c r="H131" s="6" t="s">
        <v>27</v>
      </c>
      <c r="I131" s="4">
        <v>1</v>
      </c>
      <c r="J131" s="4">
        <v>30</v>
      </c>
      <c r="K131" s="7">
        <v>159</v>
      </c>
      <c r="L131" s="22">
        <v>122.43</v>
      </c>
      <c r="M131" s="8"/>
      <c r="N131" s="4"/>
    </row>
    <row r="132" spans="2:14" s="1" customFormat="1" ht="165.95" customHeight="1" x14ac:dyDescent="0.2">
      <c r="B132" s="4">
        <v>73</v>
      </c>
      <c r="C132" s="17" t="s">
        <v>8</v>
      </c>
      <c r="D132" s="18"/>
      <c r="E132" s="13" t="str">
        <f>HYPERLINK("http://7flowers-decor.ru/upload/1c_catalog/import_files/4606500035199.jpg")</f>
        <v>http://7flowers-decor.ru/upload/1c_catalog/import_files/4606500035199.jpg</v>
      </c>
      <c r="F132" s="4">
        <v>4606500035199</v>
      </c>
      <c r="G132" s="5" t="s">
        <v>13</v>
      </c>
      <c r="H132" s="6" t="s">
        <v>41</v>
      </c>
      <c r="I132" s="4">
        <v>1</v>
      </c>
      <c r="J132" s="4">
        <v>30</v>
      </c>
      <c r="K132" s="7">
        <v>159</v>
      </c>
      <c r="L132" s="22">
        <v>122.43</v>
      </c>
      <c r="M132" s="8"/>
      <c r="N132" s="4"/>
    </row>
    <row r="133" spans="2:14" s="1" customFormat="1" ht="165.95" customHeight="1" x14ac:dyDescent="0.2">
      <c r="B133" s="4">
        <v>75</v>
      </c>
      <c r="C133" s="17" t="s">
        <v>8</v>
      </c>
      <c r="D133" s="18"/>
      <c r="E133" s="12"/>
      <c r="F133" s="4">
        <v>4606500414963</v>
      </c>
      <c r="G133" s="5" t="s">
        <v>13</v>
      </c>
      <c r="H133" s="6" t="s">
        <v>66</v>
      </c>
      <c r="I133" s="4">
        <v>1</v>
      </c>
      <c r="J133" s="4">
        <v>30</v>
      </c>
      <c r="K133" s="7">
        <v>159</v>
      </c>
      <c r="L133" s="22">
        <v>122.43</v>
      </c>
      <c r="M133" s="8"/>
      <c r="N133" s="4"/>
    </row>
    <row r="134" spans="2:14" s="1" customFormat="1" ht="165.95" customHeight="1" x14ac:dyDescent="0.2">
      <c r="B134" s="4">
        <v>91</v>
      </c>
      <c r="C134" s="17" t="s">
        <v>8</v>
      </c>
      <c r="D134" s="18"/>
      <c r="E134" s="13" t="str">
        <f>HYPERLINK("http://7flowers-decor.ru/upload/1c_catalog/import_files/4606500035069.jpg")</f>
        <v>http://7flowers-decor.ru/upload/1c_catalog/import_files/4606500035069.jpg</v>
      </c>
      <c r="F134" s="4">
        <v>4606500035069</v>
      </c>
      <c r="G134" s="5" t="s">
        <v>13</v>
      </c>
      <c r="H134" s="6" t="s">
        <v>25</v>
      </c>
      <c r="I134" s="4">
        <v>1</v>
      </c>
      <c r="J134" s="4">
        <v>30</v>
      </c>
      <c r="K134" s="7">
        <v>159</v>
      </c>
      <c r="L134" s="22">
        <v>122.43</v>
      </c>
      <c r="M134" s="8"/>
      <c r="N134" s="4"/>
    </row>
    <row r="135" spans="2:14" s="1" customFormat="1" ht="165.95" customHeight="1" x14ac:dyDescent="0.2">
      <c r="B135" s="4">
        <v>96</v>
      </c>
      <c r="C135" s="17" t="s">
        <v>8</v>
      </c>
      <c r="D135" s="18"/>
      <c r="E135" s="13" t="str">
        <f>HYPERLINK("http://7flowers-decor.ru/upload/1c_catalog/import_files/4606500035144.jpg")</f>
        <v>http://7flowers-decor.ru/upload/1c_catalog/import_files/4606500035144.jpg</v>
      </c>
      <c r="F135" s="4">
        <v>4606500035144</v>
      </c>
      <c r="G135" s="5" t="s">
        <v>13</v>
      </c>
      <c r="H135" s="6" t="s">
        <v>76</v>
      </c>
      <c r="I135" s="4">
        <v>1</v>
      </c>
      <c r="J135" s="4">
        <v>30</v>
      </c>
      <c r="K135" s="7">
        <v>159</v>
      </c>
      <c r="L135" s="22">
        <v>122.43</v>
      </c>
      <c r="M135" s="8"/>
      <c r="N135" s="4"/>
    </row>
    <row r="136" spans="2:14" s="1" customFormat="1" ht="165.95" customHeight="1" x14ac:dyDescent="0.2">
      <c r="B136" s="4">
        <v>99</v>
      </c>
      <c r="C136" s="17" t="s">
        <v>8</v>
      </c>
      <c r="D136" s="18"/>
      <c r="E136" s="13" t="str">
        <f>HYPERLINK("http://7flowers-decor.ru/upload/1c_catalog/import_files/4606500414819.jpg")</f>
        <v>http://7flowers-decor.ru/upload/1c_catalog/import_files/4606500414819.jpg</v>
      </c>
      <c r="F136" s="4">
        <v>4606500414819</v>
      </c>
      <c r="G136" s="5" t="s">
        <v>13</v>
      </c>
      <c r="H136" s="6" t="s">
        <v>16</v>
      </c>
      <c r="I136" s="4">
        <v>1</v>
      </c>
      <c r="J136" s="4">
        <v>30</v>
      </c>
      <c r="K136" s="7">
        <v>159</v>
      </c>
      <c r="L136" s="22">
        <v>122.43</v>
      </c>
      <c r="M136" s="8"/>
      <c r="N136" s="4"/>
    </row>
    <row r="137" spans="2:14" s="1" customFormat="1" ht="165.95" customHeight="1" x14ac:dyDescent="0.2">
      <c r="B137" s="4">
        <v>100</v>
      </c>
      <c r="C137" s="17" t="s">
        <v>8</v>
      </c>
      <c r="D137" s="18"/>
      <c r="E137" s="13" t="str">
        <f>HYPERLINK("http://7flowers-decor.ru/upload/1c_catalog/import_files/4606500314256.jpg")</f>
        <v>http://7flowers-decor.ru/upload/1c_catalog/import_files/4606500314256.jpg</v>
      </c>
      <c r="F137" s="4">
        <v>4606500314256</v>
      </c>
      <c r="G137" s="5" t="s">
        <v>13</v>
      </c>
      <c r="H137" s="6" t="s">
        <v>78</v>
      </c>
      <c r="I137" s="4">
        <v>1</v>
      </c>
      <c r="J137" s="4">
        <v>30</v>
      </c>
      <c r="K137" s="7">
        <v>159</v>
      </c>
      <c r="L137" s="22">
        <v>122.43</v>
      </c>
      <c r="M137" s="8"/>
      <c r="N137" s="4"/>
    </row>
    <row r="138" spans="2:14" s="1" customFormat="1" ht="165.95" customHeight="1" x14ac:dyDescent="0.2">
      <c r="B138" s="4">
        <v>104</v>
      </c>
      <c r="C138" s="17" t="s">
        <v>8</v>
      </c>
      <c r="D138" s="18"/>
      <c r="E138" s="13" t="str">
        <f>HYPERLINK("http://7flowers-decor.ru/upload/1c_catalog/import_files/4606500403523.jpg")</f>
        <v>http://7flowers-decor.ru/upload/1c_catalog/import_files/4606500403523.jpg</v>
      </c>
      <c r="F138" s="4">
        <v>4606500403523</v>
      </c>
      <c r="G138" s="5" t="s">
        <v>13</v>
      </c>
      <c r="H138" s="6" t="s">
        <v>19</v>
      </c>
      <c r="I138" s="4">
        <v>1</v>
      </c>
      <c r="J138" s="4">
        <v>30</v>
      </c>
      <c r="K138" s="7">
        <v>159</v>
      </c>
      <c r="L138" s="22">
        <v>122.43</v>
      </c>
      <c r="M138" s="8"/>
      <c r="N138" s="4"/>
    </row>
    <row r="139" spans="2:14" s="1" customFormat="1" ht="165.95" customHeight="1" x14ac:dyDescent="0.2">
      <c r="B139" s="4">
        <v>117</v>
      </c>
      <c r="C139" s="17" t="s">
        <v>8</v>
      </c>
      <c r="D139" s="18"/>
      <c r="E139" s="13" t="str">
        <f>HYPERLINK("http://7flowers-decor.ru/upload/1c_catalog/import_files/4606500035175.jpg")</f>
        <v>http://7flowers-decor.ru/upload/1c_catalog/import_files/4606500035175.jpg</v>
      </c>
      <c r="F139" s="4">
        <v>4606500035175</v>
      </c>
      <c r="G139" s="5" t="s">
        <v>13</v>
      </c>
      <c r="H139" s="6" t="s">
        <v>32</v>
      </c>
      <c r="I139" s="4">
        <v>1</v>
      </c>
      <c r="J139" s="4">
        <v>30</v>
      </c>
      <c r="K139" s="7">
        <v>159</v>
      </c>
      <c r="L139" s="22">
        <v>122.43</v>
      </c>
      <c r="M139" s="8"/>
      <c r="N139" s="4"/>
    </row>
    <row r="140" spans="2:14" s="1" customFormat="1" ht="165.95" customHeight="1" x14ac:dyDescent="0.2">
      <c r="B140" s="4">
        <v>122</v>
      </c>
      <c r="C140" s="17" t="s">
        <v>8</v>
      </c>
      <c r="D140" s="18"/>
      <c r="E140" s="13" t="str">
        <f>HYPERLINK("http://7flowers-decor.ru/upload/1c_catalog/import_files/4606500035236.jpg")</f>
        <v>http://7flowers-decor.ru/upload/1c_catalog/import_files/4606500035236.jpg</v>
      </c>
      <c r="F140" s="4">
        <v>4606500035236</v>
      </c>
      <c r="G140" s="5" t="s">
        <v>13</v>
      </c>
      <c r="H140" s="6" t="s">
        <v>66</v>
      </c>
      <c r="I140" s="4">
        <v>1</v>
      </c>
      <c r="J140" s="4">
        <v>30</v>
      </c>
      <c r="K140" s="7">
        <v>159</v>
      </c>
      <c r="L140" s="22">
        <v>122.43</v>
      </c>
      <c r="M140" s="8"/>
      <c r="N140" s="4"/>
    </row>
    <row r="141" spans="2:14" s="1" customFormat="1" ht="165.95" customHeight="1" x14ac:dyDescent="0.2">
      <c r="B141" s="4">
        <v>130</v>
      </c>
      <c r="C141" s="17" t="s">
        <v>8</v>
      </c>
      <c r="D141" s="18"/>
      <c r="E141" s="13" t="str">
        <f>HYPERLINK("http://7flowers-decor.ru/upload/1c_catalog/import_files/4606500035229.jpg")</f>
        <v>http://7flowers-decor.ru/upload/1c_catalog/import_files/4606500035229.jpg</v>
      </c>
      <c r="F141" s="4">
        <v>4606500035229</v>
      </c>
      <c r="G141" s="5" t="s">
        <v>13</v>
      </c>
      <c r="H141" s="6" t="s">
        <v>48</v>
      </c>
      <c r="I141" s="4">
        <v>1</v>
      </c>
      <c r="J141" s="4">
        <v>30</v>
      </c>
      <c r="K141" s="7">
        <v>159</v>
      </c>
      <c r="L141" s="22">
        <v>122.43</v>
      </c>
      <c r="M141" s="8"/>
      <c r="N141" s="4"/>
    </row>
    <row r="142" spans="2:14" s="1" customFormat="1" ht="165.95" customHeight="1" x14ac:dyDescent="0.2">
      <c r="B142" s="4">
        <v>145</v>
      </c>
      <c r="C142" s="17" t="s">
        <v>8</v>
      </c>
      <c r="D142" s="18"/>
      <c r="E142" s="13" t="str">
        <f>HYPERLINK("http://7flowers-decor.ru/upload/1c_catalog/import_files/4606500035113.jpg")</f>
        <v>http://7flowers-decor.ru/upload/1c_catalog/import_files/4606500035113.jpg</v>
      </c>
      <c r="F142" s="4">
        <v>4606500035113</v>
      </c>
      <c r="G142" s="5" t="s">
        <v>13</v>
      </c>
      <c r="H142" s="6" t="s">
        <v>12</v>
      </c>
      <c r="I142" s="4">
        <v>1</v>
      </c>
      <c r="J142" s="4">
        <v>30</v>
      </c>
      <c r="K142" s="7">
        <v>159</v>
      </c>
      <c r="L142" s="22">
        <v>122.43</v>
      </c>
      <c r="M142" s="8"/>
      <c r="N142" s="4"/>
    </row>
    <row r="143" spans="2:14" s="1" customFormat="1" ht="165.95" customHeight="1" x14ac:dyDescent="0.2">
      <c r="B143" s="4">
        <v>146</v>
      </c>
      <c r="C143" s="17" t="s">
        <v>8</v>
      </c>
      <c r="D143" s="18"/>
      <c r="E143" s="13" t="str">
        <f>HYPERLINK("http://7flowers-decor.ru/upload/1c_catalog/import_files/4606500314287.jpg")</f>
        <v>http://7flowers-decor.ru/upload/1c_catalog/import_files/4606500314287.jpg</v>
      </c>
      <c r="F143" s="4">
        <v>4606500314287</v>
      </c>
      <c r="G143" s="5" t="s">
        <v>13</v>
      </c>
      <c r="H143" s="6" t="s">
        <v>92</v>
      </c>
      <c r="I143" s="4">
        <v>1</v>
      </c>
      <c r="J143" s="4">
        <v>30</v>
      </c>
      <c r="K143" s="7">
        <v>159</v>
      </c>
      <c r="L143" s="22">
        <v>122.43</v>
      </c>
      <c r="M143" s="8"/>
      <c r="N143" s="4"/>
    </row>
    <row r="144" spans="2:14" s="1" customFormat="1" ht="165.95" customHeight="1" x14ac:dyDescent="0.2">
      <c r="B144" s="4">
        <v>149</v>
      </c>
      <c r="C144" s="17" t="s">
        <v>8</v>
      </c>
      <c r="D144" s="18"/>
      <c r="E144" s="13" t="str">
        <f>HYPERLINK("http://7flowers-decor.ru/upload/1c_catalog/import_files/4606500314270.jpg")</f>
        <v>http://7flowers-decor.ru/upload/1c_catalog/import_files/4606500314270.jpg</v>
      </c>
      <c r="F144" s="4">
        <v>4606500314270</v>
      </c>
      <c r="G144" s="5" t="s">
        <v>13</v>
      </c>
      <c r="H144" s="6" t="s">
        <v>93</v>
      </c>
      <c r="I144" s="4">
        <v>1</v>
      </c>
      <c r="J144" s="4">
        <v>30</v>
      </c>
      <c r="K144" s="7">
        <v>159</v>
      </c>
      <c r="L144" s="22">
        <v>122.43</v>
      </c>
      <c r="M144" s="8"/>
      <c r="N144" s="4"/>
    </row>
    <row r="145" spans="2:14" s="1" customFormat="1" ht="165.95" customHeight="1" x14ac:dyDescent="0.2">
      <c r="B145" s="4">
        <v>150</v>
      </c>
      <c r="C145" s="17" t="s">
        <v>8</v>
      </c>
      <c r="D145" s="18"/>
      <c r="E145" s="13" t="str">
        <f>HYPERLINK("http://7flowers-decor.ru/upload/1c_catalog/import_files/4606500414888.jpg")</f>
        <v>http://7flowers-decor.ru/upload/1c_catalog/import_files/4606500414888.jpg</v>
      </c>
      <c r="F145" s="4">
        <v>4606500414888</v>
      </c>
      <c r="G145" s="5" t="s">
        <v>13</v>
      </c>
      <c r="H145" s="6" t="s">
        <v>22</v>
      </c>
      <c r="I145" s="4">
        <v>1</v>
      </c>
      <c r="J145" s="4">
        <v>30</v>
      </c>
      <c r="K145" s="7">
        <v>159</v>
      </c>
      <c r="L145" s="22">
        <v>122.43</v>
      </c>
      <c r="M145" s="8"/>
      <c r="N145" s="4"/>
    </row>
    <row r="146" spans="2:14" s="1" customFormat="1" ht="165.95" customHeight="1" x14ac:dyDescent="0.2">
      <c r="B146" s="4">
        <v>151</v>
      </c>
      <c r="C146" s="17" t="s">
        <v>8</v>
      </c>
      <c r="D146" s="18"/>
      <c r="E146" s="13" t="str">
        <f>HYPERLINK("http://7flowers-decor.ru/upload/1c_catalog/import_files/4606500035137.jpg")</f>
        <v>http://7flowers-decor.ru/upload/1c_catalog/import_files/4606500035137.jpg</v>
      </c>
      <c r="F146" s="4">
        <v>4606500035137</v>
      </c>
      <c r="G146" s="5" t="s">
        <v>13</v>
      </c>
      <c r="H146" s="6" t="s">
        <v>22</v>
      </c>
      <c r="I146" s="4">
        <v>1</v>
      </c>
      <c r="J146" s="4">
        <v>30</v>
      </c>
      <c r="K146" s="7">
        <v>159</v>
      </c>
      <c r="L146" s="22">
        <v>122.43</v>
      </c>
      <c r="M146" s="8"/>
      <c r="N146" s="4"/>
    </row>
    <row r="147" spans="2:14" s="1" customFormat="1" ht="165.95" customHeight="1" x14ac:dyDescent="0.2">
      <c r="B147" s="4">
        <v>112</v>
      </c>
      <c r="C147" s="17" t="s">
        <v>8</v>
      </c>
      <c r="D147" s="18"/>
      <c r="E147" s="13" t="str">
        <f>HYPERLINK("http://7flowers-decor.ru/upload/1c_catalog/import_files/4606500074716.jpg")</f>
        <v>http://7flowers-decor.ru/upload/1c_catalog/import_files/4606500074716.jpg</v>
      </c>
      <c r="F147" s="4">
        <v>4606500074716</v>
      </c>
      <c r="G147" s="5" t="s">
        <v>81</v>
      </c>
      <c r="H147" s="6" t="s">
        <v>29</v>
      </c>
      <c r="I147" s="4">
        <v>1</v>
      </c>
      <c r="J147" s="4">
        <v>30</v>
      </c>
      <c r="K147" s="7">
        <v>442</v>
      </c>
      <c r="L147" s="22">
        <f>K147*0.85</f>
        <v>375.7</v>
      </c>
      <c r="M147" s="8"/>
      <c r="N147" s="4"/>
    </row>
    <row r="148" spans="2:14" s="1" customFormat="1" ht="165.95" customHeight="1" x14ac:dyDescent="0.2">
      <c r="B148" s="4">
        <v>70</v>
      </c>
      <c r="C148" s="17" t="s">
        <v>8</v>
      </c>
      <c r="D148" s="18"/>
      <c r="E148" s="13" t="str">
        <f>HYPERLINK("http://7flowers-decor.ru/upload/1c_catalog/import_files/4606500153022.jpg")</f>
        <v>http://7flowers-decor.ru/upload/1c_catalog/import_files/4606500153022.jpg</v>
      </c>
      <c r="F148" s="4">
        <v>4606500153022</v>
      </c>
      <c r="G148" s="5" t="s">
        <v>64</v>
      </c>
      <c r="H148" s="6" t="s">
        <v>37</v>
      </c>
      <c r="I148" s="4">
        <v>1</v>
      </c>
      <c r="J148" s="4">
        <v>20</v>
      </c>
      <c r="K148" s="7">
        <v>300</v>
      </c>
      <c r="L148" s="22">
        <f t="shared" ref="L148:L153" si="4">K148*0.85</f>
        <v>255</v>
      </c>
      <c r="M148" s="8"/>
      <c r="N148" s="4"/>
    </row>
    <row r="149" spans="2:14" s="1" customFormat="1" ht="165.95" customHeight="1" x14ac:dyDescent="0.2">
      <c r="B149" s="4">
        <v>107</v>
      </c>
      <c r="C149" s="17" t="s">
        <v>8</v>
      </c>
      <c r="D149" s="18"/>
      <c r="E149" s="13" t="str">
        <f>HYPERLINK("http://7flowers-decor.ru/upload/1c_catalog/import_files/4606500153008.jpg")</f>
        <v>http://7flowers-decor.ru/upload/1c_catalog/import_files/4606500153008.jpg</v>
      </c>
      <c r="F149" s="4">
        <v>4606500153008</v>
      </c>
      <c r="G149" s="5" t="s">
        <v>64</v>
      </c>
      <c r="H149" s="6" t="s">
        <v>22</v>
      </c>
      <c r="I149" s="4">
        <v>1</v>
      </c>
      <c r="J149" s="4">
        <v>20</v>
      </c>
      <c r="K149" s="7">
        <v>300</v>
      </c>
      <c r="L149" s="22">
        <f t="shared" si="4"/>
        <v>255</v>
      </c>
      <c r="M149" s="8"/>
      <c r="N149" s="4"/>
    </row>
    <row r="150" spans="2:14" s="1" customFormat="1" ht="165.95" customHeight="1" x14ac:dyDescent="0.2">
      <c r="B150" s="4">
        <v>141</v>
      </c>
      <c r="C150" s="17" t="s">
        <v>8</v>
      </c>
      <c r="D150" s="18"/>
      <c r="E150" s="13" t="str">
        <f>HYPERLINK("http://7flowers-decor.ru/upload/1c_catalog/import_files/4606500116799.jpg")</f>
        <v>http://7flowers-decor.ru/upload/1c_catalog/import_files/4606500116799.jpg</v>
      </c>
      <c r="F150" s="4">
        <v>4606500116799</v>
      </c>
      <c r="G150" s="5" t="s">
        <v>91</v>
      </c>
      <c r="H150" s="6" t="s">
        <v>12</v>
      </c>
      <c r="I150" s="4">
        <v>1</v>
      </c>
      <c r="J150" s="4">
        <v>20</v>
      </c>
      <c r="K150" s="7">
        <v>189</v>
      </c>
      <c r="L150" s="22">
        <v>189</v>
      </c>
      <c r="M150" s="10" t="s">
        <v>23</v>
      </c>
      <c r="N150" s="4"/>
    </row>
    <row r="151" spans="2:14" s="1" customFormat="1" ht="165.95" customHeight="1" x14ac:dyDescent="0.2">
      <c r="B151" s="4">
        <v>23</v>
      </c>
      <c r="C151" s="17" t="s">
        <v>8</v>
      </c>
      <c r="D151" s="18"/>
      <c r="E151" s="13" t="str">
        <f>HYPERLINK("http://7flowers-decor.ru/upload/1c_catalog/import_files/4606500300273.jpg")</f>
        <v>http://7flowers-decor.ru/upload/1c_catalog/import_files/4606500300273.jpg</v>
      </c>
      <c r="F151" s="4">
        <v>4606500300273</v>
      </c>
      <c r="G151" s="5" t="s">
        <v>36</v>
      </c>
      <c r="H151" s="6" t="s">
        <v>37</v>
      </c>
      <c r="I151" s="4">
        <v>1</v>
      </c>
      <c r="J151" s="4">
        <v>20</v>
      </c>
      <c r="K151" s="7">
        <v>328</v>
      </c>
      <c r="L151" s="22">
        <f t="shared" si="4"/>
        <v>278.8</v>
      </c>
      <c r="M151" s="8"/>
      <c r="N151" s="4"/>
    </row>
    <row r="152" spans="2:14" s="1" customFormat="1" ht="165.95" customHeight="1" x14ac:dyDescent="0.2">
      <c r="B152" s="4">
        <v>54</v>
      </c>
      <c r="C152" s="17" t="s">
        <v>8</v>
      </c>
      <c r="D152" s="18"/>
      <c r="E152" s="13" t="str">
        <f>HYPERLINK("http://7flowers-decor.ru/upload/1c_catalog/import_files/4606500300297.jpg")</f>
        <v>http://7flowers-decor.ru/upload/1c_catalog/import_files/4606500300297.jpg</v>
      </c>
      <c r="F152" s="4">
        <v>4606500300297</v>
      </c>
      <c r="G152" s="5" t="s">
        <v>36</v>
      </c>
      <c r="H152" s="6" t="s">
        <v>30</v>
      </c>
      <c r="I152" s="4">
        <v>1</v>
      </c>
      <c r="J152" s="4">
        <v>20</v>
      </c>
      <c r="K152" s="7">
        <v>328</v>
      </c>
      <c r="L152" s="22">
        <f t="shared" si="4"/>
        <v>278.8</v>
      </c>
      <c r="M152" s="8"/>
      <c r="N152" s="4"/>
    </row>
    <row r="153" spans="2:14" s="1" customFormat="1" ht="165.95" customHeight="1" x14ac:dyDescent="0.2">
      <c r="B153" s="4">
        <v>106</v>
      </c>
      <c r="C153" s="17" t="s">
        <v>8</v>
      </c>
      <c r="D153" s="18"/>
      <c r="E153" s="13" t="str">
        <f>HYPERLINK("http://7flowers-decor.ru/upload/1c_catalog/import_files/4606500300280.jpg")</f>
        <v>http://7flowers-decor.ru/upload/1c_catalog/import_files/4606500300280.jpg</v>
      </c>
      <c r="F153" s="4">
        <v>4606500300280</v>
      </c>
      <c r="G153" s="5" t="s">
        <v>36</v>
      </c>
      <c r="H153" s="6" t="s">
        <v>19</v>
      </c>
      <c r="I153" s="4">
        <v>1</v>
      </c>
      <c r="J153" s="4">
        <v>20</v>
      </c>
      <c r="K153" s="7">
        <v>328</v>
      </c>
      <c r="L153" s="22">
        <f t="shared" si="4"/>
        <v>278.8</v>
      </c>
      <c r="M153" s="8"/>
      <c r="N153" s="4"/>
    </row>
  </sheetData>
  <sortState ref="A2:T153">
    <sortCondition ref="G2:G153"/>
  </sortState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Широва Екатерина</cp:lastModifiedBy>
  <dcterms:modified xsi:type="dcterms:W3CDTF">2014-06-20T09:40:59Z</dcterms:modified>
</cp:coreProperties>
</file>