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0730" windowHeight="11760" activeTab="0"/>
  </bookViews>
  <sheets>
    <sheet name="новый 2 цвета" sheetId="1" r:id="rId1"/>
  </sheets>
  <definedNames>
    <definedName name="_xlnm.Print_Area" localSheetId="0">'новый 2 цвета'!$A$1:$R$58</definedName>
  </definedNames>
  <calcPr calcId="125725" refMode="R1C1"/>
</workbook>
</file>

<file path=xl/sharedStrings.xml><?xml version="1.0" encoding="utf-8"?>
<sst xmlns="http://schemas.openxmlformats.org/spreadsheetml/2006/main" count="73" uniqueCount="51">
  <si>
    <t>Бланк заказа</t>
  </si>
  <si>
    <t>Выберите НОСКИ МУЖСКИЕ "БИЗНЕС" в нужной упаковке и цветах</t>
  </si>
  <si>
    <t>№ п/п</t>
  </si>
  <si>
    <t>Наименование</t>
  </si>
  <si>
    <t>Сумма пар в коробке</t>
  </si>
  <si>
    <t>Проверка</t>
  </si>
  <si>
    <t>Пустоты</t>
  </si>
  <si>
    <t>Цена, руб.</t>
  </si>
  <si>
    <t>Количество</t>
  </si>
  <si>
    <t>Сумма, руб.</t>
  </si>
  <si>
    <t>черные</t>
  </si>
  <si>
    <t>белые</t>
  </si>
  <si>
    <t>бежевые</t>
  </si>
  <si>
    <t>светло-серые</t>
  </si>
  <si>
    <t>темно-синие</t>
  </si>
  <si>
    <t>Черный кейс 
30пар</t>
  </si>
  <si>
    <t>Черный кейс 
20пар</t>
  </si>
  <si>
    <t>Итого:</t>
  </si>
  <si>
    <t xml:space="preserve"> - поставьте необходимое количество кейсов/коробок в нужном размере (должен стоять только 1 размер в каждой строке)</t>
  </si>
  <si>
    <t xml:space="preserve"> - при нехватке строк нажмите на + сбоку строк возле нужного кейса</t>
  </si>
  <si>
    <t>Женский комлект "Неделька" 7 пар (шт)</t>
  </si>
  <si>
    <t>Количество (шт)</t>
  </si>
  <si>
    <t>Мешок для стирки и сбора носков (шт)</t>
  </si>
  <si>
    <t>Сумма заказа:</t>
  </si>
  <si>
    <t>Данные оптового клиента</t>
  </si>
  <si>
    <t>Фамилия и имя</t>
  </si>
  <si>
    <t>Контактный телефон</t>
  </si>
  <si>
    <t>E-mail</t>
  </si>
  <si>
    <t>Желаемая транспортная компания</t>
  </si>
  <si>
    <t>Данные для транспортной компании</t>
  </si>
  <si>
    <t>Город</t>
  </si>
  <si>
    <t>Имя получателя (при необходимости для ТК полностью ФИО)</t>
  </si>
  <si>
    <t>Компания: НосМаг.ру (ИП Вахрушев В.А.)</t>
  </si>
  <si>
    <t>+7 912 761 00 58</t>
  </si>
  <si>
    <t>www.nosmag.ru</t>
  </si>
  <si>
    <t>opt@nosmag.ru</t>
  </si>
  <si>
    <r>
      <t xml:space="preserve"> - обращайте внимание на значение в колонках "Проверка" и "Количество", при ошибках в заполнении размера и количества они будут отображаться там
</t>
    </r>
    <r>
      <rPr>
        <b/>
        <i/>
        <sz val="10"/>
        <rFont val="Arial"/>
        <family val="2"/>
      </rPr>
      <t>Пожалуйста исправьте сначала количество пар в коробках и выберите только 1 размер, тогда автоматически просчит</t>
    </r>
  </si>
  <si>
    <t>Комплект "Загадка", женские подследники для мокасин 7 пар (шт)</t>
  </si>
  <si>
    <t>г. Москва, Врачебный проезд, д. 11, корп. 3</t>
  </si>
  <si>
    <t>25 
(38-40)</t>
  </si>
  <si>
    <t>27 
(41-42)</t>
  </si>
  <si>
    <t>29 
(43-45)</t>
  </si>
  <si>
    <t>31 
(46-47)</t>
  </si>
  <si>
    <t>23 
(35-37)</t>
  </si>
  <si>
    <t>Цвета (пар):</t>
  </si>
  <si>
    <t>Размеры (шт)</t>
  </si>
  <si>
    <t>Размеры (шт.)</t>
  </si>
  <si>
    <r>
      <t xml:space="preserve">20 пар (дизайнерская упаковка)
</t>
    </r>
    <r>
      <rPr>
        <b/>
        <i/>
        <sz val="11"/>
        <color indexed="12"/>
        <rFont val="Arial Cyr"/>
        <family val="2"/>
      </rPr>
      <t>Цвет носков черный</t>
    </r>
  </si>
  <si>
    <r>
      <t xml:space="preserve">10 пар (дизайнерская упак.)
</t>
    </r>
    <r>
      <rPr>
        <b/>
        <i/>
        <sz val="11"/>
        <color indexed="12"/>
        <rFont val="Arial Cyr"/>
        <family val="2"/>
      </rPr>
      <t>Цвет носков черный</t>
    </r>
  </si>
  <si>
    <t>27 
(41-43)</t>
  </si>
  <si>
    <t>29 
(44-46)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</si>
</sst>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0"/>
      <color indexed="9"/>
      <name val="Arial Cyr"/>
      <family val="2"/>
    </font>
    <font>
      <b/>
      <sz val="10"/>
      <color indexed="10"/>
      <name val="Arial Cyr"/>
      <family val="2"/>
    </font>
    <font>
      <sz val="9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color indexed="12"/>
      <name val="Arial Cyr"/>
      <family val="2"/>
    </font>
    <font>
      <b/>
      <sz val="12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 Cyr"/>
      <family val="2"/>
    </font>
    <font>
      <i/>
      <u val="single"/>
      <sz val="9"/>
      <color indexed="10"/>
      <name val="Arial Cyr"/>
      <family val="2"/>
    </font>
    <font>
      <b/>
      <i/>
      <u val="single"/>
      <sz val="11"/>
      <color indexed="12"/>
      <name val="Arial Cyr"/>
      <family val="2"/>
    </font>
    <font>
      <sz val="10"/>
      <color indexed="10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>
      <alignment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center" vertical="center"/>
    </xf>
    <xf numFmtId="3" fontId="0" fillId="25" borderId="11" xfId="0" applyNumberFormat="1" applyFont="1" applyFill="1" applyBorder="1" applyAlignment="1">
      <alignment horizontal="center" vertical="center"/>
    </xf>
    <xf numFmtId="3" fontId="0" fillId="23" borderId="11" xfId="0" applyNumberFormat="1" applyFill="1" applyBorder="1" applyAlignment="1">
      <alignment horizontal="center" vertical="center"/>
    </xf>
    <xf numFmtId="3" fontId="0" fillId="20" borderId="11" xfId="0" applyNumberFormat="1" applyFill="1" applyBorder="1" applyAlignment="1">
      <alignment horizontal="center" vertical="center"/>
    </xf>
    <xf numFmtId="3" fontId="26" fillId="26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28" fillId="0" borderId="11" xfId="0" applyNumberFormat="1" applyFont="1" applyBorder="1" applyAlignment="1" applyProtection="1">
      <alignment horizontal="center" vertical="center" wrapText="1"/>
      <protection hidden="1"/>
    </xf>
    <xf numFmtId="4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3" fontId="26" fillId="24" borderId="14" xfId="0" applyNumberFormat="1" applyFont="1" applyFill="1" applyBorder="1" applyAlignment="1">
      <alignment horizontal="center" vertical="center"/>
    </xf>
    <xf numFmtId="3" fontId="0" fillId="25" borderId="15" xfId="0" applyNumberFormat="1" applyFont="1" applyFill="1" applyBorder="1" applyAlignment="1">
      <alignment horizontal="center" vertical="center"/>
    </xf>
    <xf numFmtId="3" fontId="0" fillId="23" borderId="15" xfId="0" applyNumberFormat="1" applyFill="1" applyBorder="1" applyAlignment="1">
      <alignment horizontal="center" vertical="center"/>
    </xf>
    <xf numFmtId="3" fontId="0" fillId="20" borderId="15" xfId="0" applyNumberFormat="1" applyFill="1" applyBorder="1" applyAlignment="1">
      <alignment horizontal="center" vertical="center"/>
    </xf>
    <xf numFmtId="3" fontId="26" fillId="26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27" fillId="0" borderId="15" xfId="0" applyNumberFormat="1" applyFont="1" applyBorder="1" applyAlignment="1" applyProtection="1">
      <alignment horizontal="center" vertical="center"/>
      <protection/>
    </xf>
    <xf numFmtId="3" fontId="28" fillId="0" borderId="15" xfId="0" applyNumberFormat="1" applyFont="1" applyBorder="1" applyAlignment="1" applyProtection="1">
      <alignment horizontal="center" vertical="center" wrapText="1"/>
      <protection hidden="1"/>
    </xf>
    <xf numFmtId="4" fontId="0" fillId="0" borderId="16" xfId="0" applyNumberFormat="1" applyFont="1" applyBorder="1" applyAlignment="1" applyProtection="1">
      <alignment horizontal="right" vertical="center"/>
      <protection/>
    </xf>
    <xf numFmtId="3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3" fontId="26" fillId="24" borderId="22" xfId="0" applyNumberFormat="1" applyFont="1" applyFill="1" applyBorder="1" applyAlignment="1">
      <alignment horizontal="center" vertical="center"/>
    </xf>
    <xf numFmtId="3" fontId="0" fillId="25" borderId="23" xfId="0" applyNumberFormat="1" applyFont="1" applyFill="1" applyBorder="1" applyAlignment="1">
      <alignment horizontal="center" vertical="center"/>
    </xf>
    <xf numFmtId="3" fontId="0" fillId="23" borderId="23" xfId="0" applyNumberFormat="1" applyFill="1" applyBorder="1" applyAlignment="1">
      <alignment horizontal="center" vertical="center"/>
    </xf>
    <xf numFmtId="3" fontId="0" fillId="20" borderId="23" xfId="0" applyNumberFormat="1" applyFill="1" applyBorder="1" applyAlignment="1">
      <alignment horizontal="center" vertical="center"/>
    </xf>
    <xf numFmtId="3" fontId="26" fillId="26" borderId="24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 applyProtection="1">
      <alignment horizontal="center" vertical="center"/>
      <protection hidden="1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4" fontId="27" fillId="0" borderId="23" xfId="0" applyNumberFormat="1" applyFont="1" applyBorder="1" applyAlignment="1" applyProtection="1">
      <alignment horizontal="center" vertical="center"/>
      <protection/>
    </xf>
    <xf numFmtId="3" fontId="28" fillId="0" borderId="23" xfId="0" applyNumberFormat="1" applyFont="1" applyBorder="1" applyAlignment="1" applyProtection="1">
      <alignment horizontal="center" vertical="center" wrapText="1"/>
      <protection hidden="1"/>
    </xf>
    <xf numFmtId="4" fontId="0" fillId="0" borderId="24" xfId="0" applyNumberFormat="1" applyFont="1" applyBorder="1" applyAlignment="1" applyProtection="1">
      <alignment horizontal="right" vertical="center"/>
      <protection/>
    </xf>
    <xf numFmtId="0" fontId="0" fillId="25" borderId="0" xfId="0" applyFill="1" applyBorder="1" applyAlignment="1">
      <alignment vertical="center"/>
    </xf>
    <xf numFmtId="0" fontId="0" fillId="25" borderId="0" xfId="0" applyFill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wrapText="1"/>
    </xf>
    <xf numFmtId="3" fontId="24" fillId="0" borderId="26" xfId="0" applyNumberFormat="1" applyFont="1" applyBorder="1" applyAlignment="1" applyProtection="1">
      <alignment horizontal="center" vertical="center"/>
      <protection locked="0"/>
    </xf>
    <xf numFmtId="3" fontId="25" fillId="0" borderId="26" xfId="0" applyNumberFormat="1" applyFont="1" applyBorder="1" applyAlignment="1" applyProtection="1">
      <alignment vertical="center"/>
      <protection locked="0"/>
    </xf>
    <xf numFmtId="3" fontId="25" fillId="0" borderId="27" xfId="0" applyNumberFormat="1" applyFont="1" applyBorder="1" applyAlignment="1" applyProtection="1">
      <alignment vertical="center"/>
      <protection/>
    </xf>
    <xf numFmtId="3" fontId="24" fillId="0" borderId="28" xfId="0" applyNumberFormat="1" applyFont="1" applyBorder="1" applyAlignment="1" applyProtection="1">
      <alignment vertical="center"/>
      <protection/>
    </xf>
    <xf numFmtId="3" fontId="25" fillId="0" borderId="29" xfId="0" applyNumberFormat="1" applyFont="1" applyBorder="1" applyAlignment="1" applyProtection="1">
      <alignment horizontal="center" vertical="center"/>
      <protection/>
    </xf>
    <xf numFmtId="4" fontId="25" fillId="0" borderId="30" xfId="0" applyNumberFormat="1" applyFont="1" applyBorder="1" applyAlignment="1" applyProtection="1">
      <alignment horizontal="center" vertical="center"/>
      <protection/>
    </xf>
    <xf numFmtId="0" fontId="0" fillId="25" borderId="0" xfId="0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28" fillId="0" borderId="29" xfId="0" applyNumberFormat="1" applyFont="1" applyBorder="1" applyAlignment="1" applyProtection="1">
      <alignment horizontal="center" vertical="center" wrapText="1"/>
      <protection hidden="1"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3" fontId="24" fillId="0" borderId="32" xfId="0" applyNumberFormat="1" applyFont="1" applyBorder="1" applyAlignment="1" applyProtection="1">
      <alignment vertical="center"/>
      <protection locked="0"/>
    </xf>
    <xf numFmtId="3" fontId="25" fillId="0" borderId="34" xfId="0" applyNumberFormat="1" applyFont="1" applyBorder="1" applyAlignment="1" applyProtection="1">
      <alignment horizontal="center" vertical="center"/>
      <protection locked="0"/>
    </xf>
    <xf numFmtId="4" fontId="24" fillId="0" borderId="35" xfId="0" applyNumberFormat="1" applyFont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center" vertical="center" wrapText="1"/>
    </xf>
    <xf numFmtId="4" fontId="27" fillId="0" borderId="23" xfId="0" applyNumberFormat="1" applyFont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3" fontId="28" fillId="0" borderId="0" xfId="0" applyNumberFormat="1" applyFont="1" applyAlignment="1" applyProtection="1">
      <alignment horizontal="center" vertical="center"/>
      <protection locked="0"/>
    </xf>
    <xf numFmtId="3" fontId="32" fillId="27" borderId="36" xfId="0" applyNumberFormat="1" applyFont="1" applyFill="1" applyBorder="1" applyAlignment="1" applyProtection="1">
      <alignment horizontal="center" vertical="center"/>
      <protection locked="0"/>
    </xf>
    <xf numFmtId="4" fontId="32" fillId="27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28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36" fillId="0" borderId="38" xfId="0" applyNumberFormat="1" applyFont="1" applyBorder="1" applyAlignment="1" applyProtection="1">
      <alignment horizontal="center" vertical="center" wrapText="1"/>
      <protection/>
    </xf>
    <xf numFmtId="0" fontId="36" fillId="0" borderId="19" xfId="0" applyNumberFormat="1" applyFont="1" applyBorder="1" applyAlignment="1" applyProtection="1">
      <alignment horizontal="center" vertical="center" wrapText="1"/>
      <protection/>
    </xf>
    <xf numFmtId="0" fontId="36" fillId="0" borderId="39" xfId="0" applyNumberFormat="1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vertical="center"/>
    </xf>
    <xf numFmtId="0" fontId="0" fillId="2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3" fontId="0" fillId="0" borderId="40" xfId="0" applyNumberFormat="1" applyFont="1" applyBorder="1" applyAlignment="1" applyProtection="1">
      <alignment horizontal="center" vertical="center"/>
      <protection hidden="1" locked="0"/>
    </xf>
    <xf numFmtId="3" fontId="0" fillId="0" borderId="37" xfId="0" applyNumberFormat="1" applyFont="1" applyBorder="1" applyAlignment="1" applyProtection="1">
      <alignment horizontal="center" vertical="center"/>
      <protection hidden="1" locked="0"/>
    </xf>
    <xf numFmtId="49" fontId="0" fillId="4" borderId="23" xfId="0" applyNumberFormat="1" applyFont="1" applyFill="1" applyBorder="1" applyAlignment="1">
      <alignment horizontal="center" vertical="center" wrapText="1"/>
    </xf>
    <xf numFmtId="49" fontId="0" fillId="4" borderId="15" xfId="0" applyNumberFormat="1" applyFont="1" applyFill="1" applyBorder="1" applyAlignment="1">
      <alignment horizontal="center" vertical="center" wrapText="1"/>
    </xf>
    <xf numFmtId="3" fontId="0" fillId="14" borderId="15" xfId="0" applyNumberFormat="1" applyFont="1" applyFill="1" applyBorder="1" applyAlignment="1">
      <alignment horizontal="center" vertical="center"/>
    </xf>
    <xf numFmtId="4" fontId="27" fillId="0" borderId="15" xfId="0" applyNumberFormat="1" applyFont="1" applyBorder="1" applyAlignment="1" applyProtection="1">
      <alignment horizontal="center" vertical="center"/>
      <protection locked="0"/>
    </xf>
    <xf numFmtId="3" fontId="28" fillId="0" borderId="15" xfId="0" applyNumberFormat="1" applyFont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49" fontId="0" fillId="4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 applyProtection="1">
      <alignment horizontal="center" vertical="center"/>
      <protection/>
    </xf>
    <xf numFmtId="4" fontId="38" fillId="0" borderId="15" xfId="0" applyNumberFormat="1" applyFont="1" applyBorder="1" applyAlignment="1" applyProtection="1">
      <alignment horizontal="center" vertical="center"/>
      <protection/>
    </xf>
    <xf numFmtId="4" fontId="38" fillId="0" borderId="23" xfId="0" applyNumberFormat="1" applyFont="1" applyBorder="1" applyAlignment="1" applyProtection="1">
      <alignment horizontal="center" vertical="center"/>
      <protection/>
    </xf>
    <xf numFmtId="4" fontId="38" fillId="0" borderId="29" xfId="0" applyNumberFormat="1" applyFont="1" applyBorder="1" applyAlignment="1" applyProtection="1">
      <alignment horizontal="center" vertical="center"/>
      <protection locked="0"/>
    </xf>
    <xf numFmtId="4" fontId="38" fillId="0" borderId="23" xfId="0" applyNumberFormat="1" applyFont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>
      <alignment horizontal="center" vertical="center" wrapText="1"/>
    </xf>
    <xf numFmtId="3" fontId="28" fillId="4" borderId="21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" fontId="0" fillId="25" borderId="23" xfId="0" applyNumberFormat="1" applyFont="1" applyFill="1" applyBorder="1" applyAlignment="1">
      <alignment horizontal="center" vertical="center"/>
    </xf>
    <xf numFmtId="49" fontId="0" fillId="4" borderId="23" xfId="0" applyNumberFormat="1" applyFont="1" applyFill="1" applyBorder="1" applyAlignment="1">
      <alignment horizontal="center" vertical="center" wrapText="1"/>
    </xf>
    <xf numFmtId="49" fontId="26" fillId="24" borderId="23" xfId="0" applyNumberFormat="1" applyFont="1" applyFill="1" applyBorder="1" applyAlignment="1">
      <alignment horizontal="center" vertical="center" wrapText="1"/>
    </xf>
    <xf numFmtId="49" fontId="0" fillId="25" borderId="23" xfId="0" applyNumberFormat="1" applyFont="1" applyFill="1" applyBorder="1" applyAlignment="1">
      <alignment horizontal="center" vertical="center" wrapText="1"/>
    </xf>
    <xf numFmtId="49" fontId="0" fillId="23" borderId="23" xfId="0" applyNumberFormat="1" applyFont="1" applyFill="1" applyBorder="1" applyAlignment="1">
      <alignment horizontal="center" vertical="center" wrapText="1"/>
    </xf>
    <xf numFmtId="49" fontId="0" fillId="20" borderId="23" xfId="0" applyNumberFormat="1" applyFont="1" applyFill="1" applyBorder="1" applyAlignment="1">
      <alignment horizontal="center" vertical="center" wrapText="1"/>
    </xf>
    <xf numFmtId="49" fontId="26" fillId="26" borderId="23" xfId="0" applyNumberFormat="1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left" vertical="center" wrapText="1"/>
    </xf>
    <xf numFmtId="3" fontId="32" fillId="27" borderId="28" xfId="0" applyNumberFormat="1" applyFont="1" applyFill="1" applyBorder="1" applyAlignment="1" applyProtection="1">
      <alignment horizontal="right" vertical="center"/>
      <protection locked="0"/>
    </xf>
    <xf numFmtId="3" fontId="32" fillId="27" borderId="29" xfId="0" applyNumberFormat="1" applyFont="1" applyFill="1" applyBorder="1" applyAlignment="1" applyProtection="1">
      <alignment horizontal="right" vertical="center"/>
      <protection locked="0"/>
    </xf>
    <xf numFmtId="3" fontId="32" fillId="27" borderId="30" xfId="0" applyNumberFormat="1" applyFont="1" applyFill="1" applyBorder="1" applyAlignment="1" applyProtection="1">
      <alignment horizontal="right" vertical="center"/>
      <protection locked="0"/>
    </xf>
    <xf numFmtId="0" fontId="37" fillId="0" borderId="41" xfId="47" applyFont="1" applyBorder="1" applyAlignment="1" applyProtection="1">
      <alignment horizontal="left" vertical="center" wrapText="1"/>
      <protection/>
    </xf>
    <xf numFmtId="0" fontId="37" fillId="0" borderId="37" xfId="47" applyFont="1" applyBorder="1" applyAlignment="1" applyProtection="1">
      <alignment horizontal="left" vertical="center" wrapText="1"/>
      <protection/>
    </xf>
    <xf numFmtId="0" fontId="37" fillId="0" borderId="33" xfId="47" applyFont="1" applyBorder="1" applyAlignment="1" applyProtection="1">
      <alignment horizontal="left" vertical="center" wrapText="1"/>
      <protection/>
    </xf>
    <xf numFmtId="3" fontId="0" fillId="14" borderId="15" xfId="0" applyNumberFormat="1" applyFill="1" applyBorder="1" applyAlignment="1">
      <alignment horizontal="center" vertical="center"/>
    </xf>
    <xf numFmtId="4" fontId="0" fillId="4" borderId="12" xfId="0" applyNumberFormat="1" applyFont="1" applyFill="1" applyBorder="1" applyAlignment="1">
      <alignment horizontal="center" vertical="center" wrapText="1"/>
    </xf>
    <xf numFmtId="4" fontId="0" fillId="4" borderId="16" xfId="0" applyNumberFormat="1" applyFont="1" applyFill="1" applyBorder="1" applyAlignment="1">
      <alignment horizontal="center" vertical="center" wrapText="1"/>
    </xf>
    <xf numFmtId="3" fontId="28" fillId="4" borderId="11" xfId="0" applyNumberFormat="1" applyFont="1" applyFill="1" applyBorder="1" applyAlignment="1">
      <alignment horizontal="center" vertical="center" wrapText="1"/>
    </xf>
    <xf numFmtId="3" fontId="28" fillId="4" borderId="15" xfId="0" applyNumberFormat="1" applyFont="1" applyFill="1" applyBorder="1" applyAlignment="1">
      <alignment horizontal="center" vertical="center" wrapText="1"/>
    </xf>
    <xf numFmtId="49" fontId="37" fillId="0" borderId="42" xfId="47" applyNumberFormat="1" applyFont="1" applyBorder="1" applyAlignment="1" applyProtection="1">
      <alignment horizontal="left" vertical="center" wrapText="1"/>
      <protection/>
    </xf>
    <xf numFmtId="49" fontId="37" fillId="0" borderId="40" xfId="47" applyNumberFormat="1" applyFont="1" applyBorder="1" applyAlignment="1" applyProtection="1">
      <alignment horizontal="left" vertical="center" wrapText="1"/>
      <protection/>
    </xf>
    <xf numFmtId="49" fontId="37" fillId="0" borderId="31" xfId="47" applyNumberFormat="1" applyFont="1" applyBorder="1" applyAlignment="1" applyProtection="1">
      <alignment horizontal="left" vertical="center" wrapText="1"/>
      <protection/>
    </xf>
    <xf numFmtId="49" fontId="31" fillId="0" borderId="18" xfId="47" applyNumberFormat="1" applyFont="1" applyBorder="1" applyAlignment="1" applyProtection="1">
      <alignment vertical="center" wrapText="1"/>
      <protection/>
    </xf>
    <xf numFmtId="0" fontId="21" fillId="0" borderId="0" xfId="0" applyFont="1" applyBorder="1" applyAlignment="1">
      <alignment horizontal="center" vertical="center"/>
    </xf>
    <xf numFmtId="4" fontId="0" fillId="4" borderId="16" xfId="0" applyNumberFormat="1" applyFont="1" applyFill="1" applyBorder="1" applyAlignment="1">
      <alignment horizontal="center" vertical="center" wrapText="1"/>
    </xf>
    <xf numFmtId="4" fontId="0" fillId="4" borderId="24" xfId="0" applyNumberFormat="1" applyFont="1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>
      <alignment horizontal="center" vertical="center" wrapText="1"/>
    </xf>
    <xf numFmtId="3" fontId="0" fillId="4" borderId="23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49" fontId="37" fillId="0" borderId="38" xfId="47" applyNumberFormat="1" applyFont="1" applyBorder="1" applyAlignment="1" applyProtection="1">
      <alignment horizontal="center" vertical="center" wrapText="1"/>
      <protection/>
    </xf>
    <xf numFmtId="49" fontId="37" fillId="0" borderId="19" xfId="47" applyNumberFormat="1" applyFont="1" applyBorder="1" applyAlignment="1" applyProtection="1">
      <alignment horizontal="center" vertical="center" wrapText="1"/>
      <protection/>
    </xf>
    <xf numFmtId="49" fontId="37" fillId="0" borderId="39" xfId="47" applyNumberFormat="1" applyFont="1" applyBorder="1" applyAlignment="1" applyProtection="1">
      <alignment horizontal="center" vertical="center" wrapText="1"/>
      <protection/>
    </xf>
    <xf numFmtId="0" fontId="0" fillId="4" borderId="43" xfId="0" applyFont="1" applyFill="1" applyBorder="1" applyAlignment="1">
      <alignment vertical="center" wrapText="1"/>
    </xf>
    <xf numFmtId="0" fontId="0" fillId="4" borderId="26" xfId="0" applyFont="1" applyFill="1" applyBorder="1" applyAlignment="1">
      <alignment vertical="center" wrapText="1"/>
    </xf>
    <xf numFmtId="0" fontId="0" fillId="4" borderId="44" xfId="0" applyFont="1" applyFill="1" applyBorder="1" applyAlignment="1">
      <alignment vertical="center" wrapText="1"/>
    </xf>
    <xf numFmtId="0" fontId="0" fillId="4" borderId="41" xfId="0" applyFont="1" applyFill="1" applyBorder="1" applyAlignment="1">
      <alignment vertical="center" wrapText="1"/>
    </xf>
    <xf numFmtId="0" fontId="0" fillId="4" borderId="37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29" fillId="22" borderId="0" xfId="0" applyFont="1" applyFill="1" applyBorder="1" applyAlignment="1">
      <alignment horizontal="left" vertical="center" wrapText="1"/>
    </xf>
    <xf numFmtId="0" fontId="29" fillId="22" borderId="0" xfId="0" applyFont="1" applyFill="1" applyBorder="1" applyAlignment="1">
      <alignment horizontal="left" vertical="center"/>
    </xf>
    <xf numFmtId="3" fontId="0" fillId="4" borderId="45" xfId="0" applyNumberFormat="1" applyFont="1" applyFill="1" applyBorder="1" applyAlignment="1">
      <alignment horizontal="center" vertical="center" wrapText="1"/>
    </xf>
    <xf numFmtId="3" fontId="0" fillId="4" borderId="39" xfId="0" applyNumberFormat="1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4" fontId="0" fillId="4" borderId="47" xfId="0" applyNumberFormat="1" applyFont="1" applyFill="1" applyBorder="1" applyAlignment="1">
      <alignment horizontal="center" vertical="center" wrapText="1"/>
    </xf>
    <xf numFmtId="4" fontId="0" fillId="4" borderId="35" xfId="0" applyNumberFormat="1" applyFont="1" applyFill="1" applyBorder="1" applyAlignment="1">
      <alignment horizontal="center" vertical="center" wrapText="1"/>
    </xf>
    <xf numFmtId="3" fontId="0" fillId="4" borderId="48" xfId="0" applyNumberFormat="1" applyFont="1" applyFill="1" applyBorder="1" applyAlignment="1">
      <alignment horizontal="center" vertical="center" wrapText="1"/>
    </xf>
    <xf numFmtId="3" fontId="0" fillId="4" borderId="34" xfId="0" applyNumberFormat="1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3" fontId="0" fillId="25" borderId="18" xfId="0" applyNumberFormat="1" applyFill="1" applyBorder="1" applyAlignment="1">
      <alignment horizontal="center" vertical="center"/>
    </xf>
    <xf numFmtId="3" fontId="0" fillId="25" borderId="23" xfId="0" applyNumberForma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vertical="center" wrapText="1"/>
    </xf>
    <xf numFmtId="0" fontId="29" fillId="0" borderId="19" xfId="0" applyFont="1" applyBorder="1" applyAlignment="1">
      <alignment horizontal="right" vertical="center"/>
    </xf>
    <xf numFmtId="0" fontId="29" fillId="0" borderId="50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32" fillId="0" borderId="5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44" xfId="0" applyFont="1" applyBorder="1" applyAlignment="1">
      <alignment horizontal="left" vertical="center"/>
    </xf>
    <xf numFmtId="0" fontId="29" fillId="0" borderId="52" xfId="0" applyFont="1" applyBorder="1" applyAlignment="1">
      <alignment horizontal="right" vertical="center" wrapText="1"/>
    </xf>
    <xf numFmtId="0" fontId="29" fillId="0" borderId="53" xfId="0" applyFont="1" applyBorder="1" applyAlignment="1">
      <alignment horizontal="right" vertical="center" wrapText="1"/>
    </xf>
    <xf numFmtId="0" fontId="29" fillId="0" borderId="54" xfId="0" applyFont="1" applyBorder="1" applyAlignment="1">
      <alignment horizontal="right" vertical="center" wrapText="1"/>
    </xf>
    <xf numFmtId="0" fontId="29" fillId="0" borderId="55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29" fillId="0" borderId="44" xfId="0" applyFont="1" applyBorder="1" applyAlignment="1">
      <alignment horizontal="right" vertical="center" wrapText="1"/>
    </xf>
    <xf numFmtId="0" fontId="29" fillId="0" borderId="15" xfId="0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right" vertical="center"/>
    </xf>
    <xf numFmtId="0" fontId="29" fillId="0" borderId="38" xfId="0" applyFont="1" applyBorder="1" applyAlignment="1">
      <alignment horizontal="right" vertical="center"/>
    </xf>
    <xf numFmtId="0" fontId="29" fillId="0" borderId="62" xfId="0" applyFont="1" applyBorder="1" applyAlignment="1">
      <alignment horizontal="right" vertical="center"/>
    </xf>
    <xf numFmtId="0" fontId="29" fillId="0" borderId="63" xfId="0" applyFont="1" applyBorder="1" applyAlignment="1">
      <alignment horizontal="right" vertical="center"/>
    </xf>
    <xf numFmtId="0" fontId="32" fillId="0" borderId="19" xfId="0" applyFont="1" applyBorder="1" applyAlignment="1">
      <alignment horizontal="left" vertical="center"/>
    </xf>
    <xf numFmtId="0" fontId="32" fillId="0" borderId="50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29" fillId="0" borderId="39" xfId="0" applyFont="1" applyBorder="1" applyAlignment="1">
      <alignment horizontal="right" vertical="center"/>
    </xf>
    <xf numFmtId="0" fontId="29" fillId="0" borderId="64" xfId="0" applyFont="1" applyBorder="1" applyAlignment="1">
      <alignment horizontal="right" vertical="center"/>
    </xf>
    <xf numFmtId="0" fontId="29" fillId="0" borderId="65" xfId="0" applyFont="1" applyBorder="1" applyAlignment="1">
      <alignment horizontal="right" vertical="center"/>
    </xf>
    <xf numFmtId="0" fontId="34" fillId="27" borderId="56" xfId="0" applyFont="1" applyFill="1" applyBorder="1" applyAlignment="1">
      <alignment horizontal="right" vertical="center"/>
    </xf>
    <xf numFmtId="0" fontId="34" fillId="27" borderId="26" xfId="0" applyFont="1" applyFill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35" fillId="27" borderId="26" xfId="47" applyFont="1" applyFill="1" applyBorder="1" applyAlignment="1" applyProtection="1">
      <alignment horizontal="center" vertical="center"/>
      <protection/>
    </xf>
    <xf numFmtId="0" fontId="35" fillId="27" borderId="27" xfId="47" applyFont="1" applyFill="1" applyBorder="1" applyAlignment="1" applyProtection="1">
      <alignment horizontal="center" vertical="center"/>
      <protection/>
    </xf>
    <xf numFmtId="49" fontId="34" fillId="27" borderId="26" xfId="0" applyNumberFormat="1" applyFont="1" applyFill="1" applyBorder="1" applyAlignment="1">
      <alignment horizontal="center" vertical="center"/>
    </xf>
    <xf numFmtId="49" fontId="34" fillId="27" borderId="37" xfId="0" applyNumberFormat="1" applyFont="1" applyFill="1" applyBorder="1" applyAlignment="1">
      <alignment horizontal="center" vertical="center"/>
    </xf>
    <xf numFmtId="0" fontId="35" fillId="27" borderId="37" xfId="47" applyFont="1" applyFill="1" applyBorder="1" applyAlignment="1" applyProtection="1">
      <alignment horizontal="center" vertical="center"/>
      <protection/>
    </xf>
    <xf numFmtId="0" fontId="35" fillId="27" borderId="66" xfId="47" applyFont="1" applyFill="1" applyBorder="1" applyAlignment="1" applyProtection="1">
      <alignment horizontal="center" vertical="center"/>
      <protection/>
    </xf>
    <xf numFmtId="0" fontId="34" fillId="27" borderId="61" xfId="0" applyFont="1" applyFill="1" applyBorder="1" applyAlignment="1">
      <alignment horizontal="right" vertical="center"/>
    </xf>
    <xf numFmtId="0" fontId="34" fillId="27" borderId="37" xfId="0" applyFont="1" applyFill="1" applyBorder="1" applyAlignment="1">
      <alignment horizontal="right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49" fontId="0" fillId="4" borderId="21" xfId="0" applyNumberFormat="1" applyFont="1" applyFill="1" applyBorder="1" applyAlignment="1">
      <alignment horizontal="center" vertical="center" wrapText="1"/>
    </xf>
    <xf numFmtId="49" fontId="31" fillId="0" borderId="15" xfId="47" applyNumberFormat="1" applyFont="1" applyBorder="1" applyAlignment="1" applyProtection="1">
      <alignment vertical="center" wrapText="1"/>
      <protection/>
    </xf>
    <xf numFmtId="49" fontId="31" fillId="0" borderId="23" xfId="47" applyNumberFormat="1" applyFont="1" applyBorder="1" applyAlignment="1" applyProtection="1">
      <alignment vertical="center" wrapText="1"/>
      <protection/>
    </xf>
    <xf numFmtId="49" fontId="0" fillId="4" borderId="23" xfId="0" applyNumberForma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Гиперссылка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dxfs count="4">
    <dxf>
      <font>
        <color indexed="17"/>
        <condense val="0"/>
        <extend val="0"/>
      </font>
      <border/>
    </dxf>
    <dxf>
      <font>
        <b/>
        <i val="0"/>
        <u val="none"/>
        <strike val="0"/>
        <color indexed="12"/>
        <condense val="0"/>
        <extend val="0"/>
      </font>
      <border/>
    </dxf>
    <dxf>
      <font>
        <b/>
        <i val="0"/>
        <u val="none"/>
        <strike val="0"/>
        <color indexed="12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56</xdr:row>
      <xdr:rowOff>66675</xdr:rowOff>
    </xdr:from>
    <xdr:to>
      <xdr:col>3</xdr:col>
      <xdr:colOff>47625</xdr:colOff>
      <xdr:row>57</xdr:row>
      <xdr:rowOff>180975</xdr:rowOff>
    </xdr:to>
    <xdr:pic>
      <xdr:nvPicPr>
        <xdr:cNvPr id="1025" name="Рисунок 2" descr="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7650" y="10201275"/>
          <a:ext cx="1419225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smag.ru/" TargetMode="External" /><Relationship Id="rId2" Type="http://schemas.openxmlformats.org/officeDocument/2006/relationships/hyperlink" Target="http://nosmag.ru/img/30par_big1.jpg" TargetMode="External" /><Relationship Id="rId3" Type="http://schemas.openxmlformats.org/officeDocument/2006/relationships/hyperlink" Target="http://nosmag.ru/img/20par_big1.jpg" TargetMode="External" /><Relationship Id="rId4" Type="http://schemas.openxmlformats.org/officeDocument/2006/relationships/hyperlink" Target="http://nosmag.ru/img/10par_big.jpg" TargetMode="External" /><Relationship Id="rId5" Type="http://schemas.openxmlformats.org/officeDocument/2006/relationships/hyperlink" Target="mailto:opt@nosmag.ru" TargetMode="External" /><Relationship Id="rId6" Type="http://schemas.openxmlformats.org/officeDocument/2006/relationships/hyperlink" Target="http://nosmag.ru/d/179486/d/nedelka-cut_0.jpg" TargetMode="External" /><Relationship Id="rId7" Type="http://schemas.openxmlformats.org/officeDocument/2006/relationships/hyperlink" Target="http://nosmag.ru/img/podsled.jpg" TargetMode="External" /><Relationship Id="rId8" Type="http://schemas.openxmlformats.org/officeDocument/2006/relationships/hyperlink" Target="http://nosmag.ru/img/20par_big2_.jpg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61"/>
  <sheetViews>
    <sheetView tabSelected="1" zoomScaleSheetLayoutView="100" workbookViewId="0" topLeftCell="A1">
      <pane ySplit="5" topLeftCell="A26" activePane="bottomLeft" state="frozen"/>
      <selection pane="bottomLeft" activeCell="R34" sqref="R34"/>
    </sheetView>
  </sheetViews>
  <sheetFormatPr defaultColWidth="18.25390625" defaultRowHeight="12.75" outlineLevelRow="2"/>
  <cols>
    <col min="1" max="1" width="2.125" style="7" customWidth="1"/>
    <col min="2" max="2" width="4.00390625" style="21" customWidth="1"/>
    <col min="3" max="3" width="15.125" style="5" customWidth="1"/>
    <col min="4" max="4" width="7.375" style="21" bestFit="1" customWidth="1"/>
    <col min="5" max="5" width="6.625" style="21" hidden="1" customWidth="1"/>
    <col min="6" max="6" width="8.75390625" style="21" bestFit="1" customWidth="1"/>
    <col min="7" max="7" width="7.75390625" style="21" hidden="1" customWidth="1"/>
    <col min="8" max="8" width="6.875" style="21" hidden="1" customWidth="1"/>
    <col min="9" max="9" width="8.125" style="21" hidden="1" customWidth="1"/>
    <col min="10" max="10" width="17.875" style="103" bestFit="1" customWidth="1"/>
    <col min="11" max="12" width="6.75390625" style="21" bestFit="1" customWidth="1"/>
    <col min="13" max="13" width="6.75390625" style="90" bestFit="1" customWidth="1"/>
    <col min="14" max="14" width="6.75390625" style="90" hidden="1" customWidth="1"/>
    <col min="15" max="15" width="7.375" style="91" hidden="1" customWidth="1"/>
    <col min="16" max="16" width="10.875" style="91" bestFit="1" customWidth="1"/>
    <col min="17" max="17" width="15.375" style="92" customWidth="1"/>
    <col min="18" max="18" width="13.75390625" style="93" customWidth="1"/>
    <col min="19" max="16384" width="18.25390625" style="21" customWidth="1"/>
  </cols>
  <sheetData>
    <row r="1" spans="1:18" s="2" customFormat="1" ht="18">
      <c r="A1" s="1"/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="2" customFormat="1" ht="7.5" customHeight="1" thickBot="1">
      <c r="A2" s="3"/>
    </row>
    <row r="3" spans="1:20" s="5" customFormat="1" ht="15" customHeight="1">
      <c r="A3" s="4"/>
      <c r="B3" s="159" t="s">
        <v>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  <c r="T3" s="6"/>
    </row>
    <row r="4" spans="1:18" s="5" customFormat="1" ht="12.75">
      <c r="A4" s="4"/>
      <c r="B4" s="162" t="s">
        <v>2</v>
      </c>
      <c r="C4" s="157" t="s">
        <v>3</v>
      </c>
      <c r="D4" s="157" t="s">
        <v>44</v>
      </c>
      <c r="E4" s="157"/>
      <c r="F4" s="157"/>
      <c r="G4" s="157"/>
      <c r="H4" s="157"/>
      <c r="I4" s="155" t="s">
        <v>4</v>
      </c>
      <c r="J4" s="157" t="s">
        <v>5</v>
      </c>
      <c r="K4" s="157" t="s">
        <v>45</v>
      </c>
      <c r="L4" s="157"/>
      <c r="M4" s="157"/>
      <c r="N4" s="157"/>
      <c r="O4" s="155" t="s">
        <v>6</v>
      </c>
      <c r="P4" s="157" t="s">
        <v>7</v>
      </c>
      <c r="Q4" s="155" t="s">
        <v>8</v>
      </c>
      <c r="R4" s="153" t="s">
        <v>9</v>
      </c>
    </row>
    <row r="5" spans="1:18" s="5" customFormat="1" ht="26.25" thickBot="1">
      <c r="A5" s="7"/>
      <c r="B5" s="163"/>
      <c r="C5" s="164"/>
      <c r="D5" s="128" t="s">
        <v>10</v>
      </c>
      <c r="E5" s="129" t="s">
        <v>11</v>
      </c>
      <c r="F5" s="130" t="s">
        <v>12</v>
      </c>
      <c r="G5" s="131" t="s">
        <v>13</v>
      </c>
      <c r="H5" s="132" t="s">
        <v>14</v>
      </c>
      <c r="I5" s="156"/>
      <c r="J5" s="158"/>
      <c r="K5" s="107" t="s">
        <v>39</v>
      </c>
      <c r="L5" s="107" t="s">
        <v>40</v>
      </c>
      <c r="M5" s="107" t="s">
        <v>41</v>
      </c>
      <c r="N5" s="107" t="s">
        <v>42</v>
      </c>
      <c r="O5" s="156"/>
      <c r="P5" s="158"/>
      <c r="Q5" s="156"/>
      <c r="R5" s="154"/>
    </row>
    <row r="6" spans="1:18" ht="24">
      <c r="A6" s="8"/>
      <c r="B6" s="9">
        <v>1</v>
      </c>
      <c r="C6" s="165" t="s">
        <v>15</v>
      </c>
      <c r="D6" s="10"/>
      <c r="E6" s="11"/>
      <c r="F6" s="12"/>
      <c r="G6" s="13"/>
      <c r="H6" s="14"/>
      <c r="I6" s="15">
        <f aca="true" t="shared" si="0" ref="I6:I25">SUM(D6:H6)</f>
        <v>0</v>
      </c>
      <c r="J6" s="97" t="str">
        <f aca="true" t="shared" si="1" ref="J6:J15">IF(I6=30,"кейс заполнен",IF(SUM(K6:N6)=0,"размер или кейс не выбран",IF(I6&lt;&gt;30,"кейс НЕдополнен или ПЕРЕполнен",0)))</f>
        <v>размер или кейс не выбран</v>
      </c>
      <c r="K6" s="16"/>
      <c r="L6" s="17"/>
      <c r="M6" s="17"/>
      <c r="N6" s="18"/>
      <c r="O6" s="15">
        <f aca="true" t="shared" si="2" ref="O6:O25">COUNTBLANK(K6:N6)</f>
        <v>4</v>
      </c>
      <c r="P6" s="117">
        <v>1490</v>
      </c>
      <c r="Q6" s="19">
        <f aca="true" t="shared" si="3" ref="Q6:Q25">IF(O6=3,SUM(K6:N6),IF(O6&lt;3,"выберите только 1 размер",IF(AND(O6=4,I6&gt;0),"выберите размер",0)))</f>
        <v>0</v>
      </c>
      <c r="R6" s="20">
        <f aca="true" t="shared" si="4" ref="R6:R25">Q6*P6</f>
        <v>0</v>
      </c>
    </row>
    <row r="7" spans="1:18" ht="24">
      <c r="A7" s="8"/>
      <c r="B7" s="22">
        <f aca="true" t="shared" si="5" ref="B7:B25">IF(Q7&gt;0,B6+1,B6)</f>
        <v>1</v>
      </c>
      <c r="C7" s="166"/>
      <c r="D7" s="23"/>
      <c r="E7" s="24"/>
      <c r="F7" s="25"/>
      <c r="G7" s="26"/>
      <c r="H7" s="27"/>
      <c r="I7" s="28">
        <f t="shared" si="0"/>
        <v>0</v>
      </c>
      <c r="J7" s="98" t="str">
        <f t="shared" si="1"/>
        <v>размер или кейс не выбран</v>
      </c>
      <c r="K7" s="29"/>
      <c r="L7" s="30"/>
      <c r="M7" s="31"/>
      <c r="N7" s="32"/>
      <c r="O7" s="28">
        <f t="shared" si="2"/>
        <v>4</v>
      </c>
      <c r="P7" s="118">
        <v>1490</v>
      </c>
      <c r="Q7" s="34">
        <f t="shared" si="3"/>
        <v>0</v>
      </c>
      <c r="R7" s="35">
        <f t="shared" si="4"/>
        <v>0</v>
      </c>
    </row>
    <row r="8" spans="1:18" ht="24">
      <c r="A8" s="8"/>
      <c r="B8" s="22">
        <f t="shared" si="5"/>
        <v>1</v>
      </c>
      <c r="C8" s="166"/>
      <c r="D8" s="23"/>
      <c r="E8" s="24"/>
      <c r="F8" s="25"/>
      <c r="G8" s="26"/>
      <c r="H8" s="27"/>
      <c r="I8" s="28">
        <f t="shared" si="0"/>
        <v>0</v>
      </c>
      <c r="J8" s="98" t="str">
        <f t="shared" si="1"/>
        <v>размер или кейс не выбран</v>
      </c>
      <c r="K8" s="29"/>
      <c r="L8" s="36"/>
      <c r="M8" s="30"/>
      <c r="N8" s="37"/>
      <c r="O8" s="28">
        <f t="shared" si="2"/>
        <v>4</v>
      </c>
      <c r="P8" s="118">
        <v>1490</v>
      </c>
      <c r="Q8" s="34">
        <f t="shared" si="3"/>
        <v>0</v>
      </c>
      <c r="R8" s="35">
        <f t="shared" si="4"/>
        <v>0</v>
      </c>
    </row>
    <row r="9" spans="1:18" ht="24.75" collapsed="1" thickBot="1">
      <c r="A9" s="8"/>
      <c r="B9" s="22">
        <f t="shared" si="5"/>
        <v>1</v>
      </c>
      <c r="C9" s="166"/>
      <c r="D9" s="23"/>
      <c r="E9" s="24"/>
      <c r="F9" s="25"/>
      <c r="G9" s="26"/>
      <c r="H9" s="27"/>
      <c r="I9" s="28">
        <f t="shared" si="0"/>
        <v>0</v>
      </c>
      <c r="J9" s="98" t="str">
        <f t="shared" si="1"/>
        <v>размер или кейс не выбран</v>
      </c>
      <c r="K9" s="29"/>
      <c r="L9" s="30"/>
      <c r="M9" s="38"/>
      <c r="N9" s="32"/>
      <c r="O9" s="28">
        <f t="shared" si="2"/>
        <v>4</v>
      </c>
      <c r="P9" s="118">
        <v>1490</v>
      </c>
      <c r="Q9" s="34">
        <f t="shared" si="3"/>
        <v>0</v>
      </c>
      <c r="R9" s="35">
        <f t="shared" si="4"/>
        <v>0</v>
      </c>
    </row>
    <row r="10" spans="1:18" ht="24" hidden="1" outlineLevel="1">
      <c r="A10" s="8"/>
      <c r="B10" s="22">
        <f>IF(Q10&gt;0,B9+1,B9)</f>
        <v>1</v>
      </c>
      <c r="C10" s="166"/>
      <c r="D10" s="23"/>
      <c r="E10" s="24"/>
      <c r="F10" s="25"/>
      <c r="G10" s="26"/>
      <c r="H10" s="27"/>
      <c r="I10" s="28">
        <f t="shared" si="0"/>
        <v>0</v>
      </c>
      <c r="J10" s="98" t="str">
        <f t="shared" si="1"/>
        <v>размер или кейс не выбран</v>
      </c>
      <c r="K10" s="29"/>
      <c r="L10" s="30"/>
      <c r="M10" s="30"/>
      <c r="N10" s="32"/>
      <c r="O10" s="28">
        <f t="shared" si="2"/>
        <v>4</v>
      </c>
      <c r="P10" s="118">
        <v>1490</v>
      </c>
      <c r="Q10" s="34">
        <f t="shared" si="3"/>
        <v>0</v>
      </c>
      <c r="R10" s="35">
        <f t="shared" si="4"/>
        <v>0</v>
      </c>
    </row>
    <row r="11" spans="1:18" ht="24" hidden="1" outlineLevel="1">
      <c r="A11" s="8"/>
      <c r="B11" s="22">
        <f t="shared" si="5"/>
        <v>1</v>
      </c>
      <c r="C11" s="166"/>
      <c r="D11" s="23"/>
      <c r="E11" s="24"/>
      <c r="F11" s="25"/>
      <c r="G11" s="26"/>
      <c r="H11" s="27"/>
      <c r="I11" s="28">
        <f t="shared" si="0"/>
        <v>0</v>
      </c>
      <c r="J11" s="98" t="str">
        <f t="shared" si="1"/>
        <v>размер или кейс не выбран</v>
      </c>
      <c r="K11" s="29"/>
      <c r="L11" s="30"/>
      <c r="M11" s="30"/>
      <c r="N11" s="32"/>
      <c r="O11" s="28">
        <f t="shared" si="2"/>
        <v>4</v>
      </c>
      <c r="P11" s="118">
        <v>1490</v>
      </c>
      <c r="Q11" s="34">
        <f t="shared" si="3"/>
        <v>0</v>
      </c>
      <c r="R11" s="35">
        <f t="shared" si="4"/>
        <v>0</v>
      </c>
    </row>
    <row r="12" spans="1:18" ht="24" hidden="1" outlineLevel="1">
      <c r="A12" s="8"/>
      <c r="B12" s="22">
        <f t="shared" si="5"/>
        <v>1</v>
      </c>
      <c r="C12" s="166"/>
      <c r="D12" s="23"/>
      <c r="E12" s="24"/>
      <c r="F12" s="25"/>
      <c r="G12" s="26"/>
      <c r="H12" s="27"/>
      <c r="I12" s="28">
        <f t="shared" si="0"/>
        <v>0</v>
      </c>
      <c r="J12" s="98" t="str">
        <f t="shared" si="1"/>
        <v>размер или кейс не выбран</v>
      </c>
      <c r="K12" s="29"/>
      <c r="L12" s="30"/>
      <c r="M12" s="30"/>
      <c r="N12" s="32"/>
      <c r="O12" s="28">
        <f t="shared" si="2"/>
        <v>4</v>
      </c>
      <c r="P12" s="118">
        <v>1490</v>
      </c>
      <c r="Q12" s="34">
        <f t="shared" si="3"/>
        <v>0</v>
      </c>
      <c r="R12" s="35">
        <f t="shared" si="4"/>
        <v>0</v>
      </c>
    </row>
    <row r="13" spans="1:18" ht="24" hidden="1" outlineLevel="2">
      <c r="A13" s="8"/>
      <c r="B13" s="22">
        <f t="shared" si="5"/>
        <v>1</v>
      </c>
      <c r="C13" s="166"/>
      <c r="D13" s="23"/>
      <c r="E13" s="24"/>
      <c r="F13" s="25"/>
      <c r="G13" s="26"/>
      <c r="H13" s="27"/>
      <c r="I13" s="28">
        <f t="shared" si="0"/>
        <v>0</v>
      </c>
      <c r="J13" s="98" t="str">
        <f t="shared" si="1"/>
        <v>размер или кейс не выбран</v>
      </c>
      <c r="K13" s="29"/>
      <c r="L13" s="30"/>
      <c r="M13" s="30"/>
      <c r="N13" s="32"/>
      <c r="O13" s="28">
        <f t="shared" si="2"/>
        <v>4</v>
      </c>
      <c r="P13" s="118">
        <v>1490</v>
      </c>
      <c r="Q13" s="34">
        <f t="shared" si="3"/>
        <v>0</v>
      </c>
      <c r="R13" s="35">
        <f t="shared" si="4"/>
        <v>0</v>
      </c>
    </row>
    <row r="14" spans="1:18" ht="24" hidden="1" outlineLevel="2">
      <c r="A14" s="8"/>
      <c r="B14" s="22">
        <f t="shared" si="5"/>
        <v>1</v>
      </c>
      <c r="C14" s="166"/>
      <c r="D14" s="23"/>
      <c r="E14" s="24"/>
      <c r="F14" s="25"/>
      <c r="G14" s="26"/>
      <c r="H14" s="27"/>
      <c r="I14" s="28">
        <f t="shared" si="0"/>
        <v>0</v>
      </c>
      <c r="J14" s="98" t="str">
        <f t="shared" si="1"/>
        <v>размер или кейс не выбран</v>
      </c>
      <c r="K14" s="29"/>
      <c r="L14" s="30"/>
      <c r="M14" s="30"/>
      <c r="N14" s="32"/>
      <c r="O14" s="28">
        <f t="shared" si="2"/>
        <v>4</v>
      </c>
      <c r="P14" s="118">
        <v>1490</v>
      </c>
      <c r="Q14" s="34">
        <f t="shared" si="3"/>
        <v>0</v>
      </c>
      <c r="R14" s="35">
        <f t="shared" si="4"/>
        <v>0</v>
      </c>
    </row>
    <row r="15" spans="1:18" ht="24.75" hidden="1" outlineLevel="2" thickBot="1">
      <c r="A15" s="8"/>
      <c r="B15" s="39">
        <f t="shared" si="5"/>
        <v>1</v>
      </c>
      <c r="C15" s="167"/>
      <c r="D15" s="40"/>
      <c r="E15" s="41"/>
      <c r="F15" s="42"/>
      <c r="G15" s="43"/>
      <c r="H15" s="44"/>
      <c r="I15" s="45">
        <f t="shared" si="0"/>
        <v>0</v>
      </c>
      <c r="J15" s="99" t="str">
        <f t="shared" si="1"/>
        <v>размер или кейс не выбран</v>
      </c>
      <c r="K15" s="46"/>
      <c r="L15" s="47"/>
      <c r="M15" s="47"/>
      <c r="N15" s="48"/>
      <c r="O15" s="45">
        <f t="shared" si="2"/>
        <v>4</v>
      </c>
      <c r="P15" s="119">
        <v>1490</v>
      </c>
      <c r="Q15" s="50">
        <f t="shared" si="3"/>
        <v>0</v>
      </c>
      <c r="R15" s="51">
        <f t="shared" si="4"/>
        <v>0</v>
      </c>
    </row>
    <row r="16" spans="1:18" s="53" customFormat="1" ht="24">
      <c r="A16" s="52"/>
      <c r="B16" s="9">
        <f t="shared" si="5"/>
        <v>1</v>
      </c>
      <c r="C16" s="165" t="s">
        <v>16</v>
      </c>
      <c r="D16" s="10"/>
      <c r="E16" s="11"/>
      <c r="F16" s="12"/>
      <c r="G16" s="13"/>
      <c r="H16" s="14"/>
      <c r="I16" s="15">
        <f t="shared" si="0"/>
        <v>0</v>
      </c>
      <c r="J16" s="97" t="str">
        <f aca="true" t="shared" si="6" ref="J16:J25">IF(I16=20,"кейс заполнен",IF(SUM(K16:N16)=0,"размер или кейс не выбран",IF(I16&lt;&gt;20,"кейс НЕдополнен или ПЕРЕполнен",0)))</f>
        <v>размер или кейс не выбран</v>
      </c>
      <c r="K16" s="16"/>
      <c r="L16" s="17"/>
      <c r="M16" s="17"/>
      <c r="N16" s="18"/>
      <c r="O16" s="15">
        <f t="shared" si="2"/>
        <v>4</v>
      </c>
      <c r="P16" s="117">
        <v>1090</v>
      </c>
      <c r="Q16" s="19">
        <f t="shared" si="3"/>
        <v>0</v>
      </c>
      <c r="R16" s="20">
        <f t="shared" si="4"/>
        <v>0</v>
      </c>
    </row>
    <row r="17" spans="1:18" s="53" customFormat="1" ht="24">
      <c r="A17" s="52"/>
      <c r="B17" s="22">
        <f t="shared" si="5"/>
        <v>1</v>
      </c>
      <c r="C17" s="166"/>
      <c r="D17" s="23"/>
      <c r="E17" s="24"/>
      <c r="F17" s="25"/>
      <c r="G17" s="26"/>
      <c r="H17" s="27"/>
      <c r="I17" s="28">
        <f t="shared" si="0"/>
        <v>0</v>
      </c>
      <c r="J17" s="98" t="str">
        <f t="shared" si="6"/>
        <v>размер или кейс не выбран</v>
      </c>
      <c r="K17" s="29"/>
      <c r="L17" s="30"/>
      <c r="M17" s="30"/>
      <c r="N17" s="32"/>
      <c r="O17" s="28">
        <f t="shared" si="2"/>
        <v>4</v>
      </c>
      <c r="P17" s="118">
        <v>1090</v>
      </c>
      <c r="Q17" s="34">
        <f t="shared" si="3"/>
        <v>0</v>
      </c>
      <c r="R17" s="35">
        <f t="shared" si="4"/>
        <v>0</v>
      </c>
    </row>
    <row r="18" spans="1:18" s="53" customFormat="1" ht="24">
      <c r="A18" s="52"/>
      <c r="B18" s="22">
        <f t="shared" si="5"/>
        <v>1</v>
      </c>
      <c r="C18" s="166"/>
      <c r="D18" s="23"/>
      <c r="E18" s="24"/>
      <c r="F18" s="25"/>
      <c r="G18" s="26"/>
      <c r="H18" s="27"/>
      <c r="I18" s="28">
        <f t="shared" si="0"/>
        <v>0</v>
      </c>
      <c r="J18" s="98" t="str">
        <f t="shared" si="6"/>
        <v>размер или кейс не выбран</v>
      </c>
      <c r="K18" s="29"/>
      <c r="L18" s="30"/>
      <c r="M18" s="30"/>
      <c r="N18" s="32"/>
      <c r="O18" s="28">
        <f t="shared" si="2"/>
        <v>4</v>
      </c>
      <c r="P18" s="118">
        <v>1090</v>
      </c>
      <c r="Q18" s="34">
        <f t="shared" si="3"/>
        <v>0</v>
      </c>
      <c r="R18" s="35">
        <f t="shared" si="4"/>
        <v>0</v>
      </c>
    </row>
    <row r="19" spans="1:18" s="53" customFormat="1" ht="24.75" collapsed="1" thickBot="1">
      <c r="A19" s="52"/>
      <c r="B19" s="22">
        <f t="shared" si="5"/>
        <v>1</v>
      </c>
      <c r="C19" s="166"/>
      <c r="D19" s="23"/>
      <c r="E19" s="24"/>
      <c r="F19" s="25"/>
      <c r="G19" s="26"/>
      <c r="H19" s="27"/>
      <c r="I19" s="28">
        <f t="shared" si="0"/>
        <v>0</v>
      </c>
      <c r="J19" s="98" t="str">
        <f t="shared" si="6"/>
        <v>размер или кейс не выбран</v>
      </c>
      <c r="K19" s="29"/>
      <c r="L19" s="30"/>
      <c r="M19" s="30"/>
      <c r="N19" s="32"/>
      <c r="O19" s="28">
        <f t="shared" si="2"/>
        <v>4</v>
      </c>
      <c r="P19" s="118">
        <v>1090</v>
      </c>
      <c r="Q19" s="34">
        <f t="shared" si="3"/>
        <v>0</v>
      </c>
      <c r="R19" s="35">
        <f t="shared" si="4"/>
        <v>0</v>
      </c>
    </row>
    <row r="20" spans="1:18" s="53" customFormat="1" ht="24" hidden="1" outlineLevel="1">
      <c r="A20" s="52"/>
      <c r="B20" s="22">
        <f t="shared" si="5"/>
        <v>1</v>
      </c>
      <c r="C20" s="166"/>
      <c r="D20" s="23"/>
      <c r="E20" s="24"/>
      <c r="F20" s="25"/>
      <c r="G20" s="26"/>
      <c r="H20" s="27"/>
      <c r="I20" s="28">
        <f t="shared" si="0"/>
        <v>0</v>
      </c>
      <c r="J20" s="98" t="str">
        <f t="shared" si="6"/>
        <v>размер или кейс не выбран</v>
      </c>
      <c r="K20" s="29"/>
      <c r="L20" s="30"/>
      <c r="M20" s="30"/>
      <c r="N20" s="32"/>
      <c r="O20" s="28">
        <f t="shared" si="2"/>
        <v>4</v>
      </c>
      <c r="P20" s="33">
        <v>1090</v>
      </c>
      <c r="Q20" s="34">
        <f t="shared" si="3"/>
        <v>0</v>
      </c>
      <c r="R20" s="35">
        <f t="shared" si="4"/>
        <v>0</v>
      </c>
    </row>
    <row r="21" spans="1:18" s="53" customFormat="1" ht="24" hidden="1" outlineLevel="1">
      <c r="A21" s="52"/>
      <c r="B21" s="22">
        <f t="shared" si="5"/>
        <v>1</v>
      </c>
      <c r="C21" s="166"/>
      <c r="D21" s="23"/>
      <c r="E21" s="24"/>
      <c r="F21" s="25"/>
      <c r="G21" s="26"/>
      <c r="H21" s="27"/>
      <c r="I21" s="28">
        <f t="shared" si="0"/>
        <v>0</v>
      </c>
      <c r="J21" s="98" t="str">
        <f t="shared" si="6"/>
        <v>размер или кейс не выбран</v>
      </c>
      <c r="K21" s="29"/>
      <c r="L21" s="30"/>
      <c r="M21" s="30"/>
      <c r="N21" s="32"/>
      <c r="O21" s="28">
        <f t="shared" si="2"/>
        <v>4</v>
      </c>
      <c r="P21" s="33">
        <v>1090</v>
      </c>
      <c r="Q21" s="34">
        <f t="shared" si="3"/>
        <v>0</v>
      </c>
      <c r="R21" s="35">
        <f t="shared" si="4"/>
        <v>0</v>
      </c>
    </row>
    <row r="22" spans="1:18" s="53" customFormat="1" ht="24" hidden="1" outlineLevel="1">
      <c r="A22" s="52"/>
      <c r="B22" s="22">
        <f t="shared" si="5"/>
        <v>1</v>
      </c>
      <c r="C22" s="166"/>
      <c r="D22" s="23"/>
      <c r="E22" s="24"/>
      <c r="F22" s="25"/>
      <c r="G22" s="26"/>
      <c r="H22" s="27"/>
      <c r="I22" s="28">
        <f t="shared" si="0"/>
        <v>0</v>
      </c>
      <c r="J22" s="98" t="str">
        <f t="shared" si="6"/>
        <v>размер или кейс не выбран</v>
      </c>
      <c r="K22" s="29"/>
      <c r="L22" s="30"/>
      <c r="M22" s="30"/>
      <c r="N22" s="32"/>
      <c r="O22" s="28">
        <f t="shared" si="2"/>
        <v>4</v>
      </c>
      <c r="P22" s="33">
        <v>1090</v>
      </c>
      <c r="Q22" s="34">
        <f>IF(O22=3,SUM(K22:N22),IF(O22&lt;3,"выберите только 1 размер",IF(AND(O22=4,I22&gt;0),"выберите размер",0)))</f>
        <v>0</v>
      </c>
      <c r="R22" s="35">
        <f t="shared" si="4"/>
        <v>0</v>
      </c>
    </row>
    <row r="23" spans="1:18" s="53" customFormat="1" ht="24" hidden="1" outlineLevel="2">
      <c r="A23" s="52"/>
      <c r="B23" s="22">
        <f t="shared" si="5"/>
        <v>1</v>
      </c>
      <c r="C23" s="166"/>
      <c r="D23" s="23"/>
      <c r="E23" s="24"/>
      <c r="F23" s="25"/>
      <c r="G23" s="26"/>
      <c r="H23" s="27"/>
      <c r="I23" s="28">
        <f t="shared" si="0"/>
        <v>0</v>
      </c>
      <c r="J23" s="98" t="str">
        <f t="shared" si="6"/>
        <v>размер или кейс не выбран</v>
      </c>
      <c r="K23" s="29"/>
      <c r="L23" s="30"/>
      <c r="M23" s="30"/>
      <c r="N23" s="32"/>
      <c r="O23" s="28">
        <f t="shared" si="2"/>
        <v>4</v>
      </c>
      <c r="P23" s="33">
        <v>1090</v>
      </c>
      <c r="Q23" s="34">
        <f t="shared" si="3"/>
        <v>0</v>
      </c>
      <c r="R23" s="35">
        <f t="shared" si="4"/>
        <v>0</v>
      </c>
    </row>
    <row r="24" spans="1:18" s="53" customFormat="1" ht="24" hidden="1" outlineLevel="2">
      <c r="A24" s="52"/>
      <c r="B24" s="22">
        <f t="shared" si="5"/>
        <v>1</v>
      </c>
      <c r="C24" s="166"/>
      <c r="D24" s="23"/>
      <c r="E24" s="24"/>
      <c r="F24" s="25"/>
      <c r="G24" s="26"/>
      <c r="H24" s="27"/>
      <c r="I24" s="28">
        <f t="shared" si="0"/>
        <v>0</v>
      </c>
      <c r="J24" s="98" t="str">
        <f t="shared" si="6"/>
        <v>размер или кейс не выбран</v>
      </c>
      <c r="K24" s="29"/>
      <c r="L24" s="30"/>
      <c r="M24" s="30"/>
      <c r="N24" s="32"/>
      <c r="O24" s="28">
        <f t="shared" si="2"/>
        <v>4</v>
      </c>
      <c r="P24" s="33">
        <v>1090</v>
      </c>
      <c r="Q24" s="34">
        <f t="shared" si="3"/>
        <v>0</v>
      </c>
      <c r="R24" s="35">
        <f t="shared" si="4"/>
        <v>0</v>
      </c>
    </row>
    <row r="25" spans="1:18" s="53" customFormat="1" ht="24.75" hidden="1" outlineLevel="2" thickBot="1">
      <c r="A25" s="52"/>
      <c r="B25" s="39">
        <f t="shared" si="5"/>
        <v>1</v>
      </c>
      <c r="C25" s="167"/>
      <c r="D25" s="40"/>
      <c r="E25" s="41"/>
      <c r="F25" s="42"/>
      <c r="G25" s="43"/>
      <c r="H25" s="44"/>
      <c r="I25" s="45">
        <f t="shared" si="0"/>
        <v>0</v>
      </c>
      <c r="J25" s="99" t="str">
        <f t="shared" si="6"/>
        <v>размер или кейс не выбран</v>
      </c>
      <c r="K25" s="46"/>
      <c r="L25" s="47"/>
      <c r="M25" s="47"/>
      <c r="N25" s="48"/>
      <c r="O25" s="45">
        <f t="shared" si="2"/>
        <v>4</v>
      </c>
      <c r="P25" s="49">
        <v>1090</v>
      </c>
      <c r="Q25" s="50">
        <f t="shared" si="3"/>
        <v>0</v>
      </c>
      <c r="R25" s="51">
        <f t="shared" si="4"/>
        <v>0</v>
      </c>
    </row>
    <row r="26" spans="2:18" ht="13.5" thickBot="1">
      <c r="B26" s="54"/>
      <c r="C26" s="55"/>
      <c r="D26" s="54"/>
      <c r="E26" s="54"/>
      <c r="F26" s="54"/>
      <c r="G26" s="54"/>
      <c r="H26" s="54"/>
      <c r="I26" s="54"/>
      <c r="J26" s="100"/>
      <c r="K26" s="54"/>
      <c r="L26" s="56"/>
      <c r="M26" s="56"/>
      <c r="N26" s="57"/>
      <c r="O26" s="58"/>
      <c r="P26" s="59" t="s">
        <v>17</v>
      </c>
      <c r="Q26" s="60">
        <f>SUM(Q6:Q25)</f>
        <v>0</v>
      </c>
      <c r="R26" s="61">
        <f>SUM(R6:R25)</f>
        <v>0</v>
      </c>
    </row>
    <row r="28" spans="1:18" s="2" customFormat="1" ht="12.75">
      <c r="A28" s="1"/>
      <c r="B28" s="175" t="s">
        <v>18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20" s="2" customFormat="1" ht="12.75">
      <c r="A29" s="1"/>
      <c r="B29" s="175" t="s">
        <v>19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T29" s="1"/>
    </row>
    <row r="30" spans="1:18" s="2" customFormat="1" ht="39" customHeight="1">
      <c r="A30" s="1"/>
      <c r="B30" s="174" t="s">
        <v>36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18" s="53" customFormat="1" ht="9" customHeight="1" thickBot="1">
      <c r="A31" s="62"/>
      <c r="B31" s="62"/>
      <c r="C31" s="62"/>
      <c r="D31" s="62"/>
      <c r="E31" s="62"/>
      <c r="F31" s="62"/>
      <c r="G31" s="62"/>
      <c r="H31" s="62"/>
      <c r="I31" s="62"/>
      <c r="J31" s="133"/>
      <c r="K31" s="134"/>
      <c r="L31" s="134"/>
      <c r="M31" s="134"/>
      <c r="N31" s="134"/>
      <c r="O31" s="135"/>
      <c r="P31" s="135"/>
      <c r="Q31" s="62"/>
      <c r="R31" s="63"/>
    </row>
    <row r="32" spans="1:18" s="5" customFormat="1" ht="14.25" customHeight="1">
      <c r="A32" s="7"/>
      <c r="B32" s="178" t="s">
        <v>2</v>
      </c>
      <c r="C32" s="168" t="s">
        <v>3</v>
      </c>
      <c r="D32" s="169"/>
      <c r="E32" s="169"/>
      <c r="F32" s="169"/>
      <c r="G32" s="169"/>
      <c r="H32" s="169"/>
      <c r="I32" s="169"/>
      <c r="J32" s="170"/>
      <c r="K32" s="186" t="s">
        <v>45</v>
      </c>
      <c r="L32" s="186"/>
      <c r="M32" s="186"/>
      <c r="N32" s="186"/>
      <c r="O32" s="176" t="s">
        <v>6</v>
      </c>
      <c r="P32" s="184" t="s">
        <v>7</v>
      </c>
      <c r="Q32" s="182" t="s">
        <v>8</v>
      </c>
      <c r="R32" s="180" t="s">
        <v>9</v>
      </c>
    </row>
    <row r="33" spans="1:18" s="5" customFormat="1" ht="26.25" thickBot="1">
      <c r="A33" s="7"/>
      <c r="B33" s="179"/>
      <c r="C33" s="171"/>
      <c r="D33" s="172"/>
      <c r="E33" s="172"/>
      <c r="F33" s="172"/>
      <c r="G33" s="172"/>
      <c r="H33" s="172"/>
      <c r="I33" s="172"/>
      <c r="J33" s="173"/>
      <c r="K33" s="127" t="s">
        <v>39</v>
      </c>
      <c r="L33" s="249" t="s">
        <v>49</v>
      </c>
      <c r="M33" s="249" t="s">
        <v>50</v>
      </c>
      <c r="N33" s="127" t="s">
        <v>42</v>
      </c>
      <c r="O33" s="177"/>
      <c r="P33" s="185"/>
      <c r="Q33" s="183"/>
      <c r="R33" s="181"/>
    </row>
    <row r="34" spans="1:21" s="53" customFormat="1" ht="33.75" customHeight="1" thickBot="1">
      <c r="A34" s="52"/>
      <c r="B34" s="64">
        <f>IF(Q34&gt;0,B25+1,B25)</f>
        <v>1</v>
      </c>
      <c r="C34" s="148" t="s">
        <v>47</v>
      </c>
      <c r="D34" s="149"/>
      <c r="E34" s="149"/>
      <c r="F34" s="149"/>
      <c r="G34" s="149"/>
      <c r="H34" s="149"/>
      <c r="I34" s="149"/>
      <c r="J34" s="150"/>
      <c r="K34" s="65"/>
      <c r="L34" s="66"/>
      <c r="M34" s="66"/>
      <c r="N34" s="66"/>
      <c r="O34" s="105">
        <f>COUNTBLANK(K34:N34)</f>
        <v>4</v>
      </c>
      <c r="P34" s="120">
        <v>1190</v>
      </c>
      <c r="Q34" s="67">
        <f>SUM(K34:N34)</f>
        <v>0</v>
      </c>
      <c r="R34" s="68">
        <f>Q34*P34</f>
        <v>0</v>
      </c>
      <c r="S34" s="136"/>
      <c r="T34" s="136"/>
      <c r="U34" s="136"/>
    </row>
    <row r="35" spans="1:18" s="53" customFormat="1" ht="33.75" customHeight="1" thickBot="1">
      <c r="A35" s="52"/>
      <c r="B35" s="69">
        <f>IF(O35&lt;4,B34+1,B34)</f>
        <v>1</v>
      </c>
      <c r="C35" s="140" t="s">
        <v>48</v>
      </c>
      <c r="D35" s="141"/>
      <c r="E35" s="141"/>
      <c r="F35" s="141"/>
      <c r="G35" s="141"/>
      <c r="H35" s="141"/>
      <c r="I35" s="141"/>
      <c r="J35" s="142"/>
      <c r="K35" s="70"/>
      <c r="L35" s="71"/>
      <c r="M35" s="71"/>
      <c r="N35" s="71"/>
      <c r="O35" s="106">
        <f>COUNTBLANK(K35:N35)</f>
        <v>4</v>
      </c>
      <c r="P35" s="120">
        <v>750</v>
      </c>
      <c r="Q35" s="67">
        <f>IF(O35=4,0,IF(I35=3,SUM(K35:N35),"выберите только 1 размер"))</f>
        <v>0</v>
      </c>
      <c r="R35" s="68">
        <f>Q35*P35</f>
        <v>0</v>
      </c>
    </row>
    <row r="36" spans="2:18" ht="13.5" thickBot="1">
      <c r="B36" s="7"/>
      <c r="C36" s="6"/>
      <c r="D36" s="7"/>
      <c r="E36" s="7"/>
      <c r="F36" s="7"/>
      <c r="G36" s="7"/>
      <c r="H36" s="7"/>
      <c r="I36" s="7"/>
      <c r="J36" s="102"/>
      <c r="K36" s="7"/>
      <c r="L36" s="72"/>
      <c r="M36" s="72"/>
      <c r="N36" s="73"/>
      <c r="O36" s="73"/>
      <c r="P36" s="74" t="s">
        <v>17</v>
      </c>
      <c r="Q36" s="75">
        <f>SUM(Q34:Q35)</f>
        <v>0</v>
      </c>
      <c r="R36" s="76">
        <f>SUM(R34:R35)</f>
        <v>0</v>
      </c>
    </row>
    <row r="37" spans="1:18" s="53" customFormat="1" ht="13.5" thickBot="1">
      <c r="A37" s="62"/>
      <c r="B37" s="62"/>
      <c r="C37" s="62"/>
      <c r="D37" s="62"/>
      <c r="E37" s="62"/>
      <c r="F37" s="62"/>
      <c r="G37" s="62"/>
      <c r="H37" s="62"/>
      <c r="I37" s="62"/>
      <c r="J37" s="101"/>
      <c r="K37" s="62"/>
      <c r="L37" s="62"/>
      <c r="M37" s="62"/>
      <c r="N37" s="62"/>
      <c r="O37" s="63"/>
      <c r="P37" s="63"/>
      <c r="Q37" s="62"/>
      <c r="R37" s="63"/>
    </row>
    <row r="38" spans="1:18" s="5" customFormat="1" ht="12.75">
      <c r="A38" s="7"/>
      <c r="B38" s="241" t="s">
        <v>2</v>
      </c>
      <c r="C38" s="244" t="s">
        <v>3</v>
      </c>
      <c r="D38" s="244"/>
      <c r="E38" s="244"/>
      <c r="F38" s="244"/>
      <c r="G38" s="244"/>
      <c r="H38" s="244"/>
      <c r="I38" s="244"/>
      <c r="J38" s="244"/>
      <c r="K38" s="244"/>
      <c r="L38" s="243" t="s">
        <v>46</v>
      </c>
      <c r="M38" s="243"/>
      <c r="N38" s="114"/>
      <c r="O38" s="115"/>
      <c r="P38" s="190" t="s">
        <v>7</v>
      </c>
      <c r="Q38" s="146" t="s">
        <v>8</v>
      </c>
      <c r="R38" s="144" t="s">
        <v>9</v>
      </c>
    </row>
    <row r="39" spans="1:18" s="5" customFormat="1" ht="25.5">
      <c r="A39" s="7"/>
      <c r="B39" s="242"/>
      <c r="C39" s="245"/>
      <c r="D39" s="245"/>
      <c r="E39" s="245"/>
      <c r="F39" s="245"/>
      <c r="G39" s="245"/>
      <c r="H39" s="245"/>
      <c r="I39" s="245"/>
      <c r="J39" s="245"/>
      <c r="K39" s="245"/>
      <c r="L39" s="108" t="s">
        <v>43</v>
      </c>
      <c r="M39" s="189" t="s">
        <v>39</v>
      </c>
      <c r="N39" s="189"/>
      <c r="O39" s="112"/>
      <c r="P39" s="191"/>
      <c r="Q39" s="147"/>
      <c r="R39" s="145"/>
    </row>
    <row r="40" spans="1:18" ht="15" customHeight="1" hidden="1" thickBot="1">
      <c r="A40" s="8"/>
      <c r="B40" s="22">
        <f>IF(Q40&gt;0,B34+1,B34)</f>
        <v>1</v>
      </c>
      <c r="C40" s="247" t="s">
        <v>20</v>
      </c>
      <c r="D40" s="247"/>
      <c r="E40" s="247"/>
      <c r="F40" s="247"/>
      <c r="G40" s="247"/>
      <c r="H40" s="247"/>
      <c r="I40" s="247"/>
      <c r="J40" s="247"/>
      <c r="K40" s="247"/>
      <c r="L40" s="109"/>
      <c r="M40" s="143"/>
      <c r="N40" s="143"/>
      <c r="O40" s="110"/>
      <c r="P40" s="110">
        <v>350</v>
      </c>
      <c r="Q40" s="111">
        <f>K40+M40</f>
        <v>0</v>
      </c>
      <c r="R40" s="113">
        <f>Q40*P40</f>
        <v>0</v>
      </c>
    </row>
    <row r="41" spans="1:18" ht="30" customHeight="1" thickBot="1">
      <c r="A41" s="8"/>
      <c r="B41" s="39">
        <f>IF(Q41&gt;0,B40+1,B40)</f>
        <v>1</v>
      </c>
      <c r="C41" s="248" t="s">
        <v>37</v>
      </c>
      <c r="D41" s="248"/>
      <c r="E41" s="248"/>
      <c r="F41" s="248"/>
      <c r="G41" s="248"/>
      <c r="H41" s="248"/>
      <c r="I41" s="248"/>
      <c r="J41" s="248"/>
      <c r="K41" s="248"/>
      <c r="L41" s="126"/>
      <c r="M41" s="188"/>
      <c r="N41" s="188"/>
      <c r="O41" s="78"/>
      <c r="P41" s="121">
        <v>890</v>
      </c>
      <c r="Q41" s="79">
        <f>K41+M41</f>
        <v>0</v>
      </c>
      <c r="R41" s="80">
        <f>Q41*P41</f>
        <v>0</v>
      </c>
    </row>
    <row r="42" spans="1:18" ht="13.5" thickBot="1">
      <c r="A42" s="81"/>
      <c r="B42" s="82"/>
      <c r="C42" s="124"/>
      <c r="D42" s="124"/>
      <c r="E42" s="124"/>
      <c r="F42" s="124"/>
      <c r="G42" s="124"/>
      <c r="H42" s="124"/>
      <c r="I42" s="124"/>
      <c r="J42" s="125"/>
      <c r="K42" s="124"/>
      <c r="L42" s="124"/>
      <c r="M42" s="124"/>
      <c r="N42" s="124"/>
      <c r="O42" s="124"/>
      <c r="P42" s="124"/>
      <c r="Q42" s="124"/>
      <c r="R42" s="82"/>
    </row>
    <row r="43" spans="1:18" s="5" customFormat="1" ht="25.5">
      <c r="A43" s="7"/>
      <c r="B43" s="77" t="s">
        <v>2</v>
      </c>
      <c r="C43" s="192" t="s">
        <v>3</v>
      </c>
      <c r="D43" s="192"/>
      <c r="E43" s="192"/>
      <c r="F43" s="192"/>
      <c r="G43" s="192"/>
      <c r="H43" s="192"/>
      <c r="I43" s="192"/>
      <c r="J43" s="192"/>
      <c r="K43" s="192"/>
      <c r="L43" s="246" t="s">
        <v>21</v>
      </c>
      <c r="M43" s="246"/>
      <c r="N43" s="122"/>
      <c r="O43" s="122"/>
      <c r="P43" s="122" t="s">
        <v>7</v>
      </c>
      <c r="Q43" s="123" t="s">
        <v>8</v>
      </c>
      <c r="R43" s="116" t="s">
        <v>9</v>
      </c>
    </row>
    <row r="44" spans="1:18" ht="15" customHeight="1" thickBot="1">
      <c r="A44" s="8"/>
      <c r="B44" s="39">
        <f>IF(Q44&gt;0,B41+1,B41)</f>
        <v>1</v>
      </c>
      <c r="C44" s="151" t="s">
        <v>22</v>
      </c>
      <c r="D44" s="151"/>
      <c r="E44" s="151"/>
      <c r="F44" s="151"/>
      <c r="G44" s="151"/>
      <c r="H44" s="151"/>
      <c r="I44" s="151"/>
      <c r="J44" s="151"/>
      <c r="K44" s="151"/>
      <c r="L44" s="187"/>
      <c r="M44" s="188"/>
      <c r="N44" s="121"/>
      <c r="O44" s="121"/>
      <c r="P44" s="121">
        <v>50</v>
      </c>
      <c r="Q44" s="79">
        <f>L44</f>
        <v>0</v>
      </c>
      <c r="R44" s="80">
        <f>Q44*P44</f>
        <v>0</v>
      </c>
    </row>
    <row r="45" spans="3:18" ht="13.5" thickBot="1">
      <c r="C45" s="55"/>
      <c r="D45" s="54"/>
      <c r="E45" s="54"/>
      <c r="F45" s="54"/>
      <c r="G45" s="54"/>
      <c r="H45" s="54"/>
      <c r="I45" s="54"/>
      <c r="J45" s="100"/>
      <c r="K45" s="54"/>
      <c r="L45" s="54"/>
      <c r="M45" s="83"/>
      <c r="N45" s="83"/>
      <c r="O45" s="84"/>
      <c r="P45" s="84"/>
      <c r="Q45" s="85"/>
      <c r="R45" s="86"/>
    </row>
    <row r="46" spans="13:18" ht="16.5" thickBot="1">
      <c r="M46" s="137" t="s">
        <v>23</v>
      </c>
      <c r="N46" s="138"/>
      <c r="O46" s="138"/>
      <c r="P46" s="139"/>
      <c r="Q46" s="87">
        <f>Q26+Q36+Q41+Q44</f>
        <v>0</v>
      </c>
      <c r="R46" s="88">
        <f>R26+R36+R41+R44</f>
        <v>0</v>
      </c>
    </row>
    <row r="47" spans="4:12" ht="13.5" thickBot="1">
      <c r="D47" s="89"/>
      <c r="E47" s="89"/>
      <c r="F47" s="89"/>
      <c r="G47" s="89"/>
      <c r="H47" s="89"/>
      <c r="I47" s="89"/>
      <c r="J47" s="104"/>
      <c r="K47" s="89"/>
      <c r="L47" s="89"/>
    </row>
    <row r="48" spans="1:18" s="2" customFormat="1" ht="14.25" customHeight="1">
      <c r="A48" s="1"/>
      <c r="B48" s="206" t="s">
        <v>24</v>
      </c>
      <c r="C48" s="207"/>
      <c r="D48" s="208"/>
      <c r="F48" s="220" t="s">
        <v>25</v>
      </c>
      <c r="G48" s="220"/>
      <c r="H48" s="220"/>
      <c r="I48" s="220"/>
      <c r="J48" s="220"/>
      <c r="K48" s="221"/>
      <c r="L48" s="222"/>
      <c r="M48" s="222"/>
      <c r="N48" s="222"/>
      <c r="O48" s="222"/>
      <c r="P48" s="222"/>
      <c r="Q48" s="222"/>
      <c r="R48" s="223"/>
    </row>
    <row r="49" spans="1:18" s="2" customFormat="1" ht="14.25" customHeight="1">
      <c r="A49" s="1"/>
      <c r="B49" s="209"/>
      <c r="C49" s="210"/>
      <c r="D49" s="208"/>
      <c r="F49" s="205" t="s">
        <v>26</v>
      </c>
      <c r="G49" s="205"/>
      <c r="H49" s="205"/>
      <c r="I49" s="205"/>
      <c r="J49" s="205"/>
      <c r="K49" s="193"/>
      <c r="L49" s="194"/>
      <c r="M49" s="194"/>
      <c r="N49" s="194"/>
      <c r="O49" s="194"/>
      <c r="P49" s="194"/>
      <c r="Q49" s="194"/>
      <c r="R49" s="195"/>
    </row>
    <row r="50" spans="1:18" s="2" customFormat="1" ht="15" customHeight="1">
      <c r="A50" s="1"/>
      <c r="B50" s="211"/>
      <c r="C50" s="212"/>
      <c r="D50" s="213"/>
      <c r="F50" s="205" t="s">
        <v>27</v>
      </c>
      <c r="G50" s="205"/>
      <c r="H50" s="205"/>
      <c r="I50" s="205"/>
      <c r="J50" s="205"/>
      <c r="K50" s="193"/>
      <c r="L50" s="194"/>
      <c r="M50" s="194"/>
      <c r="N50" s="194"/>
      <c r="O50" s="194"/>
      <c r="P50" s="194"/>
      <c r="Q50" s="194"/>
      <c r="R50" s="195"/>
    </row>
    <row r="51" spans="1:18" s="2" customFormat="1" ht="15.75">
      <c r="A51" s="1"/>
      <c r="B51" s="196" t="s">
        <v>28</v>
      </c>
      <c r="C51" s="197"/>
      <c r="D51" s="197"/>
      <c r="E51" s="197"/>
      <c r="F51" s="197"/>
      <c r="G51" s="197"/>
      <c r="H51" s="197"/>
      <c r="I51" s="197"/>
      <c r="J51" s="198"/>
      <c r="K51" s="224"/>
      <c r="L51" s="225"/>
      <c r="M51" s="225"/>
      <c r="N51" s="225"/>
      <c r="O51" s="225"/>
      <c r="P51" s="225"/>
      <c r="Q51" s="225"/>
      <c r="R51" s="226"/>
    </row>
    <row r="52" spans="1:18" s="2" customFormat="1" ht="12.75" customHeight="1">
      <c r="A52" s="1"/>
      <c r="B52" s="214" t="s">
        <v>29</v>
      </c>
      <c r="C52" s="215"/>
      <c r="D52" s="216"/>
      <c r="F52" s="205" t="s">
        <v>30</v>
      </c>
      <c r="G52" s="205"/>
      <c r="H52" s="205"/>
      <c r="I52" s="205"/>
      <c r="J52" s="205"/>
      <c r="K52" s="193"/>
      <c r="L52" s="194"/>
      <c r="M52" s="194"/>
      <c r="N52" s="194"/>
      <c r="O52" s="194"/>
      <c r="P52" s="194"/>
      <c r="Q52" s="194"/>
      <c r="R52" s="195"/>
    </row>
    <row r="53" spans="1:18" s="2" customFormat="1" ht="12.75" customHeight="1">
      <c r="A53" s="1"/>
      <c r="B53" s="209"/>
      <c r="C53" s="210"/>
      <c r="D53" s="208"/>
      <c r="F53" s="199" t="s">
        <v>31</v>
      </c>
      <c r="G53" s="200"/>
      <c r="H53" s="200"/>
      <c r="I53" s="200"/>
      <c r="J53" s="201"/>
      <c r="K53" s="193"/>
      <c r="L53" s="194"/>
      <c r="M53" s="194"/>
      <c r="N53" s="194"/>
      <c r="O53" s="194"/>
      <c r="P53" s="194"/>
      <c r="Q53" s="194"/>
      <c r="R53" s="195"/>
    </row>
    <row r="54" spans="1:18" s="2" customFormat="1" ht="12.75" customHeight="1">
      <c r="A54" s="1"/>
      <c r="B54" s="209"/>
      <c r="C54" s="210"/>
      <c r="D54" s="208"/>
      <c r="F54" s="202"/>
      <c r="G54" s="203"/>
      <c r="H54" s="203"/>
      <c r="I54" s="203"/>
      <c r="J54" s="204"/>
      <c r="K54" s="193"/>
      <c r="L54" s="194"/>
      <c r="M54" s="194"/>
      <c r="N54" s="194"/>
      <c r="O54" s="194"/>
      <c r="P54" s="194"/>
      <c r="Q54" s="194"/>
      <c r="R54" s="195"/>
    </row>
    <row r="55" spans="1:18" s="2" customFormat="1" ht="13.5" customHeight="1" thickBot="1">
      <c r="A55" s="1"/>
      <c r="B55" s="217"/>
      <c r="C55" s="218"/>
      <c r="D55" s="219"/>
      <c r="F55" s="232" t="s">
        <v>26</v>
      </c>
      <c r="G55" s="232"/>
      <c r="H55" s="232"/>
      <c r="I55" s="232"/>
      <c r="J55" s="232"/>
      <c r="K55" s="227"/>
      <c r="L55" s="228"/>
      <c r="M55" s="228"/>
      <c r="N55" s="228"/>
      <c r="O55" s="228"/>
      <c r="P55" s="228"/>
      <c r="Q55" s="228"/>
      <c r="R55" s="229"/>
    </row>
    <row r="56" ht="13.5" thickBot="1"/>
    <row r="57" spans="1:18" s="95" customFormat="1" ht="20.25" customHeight="1">
      <c r="A57" s="94"/>
      <c r="B57" s="230" t="s">
        <v>32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5" t="s">
        <v>33</v>
      </c>
      <c r="N57" s="235"/>
      <c r="O57" s="235"/>
      <c r="P57" s="235"/>
      <c r="Q57" s="233" t="s">
        <v>34</v>
      </c>
      <c r="R57" s="234"/>
    </row>
    <row r="58" spans="1:18" s="2" customFormat="1" ht="20.25" customHeight="1" thickBot="1">
      <c r="A58" s="1"/>
      <c r="B58" s="239" t="s">
        <v>38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36"/>
      <c r="N58" s="236"/>
      <c r="O58" s="236"/>
      <c r="P58" s="236"/>
      <c r="Q58" s="237" t="s">
        <v>35</v>
      </c>
      <c r="R58" s="238"/>
    </row>
    <row r="59" spans="16:17" ht="12.75">
      <c r="P59" s="93"/>
      <c r="Q59" s="96"/>
    </row>
    <row r="60" spans="16:17" ht="12.75">
      <c r="P60" s="93"/>
      <c r="Q60" s="96"/>
    </row>
    <row r="61" spans="16:17" ht="12.75">
      <c r="P61" s="93"/>
      <c r="Q61" s="96"/>
    </row>
  </sheetData>
  <sheetProtection formatCells="0" formatColumns="0" formatRows="0" insertRows="0"/>
  <protectedRanges>
    <protectedRange password="CE28" sqref="K34:N35" name="Диапазон4"/>
    <protectedRange password="CE28" sqref="D6:H25" name="Диапазон2"/>
    <protectedRange password="CE28" sqref="K6:N25" name="Диапазон3"/>
    <protectedRange password="CE28" sqref="M40:N41 K40:K41 L43:M44 J42:L42" name="Диапазон5"/>
  </protectedRanges>
  <mergeCells count="65">
    <mergeCell ref="B38:B39"/>
    <mergeCell ref="L38:M38"/>
    <mergeCell ref="C38:K39"/>
    <mergeCell ref="L43:M43"/>
    <mergeCell ref="C40:K40"/>
    <mergeCell ref="C41:K41"/>
    <mergeCell ref="B57:L57"/>
    <mergeCell ref="F55:J55"/>
    <mergeCell ref="Q57:R57"/>
    <mergeCell ref="M57:P58"/>
    <mergeCell ref="Q58:R58"/>
    <mergeCell ref="B58:L58"/>
    <mergeCell ref="K54:R54"/>
    <mergeCell ref="B51:J51"/>
    <mergeCell ref="F53:J54"/>
    <mergeCell ref="F50:J50"/>
    <mergeCell ref="F52:J52"/>
    <mergeCell ref="B48:D50"/>
    <mergeCell ref="B52:D55"/>
    <mergeCell ref="F49:J49"/>
    <mergeCell ref="F48:J48"/>
    <mergeCell ref="K48:R48"/>
    <mergeCell ref="K49:R49"/>
    <mergeCell ref="K50:R50"/>
    <mergeCell ref="K51:R51"/>
    <mergeCell ref="K52:R52"/>
    <mergeCell ref="K53:R53"/>
    <mergeCell ref="K55:R55"/>
    <mergeCell ref="C16:C25"/>
    <mergeCell ref="C32:J33"/>
    <mergeCell ref="C6:C15"/>
    <mergeCell ref="B30:R30"/>
    <mergeCell ref="B28:R28"/>
    <mergeCell ref="O32:O33"/>
    <mergeCell ref="B29:R29"/>
    <mergeCell ref="B32:B33"/>
    <mergeCell ref="R32:R33"/>
    <mergeCell ref="Q32:Q33"/>
    <mergeCell ref="P32:P33"/>
    <mergeCell ref="K32:N32"/>
    <mergeCell ref="B1:R1"/>
    <mergeCell ref="R4:R5"/>
    <mergeCell ref="Q4:Q5"/>
    <mergeCell ref="P4:P5"/>
    <mergeCell ref="D4:H4"/>
    <mergeCell ref="K4:N4"/>
    <mergeCell ref="O4:O5"/>
    <mergeCell ref="B3:R3"/>
    <mergeCell ref="B4:B5"/>
    <mergeCell ref="C4:C5"/>
    <mergeCell ref="J4:J5"/>
    <mergeCell ref="I4:I5"/>
    <mergeCell ref="S34:U34"/>
    <mergeCell ref="M46:P46"/>
    <mergeCell ref="C35:J35"/>
    <mergeCell ref="M40:N40"/>
    <mergeCell ref="R38:R39"/>
    <mergeCell ref="Q38:Q39"/>
    <mergeCell ref="C34:J34"/>
    <mergeCell ref="C44:K44"/>
    <mergeCell ref="L44:M44"/>
    <mergeCell ref="M41:N41"/>
    <mergeCell ref="M39:N39"/>
    <mergeCell ref="P38:P39"/>
    <mergeCell ref="C43:K43"/>
  </mergeCells>
  <conditionalFormatting sqref="L43:L44 J42 J45:J65536 J1:J5 J26:J37 L38:L39">
    <cfRule type="cellIs" priority="1" dxfId="3" operator="equal" stopIfTrue="1">
      <formula>"кейс заполнен"</formula>
    </cfRule>
  </conditionalFormatting>
  <conditionalFormatting sqref="Q34:Q35">
    <cfRule type="cellIs" priority="2" dxfId="1" operator="greaterThanOrEqual" stopIfTrue="1">
      <formula>1</formula>
    </cfRule>
  </conditionalFormatting>
  <conditionalFormatting sqref="Q6:Q25">
    <cfRule type="cellIs" priority="3" dxfId="1" operator="notEqual" stopIfTrue="1">
      <formula>0</formula>
    </cfRule>
    <cfRule type="cellIs" priority="4" operator="equal" stopIfTrue="1">
      <formula>"выберите только 1 размер"</formula>
    </cfRule>
  </conditionalFormatting>
  <conditionalFormatting sqref="J6:J25">
    <cfRule type="cellIs" priority="5" dxfId="0" operator="equal" stopIfTrue="1">
      <formula>"кейс заполнен"</formula>
    </cfRule>
  </conditionalFormatting>
  <hyperlinks>
    <hyperlink ref="Q57" r:id="rId1" display="http://www.nosmag.ru/"/>
    <hyperlink ref="C6" r:id="rId2" display="30"/>
    <hyperlink ref="C16" r:id="rId3" display="20"/>
    <hyperlink ref="C35" r:id="rId4" display="10"/>
    <hyperlink ref="Q58" r:id="rId5" display="mailto:opt@nosmag.ru"/>
    <hyperlink ref="C40" r:id="rId6" display="http://nosmag.ru/d/179486/d/nedelka-cut_0.jpg"/>
    <hyperlink ref="C41:J41" r:id="rId7" display="Комплект &quot;Загадка&quot;, женские подследники для мокасин 7 пар (шт)"/>
    <hyperlink ref="C34:J34" r:id="rId8" display="20 (дизайнерская упаковка)"/>
  </hyperlinks>
  <printOptions/>
  <pageMargins left="0.3937007874015748" right="0.3937007874015748" top="0.3937007874015748" bottom="0.3937007874015748" header="0" footer="0"/>
  <pageSetup horizontalDpi="600" verticalDpi="600" orientation="portrait" paperSize="9" scale="72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ВОВА</cp:lastModifiedBy>
  <dcterms:created xsi:type="dcterms:W3CDTF">2015-02-27T11:02:15Z</dcterms:created>
  <dcterms:modified xsi:type="dcterms:W3CDTF">2015-03-01T14:02:14Z</dcterms:modified>
  <cp:category/>
  <cp:version/>
  <cp:contentType/>
  <cp:contentStatus/>
</cp:coreProperties>
</file>