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application/octet-stream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yan\Desktop\презентации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D354" i="1" l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</calcChain>
</file>

<file path=xl/sharedStrings.xml><?xml version="1.0" encoding="utf-8"?>
<sst xmlns="http://schemas.openxmlformats.org/spreadsheetml/2006/main" count="980" uniqueCount="275">
  <si>
    <t>№</t>
  </si>
  <si>
    <t>ФОТО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</si>
  <si>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</si>
  <si>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</si>
  <si>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</si>
  <si>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</si>
  <si>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</si>
  <si>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Остаток</t>
  </si>
  <si>
    <t>Цена,
руб.</t>
  </si>
  <si>
    <t>Скидка не действует</t>
  </si>
  <si>
    <t>Нет Фото</t>
  </si>
  <si>
    <t>Bona Forte "Адаптация" (д/приобретенных и пересаж. растений) д/всех комн.раст.</t>
  </si>
  <si>
    <t>Bona Forte "Новая жизнь" (жизнь без болезней и вредителей) д/всех комн. раст.</t>
  </si>
  <si>
    <t>Bona Forte "Сила и здоровье"(сил.и здоров.растение кругл.год) д/всех комн.раст.</t>
  </si>
  <si>
    <t>Bona Forte Aqua Whit жидкое комплексное удобрение для всех комнатных растений (5 шт. по 15 мл)/14</t>
  </si>
  <si>
    <t>Bona Forte Аэрозоль-инсектицид от вредителей комн.раст. 300 мл</t>
  </si>
  <si>
    <t>Bona Forte Блеск для листьев, 300 мл</t>
  </si>
  <si>
    <t>Bona Forte Блеск для листьев, 500 мл</t>
  </si>
  <si>
    <t>Bona Forte жидкое комплексное удобрение  "Для голубых гортензий и красивоцветущих кустарников" 1,5л</t>
  </si>
  <si>
    <t>Bona Forte жидкое комплексное удобрение  "Универсальное летнее" 1,5л</t>
  </si>
  <si>
    <t>Bona Forte жидкое удобрение серии Здоровье для всех комнатных растений.</t>
  </si>
  <si>
    <t>Bona Forte жидкое удобрение серии Здоровье для орхидей.</t>
  </si>
  <si>
    <t>Bona Forte ЖКУ д/всех комн.раст., 285мл</t>
  </si>
  <si>
    <t>Bona Forte ЖКУ д/всех сортов роз и хризантем, 285мл, шт.</t>
  </si>
  <si>
    <t>Bona Forte ЖКУ д/дек.-лист. растений, 285мл</t>
  </si>
  <si>
    <t>Bona Forte ЖКУ д/дек.-цвет. растений, 285мл</t>
  </si>
  <si>
    <t>Bona Forte ЖКУ д/камелии, азалии, рододендр.и вереск.культ., 285мл</t>
  </si>
  <si>
    <t>Bona Forte ЖКУ д/орхидей, 285мл</t>
  </si>
  <si>
    <t>Bona Forte ЖКУ д/откр. грунта для газонов, 1.5л</t>
  </si>
  <si>
    <t>Bona Forte ЖКУ д/откр. грунта для клумбовых цветов, 1.5л</t>
  </si>
  <si>
    <t>Bona Forte ЖКУ для цитрусовых растений, 285мл, шт.</t>
  </si>
  <si>
    <t>Bona Forte Программа для Орхидей /9</t>
  </si>
  <si>
    <t>Bona Forte Спрей от вредителей комн.раст. 500 мл</t>
  </si>
  <si>
    <t>Bona Forte Средство для сохранения свежести срезанных цветов, 285 мл</t>
  </si>
  <si>
    <t>Bona Forte Тоник для листьев 500 мл.</t>
  </si>
  <si>
    <t>Oasis Bioline 3D Сердце, 23х27х12,5см</t>
  </si>
  <si>
    <t>Акция, распродажа</t>
  </si>
  <si>
    <t>OASIS BIOLIT Поддон с флористической пеной IDEAL d20 см ( в уп. 2шт)</t>
  </si>
  <si>
    <t>Oasis Dekorette Grande, 1/1 кирп.</t>
  </si>
  <si>
    <t>Oasis Dekorette Petite KL, 1/2 кирп.</t>
  </si>
  <si>
    <t>Oasis Floralife Блеск для листьев, 250мл</t>
  </si>
  <si>
    <t>Oasis Floralife Блеск для листьев, 750мл</t>
  </si>
  <si>
    <t>Oasis Floralife Кондиционер для транспортировки и хранения цветов, канистра 5л</t>
  </si>
  <si>
    <t>Oasis Floralife Подкормка для развития цветов в вазе, емкость 2кг</t>
  </si>
  <si>
    <t>Oasis Floralife Раствор для продления жизни срезанных цветов Quick Dip, канистра 1л.</t>
  </si>
  <si>
    <t>Oasis Floralife Спрей для продления жизни и свежести цветов Finishing Touch, 1л</t>
  </si>
  <si>
    <t>Oasis Raquette на пласт., 44х11.5х8 см (в уп. 1шт.)</t>
  </si>
  <si>
    <t>Oasis Биолайн Деко-плитка на дерев., 17х11х8 см (в уп. 1шт.)</t>
  </si>
  <si>
    <t>Oasis Вакуумный крепеж, D63мм, 1*15</t>
  </si>
  <si>
    <t>Oasis Идеал Дизайн. лист на стиропор., 61x 61см (в уп. 1 шт.)</t>
  </si>
  <si>
    <t>Oasis Идеал Кирпич, 23x11x8cm (в уп. 1 шт.)</t>
  </si>
  <si>
    <t>Oasis Идеал Кольцо универс. на пласт. и сетке, 4x27 см (в уп. 3 шт.)</t>
  </si>
  <si>
    <t>Oasis Идеал Сердце на стиропор., 51х51см (в уп. 2 шт.)</t>
  </si>
  <si>
    <t>Oasis Идеал Шар 20 см (в уп. 1 шт.)</t>
  </si>
  <si>
    <t>Oasis Идеал Шар 25 см (в уп. 1шт.)</t>
  </si>
  <si>
    <t>Oasis Идеал Шар 30 см (в уп. 1шт.)</t>
  </si>
  <si>
    <t>Oasis Кусачки для проволоки</t>
  </si>
  <si>
    <t>Oasis Нож для пены с длинным лезвием, 28см</t>
  </si>
  <si>
    <t>Oasis Очиститель стеблей, 11,5см</t>
  </si>
  <si>
    <t>Oasis Секатор</t>
  </si>
  <si>
    <t>Oasis Сухой шар, 20 см (в уп. 1шт.)</t>
  </si>
  <si>
    <t>Oasis Эко Гирлянда, 60 цилиндров (15x13 см) 10 метров</t>
  </si>
  <si>
    <t>Блеск для листьев, спрей 250мл</t>
  </si>
  <si>
    <t>Блеск для листьев, спрей 600мл</t>
  </si>
  <si>
    <t>Блестки, 150 мл</t>
  </si>
  <si>
    <t>Красный</t>
  </si>
  <si>
    <t>Лаванда</t>
  </si>
  <si>
    <t>Ярко-синий</t>
  </si>
  <si>
    <t>Изумрудный</t>
  </si>
  <si>
    <t>Серебро</t>
  </si>
  <si>
    <t>Микс</t>
  </si>
  <si>
    <t>Золото</t>
  </si>
  <si>
    <t>Булавки 90мм, 1*72</t>
  </si>
  <si>
    <t>Слоновая кость</t>
  </si>
  <si>
    <t>Белый</t>
  </si>
  <si>
    <t>Булавки Диамант 40мм, 1*100</t>
  </si>
  <si>
    <t>.</t>
  </si>
  <si>
    <t>Булавки Диамант 55мм, 1*100</t>
  </si>
  <si>
    <t>Булавки Диамант 63мм, 1*100</t>
  </si>
  <si>
    <t>Булавки Капля 5/55мм, 1*144</t>
  </si>
  <si>
    <t>Булавки корсажные, 10 х 60мм, 1*50</t>
  </si>
  <si>
    <t>Светло-розовый</t>
  </si>
  <si>
    <t>Зеленое яблоко</t>
  </si>
  <si>
    <t>Сиреневый</t>
  </si>
  <si>
    <t>кремовый</t>
  </si>
  <si>
    <t>Розовый</t>
  </si>
  <si>
    <t>Кремовый</t>
  </si>
  <si>
    <t>Оранжевый</t>
  </si>
  <si>
    <t>Черный</t>
  </si>
  <si>
    <t>жёлтый</t>
  </si>
  <si>
    <t>Синий</t>
  </si>
  <si>
    <t>Булавки корсажные, 20 х 75мм, 1*6</t>
  </si>
  <si>
    <t>Булавки корсажные, 6 х 65мм, 1*100</t>
  </si>
  <si>
    <t>Ваза (пластик), D25xH49см</t>
  </si>
  <si>
    <t>Гала Клип, 6.4x2.5см, 1*25</t>
  </si>
  <si>
    <t>Добрая Сила Корневин, СП (Стимулятор корнеобразования), 10г</t>
  </si>
  <si>
    <t>Добрая Сила Корневин, СП (Стимулятор корнеобразования), 4г</t>
  </si>
  <si>
    <t>Добрая Сила Удобрение  универсальное 250мл/24</t>
  </si>
  <si>
    <t>Добрая Сила Удобрение для бегоний 250мл/24</t>
  </si>
  <si>
    <t>Добрая Сила Удобрение для декоративно-лиственных растений 250мл/24</t>
  </si>
  <si>
    <t>Добрая Сила Удобрение для пальм и лиан 250мл/24</t>
  </si>
  <si>
    <t>Добрая Сила Удобрение для фиалок 250мл/24</t>
  </si>
  <si>
    <t>Добрая Сила Фитоверм, КЭ (Био-Инсектицид), ампула 2мл</t>
  </si>
  <si>
    <t>Каталог "Nobilis Marco 2015"</t>
  </si>
  <si>
    <t>Клей для блесток, 150 мл</t>
  </si>
  <si>
    <t>Клей для пистолета 0,8х10см, 10шт</t>
  </si>
  <si>
    <t>Клей для пистолета 0,8х30см, 1 кг.</t>
  </si>
  <si>
    <t>Клей для пистолета 1,27х10см, 10шт</t>
  </si>
  <si>
    <t>Клей для пистолета 1,27х30см, 1кг.</t>
  </si>
  <si>
    <t>Клей для цветов в тюбике, 50мл Floral Adhensive</t>
  </si>
  <si>
    <t>Клей-спрей OASIS для сухих цветов и декора 400 мл</t>
  </si>
  <si>
    <t>Кондиционер для транспортировки и хранения цветов  Professional-2, флакон 1 л</t>
  </si>
  <si>
    <t>Кондиционер для транспортировки и хранения цветов Professional-2, канистра 5л</t>
  </si>
  <si>
    <t>Корсаж-клип, 5x2см, 1*50</t>
  </si>
  <si>
    <t>Прозрачный</t>
  </si>
  <si>
    <t>Краска для воды, 300 мл</t>
  </si>
  <si>
    <t>Кристаллы для воды, 150 мл</t>
  </si>
  <si>
    <t>Бирюзовый</t>
  </si>
  <si>
    <t>Лента ANCHOR, 12mmx50м</t>
  </si>
  <si>
    <t>Зеленый</t>
  </si>
  <si>
    <t>Лента ANCHOR, 6mmx50м</t>
  </si>
  <si>
    <t>Лента Fix клеящая, 10ммx5м</t>
  </si>
  <si>
    <t>Лента Fix мини, 10мм x 1м</t>
  </si>
  <si>
    <t>Лента флористическая, 1,27смх27м (в уп. 1 шт.)</t>
  </si>
  <si>
    <t>Зелёный</t>
  </si>
  <si>
    <t>Коричневый</t>
  </si>
  <si>
    <t>Набор Oasis  Дизайн Нео, настольный, 6х6х3.5см (24шт.)</t>
  </si>
  <si>
    <t>Набор Oasis ECObase Деко-Сердце, 19х20х4.5 см (2 шт.)</t>
  </si>
  <si>
    <t>Набор Oasis Ecobase Деко-Сердце, 29х30х4.5 см (2 шт.)</t>
  </si>
  <si>
    <t>Набор Oasis ECObase Сердце Авто откр., 38*40*4.5см (2 шт.)</t>
  </si>
  <si>
    <t>Набор Oasis Eсоbase Сердце-портбукетница Lady, 19*19*4см (2 шт.)</t>
  </si>
  <si>
    <t>Набор Oasis Floralife Универсальной подкормки для срезанных цветов, пакетик 10г (150 шт.)</t>
  </si>
  <si>
    <t>Набор Oasis Floralife Универсальной подкормки для срезанных цветов, пакетик 10г (50 шт.)</t>
  </si>
  <si>
    <t>Набор Oasis Floralife Универсальной подкормки для срезанных цветов, пакетик 5г (200 шт.)</t>
  </si>
  <si>
    <t>Набор Oasis Floralife Универсальной подкормки для срезанных цветов, пакетик 5г (50 шт.)</t>
  </si>
  <si>
    <t>Набор Oasis Garnette Гигант, 1/1 кирп. (6 шт.)</t>
  </si>
  <si>
    <t>Набор Oasis Garnette, 1/2 кирп. (8 шт.)</t>
  </si>
  <si>
    <t>Набор Oasis Naylor Le Klip, 5.5х8 см (6 шт.)</t>
  </si>
  <si>
    <t>Набор Oasis Powerstick-Corso, 5.5х7.5см (6 шт.)</t>
  </si>
  <si>
    <t>Набор Oasis Авто Rondella на пласт., 13x20см (2 шт.)</t>
  </si>
  <si>
    <t>Набор Oasis Автокорсо мини на пласт., 10x8 см (4 шт.)</t>
  </si>
  <si>
    <t>Набор Oasis Автокорсо на пласт. 11x11x9см ( 6 шт.)</t>
  </si>
  <si>
    <t>Набор Oasis Биолит в чаше, 10х18см (2шт.)</t>
  </si>
  <si>
    <t>Набор Oasis Биолит в чаше, 6х14см (4 шт.)</t>
  </si>
  <si>
    <t>Набор Oasis Биолит Сердце, 17х17х4см (4шт.)</t>
  </si>
  <si>
    <t>Набор Oasis Биолит Сердце, 25.5х28х4см (4шт.)</t>
  </si>
  <si>
    <t>Набор Oasis Дизайн Виват, настольный , 8х11см (12шт.)</t>
  </si>
  <si>
    <t>Набор Oasis Дизайн Нео, настольный 22х7х3.5см (10шт.)</t>
  </si>
  <si>
    <t>Набор Oasis Идеал Дизайн-Кольцо на закр. пласт., 4.5x24 см (2 шт.)</t>
  </si>
  <si>
    <t>Набор Oasis Идеал Дизайн-Кольцо на закр. пласт., 4.5x30 см (2 шт.)</t>
  </si>
  <si>
    <t>Набор Oasis Идеал Кирпич 35, 23x11x8cm (35 шт.)</t>
  </si>
  <si>
    <t>Набор Oasis Идеал Кольцо Соло на пласт., 2.5х15 см (6 шт.)</t>
  </si>
  <si>
    <t>Набор Oasis Идеал Кольцо Соло на пласт., 2.5х17см (6 шт.)</t>
  </si>
  <si>
    <t>Набор Oasis Идеал Кольцо Соло на пласт., 3.5х20 cm (6 шт.)</t>
  </si>
  <si>
    <t>Набор Oasis Идеал Кольцо Соло на пласт., 3.5х25см (6 шт.)</t>
  </si>
  <si>
    <t>Набор Oasis Идеал Кольцо Соло на пласт., 4х30см (4 шт.)</t>
  </si>
  <si>
    <t>Набор Oasis Идеал Мини Деко, 5x3.5см (12 шт.)</t>
  </si>
  <si>
    <t>Набор Oasis Идеал Сердце закр. на пласт., 12х14х3.5 см (6 шт.)</t>
  </si>
  <si>
    <t>Набор Oasis Идеал Сердце закр. на пласт., 16х16.5х3.5 см (4 шт.)</t>
  </si>
  <si>
    <t>Набор Oasis Идеал Сердце на стиропор, 25х23х6см (2 шт.)</t>
  </si>
  <si>
    <t>Набор Oasis Идеал Сердце на стиропор., 31x29см (2 шт.)</t>
  </si>
  <si>
    <t>Набор Oasis Идеал Сердце на стиропор., 38х37см (2 шт.)</t>
  </si>
  <si>
    <t>Набор Oasis Идеал Сердце на стиропор., 46х45см (2 шт.)</t>
  </si>
  <si>
    <t>Набор Oasis Идеал Сердце откр. на пласт., 21.5х22х3 см (4 шт.)</t>
  </si>
  <si>
    <t>Набор Oasis Идеал Шар 12 см (5 шт.)</t>
  </si>
  <si>
    <t>Набор Oasis Идеал Шар 16 см (2 шт.)</t>
  </si>
  <si>
    <t>Набор Oasis Идеал Шар, 9 см (10 шт.)</t>
  </si>
  <si>
    <t>Набор Oasis Классик Кирпич 35, 23x11x8cm (35 шт.)</t>
  </si>
  <si>
    <t>Набор Oasis комплект Джуниор, 5х12см (12 шт.)</t>
  </si>
  <si>
    <t>Набор Oasis Макси, настольный 48x9x5см (4шт.)</t>
  </si>
  <si>
    <t>Набор Oasis настольный Дизайн Виват, 5х11см (12шт.)</t>
  </si>
  <si>
    <t>Набор Oasis настольный Дизайн Нео, 15х7х3.5см (15 шт.)</t>
  </si>
  <si>
    <t>Набор Oasis настольный Макси 48x9x5см (4 шт.)</t>
  </si>
  <si>
    <t>Набор Oasis настольный Мини 13x9x5см (16 шт.)</t>
  </si>
  <si>
    <t>Набор Oasis настольный Средний 25x9x5см (8 шт.)</t>
  </si>
  <si>
    <t>Набор Oasis настольный Средний, 25x9x5см (8 шт.)</t>
  </si>
  <si>
    <t>Набор Oasis Ножи для флориста (10 шт.)</t>
  </si>
  <si>
    <t>Набор Oasis Портбукетниц Lady I, 8 см (6 шт.)</t>
  </si>
  <si>
    <t>Набор Oasis Портбукетниц Ladynette, 7 см (6 шт.)</t>
  </si>
  <si>
    <t>Набор Oasis Радуга Кирпич 23x11x8см (4 шт.)</t>
  </si>
  <si>
    <t>Красный-барокко</t>
  </si>
  <si>
    <t>Набор Oasis Радуга Кирпич, 23x11x8см (4 шт.)</t>
  </si>
  <si>
    <t>Ярко-желтый</t>
  </si>
  <si>
    <t>Набор Oasis Сухого кирпича 35, 23х11х8см (35 шт.)</t>
  </si>
  <si>
    <t>Набор вакуумных крепежей Oasis Eсоbase D43мм (6 шт.)</t>
  </si>
  <si>
    <t>Набор лент Flower Tape, 13ммх27м (12 шт.)</t>
  </si>
  <si>
    <t>Зеленый мох</t>
  </si>
  <si>
    <t>Набор лент Flower Tape, 13ммх27м (12шт.)</t>
  </si>
  <si>
    <t>Оливковый</t>
  </si>
  <si>
    <t>Набор лент Flower Tape, 26ммх27м (6 шт.)</t>
  </si>
  <si>
    <t>Светло-зеленый</t>
  </si>
  <si>
    <t>Набор лент Parafilm, 13мм х 22.75м (12 шт.)</t>
  </si>
  <si>
    <t>Набор лент Parafilm, 26мм х 22.75м (6 шт.)</t>
  </si>
  <si>
    <t>Набор лента Flower Tape, 13ммх27м (12шт.)</t>
  </si>
  <si>
    <t>Набор лента Flower Tape, 26ммх27м (6 шт.)</t>
  </si>
  <si>
    <t>Набор пакетов для транспортировки цветов, 20х20см (20шт.)</t>
  </si>
  <si>
    <t>Набор пакетов для транспортировки цветов, 26х20см (20шт.)</t>
  </si>
  <si>
    <t>Набор поддонов для кирпича, 25 x 13 x 3 см, пластик (25 шт.)</t>
  </si>
  <si>
    <t>Набор поддонов для кирпича, двойной, 49x12x3см (10 шт.)</t>
  </si>
  <si>
    <t>Набор полибаст, 3x500м (3 шт.)</t>
  </si>
  <si>
    <t>Набор Портбукетниц Oasis  Lady II, 7 см (6 шт.)</t>
  </si>
  <si>
    <t>Набор удлинители для орхидей (1000 шт.)</t>
  </si>
  <si>
    <t>Набор удлинители для орхидей (50 шт.)</t>
  </si>
  <si>
    <t>Набор универсальной подкормки для срезанных цветов, пакетик 10г (150 шт)</t>
  </si>
  <si>
    <t>Набор универсальной подкормки для срезанных цветов, пакетик 5г (300 шт.)</t>
  </si>
  <si>
    <t>Набор универсальной подкормки для срезанных цветов, тюбик 10мл (150 шт.)</t>
  </si>
  <si>
    <t>Набор фиксаторов Деко Фикс, 4x2,5см (10 шт.)</t>
  </si>
  <si>
    <t>Набор чаш Джуниор, 3х12 см, пластик (25 шт.)</t>
  </si>
  <si>
    <t>Набор чаш круглых, 15 см, пластик (25 шт.)</t>
  </si>
  <si>
    <t>Набор чаш на подставке, 13x14см, пластик (5 шт.)</t>
  </si>
  <si>
    <t>Ножницы</t>
  </si>
  <si>
    <t>Пистолет клеевой горячего плавления (0,8)</t>
  </si>
  <si>
    <t>Пистолет клеевой горячего плавления (1,27)</t>
  </si>
  <si>
    <t>Подкормка для развития цветов в вазе, Professional-3,сухой, 2кг</t>
  </si>
  <si>
    <t>Проволока алюминиевая, 1.5мм, 1кг</t>
  </si>
  <si>
    <t>Проволока алюминиевая, 2.0мм, 1кг</t>
  </si>
  <si>
    <t>Проволока алюминиевая, 2.5мм, 1кг</t>
  </si>
  <si>
    <t>Проволока алюминиевая, 2ммх5м</t>
  </si>
  <si>
    <t>Голубой</t>
  </si>
  <si>
    <t>Мятный</t>
  </si>
  <si>
    <t>Пепельный</t>
  </si>
  <si>
    <t>Желтый</t>
  </si>
  <si>
    <t>Малиновый</t>
  </si>
  <si>
    <t>Проволока алюминиевая, 5.0мм, 1кг</t>
  </si>
  <si>
    <t>Проволока Бульонка, 0.30мм, 100г</t>
  </si>
  <si>
    <t>Золотой</t>
  </si>
  <si>
    <t>Проволока декоративная, 2ммх7м</t>
  </si>
  <si>
    <t>Бронза</t>
  </si>
  <si>
    <t>Персиковый</t>
  </si>
  <si>
    <t>Светло-сиреневый</t>
  </si>
  <si>
    <t>Проволока каленая, 1 стор. заточенная, 1.40х400мм, 2 кг</t>
  </si>
  <si>
    <t>Проволока лак. на шпульке, 0.50ммх50м, 100г</t>
  </si>
  <si>
    <t>Медный</t>
  </si>
  <si>
    <t>Проволока лакир., 2 стор. заостр., 0.70х400мм, 2 кг</t>
  </si>
  <si>
    <t>Проволока лакир., 2 стор. заостр., 0.70х400мм, 300 г</t>
  </si>
  <si>
    <t>Проволока лакир., 2 стор. заостр., 0.80х400мм, 2 кг</t>
  </si>
  <si>
    <t>Проволока лакир., 2 стор. заостр., 0.80х400мм, 300 г</t>
  </si>
  <si>
    <t>Проволока лакир., 2 стор. заостр., 0.90х400мм, 2 кг</t>
  </si>
  <si>
    <t>Проволока медная, 0.45х58м (100г.)</t>
  </si>
  <si>
    <t>Проволока метал. лакиров., 0.30ммх50м, 30г</t>
  </si>
  <si>
    <t>Проволока миртовая, 0.25мм, 100г</t>
  </si>
  <si>
    <t>Проволока миртовая, 0.35мм, 100г</t>
  </si>
  <si>
    <t>Проволока обмоточная на шпульке, 0.65мм, 100г</t>
  </si>
  <si>
    <t>Цинк</t>
  </si>
  <si>
    <t>Серебряный</t>
  </si>
  <si>
    <t>Проволока с бумажным покр., 10 м</t>
  </si>
  <si>
    <t>Натуральный</t>
  </si>
  <si>
    <t>Проволока с бумажным покр., 205 м</t>
  </si>
  <si>
    <t>Раствор защитный для срезанных цветов Professional Glory, спрей 500мл.</t>
  </si>
  <si>
    <t>Секатор</t>
  </si>
  <si>
    <t>Черный/желтый</t>
  </si>
  <si>
    <t>Сетка из проволоки (железо), 350ммх5м</t>
  </si>
  <si>
    <t>Скотч двухсторонний, 25ммх25м</t>
  </si>
  <si>
    <t>Спрей OASIS® Clear Life для продления свежести живых цветов 400 мл</t>
  </si>
  <si>
    <t>Спрей краска  400 мл</t>
  </si>
  <si>
    <t>Спрей краска 400 мл</t>
  </si>
  <si>
    <t>Ультрамарин</t>
  </si>
  <si>
    <t>Алый</t>
  </si>
  <si>
    <t>Лимонно-зеленый</t>
  </si>
  <si>
    <t>Вереск</t>
  </si>
  <si>
    <t>Темно-синий</t>
  </si>
  <si>
    <t>Салатовый</t>
  </si>
  <si>
    <t>Спрей краска Floralife Aqua Color Spray 400 мл</t>
  </si>
  <si>
    <t>Ярко-розовый</t>
  </si>
  <si>
    <t>Спрей краска-глиттер 400 мл</t>
  </si>
  <si>
    <t>Средство для изменения цвета гортензий Bona Forte "Радуга"  100г/16</t>
  </si>
  <si>
    <t>Средство для изменения цвета гортензий Bona Forte "Радуга" 285 мл/20</t>
  </si>
  <si>
    <t>Сфера из полистирола, полая 20 см</t>
  </si>
  <si>
    <t>Сфера из полистирола, полая 30 см</t>
  </si>
  <si>
    <t>Универсальная подкормка для срезанных цветов, флакон 250мл</t>
  </si>
  <si>
    <t>Фиксатор, 3x3см, 1*100</t>
  </si>
  <si>
    <t>Ценникодержатель (пластик), 25см</t>
  </si>
  <si>
    <t>Ценникодержатель (пластик), 35см</t>
  </si>
  <si>
    <t>Штифты проволочные изогнутые, W10х30мм, 65 г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</si>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</sst>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00000"/>
  </numFmts>
  <fonts count="6" x14ac:knownFonts="1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8"/>
      <color theme="10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40E0D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left"/>
    </xf>
    <xf numFmtId="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303" Type="http://schemas.openxmlformats.org/officeDocument/2006/relationships/image" Target="../media/image303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2" Type="http://schemas.openxmlformats.org/officeDocument/2006/relationships/image" Target="../media/image302.jpg"/><Relationship Id="rId307" Type="http://schemas.openxmlformats.org/officeDocument/2006/relationships/image" Target="../media/image307.jpg"/><Relationship Id="rId323" Type="http://schemas.openxmlformats.org/officeDocument/2006/relationships/image" Target="../media/image323.jpg"/><Relationship Id="rId328" Type="http://schemas.openxmlformats.org/officeDocument/2006/relationships/image" Target="../media/image328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3" Type="http://schemas.openxmlformats.org/officeDocument/2006/relationships/image" Target="../media/image31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334" Type="http://schemas.openxmlformats.org/officeDocument/2006/relationships/image" Target="../media/image33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</xdr:row>
      <xdr:rowOff>142875</xdr:rowOff>
    </xdr:from>
    <xdr:to>
      <xdr:col>3</xdr:col>
      <xdr:colOff>-44450</xdr:colOff>
      <xdr:row>2</xdr:row>
      <xdr:rowOff>1943100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</xdr:row>
      <xdr:rowOff>142875</xdr:rowOff>
    </xdr:from>
    <xdr:to>
      <xdr:col>3</xdr:col>
      <xdr:colOff>-44450</xdr:colOff>
      <xdr:row>3</xdr:row>
      <xdr:rowOff>1943100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</xdr:row>
      <xdr:rowOff>142875</xdr:rowOff>
    </xdr:from>
    <xdr:to>
      <xdr:col>3</xdr:col>
      <xdr:colOff>-44450</xdr:colOff>
      <xdr:row>4</xdr:row>
      <xdr:rowOff>1943100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</xdr:row>
      <xdr:rowOff>142875</xdr:rowOff>
    </xdr:from>
    <xdr:to>
      <xdr:col>3</xdr:col>
      <xdr:colOff>-44450</xdr:colOff>
      <xdr:row>5</xdr:row>
      <xdr:rowOff>1943100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</xdr:row>
      <xdr:rowOff>142875</xdr:rowOff>
    </xdr:from>
    <xdr:to>
      <xdr:col>3</xdr:col>
      <xdr:colOff>-44450</xdr:colOff>
      <xdr:row>6</xdr:row>
      <xdr:rowOff>1943100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</xdr:row>
      <xdr:rowOff>142875</xdr:rowOff>
    </xdr:from>
    <xdr:to>
      <xdr:col>3</xdr:col>
      <xdr:colOff>-44450</xdr:colOff>
      <xdr:row>7</xdr:row>
      <xdr:rowOff>1943100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</xdr:row>
      <xdr:rowOff>142875</xdr:rowOff>
    </xdr:from>
    <xdr:to>
      <xdr:col>3</xdr:col>
      <xdr:colOff>-44450</xdr:colOff>
      <xdr:row>8</xdr:row>
      <xdr:rowOff>1943100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</xdr:row>
      <xdr:rowOff>142875</xdr:rowOff>
    </xdr:from>
    <xdr:to>
      <xdr:col>3</xdr:col>
      <xdr:colOff>-44450</xdr:colOff>
      <xdr:row>9</xdr:row>
      <xdr:rowOff>1943100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</xdr:row>
      <xdr:rowOff>142875</xdr:rowOff>
    </xdr:from>
    <xdr:to>
      <xdr:col>3</xdr:col>
      <xdr:colOff>-44450</xdr:colOff>
      <xdr:row>10</xdr:row>
      <xdr:rowOff>1943100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</xdr:row>
      <xdr:rowOff>142875</xdr:rowOff>
    </xdr:from>
    <xdr:to>
      <xdr:col>3</xdr:col>
      <xdr:colOff>-44450</xdr:colOff>
      <xdr:row>11</xdr:row>
      <xdr:rowOff>1943100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</xdr:row>
      <xdr:rowOff>142875</xdr:rowOff>
    </xdr:from>
    <xdr:to>
      <xdr:col>3</xdr:col>
      <xdr:colOff>-44450</xdr:colOff>
      <xdr:row>12</xdr:row>
      <xdr:rowOff>1943100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</xdr:row>
      <xdr:rowOff>142875</xdr:rowOff>
    </xdr:from>
    <xdr:to>
      <xdr:col>3</xdr:col>
      <xdr:colOff>-44450</xdr:colOff>
      <xdr:row>13</xdr:row>
      <xdr:rowOff>1943100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</xdr:row>
      <xdr:rowOff>142875</xdr:rowOff>
    </xdr:from>
    <xdr:to>
      <xdr:col>3</xdr:col>
      <xdr:colOff>-44450</xdr:colOff>
      <xdr:row>14</xdr:row>
      <xdr:rowOff>1943100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</xdr:row>
      <xdr:rowOff>142875</xdr:rowOff>
    </xdr:from>
    <xdr:to>
      <xdr:col>3</xdr:col>
      <xdr:colOff>-44450</xdr:colOff>
      <xdr:row>15</xdr:row>
      <xdr:rowOff>1943100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</xdr:row>
      <xdr:rowOff>142875</xdr:rowOff>
    </xdr:from>
    <xdr:to>
      <xdr:col>3</xdr:col>
      <xdr:colOff>-44450</xdr:colOff>
      <xdr:row>16</xdr:row>
      <xdr:rowOff>1943100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</xdr:row>
      <xdr:rowOff>142875</xdr:rowOff>
    </xdr:from>
    <xdr:to>
      <xdr:col>3</xdr:col>
      <xdr:colOff>-44450</xdr:colOff>
      <xdr:row>17</xdr:row>
      <xdr:rowOff>1943100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</xdr:row>
      <xdr:rowOff>142875</xdr:rowOff>
    </xdr:from>
    <xdr:to>
      <xdr:col>3</xdr:col>
      <xdr:colOff>-44450</xdr:colOff>
      <xdr:row>18</xdr:row>
      <xdr:rowOff>1943100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</xdr:row>
      <xdr:rowOff>142875</xdr:rowOff>
    </xdr:from>
    <xdr:to>
      <xdr:col>3</xdr:col>
      <xdr:colOff>-44450</xdr:colOff>
      <xdr:row>19</xdr:row>
      <xdr:rowOff>1943100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</xdr:row>
      <xdr:rowOff>142875</xdr:rowOff>
    </xdr:from>
    <xdr:to>
      <xdr:col>3</xdr:col>
      <xdr:colOff>-44450</xdr:colOff>
      <xdr:row>20</xdr:row>
      <xdr:rowOff>1943100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</xdr:row>
      <xdr:rowOff>142875</xdr:rowOff>
    </xdr:from>
    <xdr:to>
      <xdr:col>3</xdr:col>
      <xdr:colOff>-44450</xdr:colOff>
      <xdr:row>21</xdr:row>
      <xdr:rowOff>1943100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</xdr:row>
      <xdr:rowOff>142875</xdr:rowOff>
    </xdr:from>
    <xdr:to>
      <xdr:col>3</xdr:col>
      <xdr:colOff>-44450</xdr:colOff>
      <xdr:row>22</xdr:row>
      <xdr:rowOff>1943100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</xdr:row>
      <xdr:rowOff>142875</xdr:rowOff>
    </xdr:from>
    <xdr:to>
      <xdr:col>3</xdr:col>
      <xdr:colOff>-44450</xdr:colOff>
      <xdr:row>23</xdr:row>
      <xdr:rowOff>1943100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</xdr:row>
      <xdr:rowOff>142875</xdr:rowOff>
    </xdr:from>
    <xdr:to>
      <xdr:col>3</xdr:col>
      <xdr:colOff>-44450</xdr:colOff>
      <xdr:row>24</xdr:row>
      <xdr:rowOff>1943100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</xdr:row>
      <xdr:rowOff>142875</xdr:rowOff>
    </xdr:from>
    <xdr:to>
      <xdr:col>3</xdr:col>
      <xdr:colOff>-44450</xdr:colOff>
      <xdr:row>25</xdr:row>
      <xdr:rowOff>1943100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</xdr:row>
      <xdr:rowOff>142875</xdr:rowOff>
    </xdr:from>
    <xdr:to>
      <xdr:col>3</xdr:col>
      <xdr:colOff>-44450</xdr:colOff>
      <xdr:row>26</xdr:row>
      <xdr:rowOff>1943100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</xdr:row>
      <xdr:rowOff>142875</xdr:rowOff>
    </xdr:from>
    <xdr:to>
      <xdr:col>3</xdr:col>
      <xdr:colOff>-44450</xdr:colOff>
      <xdr:row>27</xdr:row>
      <xdr:rowOff>1943100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</xdr:row>
      <xdr:rowOff>142875</xdr:rowOff>
    </xdr:from>
    <xdr:to>
      <xdr:col>3</xdr:col>
      <xdr:colOff>-44450</xdr:colOff>
      <xdr:row>28</xdr:row>
      <xdr:rowOff>1943100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</xdr:row>
      <xdr:rowOff>142875</xdr:rowOff>
    </xdr:from>
    <xdr:to>
      <xdr:col>3</xdr:col>
      <xdr:colOff>-44450</xdr:colOff>
      <xdr:row>29</xdr:row>
      <xdr:rowOff>1943100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</xdr:row>
      <xdr:rowOff>142875</xdr:rowOff>
    </xdr:from>
    <xdr:to>
      <xdr:col>3</xdr:col>
      <xdr:colOff>-44450</xdr:colOff>
      <xdr:row>30</xdr:row>
      <xdr:rowOff>1943100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</xdr:row>
      <xdr:rowOff>142875</xdr:rowOff>
    </xdr:from>
    <xdr:to>
      <xdr:col>3</xdr:col>
      <xdr:colOff>-44450</xdr:colOff>
      <xdr:row>31</xdr:row>
      <xdr:rowOff>1943100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</xdr:row>
      <xdr:rowOff>142875</xdr:rowOff>
    </xdr:from>
    <xdr:to>
      <xdr:col>3</xdr:col>
      <xdr:colOff>-44450</xdr:colOff>
      <xdr:row>32</xdr:row>
      <xdr:rowOff>1943100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</xdr:row>
      <xdr:rowOff>142875</xdr:rowOff>
    </xdr:from>
    <xdr:to>
      <xdr:col>3</xdr:col>
      <xdr:colOff>-44450</xdr:colOff>
      <xdr:row>33</xdr:row>
      <xdr:rowOff>1943100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</xdr:row>
      <xdr:rowOff>142875</xdr:rowOff>
    </xdr:from>
    <xdr:to>
      <xdr:col>3</xdr:col>
      <xdr:colOff>-44450</xdr:colOff>
      <xdr:row>34</xdr:row>
      <xdr:rowOff>1943100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</xdr:row>
      <xdr:rowOff>142875</xdr:rowOff>
    </xdr:from>
    <xdr:to>
      <xdr:col>3</xdr:col>
      <xdr:colOff>-44450</xdr:colOff>
      <xdr:row>35</xdr:row>
      <xdr:rowOff>1943100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</xdr:row>
      <xdr:rowOff>142875</xdr:rowOff>
    </xdr:from>
    <xdr:to>
      <xdr:col>3</xdr:col>
      <xdr:colOff>-44450</xdr:colOff>
      <xdr:row>36</xdr:row>
      <xdr:rowOff>1943100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</xdr:row>
      <xdr:rowOff>142875</xdr:rowOff>
    </xdr:from>
    <xdr:to>
      <xdr:col>3</xdr:col>
      <xdr:colOff>-44450</xdr:colOff>
      <xdr:row>37</xdr:row>
      <xdr:rowOff>1943100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</xdr:row>
      <xdr:rowOff>142875</xdr:rowOff>
    </xdr:from>
    <xdr:to>
      <xdr:col>3</xdr:col>
      <xdr:colOff>-44450</xdr:colOff>
      <xdr:row>38</xdr:row>
      <xdr:rowOff>1943100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</xdr:row>
      <xdr:rowOff>142875</xdr:rowOff>
    </xdr:from>
    <xdr:to>
      <xdr:col>3</xdr:col>
      <xdr:colOff>-44450</xdr:colOff>
      <xdr:row>39</xdr:row>
      <xdr:rowOff>1943100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</xdr:row>
      <xdr:rowOff>142875</xdr:rowOff>
    </xdr:from>
    <xdr:to>
      <xdr:col>3</xdr:col>
      <xdr:colOff>-44450</xdr:colOff>
      <xdr:row>40</xdr:row>
      <xdr:rowOff>1943100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</xdr:row>
      <xdr:rowOff>142875</xdr:rowOff>
    </xdr:from>
    <xdr:to>
      <xdr:col>3</xdr:col>
      <xdr:colOff>-44450</xdr:colOff>
      <xdr:row>41</xdr:row>
      <xdr:rowOff>1943100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</xdr:row>
      <xdr:rowOff>142875</xdr:rowOff>
    </xdr:from>
    <xdr:to>
      <xdr:col>3</xdr:col>
      <xdr:colOff>-44450</xdr:colOff>
      <xdr:row>42</xdr:row>
      <xdr:rowOff>1943100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</xdr:row>
      <xdr:rowOff>142875</xdr:rowOff>
    </xdr:from>
    <xdr:to>
      <xdr:col>3</xdr:col>
      <xdr:colOff>-44450</xdr:colOff>
      <xdr:row>43</xdr:row>
      <xdr:rowOff>1943100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</xdr:row>
      <xdr:rowOff>142875</xdr:rowOff>
    </xdr:from>
    <xdr:to>
      <xdr:col>3</xdr:col>
      <xdr:colOff>-44450</xdr:colOff>
      <xdr:row>44</xdr:row>
      <xdr:rowOff>1943100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</xdr:row>
      <xdr:rowOff>142875</xdr:rowOff>
    </xdr:from>
    <xdr:to>
      <xdr:col>3</xdr:col>
      <xdr:colOff>-44450</xdr:colOff>
      <xdr:row>45</xdr:row>
      <xdr:rowOff>1943100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</xdr:row>
      <xdr:rowOff>142875</xdr:rowOff>
    </xdr:from>
    <xdr:to>
      <xdr:col>3</xdr:col>
      <xdr:colOff>-44450</xdr:colOff>
      <xdr:row>46</xdr:row>
      <xdr:rowOff>1943100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</xdr:row>
      <xdr:rowOff>142875</xdr:rowOff>
    </xdr:from>
    <xdr:to>
      <xdr:col>3</xdr:col>
      <xdr:colOff>-44450</xdr:colOff>
      <xdr:row>47</xdr:row>
      <xdr:rowOff>1943100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</xdr:row>
      <xdr:rowOff>142875</xdr:rowOff>
    </xdr:from>
    <xdr:to>
      <xdr:col>3</xdr:col>
      <xdr:colOff>-44450</xdr:colOff>
      <xdr:row>48</xdr:row>
      <xdr:rowOff>1943100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</xdr:row>
      <xdr:rowOff>142875</xdr:rowOff>
    </xdr:from>
    <xdr:to>
      <xdr:col>3</xdr:col>
      <xdr:colOff>-44450</xdr:colOff>
      <xdr:row>49</xdr:row>
      <xdr:rowOff>1943100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</xdr:row>
      <xdr:rowOff>142875</xdr:rowOff>
    </xdr:from>
    <xdr:to>
      <xdr:col>3</xdr:col>
      <xdr:colOff>-44450</xdr:colOff>
      <xdr:row>50</xdr:row>
      <xdr:rowOff>1943100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</xdr:row>
      <xdr:rowOff>142875</xdr:rowOff>
    </xdr:from>
    <xdr:to>
      <xdr:col>3</xdr:col>
      <xdr:colOff>-44450</xdr:colOff>
      <xdr:row>51</xdr:row>
      <xdr:rowOff>1943100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52</xdr:row>
      <xdr:rowOff>142875</xdr:rowOff>
    </xdr:from>
    <xdr:to>
      <xdr:col>3</xdr:col>
      <xdr:colOff>-44450</xdr:colOff>
      <xdr:row>52</xdr:row>
      <xdr:rowOff>1943100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</xdr:row>
      <xdr:rowOff>142875</xdr:rowOff>
    </xdr:from>
    <xdr:to>
      <xdr:col>3</xdr:col>
      <xdr:colOff>-44450</xdr:colOff>
      <xdr:row>53</xdr:row>
      <xdr:rowOff>1943100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</xdr:row>
      <xdr:rowOff>142875</xdr:rowOff>
    </xdr:from>
    <xdr:to>
      <xdr:col>3</xdr:col>
      <xdr:colOff>-44450</xdr:colOff>
      <xdr:row>54</xdr:row>
      <xdr:rowOff>1943100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55</xdr:row>
      <xdr:rowOff>142875</xdr:rowOff>
    </xdr:from>
    <xdr:to>
      <xdr:col>3</xdr:col>
      <xdr:colOff>-44450</xdr:colOff>
      <xdr:row>55</xdr:row>
      <xdr:rowOff>1943100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56</xdr:row>
      <xdr:rowOff>142875</xdr:rowOff>
    </xdr:from>
    <xdr:to>
      <xdr:col>3</xdr:col>
      <xdr:colOff>-44450</xdr:colOff>
      <xdr:row>56</xdr:row>
      <xdr:rowOff>1943100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57</xdr:row>
      <xdr:rowOff>142875</xdr:rowOff>
    </xdr:from>
    <xdr:to>
      <xdr:col>3</xdr:col>
      <xdr:colOff>-44450</xdr:colOff>
      <xdr:row>57</xdr:row>
      <xdr:rowOff>1943100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58</xdr:row>
      <xdr:rowOff>142875</xdr:rowOff>
    </xdr:from>
    <xdr:to>
      <xdr:col>3</xdr:col>
      <xdr:colOff>-44450</xdr:colOff>
      <xdr:row>58</xdr:row>
      <xdr:rowOff>1943100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59</xdr:row>
      <xdr:rowOff>142875</xdr:rowOff>
    </xdr:from>
    <xdr:to>
      <xdr:col>3</xdr:col>
      <xdr:colOff>-44450</xdr:colOff>
      <xdr:row>59</xdr:row>
      <xdr:rowOff>1943100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60</xdr:row>
      <xdr:rowOff>142875</xdr:rowOff>
    </xdr:from>
    <xdr:to>
      <xdr:col>3</xdr:col>
      <xdr:colOff>-44450</xdr:colOff>
      <xdr:row>60</xdr:row>
      <xdr:rowOff>1943100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61</xdr:row>
      <xdr:rowOff>142875</xdr:rowOff>
    </xdr:from>
    <xdr:to>
      <xdr:col>3</xdr:col>
      <xdr:colOff>-44450</xdr:colOff>
      <xdr:row>61</xdr:row>
      <xdr:rowOff>1943100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62</xdr:row>
      <xdr:rowOff>142875</xdr:rowOff>
    </xdr:from>
    <xdr:to>
      <xdr:col>3</xdr:col>
      <xdr:colOff>-44450</xdr:colOff>
      <xdr:row>62</xdr:row>
      <xdr:rowOff>1943100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63</xdr:row>
      <xdr:rowOff>142875</xdr:rowOff>
    </xdr:from>
    <xdr:to>
      <xdr:col>3</xdr:col>
      <xdr:colOff>-44450</xdr:colOff>
      <xdr:row>63</xdr:row>
      <xdr:rowOff>1943100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64</xdr:row>
      <xdr:rowOff>142875</xdr:rowOff>
    </xdr:from>
    <xdr:to>
      <xdr:col>3</xdr:col>
      <xdr:colOff>-44450</xdr:colOff>
      <xdr:row>64</xdr:row>
      <xdr:rowOff>1943100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65</xdr:row>
      <xdr:rowOff>142875</xdr:rowOff>
    </xdr:from>
    <xdr:to>
      <xdr:col>3</xdr:col>
      <xdr:colOff>-44450</xdr:colOff>
      <xdr:row>65</xdr:row>
      <xdr:rowOff>1943100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66</xdr:row>
      <xdr:rowOff>142875</xdr:rowOff>
    </xdr:from>
    <xdr:to>
      <xdr:col>3</xdr:col>
      <xdr:colOff>-44450</xdr:colOff>
      <xdr:row>66</xdr:row>
      <xdr:rowOff>1943100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67</xdr:row>
      <xdr:rowOff>142875</xdr:rowOff>
    </xdr:from>
    <xdr:to>
      <xdr:col>3</xdr:col>
      <xdr:colOff>-44450</xdr:colOff>
      <xdr:row>67</xdr:row>
      <xdr:rowOff>1943100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68</xdr:row>
      <xdr:rowOff>142875</xdr:rowOff>
    </xdr:from>
    <xdr:to>
      <xdr:col>3</xdr:col>
      <xdr:colOff>-44450</xdr:colOff>
      <xdr:row>68</xdr:row>
      <xdr:rowOff>1943100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69</xdr:row>
      <xdr:rowOff>142875</xdr:rowOff>
    </xdr:from>
    <xdr:to>
      <xdr:col>3</xdr:col>
      <xdr:colOff>-44450</xdr:colOff>
      <xdr:row>69</xdr:row>
      <xdr:rowOff>1943100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70</xdr:row>
      <xdr:rowOff>142875</xdr:rowOff>
    </xdr:from>
    <xdr:to>
      <xdr:col>3</xdr:col>
      <xdr:colOff>-44450</xdr:colOff>
      <xdr:row>70</xdr:row>
      <xdr:rowOff>1943100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71</xdr:row>
      <xdr:rowOff>142875</xdr:rowOff>
    </xdr:from>
    <xdr:to>
      <xdr:col>3</xdr:col>
      <xdr:colOff>-44450</xdr:colOff>
      <xdr:row>71</xdr:row>
      <xdr:rowOff>1943100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72</xdr:row>
      <xdr:rowOff>142875</xdr:rowOff>
    </xdr:from>
    <xdr:to>
      <xdr:col>3</xdr:col>
      <xdr:colOff>-44450</xdr:colOff>
      <xdr:row>72</xdr:row>
      <xdr:rowOff>1943100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73</xdr:row>
      <xdr:rowOff>142875</xdr:rowOff>
    </xdr:from>
    <xdr:to>
      <xdr:col>3</xdr:col>
      <xdr:colOff>-44450</xdr:colOff>
      <xdr:row>73</xdr:row>
      <xdr:rowOff>1943100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74</xdr:row>
      <xdr:rowOff>142875</xdr:rowOff>
    </xdr:from>
    <xdr:to>
      <xdr:col>3</xdr:col>
      <xdr:colOff>-44450</xdr:colOff>
      <xdr:row>74</xdr:row>
      <xdr:rowOff>1943100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75</xdr:row>
      <xdr:rowOff>142875</xdr:rowOff>
    </xdr:from>
    <xdr:to>
      <xdr:col>3</xdr:col>
      <xdr:colOff>-44450</xdr:colOff>
      <xdr:row>75</xdr:row>
      <xdr:rowOff>1943100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76</xdr:row>
      <xdr:rowOff>142875</xdr:rowOff>
    </xdr:from>
    <xdr:to>
      <xdr:col>3</xdr:col>
      <xdr:colOff>-44450</xdr:colOff>
      <xdr:row>76</xdr:row>
      <xdr:rowOff>1943100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77</xdr:row>
      <xdr:rowOff>142875</xdr:rowOff>
    </xdr:from>
    <xdr:to>
      <xdr:col>3</xdr:col>
      <xdr:colOff>-44450</xdr:colOff>
      <xdr:row>77</xdr:row>
      <xdr:rowOff>1943100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78</xdr:row>
      <xdr:rowOff>142875</xdr:rowOff>
    </xdr:from>
    <xdr:to>
      <xdr:col>3</xdr:col>
      <xdr:colOff>-44450</xdr:colOff>
      <xdr:row>78</xdr:row>
      <xdr:rowOff>1943100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79</xdr:row>
      <xdr:rowOff>142875</xdr:rowOff>
    </xdr:from>
    <xdr:to>
      <xdr:col>3</xdr:col>
      <xdr:colOff>-44450</xdr:colOff>
      <xdr:row>79</xdr:row>
      <xdr:rowOff>1943100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80</xdr:row>
      <xdr:rowOff>142875</xdr:rowOff>
    </xdr:from>
    <xdr:to>
      <xdr:col>3</xdr:col>
      <xdr:colOff>-44450</xdr:colOff>
      <xdr:row>80</xdr:row>
      <xdr:rowOff>1943100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81</xdr:row>
      <xdr:rowOff>142875</xdr:rowOff>
    </xdr:from>
    <xdr:to>
      <xdr:col>3</xdr:col>
      <xdr:colOff>-44450</xdr:colOff>
      <xdr:row>81</xdr:row>
      <xdr:rowOff>1943100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82</xdr:row>
      <xdr:rowOff>142875</xdr:rowOff>
    </xdr:from>
    <xdr:to>
      <xdr:col>3</xdr:col>
      <xdr:colOff>-44450</xdr:colOff>
      <xdr:row>82</xdr:row>
      <xdr:rowOff>1943100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83</xdr:row>
      <xdr:rowOff>142875</xdr:rowOff>
    </xdr:from>
    <xdr:to>
      <xdr:col>3</xdr:col>
      <xdr:colOff>-44450</xdr:colOff>
      <xdr:row>83</xdr:row>
      <xdr:rowOff>1943100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84</xdr:row>
      <xdr:rowOff>142875</xdr:rowOff>
    </xdr:from>
    <xdr:to>
      <xdr:col>3</xdr:col>
      <xdr:colOff>-44450</xdr:colOff>
      <xdr:row>84</xdr:row>
      <xdr:rowOff>1943100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85</xdr:row>
      <xdr:rowOff>142875</xdr:rowOff>
    </xdr:from>
    <xdr:to>
      <xdr:col>3</xdr:col>
      <xdr:colOff>-44450</xdr:colOff>
      <xdr:row>85</xdr:row>
      <xdr:rowOff>1943100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86</xdr:row>
      <xdr:rowOff>142875</xdr:rowOff>
    </xdr:from>
    <xdr:to>
      <xdr:col>3</xdr:col>
      <xdr:colOff>-44450</xdr:colOff>
      <xdr:row>86</xdr:row>
      <xdr:rowOff>1943100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87</xdr:row>
      <xdr:rowOff>142875</xdr:rowOff>
    </xdr:from>
    <xdr:to>
      <xdr:col>3</xdr:col>
      <xdr:colOff>-44450</xdr:colOff>
      <xdr:row>87</xdr:row>
      <xdr:rowOff>1943100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88</xdr:row>
      <xdr:rowOff>142875</xdr:rowOff>
    </xdr:from>
    <xdr:to>
      <xdr:col>3</xdr:col>
      <xdr:colOff>-44450</xdr:colOff>
      <xdr:row>88</xdr:row>
      <xdr:rowOff>1943100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89</xdr:row>
      <xdr:rowOff>142875</xdr:rowOff>
    </xdr:from>
    <xdr:to>
      <xdr:col>3</xdr:col>
      <xdr:colOff>-44450</xdr:colOff>
      <xdr:row>89</xdr:row>
      <xdr:rowOff>1943100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90</xdr:row>
      <xdr:rowOff>142875</xdr:rowOff>
    </xdr:from>
    <xdr:to>
      <xdr:col>3</xdr:col>
      <xdr:colOff>-44450</xdr:colOff>
      <xdr:row>90</xdr:row>
      <xdr:rowOff>1943100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91</xdr:row>
      <xdr:rowOff>142875</xdr:rowOff>
    </xdr:from>
    <xdr:to>
      <xdr:col>3</xdr:col>
      <xdr:colOff>-44450</xdr:colOff>
      <xdr:row>91</xdr:row>
      <xdr:rowOff>1943100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92</xdr:row>
      <xdr:rowOff>142875</xdr:rowOff>
    </xdr:from>
    <xdr:to>
      <xdr:col>3</xdr:col>
      <xdr:colOff>-44450</xdr:colOff>
      <xdr:row>92</xdr:row>
      <xdr:rowOff>1943100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93</xdr:row>
      <xdr:rowOff>142875</xdr:rowOff>
    </xdr:from>
    <xdr:to>
      <xdr:col>3</xdr:col>
      <xdr:colOff>-44450</xdr:colOff>
      <xdr:row>93</xdr:row>
      <xdr:rowOff>1943100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94</xdr:row>
      <xdr:rowOff>142875</xdr:rowOff>
    </xdr:from>
    <xdr:to>
      <xdr:col>3</xdr:col>
      <xdr:colOff>-44450</xdr:colOff>
      <xdr:row>94</xdr:row>
      <xdr:rowOff>1943100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95</xdr:row>
      <xdr:rowOff>142875</xdr:rowOff>
    </xdr:from>
    <xdr:to>
      <xdr:col>3</xdr:col>
      <xdr:colOff>-44450</xdr:colOff>
      <xdr:row>95</xdr:row>
      <xdr:rowOff>1943100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96</xdr:row>
      <xdr:rowOff>142875</xdr:rowOff>
    </xdr:from>
    <xdr:to>
      <xdr:col>3</xdr:col>
      <xdr:colOff>-44450</xdr:colOff>
      <xdr:row>96</xdr:row>
      <xdr:rowOff>1943100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97</xdr:row>
      <xdr:rowOff>142875</xdr:rowOff>
    </xdr:from>
    <xdr:to>
      <xdr:col>3</xdr:col>
      <xdr:colOff>-44450</xdr:colOff>
      <xdr:row>97</xdr:row>
      <xdr:rowOff>1943100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98</xdr:row>
      <xdr:rowOff>142875</xdr:rowOff>
    </xdr:from>
    <xdr:to>
      <xdr:col>3</xdr:col>
      <xdr:colOff>-44450</xdr:colOff>
      <xdr:row>98</xdr:row>
      <xdr:rowOff>1943100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99</xdr:row>
      <xdr:rowOff>142875</xdr:rowOff>
    </xdr:from>
    <xdr:to>
      <xdr:col>3</xdr:col>
      <xdr:colOff>-44450</xdr:colOff>
      <xdr:row>99</xdr:row>
      <xdr:rowOff>1943100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100</xdr:row>
      <xdr:rowOff>142875</xdr:rowOff>
    </xdr:from>
    <xdr:to>
      <xdr:col>3</xdr:col>
      <xdr:colOff>-44450</xdr:colOff>
      <xdr:row>100</xdr:row>
      <xdr:rowOff>1943100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101</xdr:row>
      <xdr:rowOff>142875</xdr:rowOff>
    </xdr:from>
    <xdr:to>
      <xdr:col>3</xdr:col>
      <xdr:colOff>-44450</xdr:colOff>
      <xdr:row>101</xdr:row>
      <xdr:rowOff>1943100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102</xdr:row>
      <xdr:rowOff>142875</xdr:rowOff>
    </xdr:from>
    <xdr:to>
      <xdr:col>3</xdr:col>
      <xdr:colOff>-44450</xdr:colOff>
      <xdr:row>102</xdr:row>
      <xdr:rowOff>1943100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103</xdr:row>
      <xdr:rowOff>142875</xdr:rowOff>
    </xdr:from>
    <xdr:to>
      <xdr:col>3</xdr:col>
      <xdr:colOff>-44450</xdr:colOff>
      <xdr:row>103</xdr:row>
      <xdr:rowOff>1943100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104</xdr:row>
      <xdr:rowOff>142875</xdr:rowOff>
    </xdr:from>
    <xdr:to>
      <xdr:col>3</xdr:col>
      <xdr:colOff>-44450</xdr:colOff>
      <xdr:row>104</xdr:row>
      <xdr:rowOff>1943100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105</xdr:row>
      <xdr:rowOff>142875</xdr:rowOff>
    </xdr:from>
    <xdr:to>
      <xdr:col>3</xdr:col>
      <xdr:colOff>-44450</xdr:colOff>
      <xdr:row>105</xdr:row>
      <xdr:rowOff>1943100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106</xdr:row>
      <xdr:rowOff>142875</xdr:rowOff>
    </xdr:from>
    <xdr:to>
      <xdr:col>3</xdr:col>
      <xdr:colOff>-44450</xdr:colOff>
      <xdr:row>106</xdr:row>
      <xdr:rowOff>1943100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107</xdr:row>
      <xdr:rowOff>142875</xdr:rowOff>
    </xdr:from>
    <xdr:to>
      <xdr:col>3</xdr:col>
      <xdr:colOff>-44450</xdr:colOff>
      <xdr:row>107</xdr:row>
      <xdr:rowOff>1943100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108</xdr:row>
      <xdr:rowOff>142875</xdr:rowOff>
    </xdr:from>
    <xdr:to>
      <xdr:col>3</xdr:col>
      <xdr:colOff>-44450</xdr:colOff>
      <xdr:row>108</xdr:row>
      <xdr:rowOff>1943100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109</xdr:row>
      <xdr:rowOff>142875</xdr:rowOff>
    </xdr:from>
    <xdr:to>
      <xdr:col>3</xdr:col>
      <xdr:colOff>-44450</xdr:colOff>
      <xdr:row>109</xdr:row>
      <xdr:rowOff>1943100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110</xdr:row>
      <xdr:rowOff>142875</xdr:rowOff>
    </xdr:from>
    <xdr:to>
      <xdr:col>3</xdr:col>
      <xdr:colOff>-44450</xdr:colOff>
      <xdr:row>110</xdr:row>
      <xdr:rowOff>1943100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111</xdr:row>
      <xdr:rowOff>142875</xdr:rowOff>
    </xdr:from>
    <xdr:to>
      <xdr:col>3</xdr:col>
      <xdr:colOff>-44450</xdr:colOff>
      <xdr:row>111</xdr:row>
      <xdr:rowOff>1943100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112</xdr:row>
      <xdr:rowOff>142875</xdr:rowOff>
    </xdr:from>
    <xdr:to>
      <xdr:col>3</xdr:col>
      <xdr:colOff>-44450</xdr:colOff>
      <xdr:row>112</xdr:row>
      <xdr:rowOff>1943100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113</xdr:row>
      <xdr:rowOff>142875</xdr:rowOff>
    </xdr:from>
    <xdr:to>
      <xdr:col>3</xdr:col>
      <xdr:colOff>-44450</xdr:colOff>
      <xdr:row>113</xdr:row>
      <xdr:rowOff>1943100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114</xdr:row>
      <xdr:rowOff>142875</xdr:rowOff>
    </xdr:from>
    <xdr:to>
      <xdr:col>3</xdr:col>
      <xdr:colOff>-44450</xdr:colOff>
      <xdr:row>114</xdr:row>
      <xdr:rowOff>1943100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115</xdr:row>
      <xdr:rowOff>142875</xdr:rowOff>
    </xdr:from>
    <xdr:to>
      <xdr:col>3</xdr:col>
      <xdr:colOff>-44450</xdr:colOff>
      <xdr:row>115</xdr:row>
      <xdr:rowOff>1943100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116</xdr:row>
      <xdr:rowOff>142875</xdr:rowOff>
    </xdr:from>
    <xdr:to>
      <xdr:col>3</xdr:col>
      <xdr:colOff>-44450</xdr:colOff>
      <xdr:row>116</xdr:row>
      <xdr:rowOff>1943100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117</xdr:row>
      <xdr:rowOff>142875</xdr:rowOff>
    </xdr:from>
    <xdr:to>
      <xdr:col>3</xdr:col>
      <xdr:colOff>-44450</xdr:colOff>
      <xdr:row>117</xdr:row>
      <xdr:rowOff>1943100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118</xdr:row>
      <xdr:rowOff>142875</xdr:rowOff>
    </xdr:from>
    <xdr:to>
      <xdr:col>3</xdr:col>
      <xdr:colOff>-44450</xdr:colOff>
      <xdr:row>118</xdr:row>
      <xdr:rowOff>1943100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119</xdr:row>
      <xdr:rowOff>142875</xdr:rowOff>
    </xdr:from>
    <xdr:to>
      <xdr:col>3</xdr:col>
      <xdr:colOff>-44450</xdr:colOff>
      <xdr:row>119</xdr:row>
      <xdr:rowOff>1943100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121</xdr:row>
      <xdr:rowOff>142875</xdr:rowOff>
    </xdr:from>
    <xdr:to>
      <xdr:col>3</xdr:col>
      <xdr:colOff>-44450</xdr:colOff>
      <xdr:row>121</xdr:row>
      <xdr:rowOff>1943100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122</xdr:row>
      <xdr:rowOff>142875</xdr:rowOff>
    </xdr:from>
    <xdr:to>
      <xdr:col>3</xdr:col>
      <xdr:colOff>-44450</xdr:colOff>
      <xdr:row>122</xdr:row>
      <xdr:rowOff>1943100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123</xdr:row>
      <xdr:rowOff>142875</xdr:rowOff>
    </xdr:from>
    <xdr:to>
      <xdr:col>3</xdr:col>
      <xdr:colOff>-44450</xdr:colOff>
      <xdr:row>123</xdr:row>
      <xdr:rowOff>1943100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124</xdr:row>
      <xdr:rowOff>142875</xdr:rowOff>
    </xdr:from>
    <xdr:to>
      <xdr:col>3</xdr:col>
      <xdr:colOff>-44450</xdr:colOff>
      <xdr:row>124</xdr:row>
      <xdr:rowOff>1943100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125</xdr:row>
      <xdr:rowOff>142875</xdr:rowOff>
    </xdr:from>
    <xdr:to>
      <xdr:col>3</xdr:col>
      <xdr:colOff>-44450</xdr:colOff>
      <xdr:row>125</xdr:row>
      <xdr:rowOff>1943100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126</xdr:row>
      <xdr:rowOff>142875</xdr:rowOff>
    </xdr:from>
    <xdr:to>
      <xdr:col>3</xdr:col>
      <xdr:colOff>-44450</xdr:colOff>
      <xdr:row>126</xdr:row>
      <xdr:rowOff>1943100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127</xdr:row>
      <xdr:rowOff>142875</xdr:rowOff>
    </xdr:from>
    <xdr:to>
      <xdr:col>3</xdr:col>
      <xdr:colOff>-44450</xdr:colOff>
      <xdr:row>127</xdr:row>
      <xdr:rowOff>1943100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128</xdr:row>
      <xdr:rowOff>142875</xdr:rowOff>
    </xdr:from>
    <xdr:to>
      <xdr:col>3</xdr:col>
      <xdr:colOff>-44450</xdr:colOff>
      <xdr:row>128</xdr:row>
      <xdr:rowOff>1943100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129</xdr:row>
      <xdr:rowOff>142875</xdr:rowOff>
    </xdr:from>
    <xdr:to>
      <xdr:col>3</xdr:col>
      <xdr:colOff>-44450</xdr:colOff>
      <xdr:row>129</xdr:row>
      <xdr:rowOff>1943100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130</xdr:row>
      <xdr:rowOff>142875</xdr:rowOff>
    </xdr:from>
    <xdr:to>
      <xdr:col>3</xdr:col>
      <xdr:colOff>-44450</xdr:colOff>
      <xdr:row>130</xdr:row>
      <xdr:rowOff>1943100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131</xdr:row>
      <xdr:rowOff>142875</xdr:rowOff>
    </xdr:from>
    <xdr:to>
      <xdr:col>3</xdr:col>
      <xdr:colOff>-44450</xdr:colOff>
      <xdr:row>131</xdr:row>
      <xdr:rowOff>1943100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132</xdr:row>
      <xdr:rowOff>142875</xdr:rowOff>
    </xdr:from>
    <xdr:to>
      <xdr:col>3</xdr:col>
      <xdr:colOff>-44450</xdr:colOff>
      <xdr:row>132</xdr:row>
      <xdr:rowOff>1943100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133</xdr:row>
      <xdr:rowOff>142875</xdr:rowOff>
    </xdr:from>
    <xdr:to>
      <xdr:col>3</xdr:col>
      <xdr:colOff>-44450</xdr:colOff>
      <xdr:row>133</xdr:row>
      <xdr:rowOff>1943100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134</xdr:row>
      <xdr:rowOff>142875</xdr:rowOff>
    </xdr:from>
    <xdr:to>
      <xdr:col>3</xdr:col>
      <xdr:colOff>-44450</xdr:colOff>
      <xdr:row>134</xdr:row>
      <xdr:rowOff>1943100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135</xdr:row>
      <xdr:rowOff>142875</xdr:rowOff>
    </xdr:from>
    <xdr:to>
      <xdr:col>3</xdr:col>
      <xdr:colOff>-44450</xdr:colOff>
      <xdr:row>135</xdr:row>
      <xdr:rowOff>1943100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136</xdr:row>
      <xdr:rowOff>142875</xdr:rowOff>
    </xdr:from>
    <xdr:to>
      <xdr:col>3</xdr:col>
      <xdr:colOff>-44450</xdr:colOff>
      <xdr:row>136</xdr:row>
      <xdr:rowOff>1943100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137</xdr:row>
      <xdr:rowOff>142875</xdr:rowOff>
    </xdr:from>
    <xdr:to>
      <xdr:col>3</xdr:col>
      <xdr:colOff>-44450</xdr:colOff>
      <xdr:row>137</xdr:row>
      <xdr:rowOff>1943100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138</xdr:row>
      <xdr:rowOff>142875</xdr:rowOff>
    </xdr:from>
    <xdr:to>
      <xdr:col>3</xdr:col>
      <xdr:colOff>-44450</xdr:colOff>
      <xdr:row>138</xdr:row>
      <xdr:rowOff>1943100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139</xdr:row>
      <xdr:rowOff>142875</xdr:rowOff>
    </xdr:from>
    <xdr:to>
      <xdr:col>3</xdr:col>
      <xdr:colOff>-44450</xdr:colOff>
      <xdr:row>139</xdr:row>
      <xdr:rowOff>1943100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140</xdr:row>
      <xdr:rowOff>142875</xdr:rowOff>
    </xdr:from>
    <xdr:to>
      <xdr:col>3</xdr:col>
      <xdr:colOff>-44450</xdr:colOff>
      <xdr:row>140</xdr:row>
      <xdr:rowOff>1943100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141</xdr:row>
      <xdr:rowOff>142875</xdr:rowOff>
    </xdr:from>
    <xdr:to>
      <xdr:col>3</xdr:col>
      <xdr:colOff>-44450</xdr:colOff>
      <xdr:row>141</xdr:row>
      <xdr:rowOff>1943100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142</xdr:row>
      <xdr:rowOff>142875</xdr:rowOff>
    </xdr:from>
    <xdr:to>
      <xdr:col>3</xdr:col>
      <xdr:colOff>-44450</xdr:colOff>
      <xdr:row>142</xdr:row>
      <xdr:rowOff>1943100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143</xdr:row>
      <xdr:rowOff>142875</xdr:rowOff>
    </xdr:from>
    <xdr:to>
      <xdr:col>3</xdr:col>
      <xdr:colOff>-44450</xdr:colOff>
      <xdr:row>143</xdr:row>
      <xdr:rowOff>1943100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144</xdr:row>
      <xdr:rowOff>142875</xdr:rowOff>
    </xdr:from>
    <xdr:to>
      <xdr:col>3</xdr:col>
      <xdr:colOff>-44450</xdr:colOff>
      <xdr:row>144</xdr:row>
      <xdr:rowOff>1943100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145</xdr:row>
      <xdr:rowOff>142875</xdr:rowOff>
    </xdr:from>
    <xdr:to>
      <xdr:col>3</xdr:col>
      <xdr:colOff>-44450</xdr:colOff>
      <xdr:row>145</xdr:row>
      <xdr:rowOff>1943100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146</xdr:row>
      <xdr:rowOff>142875</xdr:rowOff>
    </xdr:from>
    <xdr:to>
      <xdr:col>3</xdr:col>
      <xdr:colOff>-44450</xdr:colOff>
      <xdr:row>146</xdr:row>
      <xdr:rowOff>1943100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147</xdr:row>
      <xdr:rowOff>142875</xdr:rowOff>
    </xdr:from>
    <xdr:to>
      <xdr:col>3</xdr:col>
      <xdr:colOff>-44450</xdr:colOff>
      <xdr:row>147</xdr:row>
      <xdr:rowOff>1943100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148</xdr:row>
      <xdr:rowOff>142875</xdr:rowOff>
    </xdr:from>
    <xdr:to>
      <xdr:col>3</xdr:col>
      <xdr:colOff>-44450</xdr:colOff>
      <xdr:row>148</xdr:row>
      <xdr:rowOff>1943100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149</xdr:row>
      <xdr:rowOff>142875</xdr:rowOff>
    </xdr:from>
    <xdr:to>
      <xdr:col>3</xdr:col>
      <xdr:colOff>-44450</xdr:colOff>
      <xdr:row>149</xdr:row>
      <xdr:rowOff>1943100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150</xdr:row>
      <xdr:rowOff>142875</xdr:rowOff>
    </xdr:from>
    <xdr:to>
      <xdr:col>3</xdr:col>
      <xdr:colOff>-44450</xdr:colOff>
      <xdr:row>150</xdr:row>
      <xdr:rowOff>1943100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151</xdr:row>
      <xdr:rowOff>142875</xdr:rowOff>
    </xdr:from>
    <xdr:to>
      <xdr:col>3</xdr:col>
      <xdr:colOff>-44450</xdr:colOff>
      <xdr:row>151</xdr:row>
      <xdr:rowOff>1943100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152</xdr:row>
      <xdr:rowOff>142875</xdr:rowOff>
    </xdr:from>
    <xdr:to>
      <xdr:col>3</xdr:col>
      <xdr:colOff>-44450</xdr:colOff>
      <xdr:row>152</xdr:row>
      <xdr:rowOff>1943100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153</xdr:row>
      <xdr:rowOff>142875</xdr:rowOff>
    </xdr:from>
    <xdr:to>
      <xdr:col>3</xdr:col>
      <xdr:colOff>-44450</xdr:colOff>
      <xdr:row>153</xdr:row>
      <xdr:rowOff>1943100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154</xdr:row>
      <xdr:rowOff>142875</xdr:rowOff>
    </xdr:from>
    <xdr:to>
      <xdr:col>3</xdr:col>
      <xdr:colOff>-44450</xdr:colOff>
      <xdr:row>154</xdr:row>
      <xdr:rowOff>1943100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155</xdr:row>
      <xdr:rowOff>142875</xdr:rowOff>
    </xdr:from>
    <xdr:to>
      <xdr:col>3</xdr:col>
      <xdr:colOff>-44450</xdr:colOff>
      <xdr:row>155</xdr:row>
      <xdr:rowOff>1943100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156</xdr:row>
      <xdr:rowOff>142875</xdr:rowOff>
    </xdr:from>
    <xdr:to>
      <xdr:col>3</xdr:col>
      <xdr:colOff>-44450</xdr:colOff>
      <xdr:row>156</xdr:row>
      <xdr:rowOff>1943100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157</xdr:row>
      <xdr:rowOff>142875</xdr:rowOff>
    </xdr:from>
    <xdr:to>
      <xdr:col>3</xdr:col>
      <xdr:colOff>-44450</xdr:colOff>
      <xdr:row>157</xdr:row>
      <xdr:rowOff>1943100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158</xdr:row>
      <xdr:rowOff>142875</xdr:rowOff>
    </xdr:from>
    <xdr:to>
      <xdr:col>3</xdr:col>
      <xdr:colOff>-44450</xdr:colOff>
      <xdr:row>158</xdr:row>
      <xdr:rowOff>1943100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159</xdr:row>
      <xdr:rowOff>142875</xdr:rowOff>
    </xdr:from>
    <xdr:to>
      <xdr:col>3</xdr:col>
      <xdr:colOff>-44450</xdr:colOff>
      <xdr:row>159</xdr:row>
      <xdr:rowOff>1943100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160</xdr:row>
      <xdr:rowOff>142875</xdr:rowOff>
    </xdr:from>
    <xdr:to>
      <xdr:col>3</xdr:col>
      <xdr:colOff>-44450</xdr:colOff>
      <xdr:row>160</xdr:row>
      <xdr:rowOff>1943100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161</xdr:row>
      <xdr:rowOff>142875</xdr:rowOff>
    </xdr:from>
    <xdr:to>
      <xdr:col>3</xdr:col>
      <xdr:colOff>-44450</xdr:colOff>
      <xdr:row>161</xdr:row>
      <xdr:rowOff>1943100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162</xdr:row>
      <xdr:rowOff>142875</xdr:rowOff>
    </xdr:from>
    <xdr:to>
      <xdr:col>3</xdr:col>
      <xdr:colOff>-44450</xdr:colOff>
      <xdr:row>162</xdr:row>
      <xdr:rowOff>1943100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163</xdr:row>
      <xdr:rowOff>142875</xdr:rowOff>
    </xdr:from>
    <xdr:to>
      <xdr:col>3</xdr:col>
      <xdr:colOff>-44450</xdr:colOff>
      <xdr:row>163</xdr:row>
      <xdr:rowOff>1943100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164</xdr:row>
      <xdr:rowOff>142875</xdr:rowOff>
    </xdr:from>
    <xdr:to>
      <xdr:col>3</xdr:col>
      <xdr:colOff>-44450</xdr:colOff>
      <xdr:row>164</xdr:row>
      <xdr:rowOff>1943100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165</xdr:row>
      <xdr:rowOff>142875</xdr:rowOff>
    </xdr:from>
    <xdr:to>
      <xdr:col>3</xdr:col>
      <xdr:colOff>-44450</xdr:colOff>
      <xdr:row>165</xdr:row>
      <xdr:rowOff>1943100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166</xdr:row>
      <xdr:rowOff>142875</xdr:rowOff>
    </xdr:from>
    <xdr:to>
      <xdr:col>3</xdr:col>
      <xdr:colOff>-44450</xdr:colOff>
      <xdr:row>166</xdr:row>
      <xdr:rowOff>1943100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167</xdr:row>
      <xdr:rowOff>142875</xdr:rowOff>
    </xdr:from>
    <xdr:to>
      <xdr:col>3</xdr:col>
      <xdr:colOff>-44450</xdr:colOff>
      <xdr:row>167</xdr:row>
      <xdr:rowOff>1943100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168</xdr:row>
      <xdr:rowOff>142875</xdr:rowOff>
    </xdr:from>
    <xdr:to>
      <xdr:col>3</xdr:col>
      <xdr:colOff>-44450</xdr:colOff>
      <xdr:row>168</xdr:row>
      <xdr:rowOff>1943100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169</xdr:row>
      <xdr:rowOff>142875</xdr:rowOff>
    </xdr:from>
    <xdr:to>
      <xdr:col>3</xdr:col>
      <xdr:colOff>-44450</xdr:colOff>
      <xdr:row>169</xdr:row>
      <xdr:rowOff>1943100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170</xdr:row>
      <xdr:rowOff>142875</xdr:rowOff>
    </xdr:from>
    <xdr:to>
      <xdr:col>3</xdr:col>
      <xdr:colOff>-44450</xdr:colOff>
      <xdr:row>170</xdr:row>
      <xdr:rowOff>1943100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171</xdr:row>
      <xdr:rowOff>142875</xdr:rowOff>
    </xdr:from>
    <xdr:to>
      <xdr:col>3</xdr:col>
      <xdr:colOff>-44450</xdr:colOff>
      <xdr:row>171</xdr:row>
      <xdr:rowOff>1943100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172</xdr:row>
      <xdr:rowOff>142875</xdr:rowOff>
    </xdr:from>
    <xdr:to>
      <xdr:col>3</xdr:col>
      <xdr:colOff>-44450</xdr:colOff>
      <xdr:row>172</xdr:row>
      <xdr:rowOff>1943100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173</xdr:row>
      <xdr:rowOff>142875</xdr:rowOff>
    </xdr:from>
    <xdr:to>
      <xdr:col>3</xdr:col>
      <xdr:colOff>-44450</xdr:colOff>
      <xdr:row>173</xdr:row>
      <xdr:rowOff>1943100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174</xdr:row>
      <xdr:rowOff>142875</xdr:rowOff>
    </xdr:from>
    <xdr:to>
      <xdr:col>3</xdr:col>
      <xdr:colOff>-44450</xdr:colOff>
      <xdr:row>174</xdr:row>
      <xdr:rowOff>1943100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175</xdr:row>
      <xdr:rowOff>142875</xdr:rowOff>
    </xdr:from>
    <xdr:to>
      <xdr:col>3</xdr:col>
      <xdr:colOff>-44450</xdr:colOff>
      <xdr:row>175</xdr:row>
      <xdr:rowOff>1943100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176</xdr:row>
      <xdr:rowOff>142875</xdr:rowOff>
    </xdr:from>
    <xdr:to>
      <xdr:col>3</xdr:col>
      <xdr:colOff>-44450</xdr:colOff>
      <xdr:row>176</xdr:row>
      <xdr:rowOff>1943100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177</xdr:row>
      <xdr:rowOff>142875</xdr:rowOff>
    </xdr:from>
    <xdr:to>
      <xdr:col>3</xdr:col>
      <xdr:colOff>-44450</xdr:colOff>
      <xdr:row>177</xdr:row>
      <xdr:rowOff>1943100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178</xdr:row>
      <xdr:rowOff>142875</xdr:rowOff>
    </xdr:from>
    <xdr:to>
      <xdr:col>3</xdr:col>
      <xdr:colOff>-44450</xdr:colOff>
      <xdr:row>178</xdr:row>
      <xdr:rowOff>1943100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179</xdr:row>
      <xdr:rowOff>142875</xdr:rowOff>
    </xdr:from>
    <xdr:to>
      <xdr:col>3</xdr:col>
      <xdr:colOff>-44450</xdr:colOff>
      <xdr:row>179</xdr:row>
      <xdr:rowOff>1943100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180</xdr:row>
      <xdr:rowOff>142875</xdr:rowOff>
    </xdr:from>
    <xdr:to>
      <xdr:col>3</xdr:col>
      <xdr:colOff>-44450</xdr:colOff>
      <xdr:row>180</xdr:row>
      <xdr:rowOff>1943100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181</xdr:row>
      <xdr:rowOff>142875</xdr:rowOff>
    </xdr:from>
    <xdr:to>
      <xdr:col>3</xdr:col>
      <xdr:colOff>-44450</xdr:colOff>
      <xdr:row>181</xdr:row>
      <xdr:rowOff>1943100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182</xdr:row>
      <xdr:rowOff>142875</xdr:rowOff>
    </xdr:from>
    <xdr:to>
      <xdr:col>3</xdr:col>
      <xdr:colOff>-44450</xdr:colOff>
      <xdr:row>182</xdr:row>
      <xdr:rowOff>1943100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183</xdr:row>
      <xdr:rowOff>142875</xdr:rowOff>
    </xdr:from>
    <xdr:to>
      <xdr:col>3</xdr:col>
      <xdr:colOff>-44450</xdr:colOff>
      <xdr:row>183</xdr:row>
      <xdr:rowOff>1943100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184</xdr:row>
      <xdr:rowOff>142875</xdr:rowOff>
    </xdr:from>
    <xdr:to>
      <xdr:col>3</xdr:col>
      <xdr:colOff>-44450</xdr:colOff>
      <xdr:row>184</xdr:row>
      <xdr:rowOff>1943100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185</xdr:row>
      <xdr:rowOff>142875</xdr:rowOff>
    </xdr:from>
    <xdr:to>
      <xdr:col>3</xdr:col>
      <xdr:colOff>-44450</xdr:colOff>
      <xdr:row>185</xdr:row>
      <xdr:rowOff>1943100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186</xdr:row>
      <xdr:rowOff>142875</xdr:rowOff>
    </xdr:from>
    <xdr:to>
      <xdr:col>3</xdr:col>
      <xdr:colOff>-44450</xdr:colOff>
      <xdr:row>186</xdr:row>
      <xdr:rowOff>1943100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187</xdr:row>
      <xdr:rowOff>142875</xdr:rowOff>
    </xdr:from>
    <xdr:to>
      <xdr:col>3</xdr:col>
      <xdr:colOff>-44450</xdr:colOff>
      <xdr:row>187</xdr:row>
      <xdr:rowOff>1943100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188</xdr:row>
      <xdr:rowOff>142875</xdr:rowOff>
    </xdr:from>
    <xdr:to>
      <xdr:col>3</xdr:col>
      <xdr:colOff>-44450</xdr:colOff>
      <xdr:row>188</xdr:row>
      <xdr:rowOff>1943100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189</xdr:row>
      <xdr:rowOff>142875</xdr:rowOff>
    </xdr:from>
    <xdr:to>
      <xdr:col>3</xdr:col>
      <xdr:colOff>-44450</xdr:colOff>
      <xdr:row>189</xdr:row>
      <xdr:rowOff>1943100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190</xdr:row>
      <xdr:rowOff>142875</xdr:rowOff>
    </xdr:from>
    <xdr:to>
      <xdr:col>3</xdr:col>
      <xdr:colOff>-44450</xdr:colOff>
      <xdr:row>190</xdr:row>
      <xdr:rowOff>1943100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191</xdr:row>
      <xdr:rowOff>142875</xdr:rowOff>
    </xdr:from>
    <xdr:to>
      <xdr:col>3</xdr:col>
      <xdr:colOff>-44450</xdr:colOff>
      <xdr:row>191</xdr:row>
      <xdr:rowOff>1943100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192</xdr:row>
      <xdr:rowOff>142875</xdr:rowOff>
    </xdr:from>
    <xdr:to>
      <xdr:col>3</xdr:col>
      <xdr:colOff>-44450</xdr:colOff>
      <xdr:row>192</xdr:row>
      <xdr:rowOff>1943100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193</xdr:row>
      <xdr:rowOff>142875</xdr:rowOff>
    </xdr:from>
    <xdr:to>
      <xdr:col>3</xdr:col>
      <xdr:colOff>-44450</xdr:colOff>
      <xdr:row>193</xdr:row>
      <xdr:rowOff>1943100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194</xdr:row>
      <xdr:rowOff>142875</xdr:rowOff>
    </xdr:from>
    <xdr:to>
      <xdr:col>3</xdr:col>
      <xdr:colOff>-44450</xdr:colOff>
      <xdr:row>194</xdr:row>
      <xdr:rowOff>1943100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195</xdr:row>
      <xdr:rowOff>142875</xdr:rowOff>
    </xdr:from>
    <xdr:to>
      <xdr:col>3</xdr:col>
      <xdr:colOff>-44450</xdr:colOff>
      <xdr:row>195</xdr:row>
      <xdr:rowOff>1943100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196</xdr:row>
      <xdr:rowOff>142875</xdr:rowOff>
    </xdr:from>
    <xdr:to>
      <xdr:col>3</xdr:col>
      <xdr:colOff>-44450</xdr:colOff>
      <xdr:row>196</xdr:row>
      <xdr:rowOff>1943100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197</xdr:row>
      <xdr:rowOff>142875</xdr:rowOff>
    </xdr:from>
    <xdr:to>
      <xdr:col>3</xdr:col>
      <xdr:colOff>-44450</xdr:colOff>
      <xdr:row>197</xdr:row>
      <xdr:rowOff>1943100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198</xdr:row>
      <xdr:rowOff>142875</xdr:rowOff>
    </xdr:from>
    <xdr:to>
      <xdr:col>3</xdr:col>
      <xdr:colOff>-44450</xdr:colOff>
      <xdr:row>198</xdr:row>
      <xdr:rowOff>1943100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199</xdr:row>
      <xdr:rowOff>142875</xdr:rowOff>
    </xdr:from>
    <xdr:to>
      <xdr:col>3</xdr:col>
      <xdr:colOff>-44450</xdr:colOff>
      <xdr:row>199</xdr:row>
      <xdr:rowOff>1943100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200</xdr:row>
      <xdr:rowOff>142875</xdr:rowOff>
    </xdr:from>
    <xdr:to>
      <xdr:col>3</xdr:col>
      <xdr:colOff>-44450</xdr:colOff>
      <xdr:row>200</xdr:row>
      <xdr:rowOff>1943100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201</xdr:row>
      <xdr:rowOff>142875</xdr:rowOff>
    </xdr:from>
    <xdr:to>
      <xdr:col>3</xdr:col>
      <xdr:colOff>-44450</xdr:colOff>
      <xdr:row>201</xdr:row>
      <xdr:rowOff>1943100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202</xdr:row>
      <xdr:rowOff>142875</xdr:rowOff>
    </xdr:from>
    <xdr:to>
      <xdr:col>3</xdr:col>
      <xdr:colOff>-44450</xdr:colOff>
      <xdr:row>202</xdr:row>
      <xdr:rowOff>1943100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203</xdr:row>
      <xdr:rowOff>142875</xdr:rowOff>
    </xdr:from>
    <xdr:to>
      <xdr:col>3</xdr:col>
      <xdr:colOff>-44450</xdr:colOff>
      <xdr:row>203</xdr:row>
      <xdr:rowOff>1943100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204</xdr:row>
      <xdr:rowOff>142875</xdr:rowOff>
    </xdr:from>
    <xdr:to>
      <xdr:col>3</xdr:col>
      <xdr:colOff>-44450</xdr:colOff>
      <xdr:row>204</xdr:row>
      <xdr:rowOff>1943100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205</xdr:row>
      <xdr:rowOff>142875</xdr:rowOff>
    </xdr:from>
    <xdr:to>
      <xdr:col>3</xdr:col>
      <xdr:colOff>-44450</xdr:colOff>
      <xdr:row>205</xdr:row>
      <xdr:rowOff>1943100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206</xdr:row>
      <xdr:rowOff>142875</xdr:rowOff>
    </xdr:from>
    <xdr:to>
      <xdr:col>3</xdr:col>
      <xdr:colOff>-44450</xdr:colOff>
      <xdr:row>206</xdr:row>
      <xdr:rowOff>1943100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207</xdr:row>
      <xdr:rowOff>142875</xdr:rowOff>
    </xdr:from>
    <xdr:to>
      <xdr:col>3</xdr:col>
      <xdr:colOff>-44450</xdr:colOff>
      <xdr:row>207</xdr:row>
      <xdr:rowOff>1943100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208</xdr:row>
      <xdr:rowOff>142875</xdr:rowOff>
    </xdr:from>
    <xdr:to>
      <xdr:col>3</xdr:col>
      <xdr:colOff>-44450</xdr:colOff>
      <xdr:row>208</xdr:row>
      <xdr:rowOff>1943100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209</xdr:row>
      <xdr:rowOff>142875</xdr:rowOff>
    </xdr:from>
    <xdr:to>
      <xdr:col>3</xdr:col>
      <xdr:colOff>-44450</xdr:colOff>
      <xdr:row>209</xdr:row>
      <xdr:rowOff>1943100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210</xdr:row>
      <xdr:rowOff>142875</xdr:rowOff>
    </xdr:from>
    <xdr:to>
      <xdr:col>3</xdr:col>
      <xdr:colOff>-44450</xdr:colOff>
      <xdr:row>210</xdr:row>
      <xdr:rowOff>1943100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211</xdr:row>
      <xdr:rowOff>142875</xdr:rowOff>
    </xdr:from>
    <xdr:to>
      <xdr:col>3</xdr:col>
      <xdr:colOff>-44450</xdr:colOff>
      <xdr:row>211</xdr:row>
      <xdr:rowOff>1943100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212</xdr:row>
      <xdr:rowOff>142875</xdr:rowOff>
    </xdr:from>
    <xdr:to>
      <xdr:col>3</xdr:col>
      <xdr:colOff>-44450</xdr:colOff>
      <xdr:row>212</xdr:row>
      <xdr:rowOff>1943100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213</xdr:row>
      <xdr:rowOff>142875</xdr:rowOff>
    </xdr:from>
    <xdr:to>
      <xdr:col>3</xdr:col>
      <xdr:colOff>-44450</xdr:colOff>
      <xdr:row>213</xdr:row>
      <xdr:rowOff>1943100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214</xdr:row>
      <xdr:rowOff>142875</xdr:rowOff>
    </xdr:from>
    <xdr:to>
      <xdr:col>3</xdr:col>
      <xdr:colOff>-44450</xdr:colOff>
      <xdr:row>214</xdr:row>
      <xdr:rowOff>1943100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215</xdr:row>
      <xdr:rowOff>142875</xdr:rowOff>
    </xdr:from>
    <xdr:to>
      <xdr:col>3</xdr:col>
      <xdr:colOff>-44450</xdr:colOff>
      <xdr:row>215</xdr:row>
      <xdr:rowOff>1943100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216</xdr:row>
      <xdr:rowOff>142875</xdr:rowOff>
    </xdr:from>
    <xdr:to>
      <xdr:col>3</xdr:col>
      <xdr:colOff>-44450</xdr:colOff>
      <xdr:row>216</xdr:row>
      <xdr:rowOff>1943100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217</xdr:row>
      <xdr:rowOff>142875</xdr:rowOff>
    </xdr:from>
    <xdr:to>
      <xdr:col>3</xdr:col>
      <xdr:colOff>-44450</xdr:colOff>
      <xdr:row>217</xdr:row>
      <xdr:rowOff>1943100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218</xdr:row>
      <xdr:rowOff>142875</xdr:rowOff>
    </xdr:from>
    <xdr:to>
      <xdr:col>3</xdr:col>
      <xdr:colOff>-44450</xdr:colOff>
      <xdr:row>218</xdr:row>
      <xdr:rowOff>1943100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219</xdr:row>
      <xdr:rowOff>142875</xdr:rowOff>
    </xdr:from>
    <xdr:to>
      <xdr:col>3</xdr:col>
      <xdr:colOff>-44450</xdr:colOff>
      <xdr:row>219</xdr:row>
      <xdr:rowOff>1943100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220</xdr:row>
      <xdr:rowOff>142875</xdr:rowOff>
    </xdr:from>
    <xdr:to>
      <xdr:col>3</xdr:col>
      <xdr:colOff>-44450</xdr:colOff>
      <xdr:row>220</xdr:row>
      <xdr:rowOff>1943100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221</xdr:row>
      <xdr:rowOff>142875</xdr:rowOff>
    </xdr:from>
    <xdr:to>
      <xdr:col>3</xdr:col>
      <xdr:colOff>-44450</xdr:colOff>
      <xdr:row>221</xdr:row>
      <xdr:rowOff>1943100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222</xdr:row>
      <xdr:rowOff>142875</xdr:rowOff>
    </xdr:from>
    <xdr:to>
      <xdr:col>3</xdr:col>
      <xdr:colOff>-44450</xdr:colOff>
      <xdr:row>222</xdr:row>
      <xdr:rowOff>1943100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223</xdr:row>
      <xdr:rowOff>142875</xdr:rowOff>
    </xdr:from>
    <xdr:to>
      <xdr:col>3</xdr:col>
      <xdr:colOff>-44450</xdr:colOff>
      <xdr:row>223</xdr:row>
      <xdr:rowOff>1943100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224</xdr:row>
      <xdr:rowOff>142875</xdr:rowOff>
    </xdr:from>
    <xdr:to>
      <xdr:col>3</xdr:col>
      <xdr:colOff>-44450</xdr:colOff>
      <xdr:row>224</xdr:row>
      <xdr:rowOff>1943100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225</xdr:row>
      <xdr:rowOff>142875</xdr:rowOff>
    </xdr:from>
    <xdr:to>
      <xdr:col>3</xdr:col>
      <xdr:colOff>-44450</xdr:colOff>
      <xdr:row>225</xdr:row>
      <xdr:rowOff>1943100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226</xdr:row>
      <xdr:rowOff>142875</xdr:rowOff>
    </xdr:from>
    <xdr:to>
      <xdr:col>3</xdr:col>
      <xdr:colOff>-44450</xdr:colOff>
      <xdr:row>226</xdr:row>
      <xdr:rowOff>1943100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227</xdr:row>
      <xdr:rowOff>142875</xdr:rowOff>
    </xdr:from>
    <xdr:to>
      <xdr:col>3</xdr:col>
      <xdr:colOff>-44450</xdr:colOff>
      <xdr:row>227</xdr:row>
      <xdr:rowOff>1943100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228</xdr:row>
      <xdr:rowOff>142875</xdr:rowOff>
    </xdr:from>
    <xdr:to>
      <xdr:col>3</xdr:col>
      <xdr:colOff>-44450</xdr:colOff>
      <xdr:row>228</xdr:row>
      <xdr:rowOff>1943100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229</xdr:row>
      <xdr:rowOff>142875</xdr:rowOff>
    </xdr:from>
    <xdr:to>
      <xdr:col>3</xdr:col>
      <xdr:colOff>-44450</xdr:colOff>
      <xdr:row>229</xdr:row>
      <xdr:rowOff>1943100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230</xdr:row>
      <xdr:rowOff>142875</xdr:rowOff>
    </xdr:from>
    <xdr:to>
      <xdr:col>3</xdr:col>
      <xdr:colOff>-44450</xdr:colOff>
      <xdr:row>230</xdr:row>
      <xdr:rowOff>1943100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231</xdr:row>
      <xdr:rowOff>142875</xdr:rowOff>
    </xdr:from>
    <xdr:to>
      <xdr:col>3</xdr:col>
      <xdr:colOff>-44450</xdr:colOff>
      <xdr:row>231</xdr:row>
      <xdr:rowOff>1943100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232</xdr:row>
      <xdr:rowOff>142875</xdr:rowOff>
    </xdr:from>
    <xdr:to>
      <xdr:col>3</xdr:col>
      <xdr:colOff>-44450</xdr:colOff>
      <xdr:row>232</xdr:row>
      <xdr:rowOff>1943100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233</xdr:row>
      <xdr:rowOff>142875</xdr:rowOff>
    </xdr:from>
    <xdr:to>
      <xdr:col>3</xdr:col>
      <xdr:colOff>-44450</xdr:colOff>
      <xdr:row>233</xdr:row>
      <xdr:rowOff>1943100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234</xdr:row>
      <xdr:rowOff>142875</xdr:rowOff>
    </xdr:from>
    <xdr:to>
      <xdr:col>3</xdr:col>
      <xdr:colOff>-44450</xdr:colOff>
      <xdr:row>234</xdr:row>
      <xdr:rowOff>1943100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235</xdr:row>
      <xdr:rowOff>142875</xdr:rowOff>
    </xdr:from>
    <xdr:to>
      <xdr:col>3</xdr:col>
      <xdr:colOff>-44450</xdr:colOff>
      <xdr:row>235</xdr:row>
      <xdr:rowOff>1943100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236</xdr:row>
      <xdr:rowOff>142875</xdr:rowOff>
    </xdr:from>
    <xdr:to>
      <xdr:col>3</xdr:col>
      <xdr:colOff>-44450</xdr:colOff>
      <xdr:row>236</xdr:row>
      <xdr:rowOff>1943100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237</xdr:row>
      <xdr:rowOff>142875</xdr:rowOff>
    </xdr:from>
    <xdr:to>
      <xdr:col>3</xdr:col>
      <xdr:colOff>-44450</xdr:colOff>
      <xdr:row>237</xdr:row>
      <xdr:rowOff>1943100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238</xdr:row>
      <xdr:rowOff>142875</xdr:rowOff>
    </xdr:from>
    <xdr:to>
      <xdr:col>3</xdr:col>
      <xdr:colOff>-44450</xdr:colOff>
      <xdr:row>238</xdr:row>
      <xdr:rowOff>1943100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239</xdr:row>
      <xdr:rowOff>142875</xdr:rowOff>
    </xdr:from>
    <xdr:to>
      <xdr:col>3</xdr:col>
      <xdr:colOff>-44450</xdr:colOff>
      <xdr:row>239</xdr:row>
      <xdr:rowOff>1943100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240</xdr:row>
      <xdr:rowOff>142875</xdr:rowOff>
    </xdr:from>
    <xdr:to>
      <xdr:col>3</xdr:col>
      <xdr:colOff>-44450</xdr:colOff>
      <xdr:row>240</xdr:row>
      <xdr:rowOff>1943100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241</xdr:row>
      <xdr:rowOff>142875</xdr:rowOff>
    </xdr:from>
    <xdr:to>
      <xdr:col>3</xdr:col>
      <xdr:colOff>-44450</xdr:colOff>
      <xdr:row>241</xdr:row>
      <xdr:rowOff>1943100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242</xdr:row>
      <xdr:rowOff>142875</xdr:rowOff>
    </xdr:from>
    <xdr:to>
      <xdr:col>3</xdr:col>
      <xdr:colOff>-44450</xdr:colOff>
      <xdr:row>242</xdr:row>
      <xdr:rowOff>1943100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243</xdr:row>
      <xdr:rowOff>142875</xdr:rowOff>
    </xdr:from>
    <xdr:to>
      <xdr:col>3</xdr:col>
      <xdr:colOff>-44450</xdr:colOff>
      <xdr:row>243</xdr:row>
      <xdr:rowOff>1943100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244</xdr:row>
      <xdr:rowOff>142875</xdr:rowOff>
    </xdr:from>
    <xdr:to>
      <xdr:col>3</xdr:col>
      <xdr:colOff>-44450</xdr:colOff>
      <xdr:row>244</xdr:row>
      <xdr:rowOff>1943100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245</xdr:row>
      <xdr:rowOff>142875</xdr:rowOff>
    </xdr:from>
    <xdr:to>
      <xdr:col>3</xdr:col>
      <xdr:colOff>-44450</xdr:colOff>
      <xdr:row>245</xdr:row>
      <xdr:rowOff>1943100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246</xdr:row>
      <xdr:rowOff>142875</xdr:rowOff>
    </xdr:from>
    <xdr:to>
      <xdr:col>3</xdr:col>
      <xdr:colOff>-44450</xdr:colOff>
      <xdr:row>246</xdr:row>
      <xdr:rowOff>1943100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247</xdr:row>
      <xdr:rowOff>142875</xdr:rowOff>
    </xdr:from>
    <xdr:to>
      <xdr:col>3</xdr:col>
      <xdr:colOff>-44450</xdr:colOff>
      <xdr:row>247</xdr:row>
      <xdr:rowOff>1943100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248</xdr:row>
      <xdr:rowOff>142875</xdr:rowOff>
    </xdr:from>
    <xdr:to>
      <xdr:col>3</xdr:col>
      <xdr:colOff>-44450</xdr:colOff>
      <xdr:row>248</xdr:row>
      <xdr:rowOff>1943100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249</xdr:row>
      <xdr:rowOff>142875</xdr:rowOff>
    </xdr:from>
    <xdr:to>
      <xdr:col>3</xdr:col>
      <xdr:colOff>-44450</xdr:colOff>
      <xdr:row>249</xdr:row>
      <xdr:rowOff>1943100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250</xdr:row>
      <xdr:rowOff>142875</xdr:rowOff>
    </xdr:from>
    <xdr:to>
      <xdr:col>3</xdr:col>
      <xdr:colOff>-44450</xdr:colOff>
      <xdr:row>250</xdr:row>
      <xdr:rowOff>1943100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251</xdr:row>
      <xdr:rowOff>142875</xdr:rowOff>
    </xdr:from>
    <xdr:to>
      <xdr:col>3</xdr:col>
      <xdr:colOff>-44450</xdr:colOff>
      <xdr:row>251</xdr:row>
      <xdr:rowOff>1943100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252</xdr:row>
      <xdr:rowOff>142875</xdr:rowOff>
    </xdr:from>
    <xdr:to>
      <xdr:col>3</xdr:col>
      <xdr:colOff>-44450</xdr:colOff>
      <xdr:row>252</xdr:row>
      <xdr:rowOff>1943100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253</xdr:row>
      <xdr:rowOff>142875</xdr:rowOff>
    </xdr:from>
    <xdr:to>
      <xdr:col>3</xdr:col>
      <xdr:colOff>-44450</xdr:colOff>
      <xdr:row>253</xdr:row>
      <xdr:rowOff>1943100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254</xdr:row>
      <xdr:rowOff>142875</xdr:rowOff>
    </xdr:from>
    <xdr:to>
      <xdr:col>3</xdr:col>
      <xdr:colOff>-44450</xdr:colOff>
      <xdr:row>254</xdr:row>
      <xdr:rowOff>1943100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255</xdr:row>
      <xdr:rowOff>142875</xdr:rowOff>
    </xdr:from>
    <xdr:to>
      <xdr:col>3</xdr:col>
      <xdr:colOff>-44450</xdr:colOff>
      <xdr:row>255</xdr:row>
      <xdr:rowOff>1943100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256</xdr:row>
      <xdr:rowOff>142875</xdr:rowOff>
    </xdr:from>
    <xdr:to>
      <xdr:col>3</xdr:col>
      <xdr:colOff>-44450</xdr:colOff>
      <xdr:row>256</xdr:row>
      <xdr:rowOff>1943100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257</xdr:row>
      <xdr:rowOff>142875</xdr:rowOff>
    </xdr:from>
    <xdr:to>
      <xdr:col>3</xdr:col>
      <xdr:colOff>-44450</xdr:colOff>
      <xdr:row>257</xdr:row>
      <xdr:rowOff>1943100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258</xdr:row>
      <xdr:rowOff>142875</xdr:rowOff>
    </xdr:from>
    <xdr:to>
      <xdr:col>3</xdr:col>
      <xdr:colOff>-44450</xdr:colOff>
      <xdr:row>258</xdr:row>
      <xdr:rowOff>1943100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259</xdr:row>
      <xdr:rowOff>142875</xdr:rowOff>
    </xdr:from>
    <xdr:to>
      <xdr:col>3</xdr:col>
      <xdr:colOff>-44450</xdr:colOff>
      <xdr:row>259</xdr:row>
      <xdr:rowOff>1943100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260</xdr:row>
      <xdr:rowOff>142875</xdr:rowOff>
    </xdr:from>
    <xdr:to>
      <xdr:col>3</xdr:col>
      <xdr:colOff>-44450</xdr:colOff>
      <xdr:row>260</xdr:row>
      <xdr:rowOff>1943100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261</xdr:row>
      <xdr:rowOff>142875</xdr:rowOff>
    </xdr:from>
    <xdr:to>
      <xdr:col>3</xdr:col>
      <xdr:colOff>-44450</xdr:colOff>
      <xdr:row>261</xdr:row>
      <xdr:rowOff>1943100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262</xdr:row>
      <xdr:rowOff>142875</xdr:rowOff>
    </xdr:from>
    <xdr:to>
      <xdr:col>3</xdr:col>
      <xdr:colOff>-44450</xdr:colOff>
      <xdr:row>262</xdr:row>
      <xdr:rowOff>1943100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263</xdr:row>
      <xdr:rowOff>142875</xdr:rowOff>
    </xdr:from>
    <xdr:to>
      <xdr:col>3</xdr:col>
      <xdr:colOff>-44450</xdr:colOff>
      <xdr:row>263</xdr:row>
      <xdr:rowOff>1943100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264</xdr:row>
      <xdr:rowOff>142875</xdr:rowOff>
    </xdr:from>
    <xdr:to>
      <xdr:col>3</xdr:col>
      <xdr:colOff>-44450</xdr:colOff>
      <xdr:row>264</xdr:row>
      <xdr:rowOff>1943100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265</xdr:row>
      <xdr:rowOff>142875</xdr:rowOff>
    </xdr:from>
    <xdr:to>
      <xdr:col>3</xdr:col>
      <xdr:colOff>-44450</xdr:colOff>
      <xdr:row>265</xdr:row>
      <xdr:rowOff>1943100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266</xdr:row>
      <xdr:rowOff>142875</xdr:rowOff>
    </xdr:from>
    <xdr:to>
      <xdr:col>3</xdr:col>
      <xdr:colOff>-44450</xdr:colOff>
      <xdr:row>266</xdr:row>
      <xdr:rowOff>1943100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267</xdr:row>
      <xdr:rowOff>142875</xdr:rowOff>
    </xdr:from>
    <xdr:to>
      <xdr:col>3</xdr:col>
      <xdr:colOff>-44450</xdr:colOff>
      <xdr:row>267</xdr:row>
      <xdr:rowOff>1943100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268</xdr:row>
      <xdr:rowOff>142875</xdr:rowOff>
    </xdr:from>
    <xdr:to>
      <xdr:col>3</xdr:col>
      <xdr:colOff>-44450</xdr:colOff>
      <xdr:row>268</xdr:row>
      <xdr:rowOff>1943100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269</xdr:row>
      <xdr:rowOff>142875</xdr:rowOff>
    </xdr:from>
    <xdr:to>
      <xdr:col>3</xdr:col>
      <xdr:colOff>-44450</xdr:colOff>
      <xdr:row>269</xdr:row>
      <xdr:rowOff>1943100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270</xdr:row>
      <xdr:rowOff>142875</xdr:rowOff>
    </xdr:from>
    <xdr:to>
      <xdr:col>3</xdr:col>
      <xdr:colOff>-44450</xdr:colOff>
      <xdr:row>270</xdr:row>
      <xdr:rowOff>1943100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271</xdr:row>
      <xdr:rowOff>142875</xdr:rowOff>
    </xdr:from>
    <xdr:to>
      <xdr:col>3</xdr:col>
      <xdr:colOff>-44450</xdr:colOff>
      <xdr:row>271</xdr:row>
      <xdr:rowOff>1943100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272</xdr:row>
      <xdr:rowOff>142875</xdr:rowOff>
    </xdr:from>
    <xdr:to>
      <xdr:col>3</xdr:col>
      <xdr:colOff>-44450</xdr:colOff>
      <xdr:row>272</xdr:row>
      <xdr:rowOff>1943100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273</xdr:row>
      <xdr:rowOff>142875</xdr:rowOff>
    </xdr:from>
    <xdr:to>
      <xdr:col>3</xdr:col>
      <xdr:colOff>-44450</xdr:colOff>
      <xdr:row>273</xdr:row>
      <xdr:rowOff>1943100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274</xdr:row>
      <xdr:rowOff>142875</xdr:rowOff>
    </xdr:from>
    <xdr:to>
      <xdr:col>3</xdr:col>
      <xdr:colOff>-44450</xdr:colOff>
      <xdr:row>274</xdr:row>
      <xdr:rowOff>1943100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275</xdr:row>
      <xdr:rowOff>142875</xdr:rowOff>
    </xdr:from>
    <xdr:to>
      <xdr:col>3</xdr:col>
      <xdr:colOff>-44450</xdr:colOff>
      <xdr:row>275</xdr:row>
      <xdr:rowOff>1943100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276</xdr:row>
      <xdr:rowOff>142875</xdr:rowOff>
    </xdr:from>
    <xdr:to>
      <xdr:col>3</xdr:col>
      <xdr:colOff>-44450</xdr:colOff>
      <xdr:row>276</xdr:row>
      <xdr:rowOff>1943100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277</xdr:row>
      <xdr:rowOff>142875</xdr:rowOff>
    </xdr:from>
    <xdr:to>
      <xdr:col>3</xdr:col>
      <xdr:colOff>-44450</xdr:colOff>
      <xdr:row>277</xdr:row>
      <xdr:rowOff>1943100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278</xdr:row>
      <xdr:rowOff>142875</xdr:rowOff>
    </xdr:from>
    <xdr:to>
      <xdr:col>3</xdr:col>
      <xdr:colOff>-44450</xdr:colOff>
      <xdr:row>278</xdr:row>
      <xdr:rowOff>1943100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279</xdr:row>
      <xdr:rowOff>142875</xdr:rowOff>
    </xdr:from>
    <xdr:to>
      <xdr:col>3</xdr:col>
      <xdr:colOff>-44450</xdr:colOff>
      <xdr:row>279</xdr:row>
      <xdr:rowOff>1943100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280</xdr:row>
      <xdr:rowOff>142875</xdr:rowOff>
    </xdr:from>
    <xdr:to>
      <xdr:col>3</xdr:col>
      <xdr:colOff>-44450</xdr:colOff>
      <xdr:row>280</xdr:row>
      <xdr:rowOff>1943100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281</xdr:row>
      <xdr:rowOff>142875</xdr:rowOff>
    </xdr:from>
    <xdr:to>
      <xdr:col>3</xdr:col>
      <xdr:colOff>-44450</xdr:colOff>
      <xdr:row>281</xdr:row>
      <xdr:rowOff>1943100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282</xdr:row>
      <xdr:rowOff>142875</xdr:rowOff>
    </xdr:from>
    <xdr:to>
      <xdr:col>3</xdr:col>
      <xdr:colOff>-44450</xdr:colOff>
      <xdr:row>282</xdr:row>
      <xdr:rowOff>1943100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283</xdr:row>
      <xdr:rowOff>142875</xdr:rowOff>
    </xdr:from>
    <xdr:to>
      <xdr:col>3</xdr:col>
      <xdr:colOff>-44450</xdr:colOff>
      <xdr:row>283</xdr:row>
      <xdr:rowOff>1943100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284</xdr:row>
      <xdr:rowOff>142875</xdr:rowOff>
    </xdr:from>
    <xdr:to>
      <xdr:col>3</xdr:col>
      <xdr:colOff>-44450</xdr:colOff>
      <xdr:row>284</xdr:row>
      <xdr:rowOff>1943100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285</xdr:row>
      <xdr:rowOff>142875</xdr:rowOff>
    </xdr:from>
    <xdr:to>
      <xdr:col>3</xdr:col>
      <xdr:colOff>-44450</xdr:colOff>
      <xdr:row>285</xdr:row>
      <xdr:rowOff>1943100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286</xdr:row>
      <xdr:rowOff>142875</xdr:rowOff>
    </xdr:from>
    <xdr:to>
      <xdr:col>3</xdr:col>
      <xdr:colOff>-44450</xdr:colOff>
      <xdr:row>286</xdr:row>
      <xdr:rowOff>1943100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287</xdr:row>
      <xdr:rowOff>142875</xdr:rowOff>
    </xdr:from>
    <xdr:to>
      <xdr:col>3</xdr:col>
      <xdr:colOff>-44450</xdr:colOff>
      <xdr:row>287</xdr:row>
      <xdr:rowOff>1943100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288</xdr:row>
      <xdr:rowOff>142875</xdr:rowOff>
    </xdr:from>
    <xdr:to>
      <xdr:col>3</xdr:col>
      <xdr:colOff>-44450</xdr:colOff>
      <xdr:row>288</xdr:row>
      <xdr:rowOff>1943100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289</xdr:row>
      <xdr:rowOff>142875</xdr:rowOff>
    </xdr:from>
    <xdr:to>
      <xdr:col>3</xdr:col>
      <xdr:colOff>-44450</xdr:colOff>
      <xdr:row>289</xdr:row>
      <xdr:rowOff>1943100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290</xdr:row>
      <xdr:rowOff>142875</xdr:rowOff>
    </xdr:from>
    <xdr:to>
      <xdr:col>3</xdr:col>
      <xdr:colOff>-44450</xdr:colOff>
      <xdr:row>290</xdr:row>
      <xdr:rowOff>1943100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291</xdr:row>
      <xdr:rowOff>142875</xdr:rowOff>
    </xdr:from>
    <xdr:to>
      <xdr:col>3</xdr:col>
      <xdr:colOff>-44450</xdr:colOff>
      <xdr:row>291</xdr:row>
      <xdr:rowOff>1943100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292</xdr:row>
      <xdr:rowOff>142875</xdr:rowOff>
    </xdr:from>
    <xdr:to>
      <xdr:col>3</xdr:col>
      <xdr:colOff>-44450</xdr:colOff>
      <xdr:row>292</xdr:row>
      <xdr:rowOff>1943100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293</xdr:row>
      <xdr:rowOff>142875</xdr:rowOff>
    </xdr:from>
    <xdr:to>
      <xdr:col>3</xdr:col>
      <xdr:colOff>-44450</xdr:colOff>
      <xdr:row>293</xdr:row>
      <xdr:rowOff>1943100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294</xdr:row>
      <xdr:rowOff>142875</xdr:rowOff>
    </xdr:from>
    <xdr:to>
      <xdr:col>3</xdr:col>
      <xdr:colOff>-44450</xdr:colOff>
      <xdr:row>294</xdr:row>
      <xdr:rowOff>1943100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295</xdr:row>
      <xdr:rowOff>142875</xdr:rowOff>
    </xdr:from>
    <xdr:to>
      <xdr:col>3</xdr:col>
      <xdr:colOff>-44450</xdr:colOff>
      <xdr:row>295</xdr:row>
      <xdr:rowOff>1943100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296</xdr:row>
      <xdr:rowOff>142875</xdr:rowOff>
    </xdr:from>
    <xdr:to>
      <xdr:col>3</xdr:col>
      <xdr:colOff>-44450</xdr:colOff>
      <xdr:row>296</xdr:row>
      <xdr:rowOff>1943100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297</xdr:row>
      <xdr:rowOff>142875</xdr:rowOff>
    </xdr:from>
    <xdr:to>
      <xdr:col>3</xdr:col>
      <xdr:colOff>-44450</xdr:colOff>
      <xdr:row>297</xdr:row>
      <xdr:rowOff>1943100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298</xdr:row>
      <xdr:rowOff>142875</xdr:rowOff>
    </xdr:from>
    <xdr:to>
      <xdr:col>3</xdr:col>
      <xdr:colOff>-44450</xdr:colOff>
      <xdr:row>298</xdr:row>
      <xdr:rowOff>1943100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299</xdr:row>
      <xdr:rowOff>142875</xdr:rowOff>
    </xdr:from>
    <xdr:to>
      <xdr:col>3</xdr:col>
      <xdr:colOff>-44450</xdr:colOff>
      <xdr:row>299</xdr:row>
      <xdr:rowOff>1943100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300</xdr:row>
      <xdr:rowOff>142875</xdr:rowOff>
    </xdr:from>
    <xdr:to>
      <xdr:col>3</xdr:col>
      <xdr:colOff>-44450</xdr:colOff>
      <xdr:row>300</xdr:row>
      <xdr:rowOff>1943100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301</xdr:row>
      <xdr:rowOff>142875</xdr:rowOff>
    </xdr:from>
    <xdr:to>
      <xdr:col>3</xdr:col>
      <xdr:colOff>-44450</xdr:colOff>
      <xdr:row>301</xdr:row>
      <xdr:rowOff>1943100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302</xdr:row>
      <xdr:rowOff>142875</xdr:rowOff>
    </xdr:from>
    <xdr:to>
      <xdr:col>3</xdr:col>
      <xdr:colOff>-44450</xdr:colOff>
      <xdr:row>302</xdr:row>
      <xdr:rowOff>1943100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303</xdr:row>
      <xdr:rowOff>142875</xdr:rowOff>
    </xdr:from>
    <xdr:to>
      <xdr:col>3</xdr:col>
      <xdr:colOff>-44450</xdr:colOff>
      <xdr:row>303</xdr:row>
      <xdr:rowOff>1943100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304</xdr:row>
      <xdr:rowOff>142875</xdr:rowOff>
    </xdr:from>
    <xdr:to>
      <xdr:col>3</xdr:col>
      <xdr:colOff>-44450</xdr:colOff>
      <xdr:row>304</xdr:row>
      <xdr:rowOff>1943100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305</xdr:row>
      <xdr:rowOff>142875</xdr:rowOff>
    </xdr:from>
    <xdr:to>
      <xdr:col>3</xdr:col>
      <xdr:colOff>-44450</xdr:colOff>
      <xdr:row>305</xdr:row>
      <xdr:rowOff>1943100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306</xdr:row>
      <xdr:rowOff>142875</xdr:rowOff>
    </xdr:from>
    <xdr:to>
      <xdr:col>3</xdr:col>
      <xdr:colOff>-44450</xdr:colOff>
      <xdr:row>306</xdr:row>
      <xdr:rowOff>1943100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307</xdr:row>
      <xdr:rowOff>142875</xdr:rowOff>
    </xdr:from>
    <xdr:to>
      <xdr:col>3</xdr:col>
      <xdr:colOff>-44450</xdr:colOff>
      <xdr:row>307</xdr:row>
      <xdr:rowOff>1943100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308</xdr:row>
      <xdr:rowOff>142875</xdr:rowOff>
    </xdr:from>
    <xdr:to>
      <xdr:col>3</xdr:col>
      <xdr:colOff>-44450</xdr:colOff>
      <xdr:row>308</xdr:row>
      <xdr:rowOff>1943100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309</xdr:row>
      <xdr:rowOff>142875</xdr:rowOff>
    </xdr:from>
    <xdr:to>
      <xdr:col>3</xdr:col>
      <xdr:colOff>-44450</xdr:colOff>
      <xdr:row>309</xdr:row>
      <xdr:rowOff>1943100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310</xdr:row>
      <xdr:rowOff>142875</xdr:rowOff>
    </xdr:from>
    <xdr:to>
      <xdr:col>3</xdr:col>
      <xdr:colOff>-44450</xdr:colOff>
      <xdr:row>310</xdr:row>
      <xdr:rowOff>1943100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311</xdr:row>
      <xdr:rowOff>142875</xdr:rowOff>
    </xdr:from>
    <xdr:to>
      <xdr:col>3</xdr:col>
      <xdr:colOff>-44450</xdr:colOff>
      <xdr:row>311</xdr:row>
      <xdr:rowOff>1943100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312</xdr:row>
      <xdr:rowOff>142875</xdr:rowOff>
    </xdr:from>
    <xdr:to>
      <xdr:col>3</xdr:col>
      <xdr:colOff>-44450</xdr:colOff>
      <xdr:row>312</xdr:row>
      <xdr:rowOff>1943100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313</xdr:row>
      <xdr:rowOff>142875</xdr:rowOff>
    </xdr:from>
    <xdr:to>
      <xdr:col>3</xdr:col>
      <xdr:colOff>-44450</xdr:colOff>
      <xdr:row>313</xdr:row>
      <xdr:rowOff>1943100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314</xdr:row>
      <xdr:rowOff>142875</xdr:rowOff>
    </xdr:from>
    <xdr:to>
      <xdr:col>3</xdr:col>
      <xdr:colOff>-44450</xdr:colOff>
      <xdr:row>314</xdr:row>
      <xdr:rowOff>1943100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315</xdr:row>
      <xdr:rowOff>142875</xdr:rowOff>
    </xdr:from>
    <xdr:to>
      <xdr:col>3</xdr:col>
      <xdr:colOff>-44450</xdr:colOff>
      <xdr:row>315</xdr:row>
      <xdr:rowOff>1943100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316</xdr:row>
      <xdr:rowOff>142875</xdr:rowOff>
    </xdr:from>
    <xdr:to>
      <xdr:col>3</xdr:col>
      <xdr:colOff>-44450</xdr:colOff>
      <xdr:row>316</xdr:row>
      <xdr:rowOff>1943100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317</xdr:row>
      <xdr:rowOff>142875</xdr:rowOff>
    </xdr:from>
    <xdr:to>
      <xdr:col>3</xdr:col>
      <xdr:colOff>-44450</xdr:colOff>
      <xdr:row>317</xdr:row>
      <xdr:rowOff>1943100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318</xdr:row>
      <xdr:rowOff>142875</xdr:rowOff>
    </xdr:from>
    <xdr:to>
      <xdr:col>3</xdr:col>
      <xdr:colOff>-44450</xdr:colOff>
      <xdr:row>318</xdr:row>
      <xdr:rowOff>1943100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319</xdr:row>
      <xdr:rowOff>142875</xdr:rowOff>
    </xdr:from>
    <xdr:to>
      <xdr:col>3</xdr:col>
      <xdr:colOff>-44450</xdr:colOff>
      <xdr:row>319</xdr:row>
      <xdr:rowOff>1943100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320</xdr:row>
      <xdr:rowOff>142875</xdr:rowOff>
    </xdr:from>
    <xdr:to>
      <xdr:col>3</xdr:col>
      <xdr:colOff>-44450</xdr:colOff>
      <xdr:row>320</xdr:row>
      <xdr:rowOff>1943100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321</xdr:row>
      <xdr:rowOff>142875</xdr:rowOff>
    </xdr:from>
    <xdr:to>
      <xdr:col>3</xdr:col>
      <xdr:colOff>-44450</xdr:colOff>
      <xdr:row>321</xdr:row>
      <xdr:rowOff>1943100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322</xdr:row>
      <xdr:rowOff>142875</xdr:rowOff>
    </xdr:from>
    <xdr:to>
      <xdr:col>3</xdr:col>
      <xdr:colOff>-44450</xdr:colOff>
      <xdr:row>322</xdr:row>
      <xdr:rowOff>1943100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323</xdr:row>
      <xdr:rowOff>142875</xdr:rowOff>
    </xdr:from>
    <xdr:to>
      <xdr:col>3</xdr:col>
      <xdr:colOff>-44450</xdr:colOff>
      <xdr:row>323</xdr:row>
      <xdr:rowOff>1943100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324</xdr:row>
      <xdr:rowOff>142875</xdr:rowOff>
    </xdr:from>
    <xdr:to>
      <xdr:col>3</xdr:col>
      <xdr:colOff>-44450</xdr:colOff>
      <xdr:row>324</xdr:row>
      <xdr:rowOff>1943100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325</xdr:row>
      <xdr:rowOff>142875</xdr:rowOff>
    </xdr:from>
    <xdr:to>
      <xdr:col>3</xdr:col>
      <xdr:colOff>-44450</xdr:colOff>
      <xdr:row>325</xdr:row>
      <xdr:rowOff>1943100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326</xdr:row>
      <xdr:rowOff>142875</xdr:rowOff>
    </xdr:from>
    <xdr:to>
      <xdr:col>3</xdr:col>
      <xdr:colOff>-44450</xdr:colOff>
      <xdr:row>326</xdr:row>
      <xdr:rowOff>1943100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327</xdr:row>
      <xdr:rowOff>142875</xdr:rowOff>
    </xdr:from>
    <xdr:to>
      <xdr:col>3</xdr:col>
      <xdr:colOff>-44450</xdr:colOff>
      <xdr:row>327</xdr:row>
      <xdr:rowOff>1943100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328</xdr:row>
      <xdr:rowOff>142875</xdr:rowOff>
    </xdr:from>
    <xdr:to>
      <xdr:col>3</xdr:col>
      <xdr:colOff>-44450</xdr:colOff>
      <xdr:row>328</xdr:row>
      <xdr:rowOff>1943100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329</xdr:row>
      <xdr:rowOff>142875</xdr:rowOff>
    </xdr:from>
    <xdr:to>
      <xdr:col>3</xdr:col>
      <xdr:colOff>-44450</xdr:colOff>
      <xdr:row>329</xdr:row>
      <xdr:rowOff>1943100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330</xdr:row>
      <xdr:rowOff>142875</xdr:rowOff>
    </xdr:from>
    <xdr:to>
      <xdr:col>3</xdr:col>
      <xdr:colOff>-44450</xdr:colOff>
      <xdr:row>330</xdr:row>
      <xdr:rowOff>1943100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331</xdr:row>
      <xdr:rowOff>142875</xdr:rowOff>
    </xdr:from>
    <xdr:to>
      <xdr:col>3</xdr:col>
      <xdr:colOff>-44450</xdr:colOff>
      <xdr:row>331</xdr:row>
      <xdr:rowOff>1943100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332</xdr:row>
      <xdr:rowOff>142875</xdr:rowOff>
    </xdr:from>
    <xdr:to>
      <xdr:col>3</xdr:col>
      <xdr:colOff>-44450</xdr:colOff>
      <xdr:row>332</xdr:row>
      <xdr:rowOff>1943100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333</xdr:row>
      <xdr:rowOff>142875</xdr:rowOff>
    </xdr:from>
    <xdr:to>
      <xdr:col>3</xdr:col>
      <xdr:colOff>-44450</xdr:colOff>
      <xdr:row>333</xdr:row>
      <xdr:rowOff>1943100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334</xdr:row>
      <xdr:rowOff>142875</xdr:rowOff>
    </xdr:from>
    <xdr:to>
      <xdr:col>3</xdr:col>
      <xdr:colOff>-44450</xdr:colOff>
      <xdr:row>334</xdr:row>
      <xdr:rowOff>1943100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335</xdr:row>
      <xdr:rowOff>142875</xdr:rowOff>
    </xdr:from>
    <xdr:to>
      <xdr:col>3</xdr:col>
      <xdr:colOff>-44450</xdr:colOff>
      <xdr:row>335</xdr:row>
      <xdr:rowOff>1943100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336</xdr:row>
      <xdr:rowOff>142875</xdr:rowOff>
    </xdr:from>
    <xdr:to>
      <xdr:col>3</xdr:col>
      <xdr:colOff>-44450</xdr:colOff>
      <xdr:row>336</xdr:row>
      <xdr:rowOff>1943100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337</xdr:row>
      <xdr:rowOff>142875</xdr:rowOff>
    </xdr:from>
    <xdr:to>
      <xdr:col>3</xdr:col>
      <xdr:colOff>-44450</xdr:colOff>
      <xdr:row>337</xdr:row>
      <xdr:rowOff>1943100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338</xdr:row>
      <xdr:rowOff>142875</xdr:rowOff>
    </xdr:from>
    <xdr:to>
      <xdr:col>3</xdr:col>
      <xdr:colOff>-44450</xdr:colOff>
      <xdr:row>338</xdr:row>
      <xdr:rowOff>1943100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339</xdr:row>
      <xdr:rowOff>142875</xdr:rowOff>
    </xdr:from>
    <xdr:to>
      <xdr:col>3</xdr:col>
      <xdr:colOff>-44450</xdr:colOff>
      <xdr:row>339</xdr:row>
      <xdr:rowOff>1943100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340</xdr:row>
      <xdr:rowOff>142875</xdr:rowOff>
    </xdr:from>
    <xdr:to>
      <xdr:col>3</xdr:col>
      <xdr:colOff>-44450</xdr:colOff>
      <xdr:row>340</xdr:row>
      <xdr:rowOff>1943100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341</xdr:row>
      <xdr:rowOff>142875</xdr:rowOff>
    </xdr:from>
    <xdr:to>
      <xdr:col>3</xdr:col>
      <xdr:colOff>-44450</xdr:colOff>
      <xdr:row>341</xdr:row>
      <xdr:rowOff>1943100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342</xdr:row>
      <xdr:rowOff>142875</xdr:rowOff>
    </xdr:from>
    <xdr:to>
      <xdr:col>3</xdr:col>
      <xdr:colOff>-44450</xdr:colOff>
      <xdr:row>342</xdr:row>
      <xdr:rowOff>1943100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343</xdr:row>
      <xdr:rowOff>142875</xdr:rowOff>
    </xdr:from>
    <xdr:to>
      <xdr:col>3</xdr:col>
      <xdr:colOff>-44450</xdr:colOff>
      <xdr:row>343</xdr:row>
      <xdr:rowOff>1943100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344</xdr:row>
      <xdr:rowOff>142875</xdr:rowOff>
    </xdr:from>
    <xdr:to>
      <xdr:col>3</xdr:col>
      <xdr:colOff>-44450</xdr:colOff>
      <xdr:row>344</xdr:row>
      <xdr:rowOff>1943100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345</xdr:row>
      <xdr:rowOff>142875</xdr:rowOff>
    </xdr:from>
    <xdr:to>
      <xdr:col>3</xdr:col>
      <xdr:colOff>-44450</xdr:colOff>
      <xdr:row>345</xdr:row>
      <xdr:rowOff>1943100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346</xdr:row>
      <xdr:rowOff>142875</xdr:rowOff>
    </xdr:from>
    <xdr:to>
      <xdr:col>3</xdr:col>
      <xdr:colOff>-44450</xdr:colOff>
      <xdr:row>346</xdr:row>
      <xdr:rowOff>1943100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347</xdr:row>
      <xdr:rowOff>142875</xdr:rowOff>
    </xdr:from>
    <xdr:to>
      <xdr:col>3</xdr:col>
      <xdr:colOff>-44450</xdr:colOff>
      <xdr:row>347</xdr:row>
      <xdr:rowOff>1943100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348</xdr:row>
      <xdr:rowOff>142875</xdr:rowOff>
    </xdr:from>
    <xdr:to>
      <xdr:col>3</xdr:col>
      <xdr:colOff>-44450</xdr:colOff>
      <xdr:row>348</xdr:row>
      <xdr:rowOff>1943100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349</xdr:row>
      <xdr:rowOff>142875</xdr:rowOff>
    </xdr:from>
    <xdr:to>
      <xdr:col>3</xdr:col>
      <xdr:colOff>-44450</xdr:colOff>
      <xdr:row>349</xdr:row>
      <xdr:rowOff>1943100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350</xdr:row>
      <xdr:rowOff>142875</xdr:rowOff>
    </xdr:from>
    <xdr:to>
      <xdr:col>3</xdr:col>
      <xdr:colOff>-44450</xdr:colOff>
      <xdr:row>350</xdr:row>
      <xdr:rowOff>1943100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351</xdr:row>
      <xdr:rowOff>142875</xdr:rowOff>
    </xdr:from>
    <xdr:to>
      <xdr:col>3</xdr:col>
      <xdr:colOff>-44450</xdr:colOff>
      <xdr:row>351</xdr:row>
      <xdr:rowOff>1943100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352</xdr:row>
      <xdr:rowOff>142875</xdr:rowOff>
    </xdr:from>
    <xdr:to>
      <xdr:col>3</xdr:col>
      <xdr:colOff>-44450</xdr:colOff>
      <xdr:row>352</xdr:row>
      <xdr:rowOff>1943100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353</xdr:row>
      <xdr:rowOff>142875</xdr:rowOff>
    </xdr:from>
    <xdr:to>
      <xdr:col>3</xdr:col>
      <xdr:colOff>-44450</xdr:colOff>
      <xdr:row>353</xdr:row>
      <xdr:rowOff>1943100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N354"/>
  <sheetViews>
    <sheetView tabSelected="1" workbookViewId="0">
      <selection activeCell="A2" sqref="A2"/>
    </sheetView>
  </sheetViews>
  <sheetFormatPr defaultColWidth="10.1640625" defaultRowHeight="11.45" customHeight="1" x14ac:dyDescent="0.2"/>
  <cols>
    <col min="1" max="2" width="7.6640625" style="1" customWidth="1"/>
    <col min="3" max="3" width="27" style="1" customWidth="1"/>
    <col min="4" max="4" width="6.33203125" style="1" customWidth="1"/>
    <col min="5" max="5" width="16.33203125" style="1" customWidth="1"/>
    <col min="6" max="6" width="38.33203125" style="1" customWidth="1"/>
    <col min="7" max="7" width="11.33203125" style="1" customWidth="1"/>
    <col min="8" max="8" width="15.83203125" style="1" customWidth="1"/>
    <col min="9" max="9" width="14" style="1" customWidth="1"/>
    <col min="10" max="10" width="10.1640625" style="14" customWidth="1"/>
    <col min="11" max="11" width="10.1640625" style="20" customWidth="1"/>
    <col min="12" max="12" width="15" style="1" customWidth="1"/>
    <col min="13" max="14" width="10.1640625" style="1" customWidth="1"/>
  </cols>
  <sheetData>
    <row r="2" spans="1:14" s="18" customFormat="1" ht="38.1" customHeight="1" x14ac:dyDescent="0.2">
      <c r="A2" s="15" t="s">
        <v>0</v>
      </c>
      <c r="B2" s="16" t="s">
        <v>1</v>
      </c>
      <c r="C2" s="16"/>
      <c r="D2" s="16"/>
      <c r="E2" s="15" t="s">
        <v>2</v>
      </c>
      <c r="F2" s="15" t="s">
        <v>3</v>
      </c>
      <c r="G2" s="15" t="s">
        <v>4</v>
      </c>
      <c r="H2" s="13" t="s">
        <v>5</v>
      </c>
      <c r="I2" s="13" t="s">
        <v>6</v>
      </c>
      <c r="J2" s="15" t="s">
        <v>7</v>
      </c>
      <c r="K2" s="19" t="s">
        <v>8</v>
      </c>
      <c r="L2" s="13" t="s">
        <v>9</v>
      </c>
      <c r="M2" s="13" t="s">
        <v>274</v>
      </c>
      <c r="N2" s="17"/>
    </row>
    <row r="3" spans="1:14" s="1" customFormat="1" ht="165.95" customHeight="1" x14ac:dyDescent="0.2">
      <c r="A3" s="2">
        <v>1</v>
      </c>
      <c r="B3" s="12" t="s">
        <v>10</v>
      </c>
      <c r="C3" s="12"/>
      <c r="D3" s="11" t="str">
        <f>HYPERLINK("http://7flowers-decor.ru/upload/1c_catalog/import_files/4607036351432.jpg")</f>
        <v>http://7flowers-decor.ru/upload/1c_catalog/import_files/4607036351432.jpg</v>
      </c>
      <c r="E3" s="2">
        <v>4607036351432</v>
      </c>
      <c r="F3" s="4" t="s">
        <v>11</v>
      </c>
      <c r="G3" s="5"/>
      <c r="H3" s="2">
        <v>1</v>
      </c>
      <c r="I3" s="2">
        <v>9</v>
      </c>
      <c r="J3" s="22">
        <v>125</v>
      </c>
      <c r="K3" s="21">
        <v>227</v>
      </c>
      <c r="L3" s="6"/>
      <c r="M3" s="2"/>
    </row>
    <row r="4" spans="1:14" s="1" customFormat="1" ht="165.95" customHeight="1" x14ac:dyDescent="0.2">
      <c r="A4" s="2">
        <v>2</v>
      </c>
      <c r="B4" s="12" t="s">
        <v>10</v>
      </c>
      <c r="C4" s="12"/>
      <c r="D4" s="11" t="str">
        <f>HYPERLINK("http://7flowers-decor.ru/upload/1c_catalog/import_files/4607036351456.jpg")</f>
        <v>http://7flowers-decor.ru/upload/1c_catalog/import_files/4607036351456.jpg</v>
      </c>
      <c r="E4" s="2">
        <v>4607036351456</v>
      </c>
      <c r="F4" s="4" t="s">
        <v>12</v>
      </c>
      <c r="G4" s="5"/>
      <c r="H4" s="2">
        <v>1</v>
      </c>
      <c r="I4" s="2">
        <v>9</v>
      </c>
      <c r="J4" s="22">
        <v>98</v>
      </c>
      <c r="K4" s="21">
        <v>227</v>
      </c>
      <c r="L4" s="6"/>
      <c r="M4" s="2"/>
    </row>
    <row r="5" spans="1:14" s="1" customFormat="1" ht="165.95" customHeight="1" x14ac:dyDescent="0.2">
      <c r="A5" s="2">
        <v>3</v>
      </c>
      <c r="B5" s="12" t="s">
        <v>10</v>
      </c>
      <c r="C5" s="12"/>
      <c r="D5" s="11" t="str">
        <f>HYPERLINK("http://7flowers-decor.ru/upload/1c_catalog/import_files/4607036351449.jpg")</f>
        <v>http://7flowers-decor.ru/upload/1c_catalog/import_files/4607036351449.jpg</v>
      </c>
      <c r="E5" s="2">
        <v>4607036351449</v>
      </c>
      <c r="F5" s="4" t="s">
        <v>13</v>
      </c>
      <c r="G5" s="5"/>
      <c r="H5" s="2">
        <v>1</v>
      </c>
      <c r="I5" s="2">
        <v>9</v>
      </c>
      <c r="J5" s="22">
        <v>71</v>
      </c>
      <c r="K5" s="21">
        <v>227</v>
      </c>
      <c r="L5" s="6"/>
      <c r="M5" s="2"/>
    </row>
    <row r="6" spans="1:14" s="1" customFormat="1" ht="165.95" customHeight="1" x14ac:dyDescent="0.2">
      <c r="A6" s="2">
        <v>4</v>
      </c>
      <c r="B6" s="12" t="s">
        <v>10</v>
      </c>
      <c r="C6" s="12"/>
      <c r="D6" s="11" t="str">
        <f>HYPERLINK("http://7flowers-decor.ru/upload/1c_catalog/import_files/4607036354785.jpg")</f>
        <v>http://7flowers-decor.ru/upload/1c_catalog/import_files/4607036354785.jpg</v>
      </c>
      <c r="E6" s="2">
        <v>4607036354785</v>
      </c>
      <c r="F6" s="4" t="s">
        <v>14</v>
      </c>
      <c r="G6" s="5"/>
      <c r="H6" s="2">
        <v>1</v>
      </c>
      <c r="I6" s="2">
        <v>5</v>
      </c>
      <c r="J6" s="22">
        <v>26</v>
      </c>
      <c r="K6" s="21">
        <v>192</v>
      </c>
      <c r="L6" s="6"/>
      <c r="M6" s="2"/>
    </row>
    <row r="7" spans="1:14" s="1" customFormat="1" ht="165.95" customHeight="1" x14ac:dyDescent="0.2">
      <c r="A7" s="2">
        <v>5</v>
      </c>
      <c r="B7" s="12" t="s">
        <v>10</v>
      </c>
      <c r="C7" s="12"/>
      <c r="D7" s="11" t="str">
        <f>HYPERLINK("http://7flowers-decor.ru/upload/1c_catalog/import_files/4607036353283.jpg")</f>
        <v>http://7flowers-decor.ru/upload/1c_catalog/import_files/4607036353283.jpg</v>
      </c>
      <c r="E7" s="2">
        <v>4607036353283</v>
      </c>
      <c r="F7" s="4" t="s">
        <v>15</v>
      </c>
      <c r="G7" s="5"/>
      <c r="H7" s="2">
        <v>1</v>
      </c>
      <c r="I7" s="2">
        <v>12</v>
      </c>
      <c r="J7" s="22">
        <v>127</v>
      </c>
      <c r="K7" s="21">
        <v>189</v>
      </c>
      <c r="L7" s="6"/>
      <c r="M7" s="2"/>
    </row>
    <row r="8" spans="1:14" s="1" customFormat="1" ht="165.95" customHeight="1" x14ac:dyDescent="0.2">
      <c r="A8" s="2">
        <v>6</v>
      </c>
      <c r="B8" s="12" t="s">
        <v>10</v>
      </c>
      <c r="C8" s="12"/>
      <c r="D8" s="11" t="str">
        <f>HYPERLINK("http://7flowers-decor.ru/upload/1c_catalog/import_files/4607036352026.jpg")</f>
        <v>http://7flowers-decor.ru/upload/1c_catalog/import_files/4607036352026.jpg</v>
      </c>
      <c r="E8" s="2">
        <v>4607036352026</v>
      </c>
      <c r="F8" s="4" t="s">
        <v>16</v>
      </c>
      <c r="G8" s="5"/>
      <c r="H8" s="2">
        <v>1</v>
      </c>
      <c r="I8" s="2">
        <v>12</v>
      </c>
      <c r="J8" s="22">
        <v>169</v>
      </c>
      <c r="K8" s="21">
        <v>143</v>
      </c>
      <c r="L8" s="6"/>
      <c r="M8" s="2"/>
    </row>
    <row r="9" spans="1:14" s="1" customFormat="1" ht="165.95" customHeight="1" x14ac:dyDescent="0.2">
      <c r="A9" s="2">
        <v>7</v>
      </c>
      <c r="B9" s="12" t="s">
        <v>10</v>
      </c>
      <c r="C9" s="12"/>
      <c r="D9" s="11" t="str">
        <f>HYPERLINK("http://7flowers-decor.ru/upload/1c_catalog/import_files/4607036353689.jpg")</f>
        <v>http://7flowers-decor.ru/upload/1c_catalog/import_files/4607036353689.jpg</v>
      </c>
      <c r="E9" s="2">
        <v>4607036353689</v>
      </c>
      <c r="F9" s="4" t="s">
        <v>17</v>
      </c>
      <c r="G9" s="5"/>
      <c r="H9" s="2">
        <v>1</v>
      </c>
      <c r="I9" s="2">
        <v>12</v>
      </c>
      <c r="J9" s="22">
        <v>155</v>
      </c>
      <c r="K9" s="21">
        <v>187</v>
      </c>
      <c r="L9" s="6"/>
      <c r="M9" s="2"/>
    </row>
    <row r="10" spans="1:14" s="1" customFormat="1" ht="165.95" customHeight="1" x14ac:dyDescent="0.2">
      <c r="A10" s="2">
        <v>8</v>
      </c>
      <c r="B10" s="12" t="s">
        <v>10</v>
      </c>
      <c r="C10" s="12"/>
      <c r="D10" s="11" t="str">
        <f>HYPERLINK("http://7flowers-decor.ru/upload/1c_catalog/import_files/4607036355171.jpg")</f>
        <v>http://7flowers-decor.ru/upload/1c_catalog/import_files/4607036355171.jpg</v>
      </c>
      <c r="E10" s="2">
        <v>4607036355171</v>
      </c>
      <c r="F10" s="4" t="s">
        <v>18</v>
      </c>
      <c r="G10" s="5"/>
      <c r="H10" s="2">
        <v>1</v>
      </c>
      <c r="I10" s="2">
        <v>4</v>
      </c>
      <c r="J10" s="22">
        <v>10</v>
      </c>
      <c r="K10" s="21">
        <v>553</v>
      </c>
      <c r="L10" s="6"/>
      <c r="M10" s="2"/>
    </row>
    <row r="11" spans="1:14" s="1" customFormat="1" ht="165.95" customHeight="1" x14ac:dyDescent="0.2">
      <c r="A11" s="2">
        <v>9</v>
      </c>
      <c r="B11" s="12" t="s">
        <v>10</v>
      </c>
      <c r="C11" s="12"/>
      <c r="D11" s="11" t="str">
        <f>HYPERLINK("http://7flowers-decor.ru/upload/1c_catalog/import_files/4607036354815.jpg")</f>
        <v>http://7flowers-decor.ru/upload/1c_catalog/import_files/4607036354815.jpg</v>
      </c>
      <c r="E11" s="2">
        <v>4607036354815</v>
      </c>
      <c r="F11" s="4" t="s">
        <v>19</v>
      </c>
      <c r="G11" s="5"/>
      <c r="H11" s="2">
        <v>1</v>
      </c>
      <c r="I11" s="2">
        <v>4</v>
      </c>
      <c r="J11" s="22">
        <v>25</v>
      </c>
      <c r="K11" s="21">
        <v>556</v>
      </c>
      <c r="L11" s="6"/>
      <c r="M11" s="2"/>
    </row>
    <row r="12" spans="1:14" s="1" customFormat="1" ht="165.95" customHeight="1" x14ac:dyDescent="0.2">
      <c r="A12" s="2">
        <v>10</v>
      </c>
      <c r="B12" s="12" t="s">
        <v>10</v>
      </c>
      <c r="C12" s="12"/>
      <c r="D12" s="11" t="str">
        <f>HYPERLINK("http://7flowers-decor.ru/upload/1c_catalog/import_files/4607036355225.jpg")</f>
        <v>http://7flowers-decor.ru/upload/1c_catalog/import_files/4607036355225.jpg</v>
      </c>
      <c r="E12" s="2">
        <v>4607036355225</v>
      </c>
      <c r="F12" s="4" t="s">
        <v>20</v>
      </c>
      <c r="G12" s="5"/>
      <c r="H12" s="2">
        <v>1</v>
      </c>
      <c r="I12" s="2">
        <v>4</v>
      </c>
      <c r="J12" s="22">
        <v>27</v>
      </c>
      <c r="K12" s="21">
        <v>95</v>
      </c>
      <c r="L12" s="6"/>
      <c r="M12" s="2"/>
    </row>
    <row r="13" spans="1:14" s="1" customFormat="1" ht="165.95" customHeight="1" x14ac:dyDescent="0.2">
      <c r="A13" s="2">
        <v>11</v>
      </c>
      <c r="B13" s="12" t="s">
        <v>10</v>
      </c>
      <c r="C13" s="12"/>
      <c r="D13" s="11" t="str">
        <f>HYPERLINK("http://7flowers-decor.ru/upload/1c_catalog/import_files/4606500499083.jpg")</f>
        <v>http://7flowers-decor.ru/upload/1c_catalog/import_files/4606500499083.jpg</v>
      </c>
      <c r="E13" s="2">
        <v>4606500499083</v>
      </c>
      <c r="F13" s="4" t="s">
        <v>21</v>
      </c>
      <c r="G13" s="5"/>
      <c r="H13" s="2">
        <v>1</v>
      </c>
      <c r="I13" s="2">
        <v>20</v>
      </c>
      <c r="J13" s="22">
        <v>98</v>
      </c>
      <c r="K13" s="21">
        <v>95</v>
      </c>
      <c r="L13" s="6"/>
      <c r="M13" s="2"/>
    </row>
    <row r="14" spans="1:14" s="1" customFormat="1" ht="165.95" customHeight="1" x14ac:dyDescent="0.2">
      <c r="A14" s="2">
        <v>12</v>
      </c>
      <c r="B14" s="12" t="s">
        <v>10</v>
      </c>
      <c r="C14" s="12"/>
      <c r="D14" s="11" t="str">
        <f>HYPERLINK("http://7flowers-decor.ru/upload/1c_catalog/import_files/4607036351531.jpg")</f>
        <v>http://7flowers-decor.ru/upload/1c_catalog/import_files/4607036351531.jpg</v>
      </c>
      <c r="E14" s="2">
        <v>4607036351531</v>
      </c>
      <c r="F14" s="4" t="s">
        <v>22</v>
      </c>
      <c r="G14" s="5"/>
      <c r="H14" s="2">
        <v>1</v>
      </c>
      <c r="I14" s="2">
        <v>20</v>
      </c>
      <c r="J14" s="22">
        <v>290</v>
      </c>
      <c r="K14" s="21">
        <v>115</v>
      </c>
      <c r="L14" s="6"/>
      <c r="M14" s="2"/>
    </row>
    <row r="15" spans="1:14" s="1" customFormat="1" ht="165.95" customHeight="1" x14ac:dyDescent="0.2">
      <c r="A15" s="2">
        <v>13</v>
      </c>
      <c r="B15" s="12" t="s">
        <v>10</v>
      </c>
      <c r="C15" s="12"/>
      <c r="D15" s="11" t="str">
        <f>HYPERLINK("http://7flowers-decor.ru/upload/1c_catalog/import_files/4607036353573.jpg")</f>
        <v>http://7flowers-decor.ru/upload/1c_catalog/import_files/4607036353573.jpg</v>
      </c>
      <c r="E15" s="2">
        <v>4607036353573</v>
      </c>
      <c r="F15" s="4" t="s">
        <v>23</v>
      </c>
      <c r="G15" s="5"/>
      <c r="H15" s="2">
        <v>1</v>
      </c>
      <c r="I15" s="2">
        <v>20</v>
      </c>
      <c r="J15" s="22">
        <v>55</v>
      </c>
      <c r="K15" s="21">
        <v>143</v>
      </c>
      <c r="L15" s="6"/>
      <c r="M15" s="2"/>
    </row>
    <row r="16" spans="1:14" s="1" customFormat="1" ht="165.95" customHeight="1" x14ac:dyDescent="0.2">
      <c r="A16" s="2">
        <v>14</v>
      </c>
      <c r="B16" s="12" t="s">
        <v>10</v>
      </c>
      <c r="C16" s="12"/>
      <c r="D16" s="11" t="str">
        <f>HYPERLINK("http://7flowers-decor.ru/upload/1c_catalog/import_files/4607036351524.jpg")</f>
        <v>http://7flowers-decor.ru/upload/1c_catalog/import_files/4607036351524.jpg</v>
      </c>
      <c r="E16" s="2">
        <v>4607036351524</v>
      </c>
      <c r="F16" s="4" t="s">
        <v>24</v>
      </c>
      <c r="G16" s="5"/>
      <c r="H16" s="2">
        <v>1</v>
      </c>
      <c r="I16" s="2">
        <v>20</v>
      </c>
      <c r="J16" s="22">
        <v>92</v>
      </c>
      <c r="K16" s="21">
        <v>115</v>
      </c>
      <c r="L16" s="6"/>
      <c r="M16" s="2"/>
    </row>
    <row r="17" spans="1:13" s="1" customFormat="1" ht="165.95" customHeight="1" x14ac:dyDescent="0.2">
      <c r="A17" s="2">
        <v>15</v>
      </c>
      <c r="B17" s="12" t="s">
        <v>10</v>
      </c>
      <c r="C17" s="12"/>
      <c r="D17" s="11" t="str">
        <f>HYPERLINK("http://7flowers-decor.ru/upload/1c_catalog/import_files/4607036351425.jpg")</f>
        <v>http://7flowers-decor.ru/upload/1c_catalog/import_files/4607036351425.jpg</v>
      </c>
      <c r="E17" s="2">
        <v>4607036351425</v>
      </c>
      <c r="F17" s="4" t="s">
        <v>25</v>
      </c>
      <c r="G17" s="5"/>
      <c r="H17" s="2">
        <v>1</v>
      </c>
      <c r="I17" s="2">
        <v>20</v>
      </c>
      <c r="J17" s="22">
        <v>151</v>
      </c>
      <c r="K17" s="21">
        <v>115</v>
      </c>
      <c r="L17" s="6"/>
      <c r="M17" s="2"/>
    </row>
    <row r="18" spans="1:13" s="1" customFormat="1" ht="165.95" customHeight="1" x14ac:dyDescent="0.2">
      <c r="A18" s="2">
        <v>16</v>
      </c>
      <c r="B18" s="12" t="s">
        <v>10</v>
      </c>
      <c r="C18" s="12"/>
      <c r="D18" s="11" t="str">
        <f>HYPERLINK("http://7flowers-decor.ru/upload/1c_catalog/import_files/4607036353252.jpg")</f>
        <v>http://7flowers-decor.ru/upload/1c_catalog/import_files/4607036353252.jpg</v>
      </c>
      <c r="E18" s="2">
        <v>4607036353252</v>
      </c>
      <c r="F18" s="4" t="s">
        <v>26</v>
      </c>
      <c r="G18" s="5"/>
      <c r="H18" s="2">
        <v>1</v>
      </c>
      <c r="I18" s="2">
        <v>20</v>
      </c>
      <c r="J18" s="22">
        <v>60</v>
      </c>
      <c r="K18" s="21">
        <v>112</v>
      </c>
      <c r="L18" s="6"/>
      <c r="M18" s="2"/>
    </row>
    <row r="19" spans="1:13" s="1" customFormat="1" ht="165.95" customHeight="1" x14ac:dyDescent="0.2">
      <c r="A19" s="2">
        <v>17</v>
      </c>
      <c r="B19" s="12" t="s">
        <v>10</v>
      </c>
      <c r="C19" s="12"/>
      <c r="D19" s="11" t="str">
        <f>HYPERLINK("http://7flowers-decor.ru/upload/1c_catalog/import_files/4607036351562.jpg")</f>
        <v>http://7flowers-decor.ru/upload/1c_catalog/import_files/4607036351562.jpg</v>
      </c>
      <c r="E19" s="2">
        <v>4607036351562</v>
      </c>
      <c r="F19" s="4" t="s">
        <v>27</v>
      </c>
      <c r="G19" s="5"/>
      <c r="H19" s="2">
        <v>1</v>
      </c>
      <c r="I19" s="2">
        <v>20</v>
      </c>
      <c r="J19" s="22">
        <v>364</v>
      </c>
      <c r="K19" s="21">
        <v>115</v>
      </c>
      <c r="L19" s="6"/>
      <c r="M19" s="2"/>
    </row>
    <row r="20" spans="1:13" s="1" customFormat="1" ht="165.95" customHeight="1" x14ac:dyDescent="0.2">
      <c r="A20" s="2">
        <v>18</v>
      </c>
      <c r="B20" s="12" t="s">
        <v>10</v>
      </c>
      <c r="C20" s="12"/>
      <c r="D20" s="11" t="str">
        <f>HYPERLINK("http://7flowers-decor.ru/upload/1c_catalog/import_files/4607036352101.jpg")</f>
        <v>http://7flowers-decor.ru/upload/1c_catalog/import_files/4607036352101.jpg</v>
      </c>
      <c r="E20" s="2">
        <v>4607036352101</v>
      </c>
      <c r="F20" s="4" t="s">
        <v>28</v>
      </c>
      <c r="G20" s="5"/>
      <c r="H20" s="2">
        <v>1</v>
      </c>
      <c r="I20" s="2">
        <v>4</v>
      </c>
      <c r="J20" s="22">
        <v>20</v>
      </c>
      <c r="K20" s="21">
        <v>464</v>
      </c>
      <c r="L20" s="6"/>
      <c r="M20" s="2"/>
    </row>
    <row r="21" spans="1:13" s="1" customFormat="1" ht="165.95" customHeight="1" x14ac:dyDescent="0.2">
      <c r="A21" s="2">
        <v>19</v>
      </c>
      <c r="B21" s="12" t="s">
        <v>10</v>
      </c>
      <c r="C21" s="12"/>
      <c r="D21" s="11" t="str">
        <f>HYPERLINK("http://7flowers-decor.ru/upload/1c_catalog/import_files/4607036352118.jpg")</f>
        <v>http://7flowers-decor.ru/upload/1c_catalog/import_files/4607036352118.jpg</v>
      </c>
      <c r="E21" s="2">
        <v>4607036352118</v>
      </c>
      <c r="F21" s="4" t="s">
        <v>29</v>
      </c>
      <c r="G21" s="5"/>
      <c r="H21" s="2">
        <v>1</v>
      </c>
      <c r="I21" s="2">
        <v>4</v>
      </c>
      <c r="J21" s="22">
        <v>16</v>
      </c>
      <c r="K21" s="21">
        <v>508</v>
      </c>
      <c r="L21" s="6"/>
      <c r="M21" s="2"/>
    </row>
    <row r="22" spans="1:13" s="1" customFormat="1" ht="165.95" customHeight="1" x14ac:dyDescent="0.2">
      <c r="A22" s="2">
        <v>20</v>
      </c>
      <c r="B22" s="12" t="s">
        <v>10</v>
      </c>
      <c r="C22" s="12"/>
      <c r="D22" s="11" t="str">
        <f>HYPERLINK("http://7flowers-decor.ru/upload/1c_catalog/import_files/4607036353528.jpg")</f>
        <v>http://7flowers-decor.ru/upload/1c_catalog/import_files/4607036353528.jpg</v>
      </c>
      <c r="E22" s="2">
        <v>4607036353528</v>
      </c>
      <c r="F22" s="4" t="s">
        <v>30</v>
      </c>
      <c r="G22" s="5"/>
      <c r="H22" s="2">
        <v>1</v>
      </c>
      <c r="I22" s="2">
        <v>20</v>
      </c>
      <c r="J22" s="22">
        <v>79</v>
      </c>
      <c r="K22" s="21">
        <v>115</v>
      </c>
      <c r="L22" s="6"/>
      <c r="M22" s="2"/>
    </row>
    <row r="23" spans="1:13" s="1" customFormat="1" ht="165.95" customHeight="1" x14ac:dyDescent="0.2">
      <c r="A23" s="2">
        <v>21</v>
      </c>
      <c r="B23" s="12" t="s">
        <v>10</v>
      </c>
      <c r="C23" s="12"/>
      <c r="D23" s="11" t="str">
        <f>HYPERLINK("http://7flowers-decor.ru/upload/1c_catalog/import_files/4607036354730.jpg")</f>
        <v>http://7flowers-decor.ru/upload/1c_catalog/import_files/4607036354730.jpg</v>
      </c>
      <c r="E23" s="2">
        <v>4607036354730</v>
      </c>
      <c r="F23" s="4" t="s">
        <v>31</v>
      </c>
      <c r="G23" s="5"/>
      <c r="H23" s="2">
        <v>1</v>
      </c>
      <c r="I23" s="2">
        <v>9</v>
      </c>
      <c r="J23" s="22">
        <v>45</v>
      </c>
      <c r="K23" s="21">
        <v>365</v>
      </c>
      <c r="L23" s="6"/>
      <c r="M23" s="2"/>
    </row>
    <row r="24" spans="1:13" s="1" customFormat="1" ht="165.95" customHeight="1" x14ac:dyDescent="0.2">
      <c r="A24" s="2">
        <v>22</v>
      </c>
      <c r="B24" s="12" t="s">
        <v>10</v>
      </c>
      <c r="C24" s="12"/>
      <c r="D24" s="11" t="str">
        <f>HYPERLINK("http://7flowers-decor.ru/upload/1c_catalog/import_files/4607036354518.jpg")</f>
        <v>http://7flowers-decor.ru/upload/1c_catalog/import_files/4607036354518.jpg</v>
      </c>
      <c r="E24" s="2">
        <v>4607036354518</v>
      </c>
      <c r="F24" s="4" t="s">
        <v>32</v>
      </c>
      <c r="G24" s="5"/>
      <c r="H24" s="2">
        <v>1</v>
      </c>
      <c r="I24" s="2">
        <v>12</v>
      </c>
      <c r="J24" s="22">
        <v>68</v>
      </c>
      <c r="K24" s="21">
        <v>171</v>
      </c>
      <c r="L24" s="6"/>
      <c r="M24" s="2"/>
    </row>
    <row r="25" spans="1:13" s="1" customFormat="1" ht="165.95" customHeight="1" x14ac:dyDescent="0.2">
      <c r="A25" s="2">
        <v>23</v>
      </c>
      <c r="B25" s="12" t="s">
        <v>10</v>
      </c>
      <c r="C25" s="12"/>
      <c r="D25" s="11" t="str">
        <f>HYPERLINK("http://7flowers-decor.ru/upload/1c_catalog/import_files/4607036353368.jpg")</f>
        <v>http://7flowers-decor.ru/upload/1c_catalog/import_files/4607036353368.jpg</v>
      </c>
      <c r="E25" s="2">
        <v>4607036353368</v>
      </c>
      <c r="F25" s="4" t="s">
        <v>33</v>
      </c>
      <c r="G25" s="5"/>
      <c r="H25" s="2">
        <v>1</v>
      </c>
      <c r="I25" s="2">
        <v>20</v>
      </c>
      <c r="J25" s="22">
        <v>83</v>
      </c>
      <c r="K25" s="21">
        <v>133</v>
      </c>
      <c r="L25" s="6"/>
      <c r="M25" s="2"/>
    </row>
    <row r="26" spans="1:13" s="1" customFormat="1" ht="165.95" customHeight="1" x14ac:dyDescent="0.2">
      <c r="A26" s="2">
        <v>24</v>
      </c>
      <c r="B26" s="12" t="s">
        <v>10</v>
      </c>
      <c r="C26" s="12"/>
      <c r="D26" s="11" t="str">
        <f>HYPERLINK("http://7flowers-decor.ru/upload/1c_catalog/import_files/4607036354440.jpg")</f>
        <v>http://7flowers-decor.ru/upload/1c_catalog/import_files/4607036354440.jpg</v>
      </c>
      <c r="E26" s="2">
        <v>4607036354440</v>
      </c>
      <c r="F26" s="4" t="s">
        <v>34</v>
      </c>
      <c r="G26" s="5"/>
      <c r="H26" s="2">
        <v>1</v>
      </c>
      <c r="I26" s="2">
        <v>12</v>
      </c>
      <c r="J26" s="22">
        <v>64</v>
      </c>
      <c r="K26" s="21">
        <v>162</v>
      </c>
      <c r="L26" s="6"/>
      <c r="M26" s="2"/>
    </row>
    <row r="27" spans="1:13" s="1" customFormat="1" ht="165.95" customHeight="1" x14ac:dyDescent="0.2">
      <c r="A27" s="2">
        <v>25</v>
      </c>
      <c r="B27" s="12" t="s">
        <v>10</v>
      </c>
      <c r="C27" s="12"/>
      <c r="D27" s="11" t="str">
        <f>HYPERLINK("http://7flowers-decor.ru/upload/1c_catalog/import_files/4000510983387.jpg")</f>
        <v>http://7flowers-decor.ru/upload/1c_catalog/import_files/4000510983387.jpg</v>
      </c>
      <c r="E27" s="2">
        <v>4000510983387</v>
      </c>
      <c r="F27" s="4" t="s">
        <v>35</v>
      </c>
      <c r="G27" s="5"/>
      <c r="H27" s="2">
        <v>1</v>
      </c>
      <c r="I27" s="2">
        <v>4</v>
      </c>
      <c r="J27" s="22">
        <v>8</v>
      </c>
      <c r="K27" s="21">
        <v>1821</v>
      </c>
      <c r="L27" s="8" t="s">
        <v>36</v>
      </c>
      <c r="M27" s="7"/>
    </row>
    <row r="28" spans="1:13" s="1" customFormat="1" ht="165.95" customHeight="1" x14ac:dyDescent="0.2">
      <c r="A28" s="2">
        <v>26</v>
      </c>
      <c r="B28" s="12" t="s">
        <v>10</v>
      </c>
      <c r="C28" s="12"/>
      <c r="D28" s="11" t="str">
        <f>HYPERLINK("http://7flowers-decor.ru/upload/1c_catalog/import_files/4000510968414.jpg")</f>
        <v>http://7flowers-decor.ru/upload/1c_catalog/import_files/4000510968414.jpg</v>
      </c>
      <c r="E28" s="2">
        <v>4000510968414</v>
      </c>
      <c r="F28" s="4" t="s">
        <v>37</v>
      </c>
      <c r="G28" s="5"/>
      <c r="H28" s="2">
        <v>2</v>
      </c>
      <c r="I28" s="2">
        <v>8</v>
      </c>
      <c r="J28" s="22">
        <v>8</v>
      </c>
      <c r="K28" s="21">
        <v>1199</v>
      </c>
      <c r="L28" s="8" t="s">
        <v>36</v>
      </c>
      <c r="M28" s="7"/>
    </row>
    <row r="29" spans="1:13" s="1" customFormat="1" ht="165.95" customHeight="1" x14ac:dyDescent="0.2">
      <c r="A29" s="2">
        <v>27</v>
      </c>
      <c r="B29" s="12" t="s">
        <v>10</v>
      </c>
      <c r="C29" s="12"/>
      <c r="D29" s="11" t="str">
        <f>HYPERLINK("http://7flowers-decor.ru/upload/1c_catalog/import_files/4000510030401.jpg")</f>
        <v>http://7flowers-decor.ru/upload/1c_catalog/import_files/4000510030401.jpg</v>
      </c>
      <c r="E29" s="2">
        <v>4000510030401</v>
      </c>
      <c r="F29" s="4" t="s">
        <v>38</v>
      </c>
      <c r="G29" s="5"/>
      <c r="H29" s="2">
        <v>1</v>
      </c>
      <c r="I29" s="2">
        <v>20</v>
      </c>
      <c r="J29" s="22">
        <v>138</v>
      </c>
      <c r="K29" s="21">
        <v>442</v>
      </c>
      <c r="L29" s="8" t="s">
        <v>36</v>
      </c>
      <c r="M29" s="2"/>
    </row>
    <row r="30" spans="1:13" s="1" customFormat="1" ht="165.95" customHeight="1" x14ac:dyDescent="0.2">
      <c r="A30" s="2">
        <v>28</v>
      </c>
      <c r="B30" s="12" t="s">
        <v>10</v>
      </c>
      <c r="C30" s="12"/>
      <c r="D30" s="11" t="str">
        <f>HYPERLINK("http://7flowers-decor.ru/upload/1c_catalog/import_files/4000510032917.jpg")</f>
        <v>http://7flowers-decor.ru/upload/1c_catalog/import_files/4000510032917.jpg</v>
      </c>
      <c r="E30" s="2">
        <v>4000510032917</v>
      </c>
      <c r="F30" s="4" t="s">
        <v>39</v>
      </c>
      <c r="G30" s="5"/>
      <c r="H30" s="2">
        <v>1</v>
      </c>
      <c r="I30" s="2">
        <v>40</v>
      </c>
      <c r="J30" s="22">
        <v>39</v>
      </c>
      <c r="K30" s="21">
        <v>331</v>
      </c>
      <c r="L30" s="8" t="s">
        <v>36</v>
      </c>
      <c r="M30" s="2"/>
    </row>
    <row r="31" spans="1:13" s="1" customFormat="1" ht="165.95" customHeight="1" x14ac:dyDescent="0.2">
      <c r="A31" s="2">
        <v>29</v>
      </c>
      <c r="B31" s="12" t="s">
        <v>10</v>
      </c>
      <c r="C31" s="12"/>
      <c r="D31" s="11" t="str">
        <f>HYPERLINK("http://7flowers-decor.ru/upload/1c_catalog/import_files/4260036491609.jpg")</f>
        <v>http://7flowers-decor.ru/upload/1c_catalog/import_files/4260036491609.jpg</v>
      </c>
      <c r="E31" s="2">
        <v>4260036491609</v>
      </c>
      <c r="F31" s="4" t="s">
        <v>40</v>
      </c>
      <c r="G31" s="5"/>
      <c r="H31" s="2">
        <v>1</v>
      </c>
      <c r="I31" s="2">
        <v>12</v>
      </c>
      <c r="J31" s="22">
        <v>88</v>
      </c>
      <c r="K31" s="21">
        <v>325</v>
      </c>
      <c r="L31" s="6"/>
      <c r="M31" s="2"/>
    </row>
    <row r="32" spans="1:13" s="1" customFormat="1" ht="165.95" customHeight="1" x14ac:dyDescent="0.2">
      <c r="A32" s="2">
        <v>30</v>
      </c>
      <c r="B32" s="12" t="s">
        <v>10</v>
      </c>
      <c r="C32" s="12"/>
      <c r="D32" s="11" t="str">
        <f>HYPERLINK("http://7flowers-decor.ru/upload/1c_catalog/import_files/4260036491135.jpg")</f>
        <v>http://7flowers-decor.ru/upload/1c_catalog/import_files/4260036491135.jpg</v>
      </c>
      <c r="E32" s="2">
        <v>4260036491135</v>
      </c>
      <c r="F32" s="4" t="s">
        <v>41</v>
      </c>
      <c r="G32" s="5"/>
      <c r="H32" s="2">
        <v>1</v>
      </c>
      <c r="I32" s="2">
        <v>12</v>
      </c>
      <c r="J32" s="22">
        <v>155</v>
      </c>
      <c r="K32" s="21">
        <v>591</v>
      </c>
      <c r="L32" s="6"/>
      <c r="M32" s="2"/>
    </row>
    <row r="33" spans="1:13" s="1" customFormat="1" ht="165.95" customHeight="1" x14ac:dyDescent="0.2">
      <c r="A33" s="2">
        <v>31</v>
      </c>
      <c r="B33" s="12" t="s">
        <v>10</v>
      </c>
      <c r="C33" s="12"/>
      <c r="D33" s="11" t="str">
        <f>HYPERLINK("http://7flowers-decor.ru/upload/1c_catalog/import_files/4000510995946.jpg")</f>
        <v>http://7flowers-decor.ru/upload/1c_catalog/import_files/4000510995946.jpg</v>
      </c>
      <c r="E33" s="2">
        <v>4000510995946</v>
      </c>
      <c r="F33" s="4" t="s">
        <v>42</v>
      </c>
      <c r="G33" s="5"/>
      <c r="H33" s="2">
        <v>1</v>
      </c>
      <c r="I33" s="2">
        <v>1</v>
      </c>
      <c r="J33" s="22">
        <v>8</v>
      </c>
      <c r="K33" s="21">
        <v>5999</v>
      </c>
      <c r="L33" s="6"/>
      <c r="M33" s="7"/>
    </row>
    <row r="34" spans="1:13" s="1" customFormat="1" ht="165.95" customHeight="1" x14ac:dyDescent="0.2">
      <c r="A34" s="2">
        <v>32</v>
      </c>
      <c r="B34" s="12" t="s">
        <v>10</v>
      </c>
      <c r="C34" s="12"/>
      <c r="D34" s="11" t="str">
        <f>HYPERLINK("http://7flowers-decor.ru/upload/1c_catalog/import_files/5024242459391.jpg")</f>
        <v>http://7flowers-decor.ru/upload/1c_catalog/import_files/5024242459391.jpg</v>
      </c>
      <c r="E34" s="2">
        <v>5024242459391</v>
      </c>
      <c r="F34" s="4" t="s">
        <v>43</v>
      </c>
      <c r="G34" s="5"/>
      <c r="H34" s="2">
        <v>1</v>
      </c>
      <c r="I34" s="2">
        <v>6</v>
      </c>
      <c r="J34" s="22">
        <v>16</v>
      </c>
      <c r="K34" s="21">
        <v>1590</v>
      </c>
      <c r="L34" s="6"/>
      <c r="M34" s="7"/>
    </row>
    <row r="35" spans="1:13" s="1" customFormat="1" ht="165.95" customHeight="1" x14ac:dyDescent="0.2">
      <c r="A35" s="2">
        <v>33</v>
      </c>
      <c r="B35" s="12" t="s">
        <v>10</v>
      </c>
      <c r="C35" s="12"/>
      <c r="D35" s="11" t="str">
        <f>HYPERLINK("http://7flowers-decor.ru/upload/1c_catalog/import_files/0073095011886.jpg")</f>
        <v>http://7flowers-decor.ru/upload/1c_catalog/import_files/0073095011886.jpg</v>
      </c>
      <c r="E35" s="9">
        <v>73095011886</v>
      </c>
      <c r="F35" s="4" t="s">
        <v>44</v>
      </c>
      <c r="G35" s="5"/>
      <c r="H35" s="2">
        <v>1</v>
      </c>
      <c r="I35" s="2">
        <v>12</v>
      </c>
      <c r="J35" s="22">
        <v>31</v>
      </c>
      <c r="K35" s="21">
        <v>899</v>
      </c>
      <c r="L35" s="6"/>
      <c r="M35" s="2"/>
    </row>
    <row r="36" spans="1:13" s="1" customFormat="1" ht="165.95" customHeight="1" x14ac:dyDescent="0.2">
      <c r="A36" s="2">
        <v>34</v>
      </c>
      <c r="B36" s="12" t="s">
        <v>10</v>
      </c>
      <c r="C36" s="12"/>
      <c r="D36" s="11" t="str">
        <f>HYPERLINK("http://7flowers-decor.ru/upload/1c_catalog/import_files/0073095012005.jpg")</f>
        <v>http://7flowers-decor.ru/upload/1c_catalog/import_files/0073095012005.jpg</v>
      </c>
      <c r="E36" s="9">
        <v>73095012005</v>
      </c>
      <c r="F36" s="4" t="s">
        <v>45</v>
      </c>
      <c r="G36" s="5"/>
      <c r="H36" s="2">
        <v>1</v>
      </c>
      <c r="I36" s="2">
        <v>12</v>
      </c>
      <c r="J36" s="22">
        <v>66</v>
      </c>
      <c r="K36" s="21">
        <v>754</v>
      </c>
      <c r="L36" s="6"/>
      <c r="M36" s="2"/>
    </row>
    <row r="37" spans="1:13" s="1" customFormat="1" ht="165.95" customHeight="1" x14ac:dyDescent="0.2">
      <c r="A37" s="2">
        <v>35</v>
      </c>
      <c r="B37" s="12" t="s">
        <v>10</v>
      </c>
      <c r="C37" s="12"/>
      <c r="D37" s="11" t="str">
        <f>HYPERLINK("http://7flowers-decor.ru/upload/1c_catalog/import_files/4000510030425.jpg")</f>
        <v>http://7flowers-decor.ru/upload/1c_catalog/import_files/4000510030425.jpg</v>
      </c>
      <c r="E37" s="2">
        <v>4000510030425</v>
      </c>
      <c r="F37" s="4" t="s">
        <v>46</v>
      </c>
      <c r="G37" s="5"/>
      <c r="H37" s="2">
        <v>1</v>
      </c>
      <c r="I37" s="2">
        <v>10</v>
      </c>
      <c r="J37" s="22">
        <v>20</v>
      </c>
      <c r="K37" s="21">
        <v>843</v>
      </c>
      <c r="L37" s="8" t="s">
        <v>36</v>
      </c>
      <c r="M37" s="2"/>
    </row>
    <row r="38" spans="1:13" s="1" customFormat="1" ht="165.95" customHeight="1" x14ac:dyDescent="0.2">
      <c r="A38" s="2">
        <v>36</v>
      </c>
      <c r="B38" s="12" t="s">
        <v>10</v>
      </c>
      <c r="C38" s="12"/>
      <c r="D38" s="11" t="str">
        <f>HYPERLINK("http://7flowers-decor.ru/upload/1c_catalog/import_files/4000510074795.jpg")</f>
        <v>http://7flowers-decor.ru/upload/1c_catalog/import_files/4000510074795.jpg</v>
      </c>
      <c r="E38" s="2">
        <v>4000510074795</v>
      </c>
      <c r="F38" s="4" t="s">
        <v>47</v>
      </c>
      <c r="G38" s="5"/>
      <c r="H38" s="2">
        <v>1</v>
      </c>
      <c r="I38" s="2">
        <v>21</v>
      </c>
      <c r="J38" s="22">
        <v>19</v>
      </c>
      <c r="K38" s="21">
        <v>275</v>
      </c>
      <c r="L38" s="8" t="s">
        <v>36</v>
      </c>
      <c r="M38" s="2"/>
    </row>
    <row r="39" spans="1:13" s="1" customFormat="1" ht="165.95" customHeight="1" x14ac:dyDescent="0.2">
      <c r="A39" s="2">
        <v>37</v>
      </c>
      <c r="B39" s="12" t="s">
        <v>10</v>
      </c>
      <c r="C39" s="12"/>
      <c r="D39" s="11" t="str">
        <f>HYPERLINK("http://7flowers-decor.ru/upload/1c_catalog/import_files/5024242306657.jpg")</f>
        <v>http://7flowers-decor.ru/upload/1c_catalog/import_files/5024242306657.jpg</v>
      </c>
      <c r="E39" s="2">
        <v>5024242306657</v>
      </c>
      <c r="F39" s="4" t="s">
        <v>48</v>
      </c>
      <c r="G39" s="5"/>
      <c r="H39" s="2">
        <v>1</v>
      </c>
      <c r="I39" s="2">
        <v>10</v>
      </c>
      <c r="J39" s="22">
        <v>133</v>
      </c>
      <c r="K39" s="21">
        <v>884</v>
      </c>
      <c r="L39" s="6"/>
      <c r="M39" s="2"/>
    </row>
    <row r="40" spans="1:13" s="1" customFormat="1" ht="165.95" customHeight="1" x14ac:dyDescent="0.2">
      <c r="A40" s="2">
        <v>38</v>
      </c>
      <c r="B40" s="12" t="s">
        <v>10</v>
      </c>
      <c r="C40" s="12"/>
      <c r="D40" s="11" t="str">
        <f>HYPERLINK("http://7flowers-decor.ru/upload/1c_catalog/import_files/5024242814664.jpg")</f>
        <v>http://7flowers-decor.ru/upload/1c_catalog/import_files/5024242814664.jpg</v>
      </c>
      <c r="E40" s="2">
        <v>5024242814664</v>
      </c>
      <c r="F40" s="4" t="s">
        <v>49</v>
      </c>
      <c r="G40" s="5"/>
      <c r="H40" s="2">
        <v>1</v>
      </c>
      <c r="I40" s="2">
        <v>2</v>
      </c>
      <c r="J40" s="22">
        <v>36</v>
      </c>
      <c r="K40" s="21">
        <v>2703</v>
      </c>
      <c r="L40" s="8" t="s">
        <v>36</v>
      </c>
      <c r="M40" s="7"/>
    </row>
    <row r="41" spans="1:13" s="1" customFormat="1" ht="165.95" customHeight="1" x14ac:dyDescent="0.2">
      <c r="A41" s="2">
        <v>39</v>
      </c>
      <c r="B41" s="12" t="s">
        <v>10</v>
      </c>
      <c r="C41" s="12"/>
      <c r="D41" s="11" t="str">
        <f>HYPERLINK("http://7flowers-decor.ru/upload/1c_catalog/import_files/4606500452460.jpg")</f>
        <v>http://7flowers-decor.ru/upload/1c_catalog/import_files/4606500452460.jpg</v>
      </c>
      <c r="E41" s="2">
        <v>4606500452460</v>
      </c>
      <c r="F41" s="4" t="s">
        <v>50</v>
      </c>
      <c r="G41" s="5"/>
      <c r="H41" s="2">
        <v>1</v>
      </c>
      <c r="I41" s="2">
        <v>20</v>
      </c>
      <c r="J41" s="22">
        <v>70</v>
      </c>
      <c r="K41" s="21">
        <v>118</v>
      </c>
      <c r="L41" s="8" t="s">
        <v>36</v>
      </c>
      <c r="M41" s="2"/>
    </row>
    <row r="42" spans="1:13" s="1" customFormat="1" ht="165.95" customHeight="1" x14ac:dyDescent="0.2">
      <c r="A42" s="2">
        <v>40</v>
      </c>
      <c r="B42" s="12" t="s">
        <v>10</v>
      </c>
      <c r="C42" s="12"/>
      <c r="D42" s="11" t="str">
        <f>HYPERLINK("http://7flowers-decor.ru/upload/1c_catalog/import_files/4000510313788.jpg")</f>
        <v>http://7flowers-decor.ru/upload/1c_catalog/import_files/4000510313788.jpg</v>
      </c>
      <c r="E42" s="2">
        <v>4000510313788</v>
      </c>
      <c r="F42" s="4" t="s">
        <v>51</v>
      </c>
      <c r="G42" s="5"/>
      <c r="H42" s="2">
        <v>3</v>
      </c>
      <c r="I42" s="2">
        <v>18</v>
      </c>
      <c r="J42" s="22">
        <v>12</v>
      </c>
      <c r="K42" s="21">
        <v>2209</v>
      </c>
      <c r="L42" s="8" t="s">
        <v>36</v>
      </c>
      <c r="M42" s="7"/>
    </row>
    <row r="43" spans="1:13" s="1" customFormat="1" ht="165.95" customHeight="1" x14ac:dyDescent="0.2">
      <c r="A43" s="2">
        <v>41</v>
      </c>
      <c r="B43" s="12" t="s">
        <v>10</v>
      </c>
      <c r="C43" s="12"/>
      <c r="D43" s="11" t="str">
        <f>HYPERLINK("http://7flowers-decor.ru/upload/1c_catalog/import_files/5024242810352.jpg")</f>
        <v>http://7flowers-decor.ru/upload/1c_catalog/import_files/5024242810352.jpg</v>
      </c>
      <c r="E43" s="2">
        <v>5024242810352</v>
      </c>
      <c r="F43" s="4" t="s">
        <v>52</v>
      </c>
      <c r="G43" s="5"/>
      <c r="H43" s="2">
        <v>2</v>
      </c>
      <c r="I43" s="2">
        <v>6</v>
      </c>
      <c r="J43" s="22">
        <v>30</v>
      </c>
      <c r="K43" s="21">
        <v>2990</v>
      </c>
      <c r="L43" s="8" t="s">
        <v>36</v>
      </c>
      <c r="M43" s="7"/>
    </row>
    <row r="44" spans="1:13" s="1" customFormat="1" ht="165.95" customHeight="1" x14ac:dyDescent="0.2">
      <c r="A44" s="2">
        <v>42</v>
      </c>
      <c r="B44" s="12" t="s">
        <v>10</v>
      </c>
      <c r="C44" s="12"/>
      <c r="D44" s="11" t="str">
        <f>HYPERLINK("http://7flowers-decor.ru/upload/1c_catalog/import_files/4000510108483.jpg")</f>
        <v>http://7flowers-decor.ru/upload/1c_catalog/import_files/4000510108483.jpg</v>
      </c>
      <c r="E44" s="2">
        <v>4000510108483</v>
      </c>
      <c r="F44" s="4" t="s">
        <v>53</v>
      </c>
      <c r="G44" s="5"/>
      <c r="H44" s="2">
        <v>1</v>
      </c>
      <c r="I44" s="2">
        <v>9</v>
      </c>
      <c r="J44" s="22">
        <v>68</v>
      </c>
      <c r="K44" s="21">
        <v>694</v>
      </c>
      <c r="L44" s="8" t="s">
        <v>36</v>
      </c>
      <c r="M44" s="2"/>
    </row>
    <row r="45" spans="1:13" s="1" customFormat="1" ht="165.95" customHeight="1" x14ac:dyDescent="0.2">
      <c r="A45" s="2">
        <v>43</v>
      </c>
      <c r="B45" s="12" t="s">
        <v>10</v>
      </c>
      <c r="C45" s="12"/>
      <c r="D45" s="11" t="str">
        <f>HYPERLINK("http://7flowers-decor.ru/upload/1c_catalog/import_files/4000510106519.jpg")</f>
        <v>http://7flowers-decor.ru/upload/1c_catalog/import_files/4000510106519.jpg</v>
      </c>
      <c r="E45" s="2">
        <v>4000510106519</v>
      </c>
      <c r="F45" s="4" t="s">
        <v>54</v>
      </c>
      <c r="G45" s="5"/>
      <c r="H45" s="2">
        <v>1</v>
      </c>
      <c r="I45" s="2">
        <v>8</v>
      </c>
      <c r="J45" s="22">
        <v>48</v>
      </c>
      <c r="K45" s="21">
        <v>1358</v>
      </c>
      <c r="L45" s="8" t="s">
        <v>36</v>
      </c>
      <c r="M45" s="7"/>
    </row>
    <row r="46" spans="1:13" s="1" customFormat="1" ht="165.95" customHeight="1" x14ac:dyDescent="0.2">
      <c r="A46" s="2">
        <v>44</v>
      </c>
      <c r="B46" s="12" t="s">
        <v>10</v>
      </c>
      <c r="C46" s="12"/>
      <c r="D46" s="11" t="str">
        <f>HYPERLINK("http://7flowers-decor.ru/upload/1c_catalog/import_files/4000510106618.jpg")</f>
        <v>http://7flowers-decor.ru/upload/1c_catalog/import_files/4000510106618.jpg</v>
      </c>
      <c r="E46" s="2">
        <v>4000510106618</v>
      </c>
      <c r="F46" s="4" t="s">
        <v>55</v>
      </c>
      <c r="G46" s="5"/>
      <c r="H46" s="2">
        <v>1</v>
      </c>
      <c r="I46" s="2">
        <v>4</v>
      </c>
      <c r="J46" s="22">
        <v>20</v>
      </c>
      <c r="K46" s="21">
        <v>1699</v>
      </c>
      <c r="L46" s="8" t="s">
        <v>36</v>
      </c>
      <c r="M46" s="7"/>
    </row>
    <row r="47" spans="1:13" s="1" customFormat="1" ht="165.95" customHeight="1" x14ac:dyDescent="0.2">
      <c r="A47" s="2">
        <v>45</v>
      </c>
      <c r="B47" s="12" t="s">
        <v>10</v>
      </c>
      <c r="C47" s="12"/>
      <c r="D47" s="11" t="str">
        <f>HYPERLINK("http://7flowers-decor.ru/upload/1c_catalog/import_files/5024242457809.jpg")</f>
        <v>http://7flowers-decor.ru/upload/1c_catalog/import_files/5024242457809.jpg</v>
      </c>
      <c r="E47" s="2">
        <v>5024242457809</v>
      </c>
      <c r="F47" s="4" t="s">
        <v>56</v>
      </c>
      <c r="G47" s="5"/>
      <c r="H47" s="2">
        <v>1</v>
      </c>
      <c r="I47" s="2">
        <v>10</v>
      </c>
      <c r="J47" s="22">
        <v>18</v>
      </c>
      <c r="K47" s="21">
        <v>728</v>
      </c>
      <c r="L47" s="6"/>
      <c r="M47" s="2"/>
    </row>
    <row r="48" spans="1:13" s="1" customFormat="1" ht="165.95" customHeight="1" x14ac:dyDescent="0.2">
      <c r="A48" s="2">
        <v>46</v>
      </c>
      <c r="B48" s="12" t="s">
        <v>10</v>
      </c>
      <c r="C48" s="12"/>
      <c r="D48" s="11" t="str">
        <f>HYPERLINK("http://7flowers-decor.ru/upload/1c_catalog/import_files/5024242435166.jpg")</f>
        <v>http://7flowers-decor.ru/upload/1c_catalog/import_files/5024242435166.jpg</v>
      </c>
      <c r="E48" s="2">
        <v>5024242435166</v>
      </c>
      <c r="F48" s="4" t="s">
        <v>57</v>
      </c>
      <c r="G48" s="5"/>
      <c r="H48" s="2">
        <v>1</v>
      </c>
      <c r="I48" s="2">
        <v>10</v>
      </c>
      <c r="J48" s="22">
        <v>35</v>
      </c>
      <c r="K48" s="21">
        <v>1001</v>
      </c>
      <c r="L48" s="6"/>
      <c r="M48" s="7"/>
    </row>
    <row r="49" spans="1:13" s="1" customFormat="1" ht="165.95" customHeight="1" x14ac:dyDescent="0.2">
      <c r="A49" s="2">
        <v>47</v>
      </c>
      <c r="B49" s="12" t="s">
        <v>10</v>
      </c>
      <c r="C49" s="12"/>
      <c r="D49" s="11" t="str">
        <f>HYPERLINK("http://7flowers-decor.ru/upload/1c_catalog/import_files/5024242448043.jpg")</f>
        <v>http://7flowers-decor.ru/upload/1c_catalog/import_files/5024242448043.jpg</v>
      </c>
      <c r="E49" s="2">
        <v>5024242448043</v>
      </c>
      <c r="F49" s="4" t="s">
        <v>58</v>
      </c>
      <c r="G49" s="5"/>
      <c r="H49" s="2">
        <v>1</v>
      </c>
      <c r="I49" s="2">
        <v>15</v>
      </c>
      <c r="J49" s="22">
        <v>341</v>
      </c>
      <c r="K49" s="21">
        <v>430</v>
      </c>
      <c r="L49" s="6"/>
      <c r="M49" s="2"/>
    </row>
    <row r="50" spans="1:13" s="1" customFormat="1" ht="165.95" customHeight="1" x14ac:dyDescent="0.2">
      <c r="A50" s="2">
        <v>48</v>
      </c>
      <c r="B50" s="12" t="s">
        <v>10</v>
      </c>
      <c r="C50" s="12"/>
      <c r="D50" s="11" t="str">
        <f>HYPERLINK("http://7flowers-decor.ru/upload/1c_catalog/import_files/5024242457823.jpg")</f>
        <v>http://7flowers-decor.ru/upload/1c_catalog/import_files/5024242457823.jpg</v>
      </c>
      <c r="E50" s="2">
        <v>5024242457823</v>
      </c>
      <c r="F50" s="4" t="s">
        <v>59</v>
      </c>
      <c r="G50" s="5"/>
      <c r="H50" s="2">
        <v>1</v>
      </c>
      <c r="I50" s="2">
        <v>6</v>
      </c>
      <c r="J50" s="22">
        <v>13</v>
      </c>
      <c r="K50" s="21">
        <v>1193</v>
      </c>
      <c r="L50" s="6"/>
      <c r="M50" s="7"/>
    </row>
    <row r="51" spans="1:13" s="1" customFormat="1" ht="165.95" customHeight="1" x14ac:dyDescent="0.2">
      <c r="A51" s="2">
        <v>49</v>
      </c>
      <c r="B51" s="12" t="s">
        <v>10</v>
      </c>
      <c r="C51" s="12"/>
      <c r="D51" s="11" t="str">
        <f>HYPERLINK("http://7flowers-decor.ru/upload/1c_catalog/import_files/4000510239514.jpg")</f>
        <v>http://7flowers-decor.ru/upload/1c_catalog/import_files/4000510239514.jpg</v>
      </c>
      <c r="E51" s="2">
        <v>4000510239514</v>
      </c>
      <c r="F51" s="4" t="s">
        <v>60</v>
      </c>
      <c r="G51" s="5"/>
      <c r="H51" s="2">
        <v>1</v>
      </c>
      <c r="I51" s="2">
        <v>8</v>
      </c>
      <c r="J51" s="22">
        <v>26</v>
      </c>
      <c r="K51" s="21">
        <v>896</v>
      </c>
      <c r="L51" s="8" t="s">
        <v>36</v>
      </c>
      <c r="M51" s="2"/>
    </row>
    <row r="52" spans="1:13" s="1" customFormat="1" ht="165.95" customHeight="1" x14ac:dyDescent="0.2">
      <c r="A52" s="2">
        <v>50</v>
      </c>
      <c r="B52" s="12" t="s">
        <v>10</v>
      </c>
      <c r="C52" s="12"/>
      <c r="D52" s="11" t="str">
        <f>HYPERLINK("http://7flowers-decor.ru/upload/1c_catalog/import_files/4000510074207.jpg")</f>
        <v>http://7flowers-decor.ru/upload/1c_catalog/import_files/4000510074207.jpg</v>
      </c>
      <c r="E52" s="2">
        <v>4000510074207</v>
      </c>
      <c r="F52" s="4" t="s">
        <v>61</v>
      </c>
      <c r="G52" s="5"/>
      <c r="H52" s="2">
        <v>1</v>
      </c>
      <c r="I52" s="2">
        <v>1</v>
      </c>
      <c r="J52" s="22">
        <v>19</v>
      </c>
      <c r="K52" s="21">
        <v>4535</v>
      </c>
      <c r="L52" s="8" t="s">
        <v>36</v>
      </c>
      <c r="M52" s="7"/>
    </row>
    <row r="53" spans="1:13" s="1" customFormat="1" ht="165.95" customHeight="1" x14ac:dyDescent="0.2">
      <c r="A53" s="2">
        <v>51</v>
      </c>
      <c r="B53" s="12" t="s">
        <v>10</v>
      </c>
      <c r="C53" s="12"/>
      <c r="D53" s="11" t="str">
        <f>HYPERLINK("http://7flowers-decor.ru/upload/1c_catalog/import_files/8719400013634.jpg")</f>
        <v>http://7flowers-decor.ru/upload/1c_catalog/import_files/8719400013634.jpg</v>
      </c>
      <c r="E53" s="2">
        <v>8719400013634</v>
      </c>
      <c r="F53" s="4" t="s">
        <v>62</v>
      </c>
      <c r="G53" s="5"/>
      <c r="H53" s="2">
        <v>1</v>
      </c>
      <c r="I53" s="2">
        <v>12</v>
      </c>
      <c r="J53" s="22">
        <v>283</v>
      </c>
      <c r="K53" s="21">
        <v>325</v>
      </c>
      <c r="L53" s="6"/>
      <c r="M53" s="2"/>
    </row>
    <row r="54" spans="1:13" s="1" customFormat="1" ht="165.95" customHeight="1" x14ac:dyDescent="0.2">
      <c r="A54" s="2">
        <v>52</v>
      </c>
      <c r="B54" s="12" t="s">
        <v>10</v>
      </c>
      <c r="C54" s="12"/>
      <c r="D54" s="11" t="str">
        <f>HYPERLINK("http://7flowers-decor.ru/upload/1c_catalog/import_files/8719400013641.jpg")</f>
        <v>http://7flowers-decor.ru/upload/1c_catalog/import_files/8719400013641.jpg</v>
      </c>
      <c r="E54" s="2">
        <v>8719400013641</v>
      </c>
      <c r="F54" s="4" t="s">
        <v>63</v>
      </c>
      <c r="G54" s="5"/>
      <c r="H54" s="2">
        <v>1</v>
      </c>
      <c r="I54" s="2">
        <v>12</v>
      </c>
      <c r="J54" s="22">
        <v>354</v>
      </c>
      <c r="K54" s="21">
        <v>442</v>
      </c>
      <c r="L54" s="6"/>
      <c r="M54" s="2"/>
    </row>
    <row r="55" spans="1:13" s="1" customFormat="1" ht="165.95" customHeight="1" x14ac:dyDescent="0.2">
      <c r="A55" s="2">
        <v>53</v>
      </c>
      <c r="B55" s="12" t="s">
        <v>10</v>
      </c>
      <c r="C55" s="12"/>
      <c r="D55" s="11" t="str">
        <f>HYPERLINK("http://7flowers-decor.ru/upload/1c_catalog/import_files/8717524260163.jpg")</f>
        <v>http://7flowers-decor.ru/upload/1c_catalog/import_files/8717524260163.jpg</v>
      </c>
      <c r="E55" s="2">
        <v>8717524260163</v>
      </c>
      <c r="F55" s="4" t="s">
        <v>64</v>
      </c>
      <c r="G55" s="5" t="s">
        <v>65</v>
      </c>
      <c r="H55" s="2">
        <v>1</v>
      </c>
      <c r="I55" s="2">
        <v>24</v>
      </c>
      <c r="J55" s="22">
        <v>14</v>
      </c>
      <c r="K55" s="21">
        <v>594</v>
      </c>
      <c r="L55" s="6"/>
      <c r="M55" s="2"/>
    </row>
    <row r="56" spans="1:13" s="1" customFormat="1" ht="165.95" customHeight="1" x14ac:dyDescent="0.2">
      <c r="A56" s="2">
        <v>54</v>
      </c>
      <c r="B56" s="12" t="s">
        <v>10</v>
      </c>
      <c r="C56" s="12"/>
      <c r="D56" s="11" t="str">
        <f>HYPERLINK("http://7flowers-decor.ru/upload/1c_catalog/import_files/8717524260347.jpg")</f>
        <v>http://7flowers-decor.ru/upload/1c_catalog/import_files/8717524260347.jpg</v>
      </c>
      <c r="E56" s="2">
        <v>8717524260347</v>
      </c>
      <c r="F56" s="4" t="s">
        <v>64</v>
      </c>
      <c r="G56" s="5" t="s">
        <v>66</v>
      </c>
      <c r="H56" s="2">
        <v>1</v>
      </c>
      <c r="I56" s="2">
        <v>24</v>
      </c>
      <c r="J56" s="22">
        <v>14</v>
      </c>
      <c r="K56" s="21">
        <v>594</v>
      </c>
      <c r="L56" s="6"/>
      <c r="M56" s="2"/>
    </row>
    <row r="57" spans="1:13" s="1" customFormat="1" ht="165.95" customHeight="1" x14ac:dyDescent="0.2">
      <c r="A57" s="2">
        <v>55</v>
      </c>
      <c r="B57" s="12" t="s">
        <v>10</v>
      </c>
      <c r="C57" s="12"/>
      <c r="D57" s="11" t="str">
        <f>HYPERLINK("http://7flowers-decor.ru/upload/1c_catalog/import_files/8717524260224.jpg")</f>
        <v>http://7flowers-decor.ru/upload/1c_catalog/import_files/8717524260224.jpg</v>
      </c>
      <c r="E57" s="2">
        <v>8717524260224</v>
      </c>
      <c r="F57" s="4" t="s">
        <v>64</v>
      </c>
      <c r="G57" s="5" t="s">
        <v>67</v>
      </c>
      <c r="H57" s="2">
        <v>1</v>
      </c>
      <c r="I57" s="2">
        <v>24</v>
      </c>
      <c r="J57" s="22">
        <v>12</v>
      </c>
      <c r="K57" s="21">
        <v>594</v>
      </c>
      <c r="L57" s="6"/>
      <c r="M57" s="2"/>
    </row>
    <row r="58" spans="1:13" s="1" customFormat="1" ht="165.95" customHeight="1" x14ac:dyDescent="0.2">
      <c r="A58" s="2">
        <v>56</v>
      </c>
      <c r="B58" s="12" t="s">
        <v>10</v>
      </c>
      <c r="C58" s="12"/>
      <c r="D58" s="11" t="str">
        <f>HYPERLINK("http://7flowers-decor.ru/upload/1c_catalog/import_files/8717524260132.jpg")</f>
        <v>http://7flowers-decor.ru/upload/1c_catalog/import_files/8717524260132.jpg</v>
      </c>
      <c r="E58" s="2">
        <v>8717524260132</v>
      </c>
      <c r="F58" s="4" t="s">
        <v>64</v>
      </c>
      <c r="G58" s="5" t="s">
        <v>68</v>
      </c>
      <c r="H58" s="2">
        <v>1</v>
      </c>
      <c r="I58" s="2">
        <v>24</v>
      </c>
      <c r="J58" s="22">
        <v>11</v>
      </c>
      <c r="K58" s="21">
        <v>594</v>
      </c>
      <c r="L58" s="6"/>
      <c r="M58" s="2"/>
    </row>
    <row r="59" spans="1:13" s="1" customFormat="1" ht="165.95" customHeight="1" x14ac:dyDescent="0.2">
      <c r="A59" s="2">
        <v>57</v>
      </c>
      <c r="B59" s="12" t="s">
        <v>10</v>
      </c>
      <c r="C59" s="12"/>
      <c r="D59" s="11" t="str">
        <f>HYPERLINK("http://7flowers-decor.ru/upload/1c_catalog/import_files/8717524260071.jpg")</f>
        <v>http://7flowers-decor.ru/upload/1c_catalog/import_files/8717524260071.jpg</v>
      </c>
      <c r="E59" s="2">
        <v>8717524260071</v>
      </c>
      <c r="F59" s="4" t="s">
        <v>64</v>
      </c>
      <c r="G59" s="5" t="s">
        <v>69</v>
      </c>
      <c r="H59" s="2">
        <v>1</v>
      </c>
      <c r="I59" s="2">
        <v>24</v>
      </c>
      <c r="J59" s="22">
        <v>44</v>
      </c>
      <c r="K59" s="21">
        <v>594</v>
      </c>
      <c r="L59" s="6"/>
      <c r="M59" s="2"/>
    </row>
    <row r="60" spans="1:13" s="1" customFormat="1" ht="165.95" customHeight="1" x14ac:dyDescent="0.2">
      <c r="A60" s="2">
        <v>58</v>
      </c>
      <c r="B60" s="12" t="s">
        <v>10</v>
      </c>
      <c r="C60" s="12"/>
      <c r="D60" s="11" t="str">
        <f>HYPERLINK("http://7flowers-decor.ru/upload/1c_catalog/import_files/8717524260040.jpg")</f>
        <v>http://7flowers-decor.ru/upload/1c_catalog/import_files/8717524260040.jpg</v>
      </c>
      <c r="E60" s="2">
        <v>8717524260040</v>
      </c>
      <c r="F60" s="4" t="s">
        <v>64</v>
      </c>
      <c r="G60" s="5" t="s">
        <v>70</v>
      </c>
      <c r="H60" s="2">
        <v>1</v>
      </c>
      <c r="I60" s="2">
        <v>24</v>
      </c>
      <c r="J60" s="22">
        <v>42</v>
      </c>
      <c r="K60" s="21">
        <v>594</v>
      </c>
      <c r="L60" s="6"/>
      <c r="M60" s="2"/>
    </row>
    <row r="61" spans="1:13" s="1" customFormat="1" ht="165.95" customHeight="1" x14ac:dyDescent="0.2">
      <c r="A61" s="2">
        <v>59</v>
      </c>
      <c r="B61" s="12" t="s">
        <v>10</v>
      </c>
      <c r="C61" s="12"/>
      <c r="D61" s="11" t="str">
        <f>HYPERLINK("http://7flowers-decor.ru/upload/1c_catalog/import_files/8717524260019.jpg")</f>
        <v>http://7flowers-decor.ru/upload/1c_catalog/import_files/8717524260019.jpg</v>
      </c>
      <c r="E61" s="2">
        <v>8717524260019</v>
      </c>
      <c r="F61" s="4" t="s">
        <v>64</v>
      </c>
      <c r="G61" s="5" t="s">
        <v>71</v>
      </c>
      <c r="H61" s="2">
        <v>1</v>
      </c>
      <c r="I61" s="2">
        <v>24</v>
      </c>
      <c r="J61" s="22">
        <v>56</v>
      </c>
      <c r="K61" s="21">
        <v>594</v>
      </c>
      <c r="L61" s="6"/>
      <c r="M61" s="2"/>
    </row>
    <row r="62" spans="1:13" s="1" customFormat="1" ht="165.95" customHeight="1" x14ac:dyDescent="0.2">
      <c r="A62" s="2">
        <v>60</v>
      </c>
      <c r="B62" s="12" t="s">
        <v>10</v>
      </c>
      <c r="C62" s="12"/>
      <c r="D62" s="11" t="str">
        <f>HYPERLINK("http://7flowers-decor.ru/upload/1c_catalog/import_files/5024242303052.jpg")</f>
        <v>http://7flowers-decor.ru/upload/1c_catalog/import_files/5024242303052.jpg</v>
      </c>
      <c r="E62" s="2">
        <v>5024242303052</v>
      </c>
      <c r="F62" s="4" t="s">
        <v>72</v>
      </c>
      <c r="G62" s="5" t="s">
        <v>73</v>
      </c>
      <c r="H62" s="2">
        <v>1</v>
      </c>
      <c r="I62" s="2">
        <v>10</v>
      </c>
      <c r="J62" s="22">
        <v>35</v>
      </c>
      <c r="K62" s="21">
        <v>405</v>
      </c>
      <c r="L62" s="6"/>
      <c r="M62" s="2"/>
    </row>
    <row r="63" spans="1:13" s="1" customFormat="1" ht="165.95" customHeight="1" x14ac:dyDescent="0.2">
      <c r="A63" s="2">
        <v>61</v>
      </c>
      <c r="B63" s="12" t="s">
        <v>10</v>
      </c>
      <c r="C63" s="12"/>
      <c r="D63" s="11" t="str">
        <f>HYPERLINK("http://7flowers-decor.ru/upload/1c_catalog/import_files/5024242302994.jpg")</f>
        <v>http://7flowers-decor.ru/upload/1c_catalog/import_files/5024242302994.jpg</v>
      </c>
      <c r="E63" s="2">
        <v>5024242302994</v>
      </c>
      <c r="F63" s="4" t="s">
        <v>72</v>
      </c>
      <c r="G63" s="5" t="s">
        <v>74</v>
      </c>
      <c r="H63" s="2">
        <v>1</v>
      </c>
      <c r="I63" s="2">
        <v>10</v>
      </c>
      <c r="J63" s="22">
        <v>36</v>
      </c>
      <c r="K63" s="21">
        <v>415</v>
      </c>
      <c r="L63" s="6"/>
      <c r="M63" s="2"/>
    </row>
    <row r="64" spans="1:13" s="1" customFormat="1" ht="165.95" customHeight="1" x14ac:dyDescent="0.2">
      <c r="A64" s="2">
        <v>62</v>
      </c>
      <c r="B64" s="12" t="s">
        <v>10</v>
      </c>
      <c r="C64" s="12"/>
      <c r="D64" s="11" t="str">
        <f>HYPERLINK("http://7flowers-decor.ru/upload/1c_catalog/import_files/5024242303472.jpg")</f>
        <v>http://7flowers-decor.ru/upload/1c_catalog/import_files/5024242303472.jpg</v>
      </c>
      <c r="E64" s="2">
        <v>5024242303472</v>
      </c>
      <c r="F64" s="4" t="s">
        <v>75</v>
      </c>
      <c r="G64" s="5" t="s">
        <v>76</v>
      </c>
      <c r="H64" s="2">
        <v>1</v>
      </c>
      <c r="I64" s="2">
        <v>10</v>
      </c>
      <c r="J64" s="22">
        <v>159</v>
      </c>
      <c r="K64" s="21">
        <v>229</v>
      </c>
      <c r="L64" s="6"/>
      <c r="M64" s="2"/>
    </row>
    <row r="65" spans="1:13" s="1" customFormat="1" ht="165.95" customHeight="1" x14ac:dyDescent="0.2">
      <c r="A65" s="2">
        <v>63</v>
      </c>
      <c r="B65" s="12" t="s">
        <v>10</v>
      </c>
      <c r="C65" s="12"/>
      <c r="D65" s="11" t="str">
        <f>HYPERLINK("http://7flowers-decor.ru/upload/1c_catalog/import_files/5024242303496.jpg")</f>
        <v>http://7flowers-decor.ru/upload/1c_catalog/import_files/5024242303496.jpg</v>
      </c>
      <c r="E65" s="2">
        <v>5024242303496</v>
      </c>
      <c r="F65" s="4" t="s">
        <v>77</v>
      </c>
      <c r="G65" s="5" t="s">
        <v>76</v>
      </c>
      <c r="H65" s="2">
        <v>1</v>
      </c>
      <c r="I65" s="2">
        <v>10</v>
      </c>
      <c r="J65" s="22">
        <v>171</v>
      </c>
      <c r="K65" s="21">
        <v>296</v>
      </c>
      <c r="L65" s="6"/>
      <c r="M65" s="2"/>
    </row>
    <row r="66" spans="1:13" s="1" customFormat="1" ht="165.95" customHeight="1" x14ac:dyDescent="0.2">
      <c r="A66" s="2">
        <v>64</v>
      </c>
      <c r="B66" s="12" t="s">
        <v>10</v>
      </c>
      <c r="C66" s="12"/>
      <c r="D66" s="11" t="str">
        <f>HYPERLINK("http://7flowers-decor.ru/upload/1c_catalog/import_files/5024242307975.jpg")</f>
        <v>http://7flowers-decor.ru/upload/1c_catalog/import_files/5024242307975.jpg</v>
      </c>
      <c r="E66" s="2">
        <v>5024242307975</v>
      </c>
      <c r="F66" s="4" t="s">
        <v>78</v>
      </c>
      <c r="G66" s="5"/>
      <c r="H66" s="2">
        <v>1</v>
      </c>
      <c r="I66" s="2">
        <v>10</v>
      </c>
      <c r="J66" s="22">
        <v>133</v>
      </c>
      <c r="K66" s="21">
        <v>468</v>
      </c>
      <c r="L66" s="6"/>
      <c r="M66" s="2"/>
    </row>
    <row r="67" spans="1:13" s="1" customFormat="1" ht="165.95" customHeight="1" x14ac:dyDescent="0.2">
      <c r="A67" s="2">
        <v>65</v>
      </c>
      <c r="B67" s="12" t="s">
        <v>10</v>
      </c>
      <c r="C67" s="12"/>
      <c r="D67" s="11" t="str">
        <f>HYPERLINK("http://7flowers-decor.ru/upload/1c_catalog/import_files/5024242302833.jpg")</f>
        <v>http://7flowers-decor.ru/upload/1c_catalog/import_files/5024242302833.jpg</v>
      </c>
      <c r="E67" s="2">
        <v>5024242302833</v>
      </c>
      <c r="F67" s="4" t="s">
        <v>79</v>
      </c>
      <c r="G67" s="5"/>
      <c r="H67" s="2">
        <v>1</v>
      </c>
      <c r="I67" s="2">
        <v>10</v>
      </c>
      <c r="J67" s="22">
        <v>56</v>
      </c>
      <c r="K67" s="21">
        <v>507</v>
      </c>
      <c r="L67" s="6"/>
      <c r="M67" s="2"/>
    </row>
    <row r="68" spans="1:13" s="1" customFormat="1" ht="165.95" customHeight="1" x14ac:dyDescent="0.2">
      <c r="A68" s="2">
        <v>66</v>
      </c>
      <c r="B68" s="12" t="s">
        <v>10</v>
      </c>
      <c r="C68" s="12"/>
      <c r="D68" s="11" t="str">
        <f>HYPERLINK("http://7flowers-decor.ru/upload/1c_catalog/import_files/8012399510086.jpg")</f>
        <v>http://7flowers-decor.ru/upload/1c_catalog/import_files/8012399510086.jpg</v>
      </c>
      <c r="E68" s="2">
        <v>8012399510086</v>
      </c>
      <c r="F68" s="4" t="s">
        <v>80</v>
      </c>
      <c r="G68" s="5" t="s">
        <v>81</v>
      </c>
      <c r="H68" s="2">
        <v>1</v>
      </c>
      <c r="I68" s="2">
        <v>10</v>
      </c>
      <c r="J68" s="22">
        <v>20</v>
      </c>
      <c r="K68" s="21">
        <v>186</v>
      </c>
      <c r="L68" s="6"/>
      <c r="M68" s="2"/>
    </row>
    <row r="69" spans="1:13" s="1" customFormat="1" ht="165.95" customHeight="1" x14ac:dyDescent="0.2">
      <c r="A69" s="2">
        <v>67</v>
      </c>
      <c r="B69" s="12" t="s">
        <v>10</v>
      </c>
      <c r="C69" s="12"/>
      <c r="D69" s="11" t="str">
        <f>HYPERLINK("http://7flowers-decor.ru/upload/1c_catalog/import_files/8012399510017.jpg")</f>
        <v>http://7flowers-decor.ru/upload/1c_catalog/import_files/8012399510017.jpg</v>
      </c>
      <c r="E69" s="2">
        <v>8012399510017</v>
      </c>
      <c r="F69" s="4" t="s">
        <v>80</v>
      </c>
      <c r="G69" s="5" t="s">
        <v>82</v>
      </c>
      <c r="H69" s="2">
        <v>1</v>
      </c>
      <c r="I69" s="2">
        <v>10</v>
      </c>
      <c r="J69" s="22">
        <v>39</v>
      </c>
      <c r="K69" s="21">
        <v>186</v>
      </c>
      <c r="L69" s="6"/>
      <c r="M69" s="2"/>
    </row>
    <row r="70" spans="1:13" s="1" customFormat="1" ht="165.95" customHeight="1" x14ac:dyDescent="0.2">
      <c r="A70" s="2">
        <v>68</v>
      </c>
      <c r="B70" s="12" t="s">
        <v>10</v>
      </c>
      <c r="C70" s="12"/>
      <c r="D70" s="11" t="str">
        <f>HYPERLINK("http://7flowers-decor.ru/upload/1c_catalog/import_files/8012399510123.jpg")</f>
        <v>http://7flowers-decor.ru/upload/1c_catalog/import_files/8012399510123.jpg</v>
      </c>
      <c r="E70" s="2">
        <v>8012399510123</v>
      </c>
      <c r="F70" s="4" t="s">
        <v>80</v>
      </c>
      <c r="G70" s="5" t="s">
        <v>83</v>
      </c>
      <c r="H70" s="2">
        <v>1</v>
      </c>
      <c r="I70" s="2">
        <v>10</v>
      </c>
      <c r="J70" s="22">
        <v>40</v>
      </c>
      <c r="K70" s="21">
        <v>186</v>
      </c>
      <c r="L70" s="6"/>
      <c r="M70" s="2"/>
    </row>
    <row r="71" spans="1:13" s="1" customFormat="1" ht="165.95" customHeight="1" x14ac:dyDescent="0.2">
      <c r="A71" s="2">
        <v>69</v>
      </c>
      <c r="B71" s="12" t="s">
        <v>10</v>
      </c>
      <c r="C71" s="12"/>
      <c r="D71" s="11" t="str">
        <f>HYPERLINK("http://7flowers-decor.ru/upload/1c_catalog/import_files/8012399510048.jpg")</f>
        <v>http://7flowers-decor.ru/upload/1c_catalog/import_files/8012399510048.jpg</v>
      </c>
      <c r="E71" s="2">
        <v>8012399510048</v>
      </c>
      <c r="F71" s="4" t="s">
        <v>80</v>
      </c>
      <c r="G71" s="5" t="s">
        <v>84</v>
      </c>
      <c r="H71" s="2">
        <v>1</v>
      </c>
      <c r="I71" s="2">
        <v>10</v>
      </c>
      <c r="J71" s="22">
        <v>68</v>
      </c>
      <c r="K71" s="21">
        <v>186</v>
      </c>
      <c r="L71" s="6"/>
      <c r="M71" s="2"/>
    </row>
    <row r="72" spans="1:13" s="1" customFormat="1" ht="165.95" customHeight="1" x14ac:dyDescent="0.2">
      <c r="A72" s="2">
        <v>70</v>
      </c>
      <c r="B72" s="12" t="s">
        <v>10</v>
      </c>
      <c r="C72" s="12"/>
      <c r="D72" s="11" t="str">
        <f>HYPERLINK("http://7flowers-decor.ru/upload/1c_catalog/import_files/4026713023767.jpg")</f>
        <v>http://7flowers-decor.ru/upload/1c_catalog/import_files/4026713023767.jpg</v>
      </c>
      <c r="E72" s="2">
        <v>4026713023767</v>
      </c>
      <c r="F72" s="4" t="s">
        <v>80</v>
      </c>
      <c r="G72" s="5" t="s">
        <v>65</v>
      </c>
      <c r="H72" s="2">
        <v>1</v>
      </c>
      <c r="I72" s="2">
        <v>10</v>
      </c>
      <c r="J72" s="22">
        <v>116</v>
      </c>
      <c r="K72" s="21">
        <v>186</v>
      </c>
      <c r="L72" s="6"/>
      <c r="M72" s="2"/>
    </row>
    <row r="73" spans="1:13" s="1" customFormat="1" ht="165.95" customHeight="1" x14ac:dyDescent="0.2">
      <c r="A73" s="2">
        <v>71</v>
      </c>
      <c r="B73" s="12" t="s">
        <v>10</v>
      </c>
      <c r="C73" s="12"/>
      <c r="D73" s="11" t="str">
        <f>HYPERLINK("http://7flowers-decor.ru/upload/1c_catalog/import_files/4026713023750.jpg")</f>
        <v>http://7flowers-decor.ru/upload/1c_catalog/import_files/4026713023750.jpg</v>
      </c>
      <c r="E73" s="2">
        <v>4026713023750</v>
      </c>
      <c r="F73" s="4" t="s">
        <v>80</v>
      </c>
      <c r="G73" s="5" t="s">
        <v>81</v>
      </c>
      <c r="H73" s="2">
        <v>1</v>
      </c>
      <c r="I73" s="2">
        <v>10</v>
      </c>
      <c r="J73" s="22">
        <v>139</v>
      </c>
      <c r="K73" s="21">
        <v>186</v>
      </c>
      <c r="L73" s="6"/>
      <c r="M73" s="2"/>
    </row>
    <row r="74" spans="1:13" s="1" customFormat="1" ht="165.95" customHeight="1" x14ac:dyDescent="0.2">
      <c r="A74" s="2">
        <v>72</v>
      </c>
      <c r="B74" s="12" t="s">
        <v>10</v>
      </c>
      <c r="C74" s="12"/>
      <c r="D74" s="11" t="str">
        <f>HYPERLINK("http://7flowers-decor.ru/upload/1c_catalog/import_files/8012399510109.jpg")</f>
        <v>http://7flowers-decor.ru/upload/1c_catalog/import_files/8012399510109.jpg</v>
      </c>
      <c r="E74" s="2">
        <v>8012399510109</v>
      </c>
      <c r="F74" s="4" t="s">
        <v>80</v>
      </c>
      <c r="G74" s="5" t="s">
        <v>85</v>
      </c>
      <c r="H74" s="2">
        <v>1</v>
      </c>
      <c r="I74" s="2">
        <v>10</v>
      </c>
      <c r="J74" s="22">
        <v>30</v>
      </c>
      <c r="K74" s="21">
        <v>186</v>
      </c>
      <c r="L74" s="6"/>
      <c r="M74" s="2"/>
    </row>
    <row r="75" spans="1:13" s="1" customFormat="1" ht="165.95" customHeight="1" x14ac:dyDescent="0.2">
      <c r="A75" s="2">
        <v>73</v>
      </c>
      <c r="B75" s="12" t="s">
        <v>10</v>
      </c>
      <c r="C75" s="12"/>
      <c r="D75" s="11" t="str">
        <f>HYPERLINK("http://7flowers-decor.ru/upload/1c_catalog/import_files/8012399510116.jpg")</f>
        <v>http://7flowers-decor.ru/upload/1c_catalog/import_files/8012399510116.jpg</v>
      </c>
      <c r="E75" s="2">
        <v>8012399510116</v>
      </c>
      <c r="F75" s="4" t="s">
        <v>80</v>
      </c>
      <c r="G75" s="5" t="s">
        <v>69</v>
      </c>
      <c r="H75" s="2">
        <v>1</v>
      </c>
      <c r="I75" s="2">
        <v>10</v>
      </c>
      <c r="J75" s="22">
        <v>20</v>
      </c>
      <c r="K75" s="21">
        <v>186</v>
      </c>
      <c r="L75" s="6"/>
      <c r="M75" s="2"/>
    </row>
    <row r="76" spans="1:13" s="1" customFormat="1" ht="165.95" customHeight="1" x14ac:dyDescent="0.2">
      <c r="A76" s="2">
        <v>74</v>
      </c>
      <c r="B76" s="12" t="s">
        <v>10</v>
      </c>
      <c r="C76" s="12"/>
      <c r="D76" s="11" t="str">
        <f>HYPERLINK("http://7flowers-decor.ru/upload/1c_catalog/import_files/8012399510093.jpg")</f>
        <v>http://7flowers-decor.ru/upload/1c_catalog/import_files/8012399510093.jpg</v>
      </c>
      <c r="E76" s="2">
        <v>8012399510093</v>
      </c>
      <c r="F76" s="4" t="s">
        <v>80</v>
      </c>
      <c r="G76" s="5" t="s">
        <v>65</v>
      </c>
      <c r="H76" s="2">
        <v>1</v>
      </c>
      <c r="I76" s="2">
        <v>10</v>
      </c>
      <c r="J76" s="22">
        <v>9</v>
      </c>
      <c r="K76" s="21">
        <v>186</v>
      </c>
      <c r="L76" s="6"/>
      <c r="M76" s="2"/>
    </row>
    <row r="77" spans="1:13" s="1" customFormat="1" ht="165.95" customHeight="1" x14ac:dyDescent="0.2">
      <c r="A77" s="2">
        <v>75</v>
      </c>
      <c r="B77" s="12" t="s">
        <v>10</v>
      </c>
      <c r="C77" s="12"/>
      <c r="D77" s="11" t="str">
        <f>HYPERLINK("http://7flowers-decor.ru/upload/1c_catalog/import_files/4026713023705.jpg")</f>
        <v>http://7flowers-decor.ru/upload/1c_catalog/import_files/4026713023705.jpg</v>
      </c>
      <c r="E77" s="2">
        <v>4026713023705</v>
      </c>
      <c r="F77" s="4" t="s">
        <v>80</v>
      </c>
      <c r="G77" s="5" t="s">
        <v>86</v>
      </c>
      <c r="H77" s="2">
        <v>1</v>
      </c>
      <c r="I77" s="2">
        <v>10</v>
      </c>
      <c r="J77" s="22">
        <v>116</v>
      </c>
      <c r="K77" s="21">
        <v>191</v>
      </c>
      <c r="L77" s="6"/>
      <c r="M77" s="2"/>
    </row>
    <row r="78" spans="1:13" s="1" customFormat="1" ht="165.95" customHeight="1" x14ac:dyDescent="0.2">
      <c r="A78" s="2">
        <v>76</v>
      </c>
      <c r="B78" s="12" t="s">
        <v>10</v>
      </c>
      <c r="C78" s="12"/>
      <c r="D78" s="11" t="str">
        <f>HYPERLINK("http://7flowers-decor.ru/upload/1c_catalog/import_files/4026713025365.jpg")</f>
        <v>http://7flowers-decor.ru/upload/1c_catalog/import_files/4026713025365.jpg</v>
      </c>
      <c r="E78" s="2">
        <v>4026713025365</v>
      </c>
      <c r="F78" s="4" t="s">
        <v>80</v>
      </c>
      <c r="G78" s="5" t="s">
        <v>71</v>
      </c>
      <c r="H78" s="2">
        <v>1</v>
      </c>
      <c r="I78" s="2">
        <v>10</v>
      </c>
      <c r="J78" s="22">
        <v>13</v>
      </c>
      <c r="K78" s="21">
        <v>186</v>
      </c>
      <c r="L78" s="6"/>
      <c r="M78" s="2"/>
    </row>
    <row r="79" spans="1:13" s="1" customFormat="1" ht="165.95" customHeight="1" x14ac:dyDescent="0.2">
      <c r="A79" s="2">
        <v>77</v>
      </c>
      <c r="B79" s="12" t="s">
        <v>10</v>
      </c>
      <c r="C79" s="12"/>
      <c r="D79" s="11" t="str">
        <f>HYPERLINK("http://7flowers-decor.ru/upload/1c_catalog/import_files/4026713025389.jpg")</f>
        <v>http://7flowers-decor.ru/upload/1c_catalog/import_files/4026713025389.jpg</v>
      </c>
      <c r="E79" s="2">
        <v>4026713025389</v>
      </c>
      <c r="F79" s="4" t="s">
        <v>80</v>
      </c>
      <c r="G79" s="5" t="s">
        <v>74</v>
      </c>
      <c r="H79" s="2">
        <v>1</v>
      </c>
      <c r="I79" s="2">
        <v>10</v>
      </c>
      <c r="J79" s="22">
        <v>131</v>
      </c>
      <c r="K79" s="21">
        <v>186</v>
      </c>
      <c r="L79" s="6"/>
      <c r="M79" s="2"/>
    </row>
    <row r="80" spans="1:13" s="1" customFormat="1" ht="165.95" customHeight="1" x14ac:dyDescent="0.2">
      <c r="A80" s="2">
        <v>78</v>
      </c>
      <c r="B80" s="12" t="s">
        <v>10</v>
      </c>
      <c r="C80" s="12"/>
      <c r="D80" s="11" t="str">
        <f>HYPERLINK("http://7flowers-decor.ru/upload/1c_catalog/import_files/4026713023736.jpg")</f>
        <v>http://7flowers-decor.ru/upload/1c_catalog/import_files/4026713023736.jpg</v>
      </c>
      <c r="E80" s="2">
        <v>4026713023736</v>
      </c>
      <c r="F80" s="4" t="s">
        <v>80</v>
      </c>
      <c r="G80" s="5" t="s">
        <v>87</v>
      </c>
      <c r="H80" s="2">
        <v>1</v>
      </c>
      <c r="I80" s="2">
        <v>10</v>
      </c>
      <c r="J80" s="22">
        <v>37</v>
      </c>
      <c r="K80" s="21">
        <v>186</v>
      </c>
      <c r="L80" s="6"/>
      <c r="M80" s="2"/>
    </row>
    <row r="81" spans="1:13" s="1" customFormat="1" ht="165.95" customHeight="1" x14ac:dyDescent="0.2">
      <c r="A81" s="2">
        <v>79</v>
      </c>
      <c r="B81" s="12" t="s">
        <v>10</v>
      </c>
      <c r="C81" s="12"/>
      <c r="D81" s="11" t="str">
        <f>HYPERLINK("http://7flowers-decor.ru/upload/1c_catalog/import_files/8012399510130.jpg")</f>
        <v>http://7flowers-decor.ru/upload/1c_catalog/import_files/8012399510130.jpg</v>
      </c>
      <c r="E81" s="2">
        <v>8012399510130</v>
      </c>
      <c r="F81" s="4" t="s">
        <v>80</v>
      </c>
      <c r="G81" s="5" t="s">
        <v>88</v>
      </c>
      <c r="H81" s="2">
        <v>1</v>
      </c>
      <c r="I81" s="2">
        <v>10</v>
      </c>
      <c r="J81" s="22">
        <v>30</v>
      </c>
      <c r="K81" s="21">
        <v>186</v>
      </c>
      <c r="L81" s="6"/>
      <c r="M81" s="2"/>
    </row>
    <row r="82" spans="1:13" s="1" customFormat="1" ht="165.95" customHeight="1" x14ac:dyDescent="0.2">
      <c r="A82" s="2">
        <v>80</v>
      </c>
      <c r="B82" s="12" t="s">
        <v>10</v>
      </c>
      <c r="C82" s="12"/>
      <c r="D82" s="11" t="str">
        <f>HYPERLINK("http://7flowers-decor.ru/upload/1c_catalog/import_files/4026713023774.jpg")</f>
        <v>http://7flowers-decor.ru/upload/1c_catalog/import_files/4026713023774.jpg</v>
      </c>
      <c r="E82" s="2">
        <v>4026713023774</v>
      </c>
      <c r="F82" s="4" t="s">
        <v>80</v>
      </c>
      <c r="G82" s="5" t="s">
        <v>69</v>
      </c>
      <c r="H82" s="2">
        <v>1</v>
      </c>
      <c r="I82" s="2">
        <v>10</v>
      </c>
      <c r="J82" s="22">
        <v>33</v>
      </c>
      <c r="K82" s="21">
        <v>186</v>
      </c>
      <c r="L82" s="6"/>
      <c r="M82" s="2"/>
    </row>
    <row r="83" spans="1:13" s="1" customFormat="1" ht="165.95" customHeight="1" x14ac:dyDescent="0.2">
      <c r="A83" s="2">
        <v>81</v>
      </c>
      <c r="B83" s="12" t="s">
        <v>10</v>
      </c>
      <c r="C83" s="12"/>
      <c r="D83" s="11" t="str">
        <f>HYPERLINK("http://7flowers-decor.ru/upload/1c_catalog/import_files/4026713023712.jpg")</f>
        <v>http://7flowers-decor.ru/upload/1c_catalog/import_files/4026713023712.jpg</v>
      </c>
      <c r="E83" s="2">
        <v>4026713023712</v>
      </c>
      <c r="F83" s="4" t="s">
        <v>80</v>
      </c>
      <c r="G83" s="5" t="s">
        <v>89</v>
      </c>
      <c r="H83" s="2">
        <v>1</v>
      </c>
      <c r="I83" s="2">
        <v>10</v>
      </c>
      <c r="J83" s="22">
        <v>51</v>
      </c>
      <c r="K83" s="21">
        <v>186</v>
      </c>
      <c r="L83" s="6"/>
      <c r="M83" s="2"/>
    </row>
    <row r="84" spans="1:13" s="1" customFormat="1" ht="165.95" customHeight="1" x14ac:dyDescent="0.2">
      <c r="A84" s="2">
        <v>82</v>
      </c>
      <c r="B84" s="12" t="s">
        <v>10</v>
      </c>
      <c r="C84" s="12"/>
      <c r="D84" s="11" t="str">
        <f>HYPERLINK("http://7flowers-decor.ru/upload/1c_catalog/import_files/4026713023743.jpg")</f>
        <v>http://7flowers-decor.ru/upload/1c_catalog/import_files/4026713023743.jpg</v>
      </c>
      <c r="E84" s="2">
        <v>4026713023743</v>
      </c>
      <c r="F84" s="4" t="s">
        <v>80</v>
      </c>
      <c r="G84" s="5" t="s">
        <v>85</v>
      </c>
      <c r="H84" s="2">
        <v>1</v>
      </c>
      <c r="I84" s="2">
        <v>10</v>
      </c>
      <c r="J84" s="22">
        <v>76</v>
      </c>
      <c r="K84" s="21">
        <v>186</v>
      </c>
      <c r="L84" s="6"/>
      <c r="M84" s="2"/>
    </row>
    <row r="85" spans="1:13" s="1" customFormat="1" ht="165.95" customHeight="1" x14ac:dyDescent="0.2">
      <c r="A85" s="2">
        <v>83</v>
      </c>
      <c r="B85" s="12" t="s">
        <v>10</v>
      </c>
      <c r="C85" s="12"/>
      <c r="D85" s="11" t="str">
        <f>HYPERLINK("http://7flowers-decor.ru/upload/1c_catalog/import_files/4026713023682.jpg")</f>
        <v>http://7flowers-decor.ru/upload/1c_catalog/import_files/4026713023682.jpg</v>
      </c>
      <c r="E85" s="2">
        <v>4026713023682</v>
      </c>
      <c r="F85" s="4" t="s">
        <v>80</v>
      </c>
      <c r="G85" s="5" t="s">
        <v>82</v>
      </c>
      <c r="H85" s="2">
        <v>1</v>
      </c>
      <c r="I85" s="2">
        <v>10</v>
      </c>
      <c r="J85" s="22">
        <v>60</v>
      </c>
      <c r="K85" s="21">
        <v>186</v>
      </c>
      <c r="L85" s="6"/>
      <c r="M85" s="2"/>
    </row>
    <row r="86" spans="1:13" s="1" customFormat="1" ht="165.95" customHeight="1" x14ac:dyDescent="0.2">
      <c r="A86" s="2">
        <v>84</v>
      </c>
      <c r="B86" s="12" t="s">
        <v>10</v>
      </c>
      <c r="C86" s="12"/>
      <c r="D86" s="11" t="str">
        <f>HYPERLINK("http://7flowers-decor.ru/upload/1c_catalog/import_files/8012399510154.jpg")</f>
        <v>http://7flowers-decor.ru/upload/1c_catalog/import_files/8012399510154.jpg</v>
      </c>
      <c r="E86" s="2">
        <v>8012399510154</v>
      </c>
      <c r="F86" s="4" t="s">
        <v>80</v>
      </c>
      <c r="G86" s="5" t="s">
        <v>74</v>
      </c>
      <c r="H86" s="2">
        <v>1</v>
      </c>
      <c r="I86" s="2">
        <v>10</v>
      </c>
      <c r="J86" s="22">
        <v>40</v>
      </c>
      <c r="K86" s="21">
        <v>186</v>
      </c>
      <c r="L86" s="6"/>
      <c r="M86" s="2"/>
    </row>
    <row r="87" spans="1:13" s="1" customFormat="1" ht="165.95" customHeight="1" x14ac:dyDescent="0.2">
      <c r="A87" s="2">
        <v>85</v>
      </c>
      <c r="B87" s="12" t="s">
        <v>10</v>
      </c>
      <c r="C87" s="12"/>
      <c r="D87" s="11" t="str">
        <f>HYPERLINK("http://7flowers-decor.ru/upload/1c_catalog/import_files/4026713023729.jpg")</f>
        <v>http://7flowers-decor.ru/upload/1c_catalog/import_files/4026713023729.jpg</v>
      </c>
      <c r="E87" s="2">
        <v>4026713023729</v>
      </c>
      <c r="F87" s="4" t="s">
        <v>80</v>
      </c>
      <c r="G87" s="5" t="s">
        <v>83</v>
      </c>
      <c r="H87" s="2">
        <v>1</v>
      </c>
      <c r="I87" s="2">
        <v>10</v>
      </c>
      <c r="J87" s="22">
        <v>93</v>
      </c>
      <c r="K87" s="21">
        <v>186</v>
      </c>
      <c r="L87" s="6"/>
      <c r="M87" s="2"/>
    </row>
    <row r="88" spans="1:13" s="1" customFormat="1" ht="165.95" customHeight="1" x14ac:dyDescent="0.2">
      <c r="A88" s="2">
        <v>86</v>
      </c>
      <c r="B88" s="12" t="s">
        <v>10</v>
      </c>
      <c r="C88" s="12"/>
      <c r="D88" s="11" t="str">
        <f>HYPERLINK("http://7flowers-decor.ru/upload/1c_catalog/import_files/4026713023781.jpg")</f>
        <v>http://7flowers-decor.ru/upload/1c_catalog/import_files/4026713023781.jpg</v>
      </c>
      <c r="E88" s="2">
        <v>4026713023781</v>
      </c>
      <c r="F88" s="4" t="s">
        <v>80</v>
      </c>
      <c r="G88" s="5" t="s">
        <v>88</v>
      </c>
      <c r="H88" s="2">
        <v>1</v>
      </c>
      <c r="I88" s="2">
        <v>10</v>
      </c>
      <c r="J88" s="22">
        <v>15</v>
      </c>
      <c r="K88" s="21">
        <v>186</v>
      </c>
      <c r="L88" s="6"/>
      <c r="M88" s="2"/>
    </row>
    <row r="89" spans="1:13" s="1" customFormat="1" ht="165.95" customHeight="1" x14ac:dyDescent="0.2">
      <c r="A89" s="2">
        <v>87</v>
      </c>
      <c r="B89" s="12" t="s">
        <v>10</v>
      </c>
      <c r="C89" s="12"/>
      <c r="D89" s="11" t="str">
        <f>HYPERLINK("http://7flowers-decor.ru/upload/1c_catalog/import_files/4026713023699.jpg")</f>
        <v>http://7flowers-decor.ru/upload/1c_catalog/import_files/4026713023699.jpg</v>
      </c>
      <c r="E89" s="2">
        <v>4026713023699</v>
      </c>
      <c r="F89" s="4" t="s">
        <v>80</v>
      </c>
      <c r="G89" s="5" t="s">
        <v>90</v>
      </c>
      <c r="H89" s="2">
        <v>1</v>
      </c>
      <c r="I89" s="2">
        <v>10</v>
      </c>
      <c r="J89" s="22">
        <v>21</v>
      </c>
      <c r="K89" s="21">
        <v>186</v>
      </c>
      <c r="L89" s="6"/>
      <c r="M89" s="2"/>
    </row>
    <row r="90" spans="1:13" s="1" customFormat="1" ht="165.95" customHeight="1" x14ac:dyDescent="0.2">
      <c r="A90" s="2">
        <v>88</v>
      </c>
      <c r="B90" s="12" t="s">
        <v>10</v>
      </c>
      <c r="C90" s="12"/>
      <c r="D90" s="11" t="str">
        <f>HYPERLINK("http://7flowers-decor.ru/upload/1c_catalog/import_files/8012399510079.jpg")</f>
        <v>http://7flowers-decor.ru/upload/1c_catalog/import_files/8012399510079.jpg</v>
      </c>
      <c r="E90" s="2">
        <v>8012399510079</v>
      </c>
      <c r="F90" s="4" t="s">
        <v>80</v>
      </c>
      <c r="G90" s="5" t="s">
        <v>87</v>
      </c>
      <c r="H90" s="2">
        <v>1</v>
      </c>
      <c r="I90" s="2">
        <v>10</v>
      </c>
      <c r="J90" s="22">
        <v>20</v>
      </c>
      <c r="K90" s="21">
        <v>186</v>
      </c>
      <c r="L90" s="6"/>
      <c r="M90" s="2"/>
    </row>
    <row r="91" spans="1:13" s="1" customFormat="1" ht="165.95" customHeight="1" x14ac:dyDescent="0.2">
      <c r="A91" s="2">
        <v>89</v>
      </c>
      <c r="B91" s="12" t="s">
        <v>10</v>
      </c>
      <c r="C91" s="12"/>
      <c r="D91" s="11" t="str">
        <f>HYPERLINK("http://7flowers-decor.ru/upload/1c_catalog/import_files/8012399510024.jpg")</f>
        <v>http://7flowers-decor.ru/upload/1c_catalog/import_files/8012399510024.jpg</v>
      </c>
      <c r="E91" s="2">
        <v>8012399510024</v>
      </c>
      <c r="F91" s="4" t="s">
        <v>80</v>
      </c>
      <c r="G91" s="5" t="s">
        <v>90</v>
      </c>
      <c r="H91" s="2">
        <v>1</v>
      </c>
      <c r="I91" s="2">
        <v>10</v>
      </c>
      <c r="J91" s="22">
        <v>30</v>
      </c>
      <c r="K91" s="21">
        <v>186</v>
      </c>
      <c r="L91" s="6"/>
      <c r="M91" s="2"/>
    </row>
    <row r="92" spans="1:13" s="1" customFormat="1" ht="165.95" customHeight="1" x14ac:dyDescent="0.2">
      <c r="A92" s="2">
        <v>90</v>
      </c>
      <c r="B92" s="12" t="s">
        <v>10</v>
      </c>
      <c r="C92" s="12"/>
      <c r="D92" s="11" t="str">
        <f>HYPERLINK("http://7flowers-decor.ru/upload/1c_catalog/import_files/8012399510055.jpg")</f>
        <v>http://7flowers-decor.ru/upload/1c_catalog/import_files/8012399510055.jpg</v>
      </c>
      <c r="E92" s="2">
        <v>8012399510055</v>
      </c>
      <c r="F92" s="4" t="s">
        <v>80</v>
      </c>
      <c r="G92" s="5" t="s">
        <v>89</v>
      </c>
      <c r="H92" s="2">
        <v>1</v>
      </c>
      <c r="I92" s="2">
        <v>10</v>
      </c>
      <c r="J92" s="22">
        <v>30</v>
      </c>
      <c r="K92" s="21">
        <v>186</v>
      </c>
      <c r="L92" s="6"/>
      <c r="M92" s="2"/>
    </row>
    <row r="93" spans="1:13" s="1" customFormat="1" ht="165.95" customHeight="1" x14ac:dyDescent="0.2">
      <c r="A93" s="2">
        <v>91</v>
      </c>
      <c r="B93" s="12" t="s">
        <v>10</v>
      </c>
      <c r="C93" s="12"/>
      <c r="D93" s="11" t="str">
        <f>HYPERLINK("http://7flowers-decor.ru/upload/1c_catalog/import_files/4026713027314.jpg")</f>
        <v>http://7flowers-decor.ru/upload/1c_catalog/import_files/4026713027314.jpg</v>
      </c>
      <c r="E93" s="2">
        <v>4026713027314</v>
      </c>
      <c r="F93" s="4" t="s">
        <v>91</v>
      </c>
      <c r="G93" s="5" t="s">
        <v>65</v>
      </c>
      <c r="H93" s="2">
        <v>1</v>
      </c>
      <c r="I93" s="2">
        <v>10</v>
      </c>
      <c r="J93" s="22">
        <v>16</v>
      </c>
      <c r="K93" s="21">
        <v>186</v>
      </c>
      <c r="L93" s="6"/>
      <c r="M93" s="2"/>
    </row>
    <row r="94" spans="1:13" s="1" customFormat="1" ht="165.95" customHeight="1" x14ac:dyDescent="0.2">
      <c r="A94" s="2">
        <v>92</v>
      </c>
      <c r="B94" s="12" t="s">
        <v>10</v>
      </c>
      <c r="C94" s="12"/>
      <c r="D94" s="11" t="str">
        <f>HYPERLINK("http://7flowers-decor.ru/upload/1c_catalog/import_files/8012399506089.jpg")</f>
        <v>http://7flowers-decor.ru/upload/1c_catalog/import_files/8012399506089.jpg</v>
      </c>
      <c r="E94" s="2">
        <v>8012399506089</v>
      </c>
      <c r="F94" s="4" t="s">
        <v>92</v>
      </c>
      <c r="G94" s="5" t="s">
        <v>81</v>
      </c>
      <c r="H94" s="2">
        <v>1</v>
      </c>
      <c r="I94" s="2">
        <v>10</v>
      </c>
      <c r="J94" s="22">
        <v>20</v>
      </c>
      <c r="K94" s="21">
        <v>186</v>
      </c>
      <c r="L94" s="6"/>
      <c r="M94" s="2"/>
    </row>
    <row r="95" spans="1:13" s="1" customFormat="1" ht="165.95" customHeight="1" x14ac:dyDescent="0.2">
      <c r="A95" s="2">
        <v>93</v>
      </c>
      <c r="B95" s="12" t="s">
        <v>10</v>
      </c>
      <c r="C95" s="12"/>
      <c r="D95" s="11" t="str">
        <f>HYPERLINK("http://7flowers-decor.ru/upload/1c_catalog/import_files/4026713025372.jpg")</f>
        <v>http://7flowers-decor.ru/upload/1c_catalog/import_files/4026713025372.jpg</v>
      </c>
      <c r="E95" s="2">
        <v>4026713025372</v>
      </c>
      <c r="F95" s="4" t="s">
        <v>92</v>
      </c>
      <c r="G95" s="5" t="s">
        <v>74</v>
      </c>
      <c r="H95" s="2">
        <v>1</v>
      </c>
      <c r="I95" s="2">
        <v>10</v>
      </c>
      <c r="J95" s="22">
        <v>161</v>
      </c>
      <c r="K95" s="21">
        <v>186</v>
      </c>
      <c r="L95" s="6"/>
      <c r="M95" s="2"/>
    </row>
    <row r="96" spans="1:13" s="1" customFormat="1" ht="165.95" customHeight="1" x14ac:dyDescent="0.2">
      <c r="A96" s="2">
        <v>94</v>
      </c>
      <c r="B96" s="12" t="s">
        <v>10</v>
      </c>
      <c r="C96" s="12"/>
      <c r="D96" s="11" t="str">
        <f>HYPERLINK("http://7flowers-decor.ru/upload/1c_catalog/import_files/8012399506119.jpg")</f>
        <v>http://7flowers-decor.ru/upload/1c_catalog/import_files/8012399506119.jpg</v>
      </c>
      <c r="E96" s="2">
        <v>8012399506119</v>
      </c>
      <c r="F96" s="4" t="s">
        <v>92</v>
      </c>
      <c r="G96" s="5" t="s">
        <v>69</v>
      </c>
      <c r="H96" s="2">
        <v>1</v>
      </c>
      <c r="I96" s="2">
        <v>10</v>
      </c>
      <c r="J96" s="22">
        <v>10</v>
      </c>
      <c r="K96" s="21">
        <v>186</v>
      </c>
      <c r="L96" s="6"/>
      <c r="M96" s="2"/>
    </row>
    <row r="97" spans="1:13" s="1" customFormat="1" ht="165.95" customHeight="1" x14ac:dyDescent="0.2">
      <c r="A97" s="2">
        <v>95</v>
      </c>
      <c r="B97" s="12" t="s">
        <v>10</v>
      </c>
      <c r="C97" s="12"/>
      <c r="D97" s="11" t="str">
        <f>HYPERLINK("http://7flowers-decor.ru/upload/1c_catalog/import_files/4026713023590.jpg")</f>
        <v>http://7flowers-decor.ru/upload/1c_catalog/import_files/4026713023590.jpg</v>
      </c>
      <c r="E97" s="2">
        <v>4026713023590</v>
      </c>
      <c r="F97" s="4" t="s">
        <v>92</v>
      </c>
      <c r="G97" s="5" t="s">
        <v>86</v>
      </c>
      <c r="H97" s="2">
        <v>1</v>
      </c>
      <c r="I97" s="2">
        <v>10</v>
      </c>
      <c r="J97" s="22">
        <v>181</v>
      </c>
      <c r="K97" s="21">
        <v>186</v>
      </c>
      <c r="L97" s="6"/>
      <c r="M97" s="2"/>
    </row>
    <row r="98" spans="1:13" s="1" customFormat="1" ht="165.95" customHeight="1" x14ac:dyDescent="0.2">
      <c r="A98" s="2">
        <v>96</v>
      </c>
      <c r="B98" s="12" t="s">
        <v>10</v>
      </c>
      <c r="C98" s="12"/>
      <c r="D98" s="11" t="str">
        <f>HYPERLINK("http://7flowers-decor.ru/upload/1c_catalog/import_files/4026713023668.jpg")</f>
        <v>http://7flowers-decor.ru/upload/1c_catalog/import_files/4026713023668.jpg</v>
      </c>
      <c r="E98" s="2">
        <v>4026713023668</v>
      </c>
      <c r="F98" s="4" t="s">
        <v>92</v>
      </c>
      <c r="G98" s="5" t="s">
        <v>69</v>
      </c>
      <c r="H98" s="2">
        <v>1</v>
      </c>
      <c r="I98" s="2">
        <v>10</v>
      </c>
      <c r="J98" s="22">
        <v>79</v>
      </c>
      <c r="K98" s="21">
        <v>186</v>
      </c>
      <c r="L98" s="6"/>
      <c r="M98" s="2"/>
    </row>
    <row r="99" spans="1:13" s="1" customFormat="1" ht="165.95" customHeight="1" x14ac:dyDescent="0.2">
      <c r="A99" s="2">
        <v>97</v>
      </c>
      <c r="B99" s="12" t="s">
        <v>10</v>
      </c>
      <c r="C99" s="12"/>
      <c r="D99" s="11" t="str">
        <f>HYPERLINK("http://7flowers-decor.ru/upload/1c_catalog/import_files/4026713023637.jpg")</f>
        <v>http://7flowers-decor.ru/upload/1c_catalog/import_files/4026713023637.jpg</v>
      </c>
      <c r="E99" s="2">
        <v>4026713023637</v>
      </c>
      <c r="F99" s="4" t="s">
        <v>92</v>
      </c>
      <c r="G99" s="5" t="s">
        <v>85</v>
      </c>
      <c r="H99" s="2">
        <v>1</v>
      </c>
      <c r="I99" s="2">
        <v>10</v>
      </c>
      <c r="J99" s="22">
        <v>80</v>
      </c>
      <c r="K99" s="21">
        <v>186</v>
      </c>
      <c r="L99" s="6"/>
      <c r="M99" s="2"/>
    </row>
    <row r="100" spans="1:13" s="1" customFormat="1" ht="165.95" customHeight="1" x14ac:dyDescent="0.2">
      <c r="A100" s="2">
        <v>98</v>
      </c>
      <c r="B100" s="12" t="s">
        <v>10</v>
      </c>
      <c r="C100" s="12"/>
      <c r="D100" s="11" t="str">
        <f>HYPERLINK("http://7flowers-decor.ru/upload/1c_catalog/import_files/4026713023606.jpg")</f>
        <v>http://7flowers-decor.ru/upload/1c_catalog/import_files/4026713023606.jpg</v>
      </c>
      <c r="E100" s="2">
        <v>4026713023606</v>
      </c>
      <c r="F100" s="4" t="s">
        <v>92</v>
      </c>
      <c r="G100" s="5" t="s">
        <v>89</v>
      </c>
      <c r="H100" s="2">
        <v>1</v>
      </c>
      <c r="I100" s="2">
        <v>10</v>
      </c>
      <c r="J100" s="22">
        <v>18</v>
      </c>
      <c r="K100" s="21">
        <v>186</v>
      </c>
      <c r="L100" s="6"/>
      <c r="M100" s="2"/>
    </row>
    <row r="101" spans="1:13" s="1" customFormat="1" ht="165.95" customHeight="1" x14ac:dyDescent="0.2">
      <c r="A101" s="2">
        <v>99</v>
      </c>
      <c r="B101" s="12" t="s">
        <v>10</v>
      </c>
      <c r="C101" s="12"/>
      <c r="D101" s="11" t="str">
        <f>HYPERLINK("http://7flowers-decor.ru/upload/1c_catalog/import_files/8012399506058.jpg")</f>
        <v>http://7flowers-decor.ru/upload/1c_catalog/import_files/8012399506058.jpg</v>
      </c>
      <c r="E101" s="2">
        <v>8012399506058</v>
      </c>
      <c r="F101" s="4" t="s">
        <v>92</v>
      </c>
      <c r="G101" s="5" t="s">
        <v>89</v>
      </c>
      <c r="H101" s="2">
        <v>1</v>
      </c>
      <c r="I101" s="2">
        <v>10</v>
      </c>
      <c r="J101" s="22">
        <v>40</v>
      </c>
      <c r="K101" s="21">
        <v>186</v>
      </c>
      <c r="L101" s="6"/>
      <c r="M101" s="2"/>
    </row>
    <row r="102" spans="1:13" s="1" customFormat="1" ht="165.95" customHeight="1" x14ac:dyDescent="0.2">
      <c r="A102" s="2">
        <v>100</v>
      </c>
      <c r="B102" s="12" t="s">
        <v>10</v>
      </c>
      <c r="C102" s="12"/>
      <c r="D102" s="11" t="str">
        <f>HYPERLINK("http://7flowers-decor.ru/upload/1c_catalog/import_files/8012399506126.jpg")</f>
        <v>http://7flowers-decor.ru/upload/1c_catalog/import_files/8012399506126.jpg</v>
      </c>
      <c r="E102" s="2">
        <v>8012399506126</v>
      </c>
      <c r="F102" s="4" t="s">
        <v>92</v>
      </c>
      <c r="G102" s="5" t="s">
        <v>83</v>
      </c>
      <c r="H102" s="2">
        <v>1</v>
      </c>
      <c r="I102" s="2">
        <v>10</v>
      </c>
      <c r="J102" s="22">
        <v>20</v>
      </c>
      <c r="K102" s="21">
        <v>186</v>
      </c>
      <c r="L102" s="6"/>
      <c r="M102" s="2"/>
    </row>
    <row r="103" spans="1:13" s="1" customFormat="1" ht="165.95" customHeight="1" x14ac:dyDescent="0.2">
      <c r="A103" s="2">
        <v>101</v>
      </c>
      <c r="B103" s="12" t="s">
        <v>10</v>
      </c>
      <c r="C103" s="12"/>
      <c r="D103" s="11" t="str">
        <f>HYPERLINK("http://7flowers-decor.ru/upload/1c_catalog/import_files/4026713023576.jpg")</f>
        <v>http://7flowers-decor.ru/upload/1c_catalog/import_files/4026713023576.jpg</v>
      </c>
      <c r="E103" s="2">
        <v>4026713023576</v>
      </c>
      <c r="F103" s="4" t="s">
        <v>92</v>
      </c>
      <c r="G103" s="5" t="s">
        <v>82</v>
      </c>
      <c r="H103" s="2">
        <v>1</v>
      </c>
      <c r="I103" s="2">
        <v>10</v>
      </c>
      <c r="J103" s="22">
        <v>26</v>
      </c>
      <c r="K103" s="21">
        <v>186</v>
      </c>
      <c r="L103" s="6"/>
      <c r="M103" s="2"/>
    </row>
    <row r="104" spans="1:13" s="1" customFormat="1" ht="165.95" customHeight="1" x14ac:dyDescent="0.2">
      <c r="A104" s="2">
        <v>102</v>
      </c>
      <c r="B104" s="12" t="s">
        <v>10</v>
      </c>
      <c r="C104" s="12"/>
      <c r="D104" s="11" t="str">
        <f>HYPERLINK("http://7flowers-decor.ru/upload/1c_catalog/import_files/8012399506027.jpg")</f>
        <v>http://7flowers-decor.ru/upload/1c_catalog/import_files/8012399506027.jpg</v>
      </c>
      <c r="E104" s="2">
        <v>8012399506027</v>
      </c>
      <c r="F104" s="4" t="s">
        <v>92</v>
      </c>
      <c r="G104" s="5" t="s">
        <v>90</v>
      </c>
      <c r="H104" s="2">
        <v>1</v>
      </c>
      <c r="I104" s="2">
        <v>10</v>
      </c>
      <c r="J104" s="22">
        <v>40</v>
      </c>
      <c r="K104" s="21">
        <v>186</v>
      </c>
      <c r="L104" s="6"/>
      <c r="M104" s="2"/>
    </row>
    <row r="105" spans="1:13" s="1" customFormat="1" ht="165.95" customHeight="1" x14ac:dyDescent="0.2">
      <c r="A105" s="2">
        <v>103</v>
      </c>
      <c r="B105" s="12" t="s">
        <v>10</v>
      </c>
      <c r="C105" s="12"/>
      <c r="D105" s="11" t="str">
        <f>HYPERLINK("http://7flowers-decor.ru/upload/1c_catalog/import_files/4026713023644.jpg")</f>
        <v>http://7flowers-decor.ru/upload/1c_catalog/import_files/4026713023644.jpg</v>
      </c>
      <c r="E105" s="2">
        <v>4026713023644</v>
      </c>
      <c r="F105" s="4" t="s">
        <v>92</v>
      </c>
      <c r="G105" s="5" t="s">
        <v>81</v>
      </c>
      <c r="H105" s="2">
        <v>1</v>
      </c>
      <c r="I105" s="2">
        <v>10</v>
      </c>
      <c r="J105" s="22">
        <v>63</v>
      </c>
      <c r="K105" s="21">
        <v>186</v>
      </c>
      <c r="L105" s="6"/>
      <c r="M105" s="2"/>
    </row>
    <row r="106" spans="1:13" s="1" customFormat="1" ht="165.95" customHeight="1" x14ac:dyDescent="0.2">
      <c r="A106" s="2">
        <v>104</v>
      </c>
      <c r="B106" s="12" t="s">
        <v>10</v>
      </c>
      <c r="C106" s="12"/>
      <c r="D106" s="11" t="str">
        <f>HYPERLINK("http://7flowers-decor.ru/upload/1c_catalog/import_files/8012399506157.jpg")</f>
        <v>http://7flowers-decor.ru/upload/1c_catalog/import_files/8012399506157.jpg</v>
      </c>
      <c r="E106" s="2">
        <v>8012399506157</v>
      </c>
      <c r="F106" s="4" t="s">
        <v>92</v>
      </c>
      <c r="G106" s="5" t="s">
        <v>74</v>
      </c>
      <c r="H106" s="2">
        <v>1</v>
      </c>
      <c r="I106" s="2">
        <v>10</v>
      </c>
      <c r="J106" s="22">
        <v>8</v>
      </c>
      <c r="K106" s="21">
        <v>186</v>
      </c>
      <c r="L106" s="6"/>
      <c r="M106" s="2"/>
    </row>
    <row r="107" spans="1:13" s="1" customFormat="1" ht="165.95" customHeight="1" x14ac:dyDescent="0.2">
      <c r="A107" s="2">
        <v>105</v>
      </c>
      <c r="B107" s="12" t="s">
        <v>10</v>
      </c>
      <c r="C107" s="12"/>
      <c r="D107" s="11" t="str">
        <f>HYPERLINK("http://7flowers-decor.ru/upload/1c_catalog/import_files/8012399506102.jpg")</f>
        <v>http://7flowers-decor.ru/upload/1c_catalog/import_files/8012399506102.jpg</v>
      </c>
      <c r="E107" s="2">
        <v>8012399506102</v>
      </c>
      <c r="F107" s="4" t="s">
        <v>92</v>
      </c>
      <c r="G107" s="5" t="s">
        <v>85</v>
      </c>
      <c r="H107" s="2">
        <v>1</v>
      </c>
      <c r="I107" s="2">
        <v>10</v>
      </c>
      <c r="J107" s="22">
        <v>20</v>
      </c>
      <c r="K107" s="21">
        <v>186</v>
      </c>
      <c r="L107" s="6"/>
      <c r="M107" s="2"/>
    </row>
    <row r="108" spans="1:13" s="1" customFormat="1" ht="165.95" customHeight="1" x14ac:dyDescent="0.2">
      <c r="A108" s="2">
        <v>106</v>
      </c>
      <c r="B108" s="12" t="s">
        <v>10</v>
      </c>
      <c r="C108" s="12"/>
      <c r="D108" s="11" t="str">
        <f>HYPERLINK("http://7flowers-decor.ru/upload/1c_catalog/import_files/8012399506010.jpg")</f>
        <v>http://7flowers-decor.ru/upload/1c_catalog/import_files/8012399506010.jpg</v>
      </c>
      <c r="E108" s="2">
        <v>8012399506010</v>
      </c>
      <c r="F108" s="4" t="s">
        <v>92</v>
      </c>
      <c r="G108" s="5" t="s">
        <v>82</v>
      </c>
      <c r="H108" s="2">
        <v>1</v>
      </c>
      <c r="I108" s="2">
        <v>10</v>
      </c>
      <c r="J108" s="22">
        <v>30</v>
      </c>
      <c r="K108" s="21">
        <v>186</v>
      </c>
      <c r="L108" s="6"/>
      <c r="M108" s="2"/>
    </row>
    <row r="109" spans="1:13" s="1" customFormat="1" ht="165.95" customHeight="1" x14ac:dyDescent="0.2">
      <c r="A109" s="2">
        <v>107</v>
      </c>
      <c r="B109" s="12" t="s">
        <v>10</v>
      </c>
      <c r="C109" s="12"/>
      <c r="D109" s="11" t="str">
        <f>HYPERLINK("http://7flowers-decor.ru/upload/1c_catalog/import_files/8012399506096.jpg")</f>
        <v>http://7flowers-decor.ru/upload/1c_catalog/import_files/8012399506096.jpg</v>
      </c>
      <c r="E109" s="2">
        <v>8012399506096</v>
      </c>
      <c r="F109" s="4" t="s">
        <v>92</v>
      </c>
      <c r="G109" s="5" t="s">
        <v>65</v>
      </c>
      <c r="H109" s="2">
        <v>1</v>
      </c>
      <c r="I109" s="2">
        <v>10</v>
      </c>
      <c r="J109" s="22">
        <v>29</v>
      </c>
      <c r="K109" s="21">
        <v>186</v>
      </c>
      <c r="L109" s="6"/>
      <c r="M109" s="2"/>
    </row>
    <row r="110" spans="1:13" s="1" customFormat="1" ht="165.95" customHeight="1" x14ac:dyDescent="0.2">
      <c r="A110" s="2">
        <v>108</v>
      </c>
      <c r="B110" s="12" t="s">
        <v>10</v>
      </c>
      <c r="C110" s="12"/>
      <c r="D110" s="11" t="str">
        <f>HYPERLINK("http://7flowers-decor.ru/upload/1c_catalog/import_files/4026713023613.jpg")</f>
        <v>http://7flowers-decor.ru/upload/1c_catalog/import_files/4026713023613.jpg</v>
      </c>
      <c r="E110" s="2">
        <v>4026713023613</v>
      </c>
      <c r="F110" s="4" t="s">
        <v>92</v>
      </c>
      <c r="G110" s="5" t="s">
        <v>83</v>
      </c>
      <c r="H110" s="2">
        <v>1</v>
      </c>
      <c r="I110" s="2">
        <v>10</v>
      </c>
      <c r="J110" s="22">
        <v>64</v>
      </c>
      <c r="K110" s="21">
        <v>186</v>
      </c>
      <c r="L110" s="6"/>
      <c r="M110" s="2"/>
    </row>
    <row r="111" spans="1:13" s="1" customFormat="1" ht="165.95" customHeight="1" x14ac:dyDescent="0.2">
      <c r="A111" s="2">
        <v>109</v>
      </c>
      <c r="B111" s="12" t="s">
        <v>10</v>
      </c>
      <c r="C111" s="12"/>
      <c r="D111" s="11" t="str">
        <f>HYPERLINK("http://7flowers-decor.ru/upload/1c_catalog/import_files/4607177601076.jpg")</f>
        <v>http://7flowers-decor.ru/upload/1c_catalog/import_files/4607177601076.jpg</v>
      </c>
      <c r="E111" s="2">
        <v>4607177601076</v>
      </c>
      <c r="F111" s="4" t="s">
        <v>93</v>
      </c>
      <c r="G111" s="5" t="s">
        <v>74</v>
      </c>
      <c r="H111" s="2">
        <v>1</v>
      </c>
      <c r="I111" s="2">
        <v>30</v>
      </c>
      <c r="J111" s="22">
        <v>840</v>
      </c>
      <c r="K111" s="21">
        <v>219</v>
      </c>
      <c r="L111" s="6"/>
      <c r="M111" s="2"/>
    </row>
    <row r="112" spans="1:13" s="1" customFormat="1" ht="165.95" customHeight="1" x14ac:dyDescent="0.2">
      <c r="A112" s="2">
        <v>110</v>
      </c>
      <c r="B112" s="12" t="s">
        <v>10</v>
      </c>
      <c r="C112" s="12"/>
      <c r="D112" s="11" t="str">
        <f>HYPERLINK("http://7flowers-decor.ru/upload/1c_catalog/import_files/4000510984452.jpg")</f>
        <v>http://7flowers-decor.ru/upload/1c_catalog/import_files/4000510984452.jpg</v>
      </c>
      <c r="E112" s="2">
        <v>4000510984452</v>
      </c>
      <c r="F112" s="4" t="s">
        <v>94</v>
      </c>
      <c r="G112" s="5"/>
      <c r="H112" s="2">
        <v>1</v>
      </c>
      <c r="I112" s="2">
        <v>22</v>
      </c>
      <c r="J112" s="22">
        <v>72</v>
      </c>
      <c r="K112" s="21">
        <v>1314</v>
      </c>
      <c r="L112" s="6"/>
      <c r="M112" s="7"/>
    </row>
    <row r="113" spans="1:13" s="1" customFormat="1" ht="165.95" customHeight="1" x14ac:dyDescent="0.2">
      <c r="A113" s="2">
        <v>111</v>
      </c>
      <c r="B113" s="12" t="s">
        <v>10</v>
      </c>
      <c r="C113" s="12"/>
      <c r="D113" s="11" t="str">
        <f>HYPERLINK("http://7flowers-decor.ru/upload/1c_catalog/import_files/4607036354501.jpg")</f>
        <v>http://7flowers-decor.ru/upload/1c_catalog/import_files/4607036354501.jpg</v>
      </c>
      <c r="E113" s="2">
        <v>4607036354501</v>
      </c>
      <c r="F113" s="4" t="s">
        <v>95</v>
      </c>
      <c r="G113" s="5"/>
      <c r="H113" s="2">
        <v>1</v>
      </c>
      <c r="I113" s="2">
        <v>200</v>
      </c>
      <c r="J113" s="22">
        <v>187</v>
      </c>
      <c r="K113" s="21">
        <v>23</v>
      </c>
      <c r="L113" s="6"/>
      <c r="M113" s="2"/>
    </row>
    <row r="114" spans="1:13" s="1" customFormat="1" ht="165.95" customHeight="1" x14ac:dyDescent="0.2">
      <c r="A114" s="2">
        <v>112</v>
      </c>
      <c r="B114" s="12" t="s">
        <v>10</v>
      </c>
      <c r="C114" s="12"/>
      <c r="D114" s="11" t="str">
        <f>HYPERLINK("http://7flowers-decor.ru/upload/1c_catalog/import_files/4607036354495.jpg")</f>
        <v>http://7flowers-decor.ru/upload/1c_catalog/import_files/4607036354495.jpg</v>
      </c>
      <c r="E114" s="2">
        <v>4607036354495</v>
      </c>
      <c r="F114" s="4" t="s">
        <v>96</v>
      </c>
      <c r="G114" s="5"/>
      <c r="H114" s="2">
        <v>1</v>
      </c>
      <c r="I114" s="2">
        <v>300</v>
      </c>
      <c r="J114" s="22">
        <v>94</v>
      </c>
      <c r="K114" s="21">
        <v>13</v>
      </c>
      <c r="L114" s="6"/>
      <c r="M114" s="2"/>
    </row>
    <row r="115" spans="1:13" s="1" customFormat="1" ht="165.95" customHeight="1" x14ac:dyDescent="0.2">
      <c r="A115" s="2">
        <v>113</v>
      </c>
      <c r="B115" s="12" t="s">
        <v>10</v>
      </c>
      <c r="C115" s="12"/>
      <c r="D115" s="11" t="str">
        <f>HYPERLINK("http://7flowers-decor.ru/upload/1c_catalog/import_files/4607036354525.jpg")</f>
        <v>http://7flowers-decor.ru/upload/1c_catalog/import_files/4607036354525.jpg</v>
      </c>
      <c r="E115" s="2">
        <v>4607036354525</v>
      </c>
      <c r="F115" s="4" t="s">
        <v>97</v>
      </c>
      <c r="G115" s="5"/>
      <c r="H115" s="2">
        <v>1</v>
      </c>
      <c r="I115" s="2">
        <v>24</v>
      </c>
      <c r="J115" s="22">
        <v>11</v>
      </c>
      <c r="K115" s="21">
        <v>60</v>
      </c>
      <c r="L115" s="6"/>
      <c r="M115" s="2"/>
    </row>
    <row r="116" spans="1:13" s="1" customFormat="1" ht="165.95" customHeight="1" x14ac:dyDescent="0.2">
      <c r="A116" s="2">
        <v>114</v>
      </c>
      <c r="B116" s="12" t="s">
        <v>10</v>
      </c>
      <c r="C116" s="12"/>
      <c r="D116" s="11" t="str">
        <f>HYPERLINK("http://7flowers-decor.ru/upload/1c_catalog/import_files/4607036354587.jpg")</f>
        <v>http://7flowers-decor.ru/upload/1c_catalog/import_files/4607036354587.jpg</v>
      </c>
      <c r="E116" s="2">
        <v>4607036354587</v>
      </c>
      <c r="F116" s="4" t="s">
        <v>98</v>
      </c>
      <c r="G116" s="5"/>
      <c r="H116" s="2">
        <v>1</v>
      </c>
      <c r="I116" s="2">
        <v>24</v>
      </c>
      <c r="J116" s="22">
        <v>18</v>
      </c>
      <c r="K116" s="21">
        <v>66</v>
      </c>
      <c r="L116" s="6"/>
      <c r="M116" s="2"/>
    </row>
    <row r="117" spans="1:13" s="1" customFormat="1" ht="165.95" customHeight="1" x14ac:dyDescent="0.2">
      <c r="A117" s="2">
        <v>115</v>
      </c>
      <c r="B117" s="12" t="s">
        <v>10</v>
      </c>
      <c r="C117" s="12"/>
      <c r="D117" s="11" t="str">
        <f>HYPERLINK("http://7flowers-decor.ru/upload/1c_catalog/import_files/4607036354532.jpg")</f>
        <v>http://7flowers-decor.ru/upload/1c_catalog/import_files/4607036354532.jpg</v>
      </c>
      <c r="E117" s="2">
        <v>4607036354532</v>
      </c>
      <c r="F117" s="4" t="s">
        <v>99</v>
      </c>
      <c r="G117" s="5"/>
      <c r="H117" s="2">
        <v>1</v>
      </c>
      <c r="I117" s="2">
        <v>24</v>
      </c>
      <c r="J117" s="22">
        <v>24</v>
      </c>
      <c r="K117" s="21">
        <v>66</v>
      </c>
      <c r="L117" s="6"/>
      <c r="M117" s="2"/>
    </row>
    <row r="118" spans="1:13" s="1" customFormat="1" ht="165.95" customHeight="1" x14ac:dyDescent="0.2">
      <c r="A118" s="2">
        <v>116</v>
      </c>
      <c r="B118" s="12" t="s">
        <v>10</v>
      </c>
      <c r="C118" s="12"/>
      <c r="D118" s="11" t="str">
        <f>HYPERLINK("http://7flowers-decor.ru/upload/1c_catalog/import_files/4607036354556.jpg")</f>
        <v>http://7flowers-decor.ru/upload/1c_catalog/import_files/4607036354556.jpg</v>
      </c>
      <c r="E118" s="2">
        <v>4607036354556</v>
      </c>
      <c r="F118" s="4" t="s">
        <v>100</v>
      </c>
      <c r="G118" s="5"/>
      <c r="H118" s="2">
        <v>1</v>
      </c>
      <c r="I118" s="2">
        <v>24</v>
      </c>
      <c r="J118" s="22">
        <v>68</v>
      </c>
      <c r="K118" s="21">
        <v>66</v>
      </c>
      <c r="L118" s="6"/>
      <c r="M118" s="2"/>
    </row>
    <row r="119" spans="1:13" s="1" customFormat="1" ht="165.95" customHeight="1" x14ac:dyDescent="0.2">
      <c r="A119" s="2">
        <v>117</v>
      </c>
      <c r="B119" s="12" t="s">
        <v>10</v>
      </c>
      <c r="C119" s="12"/>
      <c r="D119" s="11" t="str">
        <f>HYPERLINK("http://7flowers-decor.ru/upload/1c_catalog/import_files/4607036354563.jpg")</f>
        <v>http://7flowers-decor.ru/upload/1c_catalog/import_files/4607036354563.jpg</v>
      </c>
      <c r="E119" s="2">
        <v>4607036354563</v>
      </c>
      <c r="F119" s="4" t="s">
        <v>101</v>
      </c>
      <c r="G119" s="5"/>
      <c r="H119" s="2">
        <v>1</v>
      </c>
      <c r="I119" s="2">
        <v>24</v>
      </c>
      <c r="J119" s="22">
        <v>16</v>
      </c>
      <c r="K119" s="21">
        <v>74</v>
      </c>
      <c r="L119" s="6"/>
      <c r="M119" s="2"/>
    </row>
    <row r="120" spans="1:13" s="1" customFormat="1" ht="165.95" customHeight="1" x14ac:dyDescent="0.2">
      <c r="A120" s="2">
        <v>118</v>
      </c>
      <c r="B120" s="12" t="s">
        <v>10</v>
      </c>
      <c r="C120" s="12"/>
      <c r="D120" s="11" t="str">
        <f>HYPERLINK("http://7flowers-decor.ru/upload/1c_catalog/import_files/4607036354488.jpg")</f>
        <v>http://7flowers-decor.ru/upload/1c_catalog/import_files/4607036354488.jpg</v>
      </c>
      <c r="E120" s="2">
        <v>4607036354488</v>
      </c>
      <c r="F120" s="4" t="s">
        <v>102</v>
      </c>
      <c r="G120" s="5"/>
      <c r="H120" s="2">
        <v>1</v>
      </c>
      <c r="I120" s="2">
        <v>250</v>
      </c>
      <c r="J120" s="22">
        <v>20</v>
      </c>
      <c r="K120" s="21">
        <v>12</v>
      </c>
      <c r="L120" s="6"/>
      <c r="M120" s="2"/>
    </row>
    <row r="121" spans="1:13" s="1" customFormat="1" ht="165.95" customHeight="1" x14ac:dyDescent="0.2">
      <c r="A121" s="2">
        <v>119</v>
      </c>
      <c r="B121" s="12" t="s">
        <v>10</v>
      </c>
      <c r="C121" s="12"/>
      <c r="D121" s="3"/>
      <c r="E121" s="2">
        <v>5500067397624</v>
      </c>
      <c r="F121" s="4" t="s">
        <v>103</v>
      </c>
      <c r="G121" s="5"/>
      <c r="H121" s="2">
        <v>1</v>
      </c>
      <c r="I121" s="2">
        <v>1</v>
      </c>
      <c r="J121" s="22">
        <v>428</v>
      </c>
      <c r="K121" s="21">
        <v>152.22</v>
      </c>
      <c r="L121" s="8" t="s">
        <v>36</v>
      </c>
      <c r="M121" s="10"/>
    </row>
    <row r="122" spans="1:13" s="1" customFormat="1" ht="165.95" customHeight="1" x14ac:dyDescent="0.2">
      <c r="A122" s="2">
        <v>120</v>
      </c>
      <c r="B122" s="12" t="s">
        <v>10</v>
      </c>
      <c r="C122" s="12"/>
      <c r="D122" s="11" t="str">
        <f>HYPERLINK("http://7flowers-decor.ru/upload/1c_catalog/import_files/8717524260897.jpg")</f>
        <v>http://7flowers-decor.ru/upload/1c_catalog/import_files/8717524260897.jpg</v>
      </c>
      <c r="E122" s="2">
        <v>8717524260897</v>
      </c>
      <c r="F122" s="4" t="s">
        <v>104</v>
      </c>
      <c r="G122" s="5"/>
      <c r="H122" s="2">
        <v>1</v>
      </c>
      <c r="I122" s="2">
        <v>24</v>
      </c>
      <c r="J122" s="22">
        <v>104</v>
      </c>
      <c r="K122" s="21">
        <v>216</v>
      </c>
      <c r="L122" s="6"/>
      <c r="M122" s="2"/>
    </row>
    <row r="123" spans="1:13" s="1" customFormat="1" ht="165.95" customHeight="1" x14ac:dyDescent="0.2">
      <c r="A123" s="2">
        <v>121</v>
      </c>
      <c r="B123" s="12" t="s">
        <v>10</v>
      </c>
      <c r="C123" s="12"/>
      <c r="D123" s="11" t="str">
        <f>HYPERLINK("http://7flowers-decor.ru/upload/1c_catalog/import_files/4606500358991.jpg")</f>
        <v>http://7flowers-decor.ru/upload/1c_catalog/import_files/4606500358991.jpg</v>
      </c>
      <c r="E123" s="2">
        <v>4606500358991</v>
      </c>
      <c r="F123" s="4" t="s">
        <v>105</v>
      </c>
      <c r="G123" s="5"/>
      <c r="H123" s="2">
        <v>1</v>
      </c>
      <c r="I123" s="2">
        <v>240</v>
      </c>
      <c r="J123" s="23">
        <v>1517</v>
      </c>
      <c r="K123" s="21">
        <v>78</v>
      </c>
      <c r="L123" s="6"/>
      <c r="M123" s="2"/>
    </row>
    <row r="124" spans="1:13" s="1" customFormat="1" ht="165.95" customHeight="1" x14ac:dyDescent="0.2">
      <c r="A124" s="2">
        <v>122</v>
      </c>
      <c r="B124" s="12" t="s">
        <v>10</v>
      </c>
      <c r="C124" s="12"/>
      <c r="D124" s="11" t="str">
        <f>HYPERLINK("http://7flowers-decor.ru/upload/1c_catalog/import_files/4606500074587.jpg")</f>
        <v>http://7flowers-decor.ru/upload/1c_catalog/import_files/4606500074587.jpg</v>
      </c>
      <c r="E124" s="2">
        <v>4606500074587</v>
      </c>
      <c r="F124" s="4" t="s">
        <v>106</v>
      </c>
      <c r="G124" s="5"/>
      <c r="H124" s="2">
        <v>1</v>
      </c>
      <c r="I124" s="2">
        <v>25</v>
      </c>
      <c r="J124" s="22">
        <v>97</v>
      </c>
      <c r="K124" s="21">
        <v>911</v>
      </c>
      <c r="L124" s="6"/>
      <c r="M124" s="2"/>
    </row>
    <row r="125" spans="1:13" s="1" customFormat="1" ht="165.95" customHeight="1" x14ac:dyDescent="0.2">
      <c r="A125" s="2">
        <v>123</v>
      </c>
      <c r="B125" s="12" t="s">
        <v>10</v>
      </c>
      <c r="C125" s="12"/>
      <c r="D125" s="11" t="str">
        <f>HYPERLINK("http://7flowers-decor.ru/upload/1c_catalog/import_files/4606500359004.jpg")</f>
        <v>http://7flowers-decor.ru/upload/1c_catalog/import_files/4606500359004.jpg</v>
      </c>
      <c r="E125" s="2">
        <v>4606500359004</v>
      </c>
      <c r="F125" s="4" t="s">
        <v>107</v>
      </c>
      <c r="G125" s="5"/>
      <c r="H125" s="2">
        <v>1</v>
      </c>
      <c r="I125" s="2">
        <v>120</v>
      </c>
      <c r="J125" s="23">
        <v>1744</v>
      </c>
      <c r="K125" s="21">
        <v>122</v>
      </c>
      <c r="L125" s="6"/>
      <c r="M125" s="2"/>
    </row>
    <row r="126" spans="1:13" s="1" customFormat="1" ht="165.95" customHeight="1" x14ac:dyDescent="0.2">
      <c r="A126" s="2">
        <v>124</v>
      </c>
      <c r="B126" s="12" t="s">
        <v>10</v>
      </c>
      <c r="C126" s="12"/>
      <c r="D126" s="11" t="str">
        <f>HYPERLINK("http://7flowers-decor.ru/upload/1c_catalog/import_files/4606500074570.jpg")</f>
        <v>http://7flowers-decor.ru/upload/1c_catalog/import_files/4606500074570.jpg</v>
      </c>
      <c r="E126" s="2">
        <v>4606500074570</v>
      </c>
      <c r="F126" s="4" t="s">
        <v>108</v>
      </c>
      <c r="G126" s="5"/>
      <c r="H126" s="2">
        <v>1</v>
      </c>
      <c r="I126" s="2">
        <v>25</v>
      </c>
      <c r="J126" s="22">
        <v>199</v>
      </c>
      <c r="K126" s="21">
        <v>911</v>
      </c>
      <c r="L126" s="6"/>
      <c r="M126" s="2"/>
    </row>
    <row r="127" spans="1:13" s="1" customFormat="1" ht="165.95" customHeight="1" x14ac:dyDescent="0.2">
      <c r="A127" s="2">
        <v>125</v>
      </c>
      <c r="B127" s="12" t="s">
        <v>10</v>
      </c>
      <c r="C127" s="12"/>
      <c r="D127" s="11" t="str">
        <f>HYPERLINK("http://7flowers-decor.ru/upload/1c_catalog/import_files/5024242019281.jpg")</f>
        <v>http://7flowers-decor.ru/upload/1c_catalog/import_files/5024242019281.jpg</v>
      </c>
      <c r="E127" s="2">
        <v>5024242019281</v>
      </c>
      <c r="F127" s="4" t="s">
        <v>109</v>
      </c>
      <c r="G127" s="5"/>
      <c r="H127" s="2">
        <v>1</v>
      </c>
      <c r="I127" s="2">
        <v>20</v>
      </c>
      <c r="J127" s="22">
        <v>12</v>
      </c>
      <c r="K127" s="21">
        <v>594</v>
      </c>
      <c r="L127" s="6"/>
      <c r="M127" s="2"/>
    </row>
    <row r="128" spans="1:13" s="1" customFormat="1" ht="165.95" customHeight="1" x14ac:dyDescent="0.2">
      <c r="A128" s="2">
        <v>126</v>
      </c>
      <c r="B128" s="12" t="s">
        <v>10</v>
      </c>
      <c r="C128" s="12"/>
      <c r="D128" s="11" t="str">
        <f>HYPERLINK("http://7flowers-decor.ru/upload/1c_catalog/import_files/4000510991375.jpg")</f>
        <v>http://7flowers-decor.ru/upload/1c_catalog/import_files/4000510991375.jpg</v>
      </c>
      <c r="E128" s="2">
        <v>4000510991375</v>
      </c>
      <c r="F128" s="4" t="s">
        <v>110</v>
      </c>
      <c r="G128" s="5"/>
      <c r="H128" s="2">
        <v>1</v>
      </c>
      <c r="I128" s="2">
        <v>12</v>
      </c>
      <c r="J128" s="22">
        <v>88</v>
      </c>
      <c r="K128" s="21">
        <v>649</v>
      </c>
      <c r="L128" s="6"/>
      <c r="M128" s="2"/>
    </row>
    <row r="129" spans="1:13" s="1" customFormat="1" ht="165.95" customHeight="1" x14ac:dyDescent="0.2">
      <c r="A129" s="2">
        <v>127</v>
      </c>
      <c r="B129" s="12" t="s">
        <v>10</v>
      </c>
      <c r="C129" s="12"/>
      <c r="D129" s="11" t="str">
        <f>HYPERLINK("http://7flowers-decor.ru/upload/1c_catalog/import_files/8719400012088.jpg")</f>
        <v>http://7flowers-decor.ru/upload/1c_catalog/import_files/8719400012088.jpg</v>
      </c>
      <c r="E129" s="2">
        <v>8719400012088</v>
      </c>
      <c r="F129" s="4" t="s">
        <v>111</v>
      </c>
      <c r="G129" s="5"/>
      <c r="H129" s="2">
        <v>1</v>
      </c>
      <c r="I129" s="2">
        <v>9</v>
      </c>
      <c r="J129" s="22">
        <v>117</v>
      </c>
      <c r="K129" s="21">
        <v>1130</v>
      </c>
      <c r="L129" s="6"/>
      <c r="M129" s="7"/>
    </row>
    <row r="130" spans="1:13" s="1" customFormat="1" ht="165.95" customHeight="1" x14ac:dyDescent="0.2">
      <c r="A130" s="2">
        <v>128</v>
      </c>
      <c r="B130" s="12" t="s">
        <v>10</v>
      </c>
      <c r="C130" s="12"/>
      <c r="D130" s="11" t="str">
        <f>HYPERLINK("http://7flowers-decor.ru/upload/1c_catalog/import_files/8719400013887.jpg")</f>
        <v>http://7flowers-decor.ru/upload/1c_catalog/import_files/8719400013887.jpg</v>
      </c>
      <c r="E130" s="2">
        <v>8719400013887</v>
      </c>
      <c r="F130" s="4" t="s">
        <v>112</v>
      </c>
      <c r="G130" s="5"/>
      <c r="H130" s="2">
        <v>1</v>
      </c>
      <c r="I130" s="2">
        <v>4</v>
      </c>
      <c r="J130" s="22">
        <v>90</v>
      </c>
      <c r="K130" s="21">
        <v>5999</v>
      </c>
      <c r="L130" s="6"/>
      <c r="M130" s="7"/>
    </row>
    <row r="131" spans="1:13" s="1" customFormat="1" ht="165.95" customHeight="1" x14ac:dyDescent="0.2">
      <c r="A131" s="2">
        <v>129</v>
      </c>
      <c r="B131" s="12" t="s">
        <v>10</v>
      </c>
      <c r="C131" s="12"/>
      <c r="D131" s="11" t="str">
        <f>HYPERLINK("http://7flowers-decor.ru/upload/1c_catalog/import_files/5024242302512.jpg")</f>
        <v>http://7flowers-decor.ru/upload/1c_catalog/import_files/5024242302512.jpg</v>
      </c>
      <c r="E131" s="2">
        <v>5024242302512</v>
      </c>
      <c r="F131" s="4" t="s">
        <v>113</v>
      </c>
      <c r="G131" s="5" t="s">
        <v>114</v>
      </c>
      <c r="H131" s="2">
        <v>1</v>
      </c>
      <c r="I131" s="2">
        <v>10</v>
      </c>
      <c r="J131" s="22">
        <v>168</v>
      </c>
      <c r="K131" s="21">
        <v>1875</v>
      </c>
      <c r="L131" s="6"/>
      <c r="M131" s="7"/>
    </row>
    <row r="132" spans="1:13" s="1" customFormat="1" ht="165.95" customHeight="1" x14ac:dyDescent="0.2">
      <c r="A132" s="2">
        <v>130</v>
      </c>
      <c r="B132" s="12" t="s">
        <v>10</v>
      </c>
      <c r="C132" s="12"/>
      <c r="D132" s="11" t="str">
        <f>HYPERLINK("http://7flowers-decor.ru/upload/1c_catalog/import_files/8717524261061.jpg")</f>
        <v>http://7flowers-decor.ru/upload/1c_catalog/import_files/8717524261061.jpg</v>
      </c>
      <c r="E132" s="2">
        <v>8717524261061</v>
      </c>
      <c r="F132" s="4" t="s">
        <v>115</v>
      </c>
      <c r="G132" s="5" t="s">
        <v>66</v>
      </c>
      <c r="H132" s="2">
        <v>1</v>
      </c>
      <c r="I132" s="2">
        <v>30</v>
      </c>
      <c r="J132" s="22">
        <v>13</v>
      </c>
      <c r="K132" s="21">
        <v>208</v>
      </c>
      <c r="L132" s="6"/>
      <c r="M132" s="2"/>
    </row>
    <row r="133" spans="1:13" s="1" customFormat="1" ht="165.95" customHeight="1" x14ac:dyDescent="0.2">
      <c r="A133" s="2">
        <v>131</v>
      </c>
      <c r="B133" s="12" t="s">
        <v>10</v>
      </c>
      <c r="C133" s="12"/>
      <c r="D133" s="11" t="str">
        <f>HYPERLINK("http://7flowers-decor.ru/upload/1c_catalog/import_files/8717524262082.jpg")</f>
        <v>http://7flowers-decor.ru/upload/1c_catalog/import_files/8717524262082.jpg</v>
      </c>
      <c r="E133" s="2">
        <v>8717524262082</v>
      </c>
      <c r="F133" s="4" t="s">
        <v>116</v>
      </c>
      <c r="G133" s="5" t="s">
        <v>87</v>
      </c>
      <c r="H133" s="2">
        <v>1</v>
      </c>
      <c r="I133" s="2">
        <v>24</v>
      </c>
      <c r="J133" s="22">
        <v>6</v>
      </c>
      <c r="K133" s="21">
        <v>399</v>
      </c>
      <c r="L133" s="6"/>
      <c r="M133" s="2"/>
    </row>
    <row r="134" spans="1:13" s="1" customFormat="1" ht="165.95" customHeight="1" x14ac:dyDescent="0.2">
      <c r="A134" s="2">
        <v>132</v>
      </c>
      <c r="B134" s="12" t="s">
        <v>10</v>
      </c>
      <c r="C134" s="12"/>
      <c r="D134" s="11" t="str">
        <f>HYPERLINK("http://7flowers-decor.ru/upload/1c_catalog/import_files/8717524262204.jpg")</f>
        <v>http://7flowers-decor.ru/upload/1c_catalog/import_files/8717524262204.jpg</v>
      </c>
      <c r="E134" s="2">
        <v>8717524262204</v>
      </c>
      <c r="F134" s="4" t="s">
        <v>116</v>
      </c>
      <c r="G134" s="5" t="s">
        <v>117</v>
      </c>
      <c r="H134" s="2">
        <v>1</v>
      </c>
      <c r="I134" s="2">
        <v>24</v>
      </c>
      <c r="J134" s="22">
        <v>8</v>
      </c>
      <c r="K134" s="21">
        <v>399</v>
      </c>
      <c r="L134" s="6"/>
      <c r="M134" s="2"/>
    </row>
    <row r="135" spans="1:13" s="1" customFormat="1" ht="165.95" customHeight="1" x14ac:dyDescent="0.2">
      <c r="A135" s="2">
        <v>133</v>
      </c>
      <c r="B135" s="12" t="s">
        <v>10</v>
      </c>
      <c r="C135" s="12"/>
      <c r="D135" s="11" t="str">
        <f>HYPERLINK("http://7flowers-decor.ru/upload/1c_catalog/import_files/4000510602752.jpg")</f>
        <v>http://7flowers-decor.ru/upload/1c_catalog/import_files/4000510602752.jpg</v>
      </c>
      <c r="E135" s="2">
        <v>4000510602752</v>
      </c>
      <c r="F135" s="4" t="s">
        <v>118</v>
      </c>
      <c r="G135" s="5" t="s">
        <v>119</v>
      </c>
      <c r="H135" s="2">
        <v>1</v>
      </c>
      <c r="I135" s="2">
        <v>20</v>
      </c>
      <c r="J135" s="22">
        <v>745</v>
      </c>
      <c r="K135" s="21">
        <v>472</v>
      </c>
      <c r="L135" s="6"/>
      <c r="M135" s="2"/>
    </row>
    <row r="136" spans="1:13" s="1" customFormat="1" ht="165.95" customHeight="1" x14ac:dyDescent="0.2">
      <c r="A136" s="2">
        <v>134</v>
      </c>
      <c r="B136" s="12" t="s">
        <v>10</v>
      </c>
      <c r="C136" s="12"/>
      <c r="D136" s="11" t="str">
        <f>HYPERLINK("http://7flowers-decor.ru/upload/1c_catalog/import_files/5024242661305.jpg")</f>
        <v>http://7flowers-decor.ru/upload/1c_catalog/import_files/5024242661305.jpg</v>
      </c>
      <c r="E136" s="2">
        <v>5024242661305</v>
      </c>
      <c r="F136" s="4" t="s">
        <v>120</v>
      </c>
      <c r="G136" s="5" t="s">
        <v>119</v>
      </c>
      <c r="H136" s="2">
        <v>1</v>
      </c>
      <c r="I136" s="2">
        <v>120</v>
      </c>
      <c r="J136" s="22">
        <v>627</v>
      </c>
      <c r="K136" s="21">
        <v>228</v>
      </c>
      <c r="L136" s="6"/>
      <c r="M136" s="2"/>
    </row>
    <row r="137" spans="1:13" s="1" customFormat="1" ht="165.95" customHeight="1" x14ac:dyDescent="0.2">
      <c r="A137" s="2">
        <v>135</v>
      </c>
      <c r="B137" s="12" t="s">
        <v>10</v>
      </c>
      <c r="C137" s="12"/>
      <c r="D137" s="11" t="str">
        <f>HYPERLINK("http://7flowers-decor.ru/upload/1c_catalog/import_files/4000510601083.jpg")</f>
        <v>http://7flowers-decor.ru/upload/1c_catalog/import_files/4000510601083.jpg</v>
      </c>
      <c r="E137" s="2">
        <v>4000510601083</v>
      </c>
      <c r="F137" s="4" t="s">
        <v>121</v>
      </c>
      <c r="G137" s="5"/>
      <c r="H137" s="2">
        <v>1</v>
      </c>
      <c r="I137" s="2">
        <v>24</v>
      </c>
      <c r="J137" s="22">
        <v>66</v>
      </c>
      <c r="K137" s="21">
        <v>628</v>
      </c>
      <c r="L137" s="6"/>
      <c r="M137" s="2"/>
    </row>
    <row r="138" spans="1:13" s="1" customFormat="1" ht="165.95" customHeight="1" x14ac:dyDescent="0.2">
      <c r="A138" s="2">
        <v>136</v>
      </c>
      <c r="B138" s="12" t="s">
        <v>10</v>
      </c>
      <c r="C138" s="12"/>
      <c r="D138" s="11" t="str">
        <f>HYPERLINK("http://7flowers-decor.ru/upload/1c_catalog/import_files/5024242663033.jpg")</f>
        <v>http://7flowers-decor.ru/upload/1c_catalog/import_files/5024242663033.jpg</v>
      </c>
      <c r="E138" s="2">
        <v>5024242663033</v>
      </c>
      <c r="F138" s="4" t="s">
        <v>122</v>
      </c>
      <c r="G138" s="5"/>
      <c r="H138" s="2">
        <v>1</v>
      </c>
      <c r="I138" s="2">
        <v>120</v>
      </c>
      <c r="J138" s="22">
        <v>305</v>
      </c>
      <c r="K138" s="21">
        <v>195</v>
      </c>
      <c r="L138" s="6"/>
      <c r="M138" s="2"/>
    </row>
    <row r="139" spans="1:13" s="1" customFormat="1" ht="165.95" customHeight="1" x14ac:dyDescent="0.2">
      <c r="A139" s="2">
        <v>137</v>
      </c>
      <c r="B139" s="12" t="s">
        <v>10</v>
      </c>
      <c r="C139" s="12"/>
      <c r="D139" s="11" t="str">
        <f>HYPERLINK("http://7flowers-decor.ru/upload/1c_catalog/import_files/4606500324927.jpg")</f>
        <v>http://7flowers-decor.ru/upload/1c_catalog/import_files/4606500324927.jpg</v>
      </c>
      <c r="E139" s="2">
        <v>4606500324927</v>
      </c>
      <c r="F139" s="4" t="s">
        <v>123</v>
      </c>
      <c r="G139" s="5" t="s">
        <v>85</v>
      </c>
      <c r="H139" s="2">
        <v>1</v>
      </c>
      <c r="I139" s="2">
        <v>288</v>
      </c>
      <c r="J139" s="22">
        <v>444</v>
      </c>
      <c r="K139" s="21">
        <v>47</v>
      </c>
      <c r="L139" s="6"/>
      <c r="M139" s="2"/>
    </row>
    <row r="140" spans="1:13" s="1" customFormat="1" ht="165.95" customHeight="1" x14ac:dyDescent="0.2">
      <c r="A140" s="2">
        <v>138</v>
      </c>
      <c r="B140" s="12" t="s">
        <v>10</v>
      </c>
      <c r="C140" s="12"/>
      <c r="D140" s="11" t="str">
        <f>HYPERLINK("http://7flowers-decor.ru/upload/1c_catalog/import_files/4606500324934.jpg")</f>
        <v>http://7flowers-decor.ru/upload/1c_catalog/import_files/4606500324934.jpg</v>
      </c>
      <c r="E140" s="2">
        <v>4606500324934</v>
      </c>
      <c r="F140" s="4" t="s">
        <v>123</v>
      </c>
      <c r="G140" s="5" t="s">
        <v>65</v>
      </c>
      <c r="H140" s="2">
        <v>1</v>
      </c>
      <c r="I140" s="2">
        <v>288</v>
      </c>
      <c r="J140" s="22">
        <v>266</v>
      </c>
      <c r="K140" s="21">
        <v>47</v>
      </c>
      <c r="L140" s="6"/>
      <c r="M140" s="2"/>
    </row>
    <row r="141" spans="1:13" s="1" customFormat="1" ht="165.95" customHeight="1" x14ac:dyDescent="0.2">
      <c r="A141" s="2">
        <v>139</v>
      </c>
      <c r="B141" s="12" t="s">
        <v>10</v>
      </c>
      <c r="C141" s="12"/>
      <c r="D141" s="11" t="str">
        <f>HYPERLINK("http://7flowers-decor.ru/upload/1c_catalog/import_files/4606500324972.jpg")</f>
        <v>http://7flowers-decor.ru/upload/1c_catalog/import_files/4606500324972.jpg</v>
      </c>
      <c r="E141" s="2">
        <v>4606500324972</v>
      </c>
      <c r="F141" s="4" t="s">
        <v>123</v>
      </c>
      <c r="G141" s="5" t="s">
        <v>74</v>
      </c>
      <c r="H141" s="2">
        <v>1</v>
      </c>
      <c r="I141" s="2">
        <v>288</v>
      </c>
      <c r="J141" s="23">
        <v>4960</v>
      </c>
      <c r="K141" s="21">
        <v>47</v>
      </c>
      <c r="L141" s="6"/>
      <c r="M141" s="2"/>
    </row>
    <row r="142" spans="1:13" s="1" customFormat="1" ht="165.95" customHeight="1" x14ac:dyDescent="0.2">
      <c r="A142" s="2">
        <v>140</v>
      </c>
      <c r="B142" s="12" t="s">
        <v>10</v>
      </c>
      <c r="C142" s="12"/>
      <c r="D142" s="11" t="str">
        <f>HYPERLINK("http://7flowers-decor.ru/upload/1c_catalog/import_files/4606500324910.jpg")</f>
        <v>http://7flowers-decor.ru/upload/1c_catalog/import_files/4606500324910.jpg</v>
      </c>
      <c r="E142" s="2">
        <v>4606500324910</v>
      </c>
      <c r="F142" s="4" t="s">
        <v>123</v>
      </c>
      <c r="G142" s="5" t="s">
        <v>124</v>
      </c>
      <c r="H142" s="2">
        <v>1</v>
      </c>
      <c r="I142" s="2">
        <v>288</v>
      </c>
      <c r="J142" s="23">
        <v>3465</v>
      </c>
      <c r="K142" s="21">
        <v>47</v>
      </c>
      <c r="L142" s="6"/>
      <c r="M142" s="2"/>
    </row>
    <row r="143" spans="1:13" s="1" customFormat="1" ht="165.95" customHeight="1" x14ac:dyDescent="0.2">
      <c r="A143" s="2">
        <v>141</v>
      </c>
      <c r="B143" s="12" t="s">
        <v>10</v>
      </c>
      <c r="C143" s="12"/>
      <c r="D143" s="11" t="str">
        <f>HYPERLINK("http://7flowers-decor.ru/upload/1c_catalog/import_files/4606500324941.jpg")</f>
        <v>http://7flowers-decor.ru/upload/1c_catalog/import_files/4606500324941.jpg</v>
      </c>
      <c r="E143" s="2">
        <v>4606500324941</v>
      </c>
      <c r="F143" s="4" t="s">
        <v>123</v>
      </c>
      <c r="G143" s="5" t="s">
        <v>89</v>
      </c>
      <c r="H143" s="2">
        <v>1</v>
      </c>
      <c r="I143" s="2">
        <v>288</v>
      </c>
      <c r="J143" s="22">
        <v>678</v>
      </c>
      <c r="K143" s="21">
        <v>47</v>
      </c>
      <c r="L143" s="6"/>
      <c r="M143" s="2"/>
    </row>
    <row r="144" spans="1:13" s="1" customFormat="1" ht="165.95" customHeight="1" x14ac:dyDescent="0.2">
      <c r="A144" s="2">
        <v>142</v>
      </c>
      <c r="B144" s="12" t="s">
        <v>10</v>
      </c>
      <c r="C144" s="12"/>
      <c r="D144" s="11" t="str">
        <f>HYPERLINK("http://7flowers-decor.ru/upload/1c_catalog/import_files/4606500324965.jpg")</f>
        <v>http://7flowers-decor.ru/upload/1c_catalog/import_files/4606500324965.jpg</v>
      </c>
      <c r="E144" s="2">
        <v>4606500324965</v>
      </c>
      <c r="F144" s="4" t="s">
        <v>123</v>
      </c>
      <c r="G144" s="5" t="s">
        <v>124</v>
      </c>
      <c r="H144" s="2">
        <v>1</v>
      </c>
      <c r="I144" s="2">
        <v>288</v>
      </c>
      <c r="J144" s="23">
        <v>4786</v>
      </c>
      <c r="K144" s="21">
        <v>47</v>
      </c>
      <c r="L144" s="6"/>
      <c r="M144" s="2"/>
    </row>
    <row r="145" spans="1:13" s="1" customFormat="1" ht="165.95" customHeight="1" x14ac:dyDescent="0.2">
      <c r="A145" s="2">
        <v>143</v>
      </c>
      <c r="B145" s="12" t="s">
        <v>10</v>
      </c>
      <c r="C145" s="12"/>
      <c r="D145" s="11" t="str">
        <f>HYPERLINK("http://7flowers-decor.ru/upload/1c_catalog/import_files/4606500324958.jpg")</f>
        <v>http://7flowers-decor.ru/upload/1c_catalog/import_files/4606500324958.jpg</v>
      </c>
      <c r="E145" s="2">
        <v>4606500324958</v>
      </c>
      <c r="F145" s="4" t="s">
        <v>123</v>
      </c>
      <c r="G145" s="5" t="s">
        <v>125</v>
      </c>
      <c r="H145" s="2">
        <v>1</v>
      </c>
      <c r="I145" s="2">
        <v>288</v>
      </c>
      <c r="J145" s="23">
        <v>1836</v>
      </c>
      <c r="K145" s="21">
        <v>47</v>
      </c>
      <c r="L145" s="6"/>
      <c r="M145" s="2"/>
    </row>
    <row r="146" spans="1:13" s="1" customFormat="1" ht="165.95" customHeight="1" x14ac:dyDescent="0.2">
      <c r="A146" s="2">
        <v>144</v>
      </c>
      <c r="B146" s="12" t="s">
        <v>10</v>
      </c>
      <c r="C146" s="12"/>
      <c r="D146" s="11" t="str">
        <f>HYPERLINK("http://7flowers-decor.ru/upload/1c_catalog/import_files/4000510405117.jpg")</f>
        <v>http://7flowers-decor.ru/upload/1c_catalog/import_files/4000510405117.jpg</v>
      </c>
      <c r="E146" s="2">
        <v>4000510405117</v>
      </c>
      <c r="F146" s="4" t="s">
        <v>126</v>
      </c>
      <c r="G146" s="5"/>
      <c r="H146" s="2">
        <v>24</v>
      </c>
      <c r="I146" s="2">
        <v>288</v>
      </c>
      <c r="J146" s="22">
        <v>13</v>
      </c>
      <c r="K146" s="21">
        <v>1952</v>
      </c>
      <c r="L146" s="8" t="s">
        <v>36</v>
      </c>
      <c r="M146" s="7"/>
    </row>
    <row r="147" spans="1:13" s="1" customFormat="1" ht="165.95" customHeight="1" x14ac:dyDescent="0.2">
      <c r="A147" s="2">
        <v>145</v>
      </c>
      <c r="B147" s="12" t="s">
        <v>10</v>
      </c>
      <c r="C147" s="12"/>
      <c r="D147" s="11" t="str">
        <f>HYPERLINK("http://7flowers-decor.ru/upload/1c_catalog/import_files/4005945207329.jpg")</f>
        <v>http://7flowers-decor.ru/upload/1c_catalog/import_files/4005945207329.jpg</v>
      </c>
      <c r="E147" s="2">
        <v>4005945207329</v>
      </c>
      <c r="F147" s="4" t="s">
        <v>127</v>
      </c>
      <c r="G147" s="5"/>
      <c r="H147" s="2">
        <v>2</v>
      </c>
      <c r="I147" s="2">
        <v>24</v>
      </c>
      <c r="J147" s="22">
        <v>47</v>
      </c>
      <c r="K147" s="21">
        <v>1128</v>
      </c>
      <c r="L147" s="8" t="s">
        <v>36</v>
      </c>
      <c r="M147" s="7"/>
    </row>
    <row r="148" spans="1:13" s="1" customFormat="1" ht="165.95" customHeight="1" x14ac:dyDescent="0.2">
      <c r="A148" s="2">
        <v>146</v>
      </c>
      <c r="B148" s="12" t="s">
        <v>10</v>
      </c>
      <c r="C148" s="12"/>
      <c r="D148" s="11" t="str">
        <f>HYPERLINK("http://7flowers-decor.ru/upload/1c_catalog/import_files/4005945207336.jpg")</f>
        <v>http://7flowers-decor.ru/upload/1c_catalog/import_files/4005945207336.jpg</v>
      </c>
      <c r="E148" s="2">
        <v>4005945207336</v>
      </c>
      <c r="F148" s="4" t="s">
        <v>128</v>
      </c>
      <c r="G148" s="5"/>
      <c r="H148" s="2">
        <v>2</v>
      </c>
      <c r="I148" s="2">
        <v>12</v>
      </c>
      <c r="J148" s="22">
        <v>31</v>
      </c>
      <c r="K148" s="21">
        <v>1979</v>
      </c>
      <c r="L148" s="8" t="s">
        <v>36</v>
      </c>
      <c r="M148" s="7"/>
    </row>
    <row r="149" spans="1:13" s="1" customFormat="1" ht="165.95" customHeight="1" x14ac:dyDescent="0.2">
      <c r="A149" s="2">
        <v>147</v>
      </c>
      <c r="B149" s="12" t="s">
        <v>10</v>
      </c>
      <c r="C149" s="12"/>
      <c r="D149" s="11" t="str">
        <f>HYPERLINK("http://7flowers-decor.ru/upload/1c_catalog/import_files/4000510745015.jpg")</f>
        <v>http://7flowers-decor.ru/upload/1c_catalog/import_files/4000510745015.jpg</v>
      </c>
      <c r="E149" s="2">
        <v>4000510745015</v>
      </c>
      <c r="F149" s="4" t="s">
        <v>129</v>
      </c>
      <c r="G149" s="5"/>
      <c r="H149" s="2">
        <v>2</v>
      </c>
      <c r="I149" s="2">
        <v>12</v>
      </c>
      <c r="J149" s="22">
        <v>6</v>
      </c>
      <c r="K149" s="21">
        <v>3218</v>
      </c>
      <c r="L149" s="8" t="s">
        <v>36</v>
      </c>
      <c r="M149" s="7"/>
    </row>
    <row r="150" spans="1:13" s="1" customFormat="1" ht="165.95" customHeight="1" x14ac:dyDescent="0.2">
      <c r="A150" s="2">
        <v>148</v>
      </c>
      <c r="B150" s="12" t="s">
        <v>10</v>
      </c>
      <c r="C150" s="12"/>
      <c r="D150" s="11" t="str">
        <f>HYPERLINK("http://7flowers-decor.ru/upload/1c_catalog/import_files/4000510745411.jpg")</f>
        <v>http://7flowers-decor.ru/upload/1c_catalog/import_files/4000510745411.jpg</v>
      </c>
      <c r="E150" s="2">
        <v>4000510745411</v>
      </c>
      <c r="F150" s="4" t="s">
        <v>130</v>
      </c>
      <c r="G150" s="5"/>
      <c r="H150" s="2">
        <v>2</v>
      </c>
      <c r="I150" s="2">
        <v>12</v>
      </c>
      <c r="J150" s="22">
        <v>26</v>
      </c>
      <c r="K150" s="21">
        <v>1307</v>
      </c>
      <c r="L150" s="8" t="s">
        <v>36</v>
      </c>
      <c r="M150" s="7"/>
    </row>
    <row r="151" spans="1:13" s="1" customFormat="1" ht="165.95" customHeight="1" x14ac:dyDescent="0.2">
      <c r="A151" s="2">
        <v>149</v>
      </c>
      <c r="B151" s="12" t="s">
        <v>10</v>
      </c>
      <c r="C151" s="12"/>
      <c r="D151" s="11" t="str">
        <f>HYPERLINK("http://7flowers-decor.ru/upload/1c_catalog/import_files/4000510993911.jpg")</f>
        <v>http://7flowers-decor.ru/upload/1c_catalog/import_files/4000510993911.jpg</v>
      </c>
      <c r="E151" s="2">
        <v>4000510993911</v>
      </c>
      <c r="F151" s="4" t="s">
        <v>131</v>
      </c>
      <c r="G151" s="5"/>
      <c r="H151" s="2">
        <v>150</v>
      </c>
      <c r="I151" s="2">
        <v>450</v>
      </c>
      <c r="J151" s="22">
        <v>65</v>
      </c>
      <c r="K151" s="21">
        <v>1390</v>
      </c>
      <c r="L151" s="6"/>
      <c r="M151" s="7"/>
    </row>
    <row r="152" spans="1:13" s="1" customFormat="1" ht="165.95" customHeight="1" x14ac:dyDescent="0.2">
      <c r="A152" s="2">
        <v>150</v>
      </c>
      <c r="B152" s="12" t="s">
        <v>10</v>
      </c>
      <c r="C152" s="12"/>
      <c r="D152" s="11" t="str">
        <f>HYPERLINK("http://7flowers-decor.ru/upload/1c_catalog/import_files/4000510993928.jpg")</f>
        <v>http://7flowers-decor.ru/upload/1c_catalog/import_files/4000510993928.jpg</v>
      </c>
      <c r="E152" s="2">
        <v>4000510993928</v>
      </c>
      <c r="F152" s="4" t="s">
        <v>132</v>
      </c>
      <c r="G152" s="5"/>
      <c r="H152" s="2">
        <v>50</v>
      </c>
      <c r="I152" s="2">
        <v>500</v>
      </c>
      <c r="J152" s="22">
        <v>73</v>
      </c>
      <c r="K152" s="21">
        <v>463</v>
      </c>
      <c r="L152" s="6"/>
      <c r="M152" s="2"/>
    </row>
    <row r="153" spans="1:13" s="1" customFormat="1" ht="165.95" customHeight="1" x14ac:dyDescent="0.2">
      <c r="A153" s="2">
        <v>151</v>
      </c>
      <c r="B153" s="12" t="s">
        <v>10</v>
      </c>
      <c r="C153" s="12"/>
      <c r="D153" s="11" t="str">
        <f>HYPERLINK("http://7flowers-decor.ru/upload/1c_catalog/import_files/4000510993935.jpg")</f>
        <v>http://7flowers-decor.ru/upload/1c_catalog/import_files/4000510993935.jpg</v>
      </c>
      <c r="E153" s="2">
        <v>4000510993935</v>
      </c>
      <c r="F153" s="4" t="s">
        <v>133</v>
      </c>
      <c r="G153" s="5"/>
      <c r="H153" s="2">
        <v>200</v>
      </c>
      <c r="I153" s="2">
        <v>999</v>
      </c>
      <c r="J153" s="22">
        <v>252</v>
      </c>
      <c r="K153" s="21">
        <v>1057</v>
      </c>
      <c r="L153" s="6"/>
      <c r="M153" s="7"/>
    </row>
    <row r="154" spans="1:13" s="1" customFormat="1" ht="165.95" customHeight="1" x14ac:dyDescent="0.2">
      <c r="A154" s="2">
        <v>152</v>
      </c>
      <c r="B154" s="12" t="s">
        <v>10</v>
      </c>
      <c r="C154" s="12"/>
      <c r="D154" s="11" t="str">
        <f>HYPERLINK("http://7flowers-decor.ru/upload/1c_catalog/import_files/4000510994444.jpg")</f>
        <v>http://7flowers-decor.ru/upload/1c_catalog/import_files/4000510994444.jpg</v>
      </c>
      <c r="E154" s="2">
        <v>4000510994444</v>
      </c>
      <c r="F154" s="4" t="s">
        <v>134</v>
      </c>
      <c r="G154" s="5"/>
      <c r="H154" s="2">
        <v>50</v>
      </c>
      <c r="I154" s="2">
        <v>999</v>
      </c>
      <c r="J154" s="22">
        <v>754</v>
      </c>
      <c r="K154" s="21">
        <v>264</v>
      </c>
      <c r="L154" s="6"/>
      <c r="M154" s="2"/>
    </row>
    <row r="155" spans="1:13" s="1" customFormat="1" ht="165.95" customHeight="1" x14ac:dyDescent="0.2">
      <c r="A155" s="2">
        <v>153</v>
      </c>
      <c r="B155" s="12" t="s">
        <v>10</v>
      </c>
      <c r="C155" s="12"/>
      <c r="D155" s="11" t="str">
        <f>HYPERLINK("http://7flowers-decor.ru/upload/1c_catalog/import_files/4000510313016.jpg")</f>
        <v>http://7flowers-decor.ru/upload/1c_catalog/import_files/4000510313016.jpg</v>
      </c>
      <c r="E155" s="2">
        <v>4000510313016</v>
      </c>
      <c r="F155" s="4" t="s">
        <v>135</v>
      </c>
      <c r="G155" s="5"/>
      <c r="H155" s="2">
        <v>6</v>
      </c>
      <c r="I155" s="2">
        <v>36</v>
      </c>
      <c r="J155" s="22">
        <v>16</v>
      </c>
      <c r="K155" s="21">
        <v>1724</v>
      </c>
      <c r="L155" s="8" t="s">
        <v>36</v>
      </c>
      <c r="M155" s="7"/>
    </row>
    <row r="156" spans="1:13" s="1" customFormat="1" ht="165.95" customHeight="1" x14ac:dyDescent="0.2">
      <c r="A156" s="2">
        <v>154</v>
      </c>
      <c r="B156" s="12" t="s">
        <v>10</v>
      </c>
      <c r="C156" s="12"/>
      <c r="D156" s="11" t="str">
        <f>HYPERLINK("http://7flowers-decor.ru/upload/1c_catalog/import_files/4000510313115.jpg")</f>
        <v>http://7flowers-decor.ru/upload/1c_catalog/import_files/4000510313115.jpg</v>
      </c>
      <c r="E156" s="2">
        <v>4000510313115</v>
      </c>
      <c r="F156" s="4" t="s">
        <v>136</v>
      </c>
      <c r="G156" s="5"/>
      <c r="H156" s="2">
        <v>8</v>
      </c>
      <c r="I156" s="2">
        <v>48</v>
      </c>
      <c r="J156" s="22">
        <v>10</v>
      </c>
      <c r="K156" s="21">
        <v>1160</v>
      </c>
      <c r="L156" s="8" t="s">
        <v>36</v>
      </c>
      <c r="M156" s="7"/>
    </row>
    <row r="157" spans="1:13" s="1" customFormat="1" ht="165.95" customHeight="1" x14ac:dyDescent="0.2">
      <c r="A157" s="2">
        <v>155</v>
      </c>
      <c r="B157" s="12" t="s">
        <v>10</v>
      </c>
      <c r="C157" s="12"/>
      <c r="D157" s="11" t="str">
        <f>HYPERLINK("http://7flowers-decor.ru/upload/1c_catalog/import_files/5024242800445.jpg")</f>
        <v>http://7flowers-decor.ru/upload/1c_catalog/import_files/5024242800445.jpg</v>
      </c>
      <c r="E157" s="2">
        <v>5024242800445</v>
      </c>
      <c r="F157" s="4" t="s">
        <v>137</v>
      </c>
      <c r="G157" s="5"/>
      <c r="H157" s="2">
        <v>6</v>
      </c>
      <c r="I157" s="2">
        <v>48</v>
      </c>
      <c r="J157" s="22">
        <v>13</v>
      </c>
      <c r="K157" s="21">
        <v>2855</v>
      </c>
      <c r="L157" s="8" t="s">
        <v>36</v>
      </c>
      <c r="M157" s="7"/>
    </row>
    <row r="158" spans="1:13" s="1" customFormat="1" ht="165.95" customHeight="1" x14ac:dyDescent="0.2">
      <c r="A158" s="2">
        <v>156</v>
      </c>
      <c r="B158" s="12" t="s">
        <v>10</v>
      </c>
      <c r="C158" s="12"/>
      <c r="D158" s="11" t="str">
        <f>HYPERLINK("http://7flowers-decor.ru/upload/1c_catalog/import_files/4000510310619.jpg")</f>
        <v>http://7flowers-decor.ru/upload/1c_catalog/import_files/4000510310619.jpg</v>
      </c>
      <c r="E158" s="2">
        <v>4000510310619</v>
      </c>
      <c r="F158" s="4" t="s">
        <v>138</v>
      </c>
      <c r="G158" s="5"/>
      <c r="H158" s="2">
        <v>6</v>
      </c>
      <c r="I158" s="2">
        <v>48</v>
      </c>
      <c r="J158" s="22">
        <v>6</v>
      </c>
      <c r="K158" s="21">
        <v>2823</v>
      </c>
      <c r="L158" s="8" t="s">
        <v>36</v>
      </c>
      <c r="M158" s="7"/>
    </row>
    <row r="159" spans="1:13" s="1" customFormat="1" ht="165.95" customHeight="1" x14ac:dyDescent="0.2">
      <c r="A159" s="2">
        <v>157</v>
      </c>
      <c r="B159" s="12" t="s">
        <v>10</v>
      </c>
      <c r="C159" s="12"/>
      <c r="D159" s="11" t="str">
        <f>HYPERLINK("http://7flowers-decor.ru/upload/1c_catalog/import_files/4000510329512.jpg")</f>
        <v>http://7flowers-decor.ru/upload/1c_catalog/import_files/4000510329512.jpg</v>
      </c>
      <c r="E159" s="2">
        <v>4000510329512</v>
      </c>
      <c r="F159" s="4" t="s">
        <v>139</v>
      </c>
      <c r="G159" s="5"/>
      <c r="H159" s="2">
        <v>2</v>
      </c>
      <c r="I159" s="2">
        <v>12</v>
      </c>
      <c r="J159" s="22">
        <v>18</v>
      </c>
      <c r="K159" s="21">
        <v>2467</v>
      </c>
      <c r="L159" s="8" t="s">
        <v>36</v>
      </c>
      <c r="M159" s="7"/>
    </row>
    <row r="160" spans="1:13" s="1" customFormat="1" ht="165.95" customHeight="1" x14ac:dyDescent="0.2">
      <c r="A160" s="2">
        <v>158</v>
      </c>
      <c r="B160" s="12" t="s">
        <v>10</v>
      </c>
      <c r="C160" s="12"/>
      <c r="D160" s="11" t="str">
        <f>HYPERLINK("http://7flowers-decor.ru/upload/1c_catalog/import_files/4000510303314.jpg")</f>
        <v>http://7flowers-decor.ru/upload/1c_catalog/import_files/4000510303314.jpg</v>
      </c>
      <c r="E160" s="2">
        <v>4000510303314</v>
      </c>
      <c r="F160" s="4" t="s">
        <v>140</v>
      </c>
      <c r="G160" s="5"/>
      <c r="H160" s="2">
        <v>4</v>
      </c>
      <c r="I160" s="2">
        <v>48</v>
      </c>
      <c r="J160" s="22">
        <v>20</v>
      </c>
      <c r="K160" s="21">
        <v>2413</v>
      </c>
      <c r="L160" s="8" t="s">
        <v>36</v>
      </c>
      <c r="M160" s="7"/>
    </row>
    <row r="161" spans="1:13" s="1" customFormat="1" ht="165.95" customHeight="1" x14ac:dyDescent="0.2">
      <c r="A161" s="2">
        <v>159</v>
      </c>
      <c r="B161" s="12" t="s">
        <v>10</v>
      </c>
      <c r="C161" s="12"/>
      <c r="D161" s="11" t="str">
        <f>HYPERLINK("http://7flowers-decor.ru/upload/1c_catalog/import_files/4000510302416.jpg")</f>
        <v>http://7flowers-decor.ru/upload/1c_catalog/import_files/4000510302416.jpg</v>
      </c>
      <c r="E161" s="2">
        <v>4000510302416</v>
      </c>
      <c r="F161" s="4" t="s">
        <v>141</v>
      </c>
      <c r="G161" s="5"/>
      <c r="H161" s="2">
        <v>6</v>
      </c>
      <c r="I161" s="2">
        <v>24</v>
      </c>
      <c r="J161" s="22">
        <v>33</v>
      </c>
      <c r="K161" s="21">
        <v>4287</v>
      </c>
      <c r="L161" s="8" t="s">
        <v>36</v>
      </c>
      <c r="M161" s="7"/>
    </row>
    <row r="162" spans="1:13" s="1" customFormat="1" ht="165.95" customHeight="1" x14ac:dyDescent="0.2">
      <c r="A162" s="2">
        <v>160</v>
      </c>
      <c r="B162" s="12" t="s">
        <v>10</v>
      </c>
      <c r="C162" s="12"/>
      <c r="D162" s="11" t="str">
        <f>HYPERLINK("http://7flowers-decor.ru/upload/1c_catalog/import_files/4000510735016.jpg")</f>
        <v>http://7flowers-decor.ru/upload/1c_catalog/import_files/4000510735016.jpg</v>
      </c>
      <c r="E162" s="2">
        <v>4000510735016</v>
      </c>
      <c r="F162" s="4" t="s">
        <v>142</v>
      </c>
      <c r="G162" s="5"/>
      <c r="H162" s="2">
        <v>2</v>
      </c>
      <c r="I162" s="2">
        <v>16</v>
      </c>
      <c r="J162" s="22">
        <v>8</v>
      </c>
      <c r="K162" s="21">
        <v>569</v>
      </c>
      <c r="L162" s="8" t="s">
        <v>36</v>
      </c>
      <c r="M162" s="2"/>
    </row>
    <row r="163" spans="1:13" s="1" customFormat="1" ht="165.95" customHeight="1" x14ac:dyDescent="0.2">
      <c r="A163" s="2">
        <v>161</v>
      </c>
      <c r="B163" s="12" t="s">
        <v>10</v>
      </c>
      <c r="C163" s="12"/>
      <c r="D163" s="11" t="str">
        <f>HYPERLINK("http://7flowers-decor.ru/upload/1c_catalog/import_files/4000510734811.jpg")</f>
        <v>http://7flowers-decor.ru/upload/1c_catalog/import_files/4000510734811.jpg</v>
      </c>
      <c r="E163" s="2">
        <v>4000510734811</v>
      </c>
      <c r="F163" s="4" t="s">
        <v>143</v>
      </c>
      <c r="G163" s="5"/>
      <c r="H163" s="2">
        <v>4</v>
      </c>
      <c r="I163" s="2">
        <v>36</v>
      </c>
      <c r="J163" s="22">
        <v>13</v>
      </c>
      <c r="K163" s="21">
        <v>634</v>
      </c>
      <c r="L163" s="8" t="s">
        <v>36</v>
      </c>
      <c r="M163" s="2"/>
    </row>
    <row r="164" spans="1:13" s="1" customFormat="1" ht="165.95" customHeight="1" x14ac:dyDescent="0.2">
      <c r="A164" s="2">
        <v>162</v>
      </c>
      <c r="B164" s="12" t="s">
        <v>10</v>
      </c>
      <c r="C164" s="12"/>
      <c r="D164" s="11" t="str">
        <f>HYPERLINK("http://7flowers-decor.ru/upload/1c_catalog/import_files/4000510733715.jpg")</f>
        <v>http://7flowers-decor.ru/upload/1c_catalog/import_files/4000510733715.jpg</v>
      </c>
      <c r="E164" s="2">
        <v>4000510733715</v>
      </c>
      <c r="F164" s="4" t="s">
        <v>144</v>
      </c>
      <c r="G164" s="5"/>
      <c r="H164" s="2">
        <v>4</v>
      </c>
      <c r="I164" s="2">
        <v>48</v>
      </c>
      <c r="J164" s="22">
        <v>27</v>
      </c>
      <c r="K164" s="21">
        <v>1052</v>
      </c>
      <c r="L164" s="8" t="s">
        <v>36</v>
      </c>
      <c r="M164" s="7"/>
    </row>
    <row r="165" spans="1:13" s="1" customFormat="1" ht="165.95" customHeight="1" x14ac:dyDescent="0.2">
      <c r="A165" s="2">
        <v>163</v>
      </c>
      <c r="B165" s="12" t="s">
        <v>10</v>
      </c>
      <c r="C165" s="12"/>
      <c r="D165" s="11" t="str">
        <f>HYPERLINK("http://7flowers-decor.ru/upload/1c_catalog/import_files/4000510733418.jpg")</f>
        <v>http://7flowers-decor.ru/upload/1c_catalog/import_files/4000510733418.jpg</v>
      </c>
      <c r="E165" s="2">
        <v>4000510733418</v>
      </c>
      <c r="F165" s="4" t="s">
        <v>145</v>
      </c>
      <c r="G165" s="5"/>
      <c r="H165" s="2">
        <v>4</v>
      </c>
      <c r="I165" s="2">
        <v>40</v>
      </c>
      <c r="J165" s="22">
        <v>10</v>
      </c>
      <c r="K165" s="21">
        <v>1958</v>
      </c>
      <c r="L165" s="8" t="s">
        <v>36</v>
      </c>
      <c r="M165" s="7"/>
    </row>
    <row r="166" spans="1:13" s="1" customFormat="1" ht="165.95" customHeight="1" x14ac:dyDescent="0.2">
      <c r="A166" s="2">
        <v>164</v>
      </c>
      <c r="B166" s="12" t="s">
        <v>10</v>
      </c>
      <c r="C166" s="12"/>
      <c r="D166" s="11" t="str">
        <f>HYPERLINK("http://7flowers-decor.ru/upload/1c_catalog/import_files/4000510405612.jpg")</f>
        <v>http://7flowers-decor.ru/upload/1c_catalog/import_files/4000510405612.jpg</v>
      </c>
      <c r="E166" s="2">
        <v>4000510405612</v>
      </c>
      <c r="F166" s="4" t="s">
        <v>146</v>
      </c>
      <c r="G166" s="5"/>
      <c r="H166" s="2">
        <v>12</v>
      </c>
      <c r="I166" s="2">
        <v>48</v>
      </c>
      <c r="J166" s="22">
        <v>7</v>
      </c>
      <c r="K166" s="21">
        <v>3010</v>
      </c>
      <c r="L166" s="8" t="s">
        <v>36</v>
      </c>
      <c r="M166" s="7"/>
    </row>
    <row r="167" spans="1:13" s="1" customFormat="1" ht="165.95" customHeight="1" x14ac:dyDescent="0.2">
      <c r="A167" s="2">
        <v>165</v>
      </c>
      <c r="B167" s="12" t="s">
        <v>10</v>
      </c>
      <c r="C167" s="12"/>
      <c r="D167" s="11" t="str">
        <f>HYPERLINK("http://7flowers-decor.ru/upload/1c_catalog/import_files/4000510405315.jpg")</f>
        <v>http://7flowers-decor.ru/upload/1c_catalog/import_files/4000510405315.jpg</v>
      </c>
      <c r="E167" s="2">
        <v>4000510405315</v>
      </c>
      <c r="F167" s="4" t="s">
        <v>147</v>
      </c>
      <c r="G167" s="5"/>
      <c r="H167" s="2">
        <v>10</v>
      </c>
      <c r="I167" s="2">
        <v>70</v>
      </c>
      <c r="J167" s="22">
        <v>7</v>
      </c>
      <c r="K167" s="21">
        <v>2210</v>
      </c>
      <c r="L167" s="8" t="s">
        <v>36</v>
      </c>
      <c r="M167" s="7"/>
    </row>
    <row r="168" spans="1:13" s="1" customFormat="1" ht="165.95" customHeight="1" x14ac:dyDescent="0.2">
      <c r="A168" s="2">
        <v>166</v>
      </c>
      <c r="B168" s="12" t="s">
        <v>10</v>
      </c>
      <c r="C168" s="12"/>
      <c r="D168" s="11" t="str">
        <f>HYPERLINK("http://7flowers-decor.ru/upload/1c_catalog/import_files/4000510305615.jpg")</f>
        <v>http://7flowers-decor.ru/upload/1c_catalog/import_files/4000510305615.jpg</v>
      </c>
      <c r="E168" s="2">
        <v>4000510305615</v>
      </c>
      <c r="F168" s="4" t="s">
        <v>148</v>
      </c>
      <c r="G168" s="5"/>
      <c r="H168" s="2">
        <v>2</v>
      </c>
      <c r="I168" s="2">
        <v>12</v>
      </c>
      <c r="J168" s="22">
        <v>12</v>
      </c>
      <c r="K168" s="21">
        <v>950</v>
      </c>
      <c r="L168" s="8" t="s">
        <v>36</v>
      </c>
      <c r="M168" s="2"/>
    </row>
    <row r="169" spans="1:13" s="1" customFormat="1" ht="165.95" customHeight="1" x14ac:dyDescent="0.2">
      <c r="A169" s="2">
        <v>167</v>
      </c>
      <c r="B169" s="12" t="s">
        <v>10</v>
      </c>
      <c r="C169" s="12"/>
      <c r="D169" s="11" t="str">
        <f>HYPERLINK("http://7flowers-decor.ru/upload/1c_catalog/import_files/4000510305714.jpg")</f>
        <v>http://7flowers-decor.ru/upload/1c_catalog/import_files/4000510305714.jpg</v>
      </c>
      <c r="E169" s="2">
        <v>4000510305714</v>
      </c>
      <c r="F169" s="4" t="s">
        <v>149</v>
      </c>
      <c r="G169" s="5"/>
      <c r="H169" s="2">
        <v>2</v>
      </c>
      <c r="I169" s="2">
        <v>12</v>
      </c>
      <c r="J169" s="22">
        <v>10</v>
      </c>
      <c r="K169" s="21">
        <v>1250</v>
      </c>
      <c r="L169" s="8" t="s">
        <v>36</v>
      </c>
      <c r="M169" s="7"/>
    </row>
    <row r="170" spans="1:13" s="1" customFormat="1" ht="165.95" customHeight="1" x14ac:dyDescent="0.2">
      <c r="A170" s="2">
        <v>168</v>
      </c>
      <c r="B170" s="12" t="s">
        <v>10</v>
      </c>
      <c r="C170" s="12"/>
      <c r="D170" s="11" t="str">
        <f>HYPERLINK("http://7flowers-decor.ru/upload/1c_catalog/import_files/4006510980829.jpg")</f>
        <v>http://7flowers-decor.ru/upload/1c_catalog/import_files/4006510980829.jpg</v>
      </c>
      <c r="E170" s="2">
        <v>4006510980829</v>
      </c>
      <c r="F170" s="4" t="s">
        <v>150</v>
      </c>
      <c r="G170" s="5"/>
      <c r="H170" s="2">
        <v>35</v>
      </c>
      <c r="I170" s="2">
        <v>35</v>
      </c>
      <c r="J170" s="22">
        <v>446</v>
      </c>
      <c r="K170" s="21">
        <v>2153</v>
      </c>
      <c r="L170" s="6"/>
      <c r="M170" s="7"/>
    </row>
    <row r="171" spans="1:13" s="1" customFormat="1" ht="165.95" customHeight="1" x14ac:dyDescent="0.2">
      <c r="A171" s="2">
        <v>169</v>
      </c>
      <c r="B171" s="12" t="s">
        <v>10</v>
      </c>
      <c r="C171" s="12"/>
      <c r="D171" s="11" t="str">
        <f>HYPERLINK("http://7flowers-decor.ru/upload/1c_catalog/import_files/4000510107530.jpg")</f>
        <v>http://7flowers-decor.ru/upload/1c_catalog/import_files/4000510107530.jpg</v>
      </c>
      <c r="E171" s="2">
        <v>4000510107530</v>
      </c>
      <c r="F171" s="4" t="s">
        <v>151</v>
      </c>
      <c r="G171" s="5"/>
      <c r="H171" s="2">
        <v>6</v>
      </c>
      <c r="I171" s="2">
        <v>108</v>
      </c>
      <c r="J171" s="22">
        <v>7</v>
      </c>
      <c r="K171" s="21">
        <v>1179</v>
      </c>
      <c r="L171" s="8" t="s">
        <v>36</v>
      </c>
      <c r="M171" s="7"/>
    </row>
    <row r="172" spans="1:13" s="1" customFormat="1" ht="165.95" customHeight="1" x14ac:dyDescent="0.2">
      <c r="A172" s="2">
        <v>170</v>
      </c>
      <c r="B172" s="12" t="s">
        <v>10</v>
      </c>
      <c r="C172" s="12"/>
      <c r="D172" s="11" t="str">
        <f>HYPERLINK("http://7flowers-decor.ru/upload/1c_catalog/import_files/4000510107615.jpg")</f>
        <v>http://7flowers-decor.ru/upload/1c_catalog/import_files/4000510107615.jpg</v>
      </c>
      <c r="E172" s="2">
        <v>4000510107615</v>
      </c>
      <c r="F172" s="4" t="s">
        <v>152</v>
      </c>
      <c r="G172" s="5"/>
      <c r="H172" s="2">
        <v>6</v>
      </c>
      <c r="I172" s="2">
        <v>36</v>
      </c>
      <c r="J172" s="22">
        <v>12</v>
      </c>
      <c r="K172" s="21">
        <v>1367</v>
      </c>
      <c r="L172" s="8" t="s">
        <v>36</v>
      </c>
      <c r="M172" s="7"/>
    </row>
    <row r="173" spans="1:13" s="1" customFormat="1" ht="165.95" customHeight="1" x14ac:dyDescent="0.2">
      <c r="A173" s="2">
        <v>171</v>
      </c>
      <c r="B173" s="12" t="s">
        <v>10</v>
      </c>
      <c r="C173" s="12"/>
      <c r="D173" s="11" t="str">
        <f>HYPERLINK("http://7flowers-decor.ru/upload/1c_catalog/import_files/4000510107714.jpg")</f>
        <v>http://7flowers-decor.ru/upload/1c_catalog/import_files/4000510107714.jpg</v>
      </c>
      <c r="E173" s="2">
        <v>4000510107714</v>
      </c>
      <c r="F173" s="4" t="s">
        <v>153</v>
      </c>
      <c r="G173" s="5"/>
      <c r="H173" s="2">
        <v>6</v>
      </c>
      <c r="I173" s="2">
        <v>30</v>
      </c>
      <c r="J173" s="22">
        <v>11</v>
      </c>
      <c r="K173" s="21">
        <v>1450</v>
      </c>
      <c r="L173" s="8" t="s">
        <v>36</v>
      </c>
      <c r="M173" s="7"/>
    </row>
    <row r="174" spans="1:13" s="1" customFormat="1" ht="165.95" customHeight="1" x14ac:dyDescent="0.2">
      <c r="A174" s="2">
        <v>172</v>
      </c>
      <c r="B174" s="12" t="s">
        <v>10</v>
      </c>
      <c r="C174" s="12"/>
      <c r="D174" s="11" t="str">
        <f>HYPERLINK("http://7flowers-decor.ru/upload/1c_catalog/import_files/4000510107813.jpg")</f>
        <v>http://7flowers-decor.ru/upload/1c_catalog/import_files/4000510107813.jpg</v>
      </c>
      <c r="E174" s="2">
        <v>4000510107813</v>
      </c>
      <c r="F174" s="4" t="s">
        <v>154</v>
      </c>
      <c r="G174" s="5"/>
      <c r="H174" s="2">
        <v>6</v>
      </c>
      <c r="I174" s="2">
        <v>24</v>
      </c>
      <c r="J174" s="22">
        <v>12</v>
      </c>
      <c r="K174" s="21">
        <v>1936</v>
      </c>
      <c r="L174" s="8" t="s">
        <v>36</v>
      </c>
      <c r="M174" s="7"/>
    </row>
    <row r="175" spans="1:13" s="1" customFormat="1" ht="165.95" customHeight="1" x14ac:dyDescent="0.2">
      <c r="A175" s="2">
        <v>173</v>
      </c>
      <c r="B175" s="12" t="s">
        <v>10</v>
      </c>
      <c r="C175" s="12"/>
      <c r="D175" s="11" t="str">
        <f>HYPERLINK("http://7flowers-decor.ru/upload/1c_catalog/import_files/4000510107936.jpg")</f>
        <v>http://7flowers-decor.ru/upload/1c_catalog/import_files/4000510107936.jpg</v>
      </c>
      <c r="E175" s="2">
        <v>4000510107936</v>
      </c>
      <c r="F175" s="4" t="s">
        <v>155</v>
      </c>
      <c r="G175" s="5"/>
      <c r="H175" s="2">
        <v>4</v>
      </c>
      <c r="I175" s="2">
        <v>20</v>
      </c>
      <c r="J175" s="22">
        <v>12</v>
      </c>
      <c r="K175" s="21">
        <v>1524</v>
      </c>
      <c r="L175" s="8" t="s">
        <v>36</v>
      </c>
      <c r="M175" s="7"/>
    </row>
    <row r="176" spans="1:13" s="1" customFormat="1" ht="165.95" customHeight="1" x14ac:dyDescent="0.2">
      <c r="A176" s="2">
        <v>174</v>
      </c>
      <c r="B176" s="12" t="s">
        <v>10</v>
      </c>
      <c r="C176" s="12"/>
      <c r="D176" s="11" t="str">
        <f>HYPERLINK("http://7flowers-decor.ru/upload/1c_catalog/import_files/5701218032306.jpg")</f>
        <v>http://7flowers-decor.ru/upload/1c_catalog/import_files/5701218032306.jpg</v>
      </c>
      <c r="E176" s="2">
        <v>5701218032306</v>
      </c>
      <c r="F176" s="4" t="s">
        <v>156</v>
      </c>
      <c r="G176" s="5"/>
      <c r="H176" s="2">
        <v>12</v>
      </c>
      <c r="I176" s="2">
        <v>72</v>
      </c>
      <c r="J176" s="22">
        <v>89</v>
      </c>
      <c r="K176" s="21">
        <v>1106</v>
      </c>
      <c r="L176" s="8" t="s">
        <v>36</v>
      </c>
      <c r="M176" s="7"/>
    </row>
    <row r="177" spans="1:13" s="1" customFormat="1" ht="165.95" customHeight="1" x14ac:dyDescent="0.2">
      <c r="A177" s="2">
        <v>175</v>
      </c>
      <c r="B177" s="12" t="s">
        <v>10</v>
      </c>
      <c r="C177" s="12"/>
      <c r="D177" s="11" t="str">
        <f>HYPERLINK("http://7flowers-decor.ru/upload/1c_catalog/import_files/4000510308616.jpg")</f>
        <v>http://7flowers-decor.ru/upload/1c_catalog/import_files/4000510308616.jpg</v>
      </c>
      <c r="E177" s="2">
        <v>4000510308616</v>
      </c>
      <c r="F177" s="4" t="s">
        <v>157</v>
      </c>
      <c r="G177" s="5"/>
      <c r="H177" s="2">
        <v>6</v>
      </c>
      <c r="I177" s="2">
        <v>78</v>
      </c>
      <c r="J177" s="22">
        <v>23</v>
      </c>
      <c r="K177" s="21">
        <v>1204</v>
      </c>
      <c r="L177" s="8" t="s">
        <v>36</v>
      </c>
      <c r="M177" s="7"/>
    </row>
    <row r="178" spans="1:13" s="1" customFormat="1" ht="165.95" customHeight="1" x14ac:dyDescent="0.2">
      <c r="A178" s="2">
        <v>176</v>
      </c>
      <c r="B178" s="12" t="s">
        <v>10</v>
      </c>
      <c r="C178" s="12"/>
      <c r="D178" s="11" t="str">
        <f>HYPERLINK("http://7flowers-decor.ru/upload/1c_catalog/import_files/4000510308913.jpg")</f>
        <v>http://7flowers-decor.ru/upload/1c_catalog/import_files/4000510308913.jpg</v>
      </c>
      <c r="E178" s="2">
        <v>4000510308913</v>
      </c>
      <c r="F178" s="4" t="s">
        <v>158</v>
      </c>
      <c r="G178" s="5"/>
      <c r="H178" s="2">
        <v>4</v>
      </c>
      <c r="I178" s="2">
        <v>64</v>
      </c>
      <c r="J178" s="22">
        <v>10</v>
      </c>
      <c r="K178" s="21">
        <v>1139</v>
      </c>
      <c r="L178" s="8" t="s">
        <v>36</v>
      </c>
      <c r="M178" s="7"/>
    </row>
    <row r="179" spans="1:13" s="1" customFormat="1" ht="165.95" customHeight="1" x14ac:dyDescent="0.2">
      <c r="A179" s="2">
        <v>177</v>
      </c>
      <c r="B179" s="12" t="s">
        <v>10</v>
      </c>
      <c r="C179" s="12"/>
      <c r="D179" s="11" t="str">
        <f>HYPERLINK("http://7flowers-decor.ru/upload/1c_catalog/import_files/5024242811830.jpg")</f>
        <v>http://7flowers-decor.ru/upload/1c_catalog/import_files/5024242811830.jpg</v>
      </c>
      <c r="E179" s="2">
        <v>5024242811830</v>
      </c>
      <c r="F179" s="4" t="s">
        <v>159</v>
      </c>
      <c r="G179" s="5"/>
      <c r="H179" s="2">
        <v>2</v>
      </c>
      <c r="I179" s="2">
        <v>24</v>
      </c>
      <c r="J179" s="22">
        <v>24</v>
      </c>
      <c r="K179" s="21">
        <v>878</v>
      </c>
      <c r="L179" s="8" t="s">
        <v>36</v>
      </c>
      <c r="M179" s="2"/>
    </row>
    <row r="180" spans="1:13" s="1" customFormat="1" ht="165.95" customHeight="1" x14ac:dyDescent="0.2">
      <c r="A180" s="2">
        <v>178</v>
      </c>
      <c r="B180" s="12" t="s">
        <v>10</v>
      </c>
      <c r="C180" s="12"/>
      <c r="D180" s="11" t="str">
        <f>HYPERLINK("http://7flowers-decor.ru/upload/1c_catalog/import_files/5024242810291.jpg")</f>
        <v>http://7flowers-decor.ru/upload/1c_catalog/import_files/5024242810291.jpg</v>
      </c>
      <c r="E180" s="2">
        <v>5024242810291</v>
      </c>
      <c r="F180" s="4" t="s">
        <v>160</v>
      </c>
      <c r="G180" s="5"/>
      <c r="H180" s="2">
        <v>2</v>
      </c>
      <c r="I180" s="2">
        <v>12</v>
      </c>
      <c r="J180" s="22">
        <v>37</v>
      </c>
      <c r="K180" s="21">
        <v>1581</v>
      </c>
      <c r="L180" s="8" t="s">
        <v>36</v>
      </c>
      <c r="M180" s="7"/>
    </row>
    <row r="181" spans="1:13" s="1" customFormat="1" ht="165.95" customHeight="1" x14ac:dyDescent="0.2">
      <c r="A181" s="2">
        <v>179</v>
      </c>
      <c r="B181" s="12" t="s">
        <v>10</v>
      </c>
      <c r="C181" s="12"/>
      <c r="D181" s="11" t="str">
        <f>HYPERLINK("http://7flowers-decor.ru/upload/1c_catalog/import_files/5024242810314.jpg")</f>
        <v>http://7flowers-decor.ru/upload/1c_catalog/import_files/5024242810314.jpg</v>
      </c>
      <c r="E181" s="2">
        <v>5024242810314</v>
      </c>
      <c r="F181" s="4" t="s">
        <v>161</v>
      </c>
      <c r="G181" s="5"/>
      <c r="H181" s="2">
        <v>2</v>
      </c>
      <c r="I181" s="2">
        <v>12</v>
      </c>
      <c r="J181" s="22">
        <v>21</v>
      </c>
      <c r="K181" s="21">
        <v>2028</v>
      </c>
      <c r="L181" s="8" t="s">
        <v>36</v>
      </c>
      <c r="M181" s="7"/>
    </row>
    <row r="182" spans="1:13" s="1" customFormat="1" ht="165.95" customHeight="1" x14ac:dyDescent="0.2">
      <c r="A182" s="2">
        <v>180</v>
      </c>
      <c r="B182" s="12" t="s">
        <v>10</v>
      </c>
      <c r="C182" s="12"/>
      <c r="D182" s="11" t="str">
        <f>HYPERLINK("http://7flowers-decor.ru/upload/1c_catalog/import_files/5024242810338.jpg")</f>
        <v>http://7flowers-decor.ru/upload/1c_catalog/import_files/5024242810338.jpg</v>
      </c>
      <c r="E182" s="2">
        <v>5024242810338</v>
      </c>
      <c r="F182" s="4" t="s">
        <v>162</v>
      </c>
      <c r="G182" s="5"/>
      <c r="H182" s="2">
        <v>2</v>
      </c>
      <c r="I182" s="2">
        <v>12</v>
      </c>
      <c r="J182" s="22">
        <v>24</v>
      </c>
      <c r="K182" s="21">
        <v>2329</v>
      </c>
      <c r="L182" s="8" t="s">
        <v>36</v>
      </c>
      <c r="M182" s="7"/>
    </row>
    <row r="183" spans="1:13" s="1" customFormat="1" ht="165.95" customHeight="1" x14ac:dyDescent="0.2">
      <c r="A183" s="2">
        <v>181</v>
      </c>
      <c r="B183" s="12" t="s">
        <v>10</v>
      </c>
      <c r="C183" s="12"/>
      <c r="D183" s="11" t="str">
        <f>HYPERLINK("http://7flowers-decor.ru/upload/1c_catalog/import_files/4000510308715.jpg")</f>
        <v>http://7flowers-decor.ru/upload/1c_catalog/import_files/4000510308715.jpg</v>
      </c>
      <c r="E183" s="2">
        <v>4000510308715</v>
      </c>
      <c r="F183" s="4" t="s">
        <v>163</v>
      </c>
      <c r="G183" s="5"/>
      <c r="H183" s="2">
        <v>4</v>
      </c>
      <c r="I183" s="2">
        <v>32</v>
      </c>
      <c r="J183" s="22">
        <v>21</v>
      </c>
      <c r="K183" s="21">
        <v>1632</v>
      </c>
      <c r="L183" s="8" t="s">
        <v>36</v>
      </c>
      <c r="M183" s="7"/>
    </row>
    <row r="184" spans="1:13" s="1" customFormat="1" ht="165.95" customHeight="1" x14ac:dyDescent="0.2">
      <c r="A184" s="2">
        <v>182</v>
      </c>
      <c r="B184" s="12" t="s">
        <v>10</v>
      </c>
      <c r="C184" s="12"/>
      <c r="D184" s="11" t="str">
        <f>HYPERLINK("http://7flowers-decor.ru/upload/1c_catalog/import_files/4000510108216.jpg")</f>
        <v>http://7flowers-decor.ru/upload/1c_catalog/import_files/4000510108216.jpg</v>
      </c>
      <c r="E184" s="2">
        <v>4000510108216</v>
      </c>
      <c r="F184" s="4" t="s">
        <v>164</v>
      </c>
      <c r="G184" s="5"/>
      <c r="H184" s="2">
        <v>5</v>
      </c>
      <c r="I184" s="2">
        <v>20</v>
      </c>
      <c r="J184" s="22">
        <v>52</v>
      </c>
      <c r="K184" s="21">
        <v>908</v>
      </c>
      <c r="L184" s="8" t="s">
        <v>36</v>
      </c>
      <c r="M184" s="2"/>
    </row>
    <row r="185" spans="1:13" s="1" customFormat="1" ht="165.95" customHeight="1" x14ac:dyDescent="0.2">
      <c r="A185" s="2">
        <v>183</v>
      </c>
      <c r="B185" s="12" t="s">
        <v>10</v>
      </c>
      <c r="C185" s="12"/>
      <c r="D185" s="11" t="str">
        <f>HYPERLINK("http://7flowers-decor.ru/upload/1c_catalog/import_files/4000510108315.jpg")</f>
        <v>http://7flowers-decor.ru/upload/1c_catalog/import_files/4000510108315.jpg</v>
      </c>
      <c r="E185" s="2">
        <v>4000510108315</v>
      </c>
      <c r="F185" s="4" t="s">
        <v>165</v>
      </c>
      <c r="G185" s="5"/>
      <c r="H185" s="2">
        <v>2</v>
      </c>
      <c r="I185" s="2">
        <v>8</v>
      </c>
      <c r="J185" s="22">
        <v>65</v>
      </c>
      <c r="K185" s="21">
        <v>1055</v>
      </c>
      <c r="L185" s="8" t="s">
        <v>36</v>
      </c>
      <c r="M185" s="7"/>
    </row>
    <row r="186" spans="1:13" s="1" customFormat="1" ht="165.95" customHeight="1" x14ac:dyDescent="0.2">
      <c r="A186" s="2">
        <v>184</v>
      </c>
      <c r="B186" s="12" t="s">
        <v>10</v>
      </c>
      <c r="C186" s="12"/>
      <c r="D186" s="11" t="str">
        <f>HYPERLINK("http://7flowers-decor.ru/upload/1c_catalog/import_files/4000510108117.jpg")</f>
        <v>http://7flowers-decor.ru/upload/1c_catalog/import_files/4000510108117.jpg</v>
      </c>
      <c r="E186" s="2">
        <v>4000510108117</v>
      </c>
      <c r="F186" s="4" t="s">
        <v>166</v>
      </c>
      <c r="G186" s="5"/>
      <c r="H186" s="2">
        <v>10</v>
      </c>
      <c r="I186" s="2">
        <v>50</v>
      </c>
      <c r="J186" s="22">
        <v>36</v>
      </c>
      <c r="K186" s="21">
        <v>908</v>
      </c>
      <c r="L186" s="8" t="s">
        <v>36</v>
      </c>
      <c r="M186" s="2"/>
    </row>
    <row r="187" spans="1:13" s="1" customFormat="1" ht="165.95" customHeight="1" x14ac:dyDescent="0.2">
      <c r="A187" s="2">
        <v>185</v>
      </c>
      <c r="B187" s="12" t="s">
        <v>10</v>
      </c>
      <c r="C187" s="12"/>
      <c r="D187" s="11" t="str">
        <f>HYPERLINK("http://7flowers-decor.ru/upload/1c_catalog/import_files/4000510010281.jpg")</f>
        <v>http://7flowers-decor.ru/upload/1c_catalog/import_files/4000510010281.jpg</v>
      </c>
      <c r="E187" s="2">
        <v>4000510010281</v>
      </c>
      <c r="F187" s="4" t="s">
        <v>167</v>
      </c>
      <c r="G187" s="5"/>
      <c r="H187" s="2">
        <v>35</v>
      </c>
      <c r="I187" s="2">
        <v>35</v>
      </c>
      <c r="J187" s="22">
        <v>927</v>
      </c>
      <c r="K187" s="21">
        <v>1955</v>
      </c>
      <c r="L187" s="6"/>
      <c r="M187" s="7"/>
    </row>
    <row r="188" spans="1:13" s="1" customFormat="1" ht="165.95" customHeight="1" x14ac:dyDescent="0.2">
      <c r="A188" s="2">
        <v>186</v>
      </c>
      <c r="B188" s="12" t="s">
        <v>10</v>
      </c>
      <c r="C188" s="12"/>
      <c r="D188" s="11" t="str">
        <f>HYPERLINK("http://7flowers-decor.ru/upload/1c_catalog/import_files/4000510303710.jpg")</f>
        <v>http://7flowers-decor.ru/upload/1c_catalog/import_files/4000510303710.jpg</v>
      </c>
      <c r="E188" s="2">
        <v>4000510303710</v>
      </c>
      <c r="F188" s="4" t="s">
        <v>168</v>
      </c>
      <c r="G188" s="5"/>
      <c r="H188" s="2">
        <v>12</v>
      </c>
      <c r="I188" s="2">
        <v>48</v>
      </c>
      <c r="J188" s="22">
        <v>8</v>
      </c>
      <c r="K188" s="21">
        <v>1155</v>
      </c>
      <c r="L188" s="8" t="s">
        <v>36</v>
      </c>
      <c r="M188" s="7"/>
    </row>
    <row r="189" spans="1:13" s="1" customFormat="1" ht="165.95" customHeight="1" x14ac:dyDescent="0.2">
      <c r="A189" s="2">
        <v>187</v>
      </c>
      <c r="B189" s="12" t="s">
        <v>10</v>
      </c>
      <c r="C189" s="12"/>
      <c r="D189" s="11" t="str">
        <f>HYPERLINK("http://7flowers-decor.ru/upload/1c_catalog/import_files/4000510484914.jpg")</f>
        <v>http://7flowers-decor.ru/upload/1c_catalog/import_files/4000510484914.jpg</v>
      </c>
      <c r="E189" s="2">
        <v>4000510484914</v>
      </c>
      <c r="F189" s="4" t="s">
        <v>169</v>
      </c>
      <c r="G189" s="5" t="s">
        <v>74</v>
      </c>
      <c r="H189" s="2">
        <v>4</v>
      </c>
      <c r="I189" s="2">
        <v>48</v>
      </c>
      <c r="J189" s="22">
        <v>14</v>
      </c>
      <c r="K189" s="21">
        <v>1274</v>
      </c>
      <c r="L189" s="8" t="s">
        <v>36</v>
      </c>
      <c r="M189" s="7"/>
    </row>
    <row r="190" spans="1:13" s="1" customFormat="1" ht="165.95" customHeight="1" x14ac:dyDescent="0.2">
      <c r="A190" s="2">
        <v>188</v>
      </c>
      <c r="B190" s="12" t="s">
        <v>10</v>
      </c>
      <c r="C190" s="12"/>
      <c r="D190" s="11" t="str">
        <f>HYPERLINK("http://7flowers-decor.ru/upload/1c_catalog/import_files/4000510405414.jpg")</f>
        <v>http://7flowers-decor.ru/upload/1c_catalog/import_files/4000510405414.jpg</v>
      </c>
      <c r="E190" s="2">
        <v>4000510405414</v>
      </c>
      <c r="F190" s="4" t="s">
        <v>170</v>
      </c>
      <c r="G190" s="5"/>
      <c r="H190" s="2">
        <v>12</v>
      </c>
      <c r="I190" s="2">
        <v>72</v>
      </c>
      <c r="J190" s="22">
        <v>6</v>
      </c>
      <c r="K190" s="21">
        <v>2066</v>
      </c>
      <c r="L190" s="8" t="s">
        <v>36</v>
      </c>
      <c r="M190" s="7"/>
    </row>
    <row r="191" spans="1:13" s="1" customFormat="1" ht="165.95" customHeight="1" x14ac:dyDescent="0.2">
      <c r="A191" s="2">
        <v>189</v>
      </c>
      <c r="B191" s="12" t="s">
        <v>10</v>
      </c>
      <c r="C191" s="12"/>
      <c r="D191" s="11" t="str">
        <f>HYPERLINK("http://7flowers-decor.ru/upload/1c_catalog/import_files/4000510405216.jpg")</f>
        <v>http://7flowers-decor.ru/upload/1c_catalog/import_files/4000510405216.jpg</v>
      </c>
      <c r="E191" s="2">
        <v>4000510405216</v>
      </c>
      <c r="F191" s="4" t="s">
        <v>171</v>
      </c>
      <c r="G191" s="5"/>
      <c r="H191" s="2">
        <v>15</v>
      </c>
      <c r="I191" s="2">
        <v>105</v>
      </c>
      <c r="J191" s="22">
        <v>7</v>
      </c>
      <c r="K191" s="21">
        <v>2420</v>
      </c>
      <c r="L191" s="8" t="s">
        <v>36</v>
      </c>
      <c r="M191" s="7"/>
    </row>
    <row r="192" spans="1:13" s="1" customFormat="1" ht="165.95" customHeight="1" x14ac:dyDescent="0.2">
      <c r="A192" s="2">
        <v>190</v>
      </c>
      <c r="B192" s="12" t="s">
        <v>10</v>
      </c>
      <c r="C192" s="12"/>
      <c r="D192" s="11" t="str">
        <f>HYPERLINK("http://7flowers-decor.ru/upload/1c_catalog/import_files/4000510995557.jpg")</f>
        <v>http://7flowers-decor.ru/upload/1c_catalog/import_files/4000510995557.jpg</v>
      </c>
      <c r="E192" s="2">
        <v>4000510995557</v>
      </c>
      <c r="F192" s="4" t="s">
        <v>172</v>
      </c>
      <c r="G192" s="5" t="s">
        <v>119</v>
      </c>
      <c r="H192" s="2">
        <v>4</v>
      </c>
      <c r="I192" s="2">
        <v>44</v>
      </c>
      <c r="J192" s="22">
        <v>37</v>
      </c>
      <c r="K192" s="21">
        <v>1247</v>
      </c>
      <c r="L192" s="8" t="s">
        <v>36</v>
      </c>
      <c r="M192" s="7"/>
    </row>
    <row r="193" spans="1:13" s="1" customFormat="1" ht="165.95" customHeight="1" x14ac:dyDescent="0.2">
      <c r="A193" s="2">
        <v>191</v>
      </c>
      <c r="B193" s="12" t="s">
        <v>10</v>
      </c>
      <c r="C193" s="12"/>
      <c r="D193" s="11" t="str">
        <f>HYPERLINK("http://7flowers-decor.ru/upload/1c_catalog/import_files/4000510995519.jpg")</f>
        <v>http://7flowers-decor.ru/upload/1c_catalog/import_files/4000510995519.jpg</v>
      </c>
      <c r="E193" s="2">
        <v>4000510995519</v>
      </c>
      <c r="F193" s="4" t="s">
        <v>173</v>
      </c>
      <c r="G193" s="5" t="s">
        <v>119</v>
      </c>
      <c r="H193" s="2">
        <v>16</v>
      </c>
      <c r="I193" s="2">
        <v>128</v>
      </c>
      <c r="J193" s="22">
        <v>16</v>
      </c>
      <c r="K193" s="21">
        <v>1714</v>
      </c>
      <c r="L193" s="8" t="s">
        <v>36</v>
      </c>
      <c r="M193" s="7"/>
    </row>
    <row r="194" spans="1:13" s="1" customFormat="1" ht="165.95" customHeight="1" x14ac:dyDescent="0.2">
      <c r="A194" s="2">
        <v>192</v>
      </c>
      <c r="B194" s="12" t="s">
        <v>10</v>
      </c>
      <c r="C194" s="12"/>
      <c r="D194" s="11" t="str">
        <f>HYPERLINK("http://7flowers-decor.ru/upload/1c_catalog/import_files/4000510403366.jpg")</f>
        <v>http://7flowers-decor.ru/upload/1c_catalog/import_files/4000510403366.jpg</v>
      </c>
      <c r="E194" s="2">
        <v>4000510403366</v>
      </c>
      <c r="F194" s="4" t="s">
        <v>174</v>
      </c>
      <c r="G194" s="5" t="s">
        <v>74</v>
      </c>
      <c r="H194" s="2">
        <v>8</v>
      </c>
      <c r="I194" s="2">
        <v>64</v>
      </c>
      <c r="J194" s="22">
        <v>6</v>
      </c>
      <c r="K194" s="21">
        <v>1562</v>
      </c>
      <c r="L194" s="8" t="s">
        <v>36</v>
      </c>
      <c r="M194" s="7"/>
    </row>
    <row r="195" spans="1:13" s="1" customFormat="1" ht="165.95" customHeight="1" x14ac:dyDescent="0.2">
      <c r="A195" s="2">
        <v>193</v>
      </c>
      <c r="B195" s="12" t="s">
        <v>10</v>
      </c>
      <c r="C195" s="12"/>
      <c r="D195" s="11" t="str">
        <f>HYPERLINK("http://7flowers-decor.ru/upload/1c_catalog/import_files/4000510995533.jpg")</f>
        <v>http://7flowers-decor.ru/upload/1c_catalog/import_files/4000510995533.jpg</v>
      </c>
      <c r="E195" s="2">
        <v>4000510995533</v>
      </c>
      <c r="F195" s="4" t="s">
        <v>175</v>
      </c>
      <c r="G195" s="5" t="s">
        <v>119</v>
      </c>
      <c r="H195" s="2">
        <v>8</v>
      </c>
      <c r="I195" s="2">
        <v>64</v>
      </c>
      <c r="J195" s="22">
        <v>19</v>
      </c>
      <c r="K195" s="21">
        <v>1562</v>
      </c>
      <c r="L195" s="8" t="s">
        <v>36</v>
      </c>
      <c r="M195" s="7"/>
    </row>
    <row r="196" spans="1:13" s="1" customFormat="1" ht="165.95" customHeight="1" x14ac:dyDescent="0.2">
      <c r="A196" s="2">
        <v>194</v>
      </c>
      <c r="B196" s="12" t="s">
        <v>10</v>
      </c>
      <c r="C196" s="12"/>
      <c r="D196" s="11" t="str">
        <f>HYPERLINK("http://7flowers-decor.ru/upload/1c_catalog/import_files/5701218061030.jpg")</f>
        <v>http://7flowers-decor.ru/upload/1c_catalog/import_files/5701218061030.jpg</v>
      </c>
      <c r="E196" s="2">
        <v>5701218061030</v>
      </c>
      <c r="F196" s="4" t="s">
        <v>176</v>
      </c>
      <c r="G196" s="5"/>
      <c r="H196" s="2">
        <v>10</v>
      </c>
      <c r="I196" s="2">
        <v>150</v>
      </c>
      <c r="J196" s="22">
        <v>50</v>
      </c>
      <c r="K196" s="21">
        <v>1071</v>
      </c>
      <c r="L196" s="6"/>
      <c r="M196" s="7"/>
    </row>
    <row r="197" spans="1:13" s="1" customFormat="1" ht="165.95" customHeight="1" x14ac:dyDescent="0.2">
      <c r="A197" s="2">
        <v>195</v>
      </c>
      <c r="B197" s="12" t="s">
        <v>10</v>
      </c>
      <c r="C197" s="12"/>
      <c r="D197" s="11" t="str">
        <f>HYPERLINK("http://7flowers-decor.ru/upload/1c_catalog/import_files/4000510301815.jpg")</f>
        <v>http://7flowers-decor.ru/upload/1c_catalog/import_files/4000510301815.jpg</v>
      </c>
      <c r="E197" s="2">
        <v>4000510301815</v>
      </c>
      <c r="F197" s="4" t="s">
        <v>177</v>
      </c>
      <c r="G197" s="5"/>
      <c r="H197" s="2">
        <v>6</v>
      </c>
      <c r="I197" s="2">
        <v>54</v>
      </c>
      <c r="J197" s="22">
        <v>178</v>
      </c>
      <c r="K197" s="21">
        <v>1190</v>
      </c>
      <c r="L197" s="8" t="s">
        <v>36</v>
      </c>
      <c r="M197" s="7"/>
    </row>
    <row r="198" spans="1:13" s="1" customFormat="1" ht="165.95" customHeight="1" x14ac:dyDescent="0.2">
      <c r="A198" s="2">
        <v>196</v>
      </c>
      <c r="B198" s="12" t="s">
        <v>10</v>
      </c>
      <c r="C198" s="12"/>
      <c r="D198" s="11" t="str">
        <f>HYPERLINK("http://7flowers-decor.ru/upload/1c_catalog/import_files/4000510302010.jpg")</f>
        <v>http://7flowers-decor.ru/upload/1c_catalog/import_files/4000510302010.jpg</v>
      </c>
      <c r="E198" s="2">
        <v>4000510302010</v>
      </c>
      <c r="F198" s="4" t="s">
        <v>178</v>
      </c>
      <c r="G198" s="5"/>
      <c r="H198" s="2">
        <v>6</v>
      </c>
      <c r="I198" s="2">
        <v>72</v>
      </c>
      <c r="J198" s="22">
        <v>33</v>
      </c>
      <c r="K198" s="21">
        <v>1342</v>
      </c>
      <c r="L198" s="8" t="s">
        <v>36</v>
      </c>
      <c r="M198" s="7"/>
    </row>
    <row r="199" spans="1:13" s="1" customFormat="1" ht="165.95" customHeight="1" x14ac:dyDescent="0.2">
      <c r="A199" s="2">
        <v>197</v>
      </c>
      <c r="B199" s="12" t="s">
        <v>10</v>
      </c>
      <c r="C199" s="12"/>
      <c r="D199" s="11" t="str">
        <f>HYPERLINK("http://7flowers-decor.ru/upload/1c_catalog/import_files/4000510370798.jpg")</f>
        <v>http://7flowers-decor.ru/upload/1c_catalog/import_files/4000510370798.jpg</v>
      </c>
      <c r="E199" s="2">
        <v>4000510370798</v>
      </c>
      <c r="F199" s="4" t="s">
        <v>179</v>
      </c>
      <c r="G199" s="5" t="s">
        <v>180</v>
      </c>
      <c r="H199" s="2">
        <v>4</v>
      </c>
      <c r="I199" s="2">
        <v>24</v>
      </c>
      <c r="J199" s="22">
        <v>6</v>
      </c>
      <c r="K199" s="21">
        <v>1236</v>
      </c>
      <c r="L199" s="8" t="s">
        <v>36</v>
      </c>
      <c r="M199" s="7"/>
    </row>
    <row r="200" spans="1:13" s="1" customFormat="1" ht="165.95" customHeight="1" x14ac:dyDescent="0.2">
      <c r="A200" s="2">
        <v>198</v>
      </c>
      <c r="B200" s="12" t="s">
        <v>10</v>
      </c>
      <c r="C200" s="12"/>
      <c r="D200" s="11" t="str">
        <f>HYPERLINK("http://7flowers-decor.ru/upload/1c_catalog/import_files/3599403700664.jpg")</f>
        <v>http://7flowers-decor.ru/upload/1c_catalog/import_files/3599403700664.jpg</v>
      </c>
      <c r="E200" s="2">
        <v>3599403700664</v>
      </c>
      <c r="F200" s="4" t="s">
        <v>181</v>
      </c>
      <c r="G200" s="5" t="s">
        <v>73</v>
      </c>
      <c r="H200" s="2">
        <v>4</v>
      </c>
      <c r="I200" s="2">
        <v>24</v>
      </c>
      <c r="J200" s="22">
        <v>10</v>
      </c>
      <c r="K200" s="21">
        <v>1236</v>
      </c>
      <c r="L200" s="8" t="s">
        <v>36</v>
      </c>
      <c r="M200" s="7"/>
    </row>
    <row r="201" spans="1:13" s="1" customFormat="1" ht="165.95" customHeight="1" x14ac:dyDescent="0.2">
      <c r="A201" s="2">
        <v>199</v>
      </c>
      <c r="B201" s="12" t="s">
        <v>10</v>
      </c>
      <c r="C201" s="12"/>
      <c r="D201" s="11" t="str">
        <f>HYPERLINK("http://7flowers-decor.ru/upload/1c_catalog/import_files/4000510379869.jpg")</f>
        <v>http://7flowers-decor.ru/upload/1c_catalog/import_files/4000510379869.jpg</v>
      </c>
      <c r="E201" s="2">
        <v>4000510379869</v>
      </c>
      <c r="F201" s="4" t="s">
        <v>181</v>
      </c>
      <c r="G201" s="5" t="s">
        <v>182</v>
      </c>
      <c r="H201" s="2">
        <v>4</v>
      </c>
      <c r="I201" s="2">
        <v>24</v>
      </c>
      <c r="J201" s="22">
        <v>7</v>
      </c>
      <c r="K201" s="21">
        <v>1361</v>
      </c>
      <c r="L201" s="8" t="s">
        <v>36</v>
      </c>
      <c r="M201" s="7"/>
    </row>
    <row r="202" spans="1:13" s="1" customFormat="1" ht="165.95" customHeight="1" x14ac:dyDescent="0.2">
      <c r="A202" s="2">
        <v>200</v>
      </c>
      <c r="B202" s="12" t="s">
        <v>10</v>
      </c>
      <c r="C202" s="12"/>
      <c r="D202" s="11" t="str">
        <f>HYPERLINK("http://7flowers-decor.ru/upload/1c_catalog/import_files/4000510023359.jpg")</f>
        <v>http://7flowers-decor.ru/upload/1c_catalog/import_files/4000510023359.jpg</v>
      </c>
      <c r="E202" s="2">
        <v>4000510023359</v>
      </c>
      <c r="F202" s="4" t="s">
        <v>183</v>
      </c>
      <c r="G202" s="5"/>
      <c r="H202" s="2">
        <v>35</v>
      </c>
      <c r="I202" s="2">
        <v>35</v>
      </c>
      <c r="J202" s="22">
        <v>119</v>
      </c>
      <c r="K202" s="21">
        <v>3179</v>
      </c>
      <c r="L202" s="8" t="s">
        <v>36</v>
      </c>
      <c r="M202" s="7"/>
    </row>
    <row r="203" spans="1:13" s="1" customFormat="1" ht="165.95" customHeight="1" x14ac:dyDescent="0.2">
      <c r="A203" s="2">
        <v>201</v>
      </c>
      <c r="B203" s="12" t="s">
        <v>10</v>
      </c>
      <c r="C203" s="12"/>
      <c r="D203" s="11" t="str">
        <f>HYPERLINK("http://7flowers-decor.ru/upload/1c_catalog/import_files/4000510744612.jpg")</f>
        <v>http://7flowers-decor.ru/upload/1c_catalog/import_files/4000510744612.jpg</v>
      </c>
      <c r="E203" s="2">
        <v>4000510744612</v>
      </c>
      <c r="F203" s="4" t="s">
        <v>184</v>
      </c>
      <c r="G203" s="5"/>
      <c r="H203" s="2">
        <v>6</v>
      </c>
      <c r="I203" s="2">
        <v>120</v>
      </c>
      <c r="J203" s="22">
        <v>52</v>
      </c>
      <c r="K203" s="21">
        <v>456</v>
      </c>
      <c r="L203" s="6"/>
      <c r="M203" s="2"/>
    </row>
    <row r="204" spans="1:13" s="1" customFormat="1" ht="165.95" customHeight="1" x14ac:dyDescent="0.2">
      <c r="A204" s="2">
        <v>202</v>
      </c>
      <c r="B204" s="12" t="s">
        <v>10</v>
      </c>
      <c r="C204" s="12"/>
      <c r="D204" s="11" t="str">
        <f>HYPERLINK("http://7flowers-decor.ru/upload/1c_catalog/import_files/4000510603513.jpg")</f>
        <v>http://7flowers-decor.ru/upload/1c_catalog/import_files/4000510603513.jpg</v>
      </c>
      <c r="E204" s="2">
        <v>4000510603513</v>
      </c>
      <c r="F204" s="4" t="s">
        <v>185</v>
      </c>
      <c r="G204" s="5" t="s">
        <v>74</v>
      </c>
      <c r="H204" s="2">
        <v>12</v>
      </c>
      <c r="I204" s="2">
        <v>144</v>
      </c>
      <c r="J204" s="22">
        <v>46</v>
      </c>
      <c r="K204" s="21">
        <v>1415</v>
      </c>
      <c r="L204" s="6"/>
      <c r="M204" s="7"/>
    </row>
    <row r="205" spans="1:13" s="1" customFormat="1" ht="165.95" customHeight="1" x14ac:dyDescent="0.2">
      <c r="A205" s="2">
        <v>203</v>
      </c>
      <c r="B205" s="12" t="s">
        <v>10</v>
      </c>
      <c r="C205" s="12"/>
      <c r="D205" s="11" t="str">
        <f>HYPERLINK("http://7flowers-decor.ru/upload/1c_catalog/import_files/4000510603414.jpg")</f>
        <v>http://7flowers-decor.ru/upload/1c_catalog/import_files/4000510603414.jpg</v>
      </c>
      <c r="E205" s="2">
        <v>4000510603414</v>
      </c>
      <c r="F205" s="4" t="s">
        <v>185</v>
      </c>
      <c r="G205" s="5" t="s">
        <v>125</v>
      </c>
      <c r="H205" s="2">
        <v>12</v>
      </c>
      <c r="I205" s="2">
        <v>144</v>
      </c>
      <c r="J205" s="22">
        <v>28</v>
      </c>
      <c r="K205" s="21">
        <v>1367</v>
      </c>
      <c r="L205" s="6"/>
      <c r="M205" s="7"/>
    </row>
    <row r="206" spans="1:13" s="1" customFormat="1" ht="165.95" customHeight="1" x14ac:dyDescent="0.2">
      <c r="A206" s="2">
        <v>204</v>
      </c>
      <c r="B206" s="12" t="s">
        <v>10</v>
      </c>
      <c r="C206" s="12"/>
      <c r="D206" s="11" t="str">
        <f>HYPERLINK("http://7flowers-decor.ru/upload/1c_catalog/import_files/4000510603216.jpg")</f>
        <v>http://7flowers-decor.ru/upload/1c_catalog/import_files/4000510603216.jpg</v>
      </c>
      <c r="E206" s="2">
        <v>4000510603216</v>
      </c>
      <c r="F206" s="4" t="s">
        <v>185</v>
      </c>
      <c r="G206" s="5" t="s">
        <v>186</v>
      </c>
      <c r="H206" s="2">
        <v>12</v>
      </c>
      <c r="I206" s="2">
        <v>144</v>
      </c>
      <c r="J206" s="22">
        <v>119</v>
      </c>
      <c r="K206" s="21">
        <v>1415</v>
      </c>
      <c r="L206" s="6"/>
      <c r="M206" s="7"/>
    </row>
    <row r="207" spans="1:13" s="1" customFormat="1" ht="165.95" customHeight="1" x14ac:dyDescent="0.2">
      <c r="A207" s="2">
        <v>205</v>
      </c>
      <c r="B207" s="12" t="s">
        <v>10</v>
      </c>
      <c r="C207" s="12"/>
      <c r="D207" s="11" t="str">
        <f>HYPERLINK("http://7flowers-decor.ru/upload/1c_catalog/import_files/4000510603117.jpg")</f>
        <v>http://7flowers-decor.ru/upload/1c_catalog/import_files/4000510603117.jpg</v>
      </c>
      <c r="E207" s="2">
        <v>4000510603117</v>
      </c>
      <c r="F207" s="4" t="s">
        <v>187</v>
      </c>
      <c r="G207" s="5" t="s">
        <v>188</v>
      </c>
      <c r="H207" s="2">
        <v>12</v>
      </c>
      <c r="I207" s="2">
        <v>144</v>
      </c>
      <c r="J207" s="22">
        <v>30</v>
      </c>
      <c r="K207" s="21">
        <v>1415</v>
      </c>
      <c r="L207" s="6"/>
      <c r="M207" s="7"/>
    </row>
    <row r="208" spans="1:13" s="1" customFormat="1" ht="165.95" customHeight="1" x14ac:dyDescent="0.2">
      <c r="A208" s="2">
        <v>206</v>
      </c>
      <c r="B208" s="12" t="s">
        <v>10</v>
      </c>
      <c r="C208" s="12"/>
      <c r="D208" s="11" t="str">
        <f>HYPERLINK("http://7flowers-decor.ru/upload/1c_catalog/import_files/4000510606019.jpg")</f>
        <v>http://7flowers-decor.ru/upload/1c_catalog/import_files/4000510606019.jpg</v>
      </c>
      <c r="E208" s="2">
        <v>4000510606019</v>
      </c>
      <c r="F208" s="4" t="s">
        <v>189</v>
      </c>
      <c r="G208" s="5" t="s">
        <v>190</v>
      </c>
      <c r="H208" s="2">
        <v>6</v>
      </c>
      <c r="I208" s="2">
        <v>72</v>
      </c>
      <c r="J208" s="22">
        <v>11</v>
      </c>
      <c r="K208" s="21">
        <v>1903</v>
      </c>
      <c r="L208" s="6"/>
      <c r="M208" s="7"/>
    </row>
    <row r="209" spans="1:13" s="1" customFormat="1" ht="165.95" customHeight="1" x14ac:dyDescent="0.2">
      <c r="A209" s="2">
        <v>207</v>
      </c>
      <c r="B209" s="12" t="s">
        <v>10</v>
      </c>
      <c r="C209" s="12"/>
      <c r="D209" s="11" t="str">
        <f>HYPERLINK("http://7flowers-decor.ru/upload/1c_catalog/import_files/5024242423712.jpg")</f>
        <v>http://7flowers-decor.ru/upload/1c_catalog/import_files/5024242423712.jpg</v>
      </c>
      <c r="E209" s="2">
        <v>5024242423712</v>
      </c>
      <c r="F209" s="4" t="s">
        <v>191</v>
      </c>
      <c r="G209" s="5" t="s">
        <v>119</v>
      </c>
      <c r="H209" s="2">
        <v>12</v>
      </c>
      <c r="I209" s="2">
        <v>144</v>
      </c>
      <c r="J209" s="22">
        <v>28</v>
      </c>
      <c r="K209" s="21">
        <v>2180</v>
      </c>
      <c r="L209" s="6"/>
      <c r="M209" s="7"/>
    </row>
    <row r="210" spans="1:13" s="1" customFormat="1" ht="165.95" customHeight="1" x14ac:dyDescent="0.2">
      <c r="A210" s="2">
        <v>208</v>
      </c>
      <c r="B210" s="12" t="s">
        <v>10</v>
      </c>
      <c r="C210" s="12"/>
      <c r="D210" s="11" t="str">
        <f>HYPERLINK("http://7flowers-decor.ru/upload/1c_catalog/import_files/5024242425488.jpg")</f>
        <v>http://7flowers-decor.ru/upload/1c_catalog/import_files/5024242425488.jpg</v>
      </c>
      <c r="E210" s="2">
        <v>5024242425488</v>
      </c>
      <c r="F210" s="4" t="s">
        <v>192</v>
      </c>
      <c r="G210" s="5" t="s">
        <v>119</v>
      </c>
      <c r="H210" s="2">
        <v>6</v>
      </c>
      <c r="I210" s="2">
        <v>72</v>
      </c>
      <c r="J210" s="22">
        <v>12</v>
      </c>
      <c r="K210" s="21">
        <v>2522</v>
      </c>
      <c r="L210" s="6"/>
      <c r="M210" s="7"/>
    </row>
    <row r="211" spans="1:13" s="1" customFormat="1" ht="165.95" customHeight="1" x14ac:dyDescent="0.2">
      <c r="A211" s="2">
        <v>209</v>
      </c>
      <c r="B211" s="12" t="s">
        <v>10</v>
      </c>
      <c r="C211" s="12"/>
      <c r="D211" s="11" t="str">
        <f>HYPERLINK("http://7flowers-decor.ru/upload/1c_catalog/import_files/4000510060309.jpg")</f>
        <v>http://7flowers-decor.ru/upload/1c_catalog/import_files/4000510060309.jpg</v>
      </c>
      <c r="E211" s="2">
        <v>4000510060309</v>
      </c>
      <c r="F211" s="4" t="s">
        <v>193</v>
      </c>
      <c r="G211" s="5" t="s">
        <v>190</v>
      </c>
      <c r="H211" s="2">
        <v>12</v>
      </c>
      <c r="I211" s="2">
        <v>144</v>
      </c>
      <c r="J211" s="22">
        <v>66</v>
      </c>
      <c r="K211" s="21">
        <v>1529</v>
      </c>
      <c r="L211" s="6"/>
      <c r="M211" s="7"/>
    </row>
    <row r="212" spans="1:13" s="1" customFormat="1" ht="165.95" customHeight="1" x14ac:dyDescent="0.2">
      <c r="A212" s="2">
        <v>210</v>
      </c>
      <c r="B212" s="12" t="s">
        <v>10</v>
      </c>
      <c r="C212" s="12"/>
      <c r="D212" s="11" t="str">
        <f>HYPERLINK("http://7flowers-decor.ru/upload/1c_catalog/import_files/4000510606217.jpg")</f>
        <v>http://7flowers-decor.ru/upload/1c_catalog/import_files/4000510606217.jpg</v>
      </c>
      <c r="E212" s="2">
        <v>4000510606217</v>
      </c>
      <c r="F212" s="4" t="s">
        <v>194</v>
      </c>
      <c r="G212" s="5" t="s">
        <v>186</v>
      </c>
      <c r="H212" s="2">
        <v>6</v>
      </c>
      <c r="I212" s="2">
        <v>72</v>
      </c>
      <c r="J212" s="22">
        <v>21</v>
      </c>
      <c r="K212" s="21">
        <v>1790</v>
      </c>
      <c r="L212" s="6"/>
      <c r="M212" s="7"/>
    </row>
    <row r="213" spans="1:13" s="1" customFormat="1" ht="165.95" customHeight="1" x14ac:dyDescent="0.2">
      <c r="A213" s="2">
        <v>211</v>
      </c>
      <c r="B213" s="12" t="s">
        <v>10</v>
      </c>
      <c r="C213" s="12"/>
      <c r="D213" s="11" t="str">
        <f>HYPERLINK("http://7flowers-decor.ru/upload/1c_catalog/import_files/4000510602615.jpg")</f>
        <v>http://7flowers-decor.ru/upload/1c_catalog/import_files/4000510602615.jpg</v>
      </c>
      <c r="E213" s="2">
        <v>4000510602615</v>
      </c>
      <c r="F213" s="4" t="s">
        <v>195</v>
      </c>
      <c r="G213" s="5"/>
      <c r="H213" s="2">
        <v>20</v>
      </c>
      <c r="I213" s="2">
        <v>200</v>
      </c>
      <c r="J213" s="22">
        <v>19</v>
      </c>
      <c r="K213" s="21">
        <v>1410</v>
      </c>
      <c r="L213" s="6"/>
      <c r="M213" s="7"/>
    </row>
    <row r="214" spans="1:13" s="1" customFormat="1" ht="165.95" customHeight="1" x14ac:dyDescent="0.2">
      <c r="A214" s="2">
        <v>212</v>
      </c>
      <c r="B214" s="12" t="s">
        <v>10</v>
      </c>
      <c r="C214" s="12"/>
      <c r="D214" s="11" t="str">
        <f>HYPERLINK("http://7flowers-decor.ru/upload/1c_catalog/import_files/4000510602714.jpg")</f>
        <v>http://7flowers-decor.ru/upload/1c_catalog/import_files/4000510602714.jpg</v>
      </c>
      <c r="E214" s="2">
        <v>4000510602714</v>
      </c>
      <c r="F214" s="4" t="s">
        <v>196</v>
      </c>
      <c r="G214" s="5"/>
      <c r="H214" s="2">
        <v>20</v>
      </c>
      <c r="I214" s="2">
        <v>160</v>
      </c>
      <c r="J214" s="22">
        <v>62</v>
      </c>
      <c r="K214" s="21">
        <v>1735</v>
      </c>
      <c r="L214" s="6"/>
      <c r="M214" s="7"/>
    </row>
    <row r="215" spans="1:13" s="1" customFormat="1" ht="165.95" customHeight="1" x14ac:dyDescent="0.2">
      <c r="A215" s="2">
        <v>213</v>
      </c>
      <c r="B215" s="12" t="s">
        <v>10</v>
      </c>
      <c r="C215" s="12"/>
      <c r="D215" s="11" t="str">
        <f>HYPERLINK("http://7flowers-decor.ru/upload/1c_catalog/import_files/4000510800110.jpg")</f>
        <v>http://7flowers-decor.ru/upload/1c_catalog/import_files/4000510800110.jpg</v>
      </c>
      <c r="E215" s="2">
        <v>4000510800110</v>
      </c>
      <c r="F215" s="4" t="s">
        <v>197</v>
      </c>
      <c r="G215" s="5" t="s">
        <v>74</v>
      </c>
      <c r="H215" s="2">
        <v>25</v>
      </c>
      <c r="I215" s="2">
        <v>100</v>
      </c>
      <c r="J215" s="22">
        <v>39</v>
      </c>
      <c r="K215" s="21">
        <v>1695</v>
      </c>
      <c r="L215" s="6"/>
      <c r="M215" s="7"/>
    </row>
    <row r="216" spans="1:13" s="1" customFormat="1" ht="165.95" customHeight="1" x14ac:dyDescent="0.2">
      <c r="A216" s="2">
        <v>214</v>
      </c>
      <c r="B216" s="12" t="s">
        <v>10</v>
      </c>
      <c r="C216" s="12"/>
      <c r="D216" s="11" t="str">
        <f>HYPERLINK("http://7flowers-decor.ru/upload/1c_catalog/import_files/4000510800219.jpg")</f>
        <v>http://7flowers-decor.ru/upload/1c_catalog/import_files/4000510800219.jpg</v>
      </c>
      <c r="E216" s="2">
        <v>4000510800219</v>
      </c>
      <c r="F216" s="4" t="s">
        <v>197</v>
      </c>
      <c r="G216" s="5" t="s">
        <v>119</v>
      </c>
      <c r="H216" s="2">
        <v>25</v>
      </c>
      <c r="I216" s="2">
        <v>100</v>
      </c>
      <c r="J216" s="22">
        <v>98</v>
      </c>
      <c r="K216" s="21">
        <v>1593</v>
      </c>
      <c r="L216" s="6"/>
      <c r="M216" s="7"/>
    </row>
    <row r="217" spans="1:13" s="1" customFormat="1" ht="165.95" customHeight="1" x14ac:dyDescent="0.2">
      <c r="A217" s="2">
        <v>215</v>
      </c>
      <c r="B217" s="12" t="s">
        <v>10</v>
      </c>
      <c r="C217" s="12"/>
      <c r="D217" s="11" t="str">
        <f>HYPERLINK("http://7flowers-decor.ru/upload/1c_catalog/import_files/5024242503926.jpg")</f>
        <v>http://7flowers-decor.ru/upload/1c_catalog/import_files/5024242503926.jpg</v>
      </c>
      <c r="E217" s="2">
        <v>5024242503926</v>
      </c>
      <c r="F217" s="4" t="s">
        <v>198</v>
      </c>
      <c r="G217" s="5" t="s">
        <v>119</v>
      </c>
      <c r="H217" s="2">
        <v>10</v>
      </c>
      <c r="I217" s="2">
        <v>60</v>
      </c>
      <c r="J217" s="22">
        <v>95</v>
      </c>
      <c r="K217" s="21">
        <v>1356</v>
      </c>
      <c r="L217" s="6"/>
      <c r="M217" s="7"/>
    </row>
    <row r="218" spans="1:13" s="1" customFormat="1" ht="165.95" customHeight="1" x14ac:dyDescent="0.2">
      <c r="A218" s="2">
        <v>216</v>
      </c>
      <c r="B218" s="12" t="s">
        <v>10</v>
      </c>
      <c r="C218" s="12"/>
      <c r="D218" s="11" t="str">
        <f>HYPERLINK("http://7flowers-decor.ru/upload/1c_catalog/import_files/5024242427277.jpg")</f>
        <v>http://7flowers-decor.ru/upload/1c_catalog/import_files/5024242427277.jpg</v>
      </c>
      <c r="E218" s="2">
        <v>5024242427277</v>
      </c>
      <c r="F218" s="4" t="s">
        <v>199</v>
      </c>
      <c r="G218" s="5" t="s">
        <v>119</v>
      </c>
      <c r="H218" s="2">
        <v>3</v>
      </c>
      <c r="I218" s="2">
        <v>48</v>
      </c>
      <c r="J218" s="22">
        <v>7</v>
      </c>
      <c r="K218" s="21">
        <v>1131</v>
      </c>
      <c r="L218" s="6"/>
      <c r="M218" s="7"/>
    </row>
    <row r="219" spans="1:13" s="1" customFormat="1" ht="165.95" customHeight="1" x14ac:dyDescent="0.2">
      <c r="A219" s="2">
        <v>217</v>
      </c>
      <c r="B219" s="12" t="s">
        <v>10</v>
      </c>
      <c r="C219" s="12"/>
      <c r="D219" s="11" t="str">
        <f>HYPERLINK("http://7flowers-decor.ru/upload/1c_catalog/import_files/4000510301914.jpg")</f>
        <v>http://7flowers-decor.ru/upload/1c_catalog/import_files/4000510301914.jpg</v>
      </c>
      <c r="E219" s="2">
        <v>4000510301914</v>
      </c>
      <c r="F219" s="4" t="s">
        <v>200</v>
      </c>
      <c r="G219" s="5"/>
      <c r="H219" s="2">
        <v>6</v>
      </c>
      <c r="I219" s="2">
        <v>60</v>
      </c>
      <c r="J219" s="22">
        <v>129</v>
      </c>
      <c r="K219" s="21">
        <v>1334</v>
      </c>
      <c r="L219" s="8" t="s">
        <v>36</v>
      </c>
      <c r="M219" s="7"/>
    </row>
    <row r="220" spans="1:13" s="1" customFormat="1" ht="165.95" customHeight="1" x14ac:dyDescent="0.2">
      <c r="A220" s="2">
        <v>218</v>
      </c>
      <c r="B220" s="12" t="s">
        <v>10</v>
      </c>
      <c r="C220" s="12"/>
      <c r="D220" s="11" t="str">
        <f>HYPERLINK("http://7flowers-decor.ru/upload/1c_catalog/import_files/4606500536108.jpg")</f>
        <v>http://7flowers-decor.ru/upload/1c_catalog/import_files/4606500536108.jpg</v>
      </c>
      <c r="E220" s="2">
        <v>4606500536108</v>
      </c>
      <c r="F220" s="4" t="s">
        <v>201</v>
      </c>
      <c r="G220" s="5" t="s">
        <v>119</v>
      </c>
      <c r="H220" s="2">
        <v>1</v>
      </c>
      <c r="I220" s="2">
        <v>1</v>
      </c>
      <c r="J220" s="22">
        <v>15</v>
      </c>
      <c r="K220" s="21">
        <v>3980</v>
      </c>
      <c r="L220" s="6"/>
      <c r="M220" s="7"/>
    </row>
    <row r="221" spans="1:13" s="1" customFormat="1" ht="165.95" customHeight="1" x14ac:dyDescent="0.2">
      <c r="A221" s="2">
        <v>219</v>
      </c>
      <c r="B221" s="12" t="s">
        <v>10</v>
      </c>
      <c r="C221" s="12"/>
      <c r="D221" s="11" t="str">
        <f>HYPERLINK("http://7flowers-decor.ru/upload/1c_catalog/import_files/5500037515645.jpg")</f>
        <v>http://7flowers-decor.ru/upload/1c_catalog/import_files/5500037515645.jpg</v>
      </c>
      <c r="E221" s="2">
        <v>5500037515645</v>
      </c>
      <c r="F221" s="4" t="s">
        <v>202</v>
      </c>
      <c r="G221" s="5"/>
      <c r="H221" s="2">
        <v>50</v>
      </c>
      <c r="I221" s="2">
        <v>600</v>
      </c>
      <c r="J221" s="23">
        <v>3485</v>
      </c>
      <c r="K221" s="21">
        <v>199</v>
      </c>
      <c r="L221" s="6"/>
      <c r="M221" s="2"/>
    </row>
    <row r="222" spans="1:13" s="1" customFormat="1" ht="165.95" customHeight="1" x14ac:dyDescent="0.2">
      <c r="A222" s="2">
        <v>220</v>
      </c>
      <c r="B222" s="12" t="s">
        <v>10</v>
      </c>
      <c r="C222" s="12"/>
      <c r="D222" s="11" t="str">
        <f>HYPERLINK("http://7flowers-decor.ru/upload/1c_catalog/import_files/8719400013566.jpg")</f>
        <v>http://7flowers-decor.ru/upload/1c_catalog/import_files/8719400013566.jpg</v>
      </c>
      <c r="E222" s="2">
        <v>8719400013566</v>
      </c>
      <c r="F222" s="4" t="s">
        <v>203</v>
      </c>
      <c r="G222" s="5"/>
      <c r="H222" s="2">
        <v>150</v>
      </c>
      <c r="I222" s="2">
        <v>750</v>
      </c>
      <c r="J222" s="22">
        <v>200</v>
      </c>
      <c r="K222" s="21">
        <v>1390</v>
      </c>
      <c r="L222" s="6"/>
      <c r="M222" s="7"/>
    </row>
    <row r="223" spans="1:13" s="1" customFormat="1" ht="165.95" customHeight="1" x14ac:dyDescent="0.2">
      <c r="A223" s="2">
        <v>221</v>
      </c>
      <c r="B223" s="12" t="s">
        <v>10</v>
      </c>
      <c r="C223" s="12"/>
      <c r="D223" s="11" t="str">
        <f>HYPERLINK("http://7flowers-decor.ru/upload/1c_catalog/import_files/8719400013665.jpg")</f>
        <v>http://7flowers-decor.ru/upload/1c_catalog/import_files/8719400013665.jpg</v>
      </c>
      <c r="E223" s="2">
        <v>8719400013665</v>
      </c>
      <c r="F223" s="4" t="s">
        <v>204</v>
      </c>
      <c r="G223" s="5"/>
      <c r="H223" s="2">
        <v>300</v>
      </c>
      <c r="I223" s="7">
        <v>1500</v>
      </c>
      <c r="J223" s="22">
        <v>270</v>
      </c>
      <c r="K223" s="21">
        <v>1586</v>
      </c>
      <c r="L223" s="6"/>
      <c r="M223" s="7"/>
    </row>
    <row r="224" spans="1:13" s="1" customFormat="1" ht="165.95" customHeight="1" x14ac:dyDescent="0.2">
      <c r="A224" s="2">
        <v>222</v>
      </c>
      <c r="B224" s="12" t="s">
        <v>10</v>
      </c>
      <c r="C224" s="12"/>
      <c r="D224" s="11" t="str">
        <f>HYPERLINK("http://7flowers-decor.ru/upload/1c_catalog/import_files/8719400013580.jpg")</f>
        <v>http://7flowers-decor.ru/upload/1c_catalog/import_files/8719400013580.jpg</v>
      </c>
      <c r="E224" s="2">
        <v>8719400013580</v>
      </c>
      <c r="F224" s="4" t="s">
        <v>205</v>
      </c>
      <c r="G224" s="5"/>
      <c r="H224" s="2">
        <v>150</v>
      </c>
      <c r="I224" s="2">
        <v>750</v>
      </c>
      <c r="J224" s="22">
        <v>138</v>
      </c>
      <c r="K224" s="21">
        <v>1490</v>
      </c>
      <c r="L224" s="6"/>
      <c r="M224" s="7"/>
    </row>
    <row r="225" spans="1:13" s="1" customFormat="1" ht="165.95" customHeight="1" x14ac:dyDescent="0.2">
      <c r="A225" s="2">
        <v>223</v>
      </c>
      <c r="B225" s="12" t="s">
        <v>10</v>
      </c>
      <c r="C225" s="12"/>
      <c r="D225" s="11" t="str">
        <f>HYPERLINK("http://7flowers-decor.ru/upload/1c_catalog/import_files/4000510406213.jpg")</f>
        <v>http://7flowers-decor.ru/upload/1c_catalog/import_files/4000510406213.jpg</v>
      </c>
      <c r="E225" s="2">
        <v>4000510406213</v>
      </c>
      <c r="F225" s="4" t="s">
        <v>206</v>
      </c>
      <c r="G225" s="5"/>
      <c r="H225" s="2">
        <v>10</v>
      </c>
      <c r="I225" s="2">
        <v>100</v>
      </c>
      <c r="J225" s="22">
        <v>16</v>
      </c>
      <c r="K225" s="21">
        <v>2196</v>
      </c>
      <c r="L225" s="6"/>
      <c r="M225" s="7"/>
    </row>
    <row r="226" spans="1:13" s="1" customFormat="1" ht="165.95" customHeight="1" x14ac:dyDescent="0.2">
      <c r="A226" s="2">
        <v>224</v>
      </c>
      <c r="B226" s="12" t="s">
        <v>10</v>
      </c>
      <c r="C226" s="12"/>
      <c r="D226" s="11" t="str">
        <f>HYPERLINK("http://7flowers-decor.ru/upload/1c_catalog/import_files/4000510402819.jpg")</f>
        <v>http://7flowers-decor.ru/upload/1c_catalog/import_files/4000510402819.jpg</v>
      </c>
      <c r="E226" s="2">
        <v>4000510402819</v>
      </c>
      <c r="F226" s="4" t="s">
        <v>207</v>
      </c>
      <c r="G226" s="5" t="s">
        <v>74</v>
      </c>
      <c r="H226" s="2">
        <v>25</v>
      </c>
      <c r="I226" s="2">
        <v>200</v>
      </c>
      <c r="J226" s="22">
        <v>45</v>
      </c>
      <c r="K226" s="21">
        <v>576</v>
      </c>
      <c r="L226" s="6"/>
      <c r="M226" s="2"/>
    </row>
    <row r="227" spans="1:13" s="1" customFormat="1" ht="165.95" customHeight="1" x14ac:dyDescent="0.2">
      <c r="A227" s="2">
        <v>225</v>
      </c>
      <c r="B227" s="12" t="s">
        <v>10</v>
      </c>
      <c r="C227" s="12"/>
      <c r="D227" s="11" t="str">
        <f>HYPERLINK("http://7flowers-decor.ru/upload/1c_catalog/import_files/4000510995939.jpg")</f>
        <v>http://7flowers-decor.ru/upload/1c_catalog/import_files/4000510995939.jpg</v>
      </c>
      <c r="E227" s="2">
        <v>4000510995939</v>
      </c>
      <c r="F227" s="4" t="s">
        <v>207</v>
      </c>
      <c r="G227" s="5" t="s">
        <v>119</v>
      </c>
      <c r="H227" s="2">
        <v>25</v>
      </c>
      <c r="I227" s="2">
        <v>200</v>
      </c>
      <c r="J227" s="22">
        <v>32</v>
      </c>
      <c r="K227" s="21">
        <v>576</v>
      </c>
      <c r="L227" s="6"/>
      <c r="M227" s="2"/>
    </row>
    <row r="228" spans="1:13" s="1" customFormat="1" ht="165.95" customHeight="1" x14ac:dyDescent="0.2">
      <c r="A228" s="2">
        <v>226</v>
      </c>
      <c r="B228" s="12" t="s">
        <v>10</v>
      </c>
      <c r="C228" s="12"/>
      <c r="D228" s="11" t="str">
        <f>HYPERLINK("http://7flowers-decor.ru/upload/1c_catalog/import_files/5024242504183.jpg")</f>
        <v>http://7flowers-decor.ru/upload/1c_catalog/import_files/5024242504183.jpg</v>
      </c>
      <c r="E228" s="2">
        <v>5024242504183</v>
      </c>
      <c r="F228" s="4" t="s">
        <v>208</v>
      </c>
      <c r="G228" s="5" t="s">
        <v>74</v>
      </c>
      <c r="H228" s="2">
        <v>25</v>
      </c>
      <c r="I228" s="2">
        <v>150</v>
      </c>
      <c r="J228" s="22">
        <v>23</v>
      </c>
      <c r="K228" s="21">
        <v>813</v>
      </c>
      <c r="L228" s="6"/>
      <c r="M228" s="2"/>
    </row>
    <row r="229" spans="1:13" s="1" customFormat="1" ht="165.95" customHeight="1" x14ac:dyDescent="0.2">
      <c r="A229" s="2">
        <v>227</v>
      </c>
      <c r="B229" s="12" t="s">
        <v>10</v>
      </c>
      <c r="C229" s="12"/>
      <c r="D229" s="11" t="str">
        <f>HYPERLINK("http://7flowers-decor.ru/upload/1c_catalog/import_files/5024242504206.jpg")</f>
        <v>http://7flowers-decor.ru/upload/1c_catalog/import_files/5024242504206.jpg</v>
      </c>
      <c r="E229" s="2">
        <v>5024242504206</v>
      </c>
      <c r="F229" s="4" t="s">
        <v>208</v>
      </c>
      <c r="G229" s="5" t="s">
        <v>119</v>
      </c>
      <c r="H229" s="2">
        <v>25</v>
      </c>
      <c r="I229" s="2">
        <v>150</v>
      </c>
      <c r="J229" s="22">
        <v>34</v>
      </c>
      <c r="K229" s="21">
        <v>813</v>
      </c>
      <c r="L229" s="6"/>
      <c r="M229" s="2"/>
    </row>
    <row r="230" spans="1:13" s="1" customFormat="1" ht="165.95" customHeight="1" x14ac:dyDescent="0.2">
      <c r="A230" s="2">
        <v>228</v>
      </c>
      <c r="B230" s="12" t="s">
        <v>10</v>
      </c>
      <c r="C230" s="12"/>
      <c r="D230" s="11" t="str">
        <f>HYPERLINK("http://7flowers-decor.ru/upload/1c_catalog/import_files/5500000820349.jpg")</f>
        <v>http://7flowers-decor.ru/upload/1c_catalog/import_files/5500000820349.jpg</v>
      </c>
      <c r="E230" s="2">
        <v>5500000820349</v>
      </c>
      <c r="F230" s="4" t="s">
        <v>209</v>
      </c>
      <c r="G230" s="5" t="s">
        <v>119</v>
      </c>
      <c r="H230" s="2">
        <v>5</v>
      </c>
      <c r="I230" s="2">
        <v>50</v>
      </c>
      <c r="J230" s="22">
        <v>49</v>
      </c>
      <c r="K230" s="21">
        <v>597</v>
      </c>
      <c r="L230" s="6"/>
      <c r="M230" s="2"/>
    </row>
    <row r="231" spans="1:13" s="1" customFormat="1" ht="165.95" customHeight="1" x14ac:dyDescent="0.2">
      <c r="A231" s="2">
        <v>229</v>
      </c>
      <c r="B231" s="12" t="s">
        <v>10</v>
      </c>
      <c r="C231" s="12"/>
      <c r="D231" s="11" t="str">
        <f>HYPERLINK("http://7flowers-decor.ru/upload/1c_catalog/import_files/5024242501106.jpg")</f>
        <v>http://7flowers-decor.ru/upload/1c_catalog/import_files/5024242501106.jpg</v>
      </c>
      <c r="E231" s="2">
        <v>5024242501106</v>
      </c>
      <c r="F231" s="4" t="s">
        <v>209</v>
      </c>
      <c r="G231" s="5" t="s">
        <v>74</v>
      </c>
      <c r="H231" s="2">
        <v>5</v>
      </c>
      <c r="I231" s="2">
        <v>50</v>
      </c>
      <c r="J231" s="22">
        <v>92</v>
      </c>
      <c r="K231" s="21">
        <v>597</v>
      </c>
      <c r="L231" s="6"/>
      <c r="M231" s="2"/>
    </row>
    <row r="232" spans="1:13" s="1" customFormat="1" ht="165.95" customHeight="1" x14ac:dyDescent="0.2">
      <c r="A232" s="2">
        <v>230</v>
      </c>
      <c r="B232" s="12" t="s">
        <v>10</v>
      </c>
      <c r="C232" s="12"/>
      <c r="D232" s="11" t="str">
        <f>HYPERLINK("http://7flowers-decor.ru/upload/1c_catalog/import_files/4606500285730.jpg")</f>
        <v>http://7flowers-decor.ru/upload/1c_catalog/import_files/4606500285730.jpg</v>
      </c>
      <c r="E232" s="2">
        <v>4606500285730</v>
      </c>
      <c r="F232" s="4" t="s">
        <v>210</v>
      </c>
      <c r="G232" s="5"/>
      <c r="H232" s="2">
        <v>1</v>
      </c>
      <c r="I232" s="2">
        <v>144</v>
      </c>
      <c r="J232" s="22">
        <v>71</v>
      </c>
      <c r="K232" s="21">
        <v>316</v>
      </c>
      <c r="L232" s="8" t="s">
        <v>36</v>
      </c>
      <c r="M232" s="2"/>
    </row>
    <row r="233" spans="1:13" s="1" customFormat="1" ht="165.95" customHeight="1" x14ac:dyDescent="0.2">
      <c r="A233" s="2">
        <v>231</v>
      </c>
      <c r="B233" s="12" t="s">
        <v>10</v>
      </c>
      <c r="C233" s="12"/>
      <c r="D233" s="11" t="str">
        <f>HYPERLINK("http://7flowers-decor.ru/upload/1c_catalog/import_files/4606500285747.jpg")</f>
        <v>http://7flowers-decor.ru/upload/1c_catalog/import_files/4606500285747.jpg</v>
      </c>
      <c r="E233" s="2">
        <v>4606500285747</v>
      </c>
      <c r="F233" s="4" t="s">
        <v>210</v>
      </c>
      <c r="G233" s="5"/>
      <c r="H233" s="2">
        <v>1</v>
      </c>
      <c r="I233" s="2">
        <v>144</v>
      </c>
      <c r="J233" s="22">
        <v>96</v>
      </c>
      <c r="K233" s="21">
        <v>349</v>
      </c>
      <c r="L233" s="6"/>
      <c r="M233" s="2"/>
    </row>
    <row r="234" spans="1:13" s="1" customFormat="1" ht="165.95" customHeight="1" x14ac:dyDescent="0.2">
      <c r="A234" s="2">
        <v>232</v>
      </c>
      <c r="B234" s="12" t="s">
        <v>10</v>
      </c>
      <c r="C234" s="12"/>
      <c r="D234" s="11" t="str">
        <f>HYPERLINK("http://7flowers-decor.ru/upload/1c_catalog/import_files/4606500075027.jpg")</f>
        <v>http://7flowers-decor.ru/upload/1c_catalog/import_files/4606500075027.jpg</v>
      </c>
      <c r="E234" s="2">
        <v>4606500075027</v>
      </c>
      <c r="F234" s="4" t="s">
        <v>210</v>
      </c>
      <c r="G234" s="5"/>
      <c r="H234" s="2">
        <v>1</v>
      </c>
      <c r="I234" s="2">
        <v>144</v>
      </c>
      <c r="J234" s="22">
        <v>2</v>
      </c>
      <c r="K234" s="21">
        <v>483</v>
      </c>
      <c r="L234" s="6"/>
      <c r="M234" s="2"/>
    </row>
    <row r="235" spans="1:13" s="1" customFormat="1" ht="165.95" customHeight="1" x14ac:dyDescent="0.2">
      <c r="A235" s="2">
        <v>233</v>
      </c>
      <c r="B235" s="12" t="s">
        <v>10</v>
      </c>
      <c r="C235" s="12"/>
      <c r="D235" s="11" t="str">
        <f>HYPERLINK("http://7flowers-decor.ru/upload/1c_catalog/import_files/4606500075034.jpg")</f>
        <v>http://7flowers-decor.ru/upload/1c_catalog/import_files/4606500075034.jpg</v>
      </c>
      <c r="E235" s="2">
        <v>4606500075034</v>
      </c>
      <c r="F235" s="4" t="s">
        <v>210</v>
      </c>
      <c r="G235" s="5" t="s">
        <v>65</v>
      </c>
      <c r="H235" s="2">
        <v>1</v>
      </c>
      <c r="I235" s="2">
        <v>120</v>
      </c>
      <c r="J235" s="22">
        <v>197</v>
      </c>
      <c r="K235" s="21">
        <v>275</v>
      </c>
      <c r="L235" s="6"/>
      <c r="M235" s="2"/>
    </row>
    <row r="236" spans="1:13" s="1" customFormat="1" ht="165.95" customHeight="1" x14ac:dyDescent="0.2">
      <c r="A236" s="2">
        <v>234</v>
      </c>
      <c r="B236" s="12" t="s">
        <v>10</v>
      </c>
      <c r="C236" s="12"/>
      <c r="D236" s="11" t="str">
        <f>HYPERLINK("http://7flowers-decor.ru/upload/1c_catalog/import_files/4606500074563.jpg")</f>
        <v>http://7flowers-decor.ru/upload/1c_catalog/import_files/4606500074563.jpg</v>
      </c>
      <c r="E236" s="2">
        <v>4606500074563</v>
      </c>
      <c r="F236" s="4" t="s">
        <v>211</v>
      </c>
      <c r="G236" s="5" t="s">
        <v>88</v>
      </c>
      <c r="H236" s="2">
        <v>1</v>
      </c>
      <c r="I236" s="2">
        <v>48</v>
      </c>
      <c r="J236" s="23">
        <v>1432</v>
      </c>
      <c r="K236" s="21">
        <v>467</v>
      </c>
      <c r="L236" s="6"/>
      <c r="M236" s="2"/>
    </row>
    <row r="237" spans="1:13" s="1" customFormat="1" ht="165.95" customHeight="1" x14ac:dyDescent="0.2">
      <c r="A237" s="2">
        <v>235</v>
      </c>
      <c r="B237" s="12" t="s">
        <v>10</v>
      </c>
      <c r="C237" s="12"/>
      <c r="D237" s="11" t="str">
        <f>HYPERLINK("http://7flowers-decor.ru/upload/1c_catalog/import_files/4606500074556.jpg")</f>
        <v>http://7flowers-decor.ru/upload/1c_catalog/import_files/4606500074556.jpg</v>
      </c>
      <c r="E237" s="2">
        <v>4606500074556</v>
      </c>
      <c r="F237" s="4" t="s">
        <v>212</v>
      </c>
      <c r="G237" s="5"/>
      <c r="H237" s="2">
        <v>1</v>
      </c>
      <c r="I237" s="2">
        <v>24</v>
      </c>
      <c r="J237" s="23">
        <v>2070</v>
      </c>
      <c r="K237" s="21">
        <v>645</v>
      </c>
      <c r="L237" s="6"/>
      <c r="M237" s="2"/>
    </row>
    <row r="238" spans="1:13" s="1" customFormat="1" ht="165.95" customHeight="1" x14ac:dyDescent="0.2">
      <c r="A238" s="2">
        <v>236</v>
      </c>
      <c r="B238" s="12" t="s">
        <v>10</v>
      </c>
      <c r="C238" s="12"/>
      <c r="D238" s="11" t="str">
        <f>HYPERLINK("http://7flowers-decor.ru/upload/1c_catalog/import_files/8719400013979.jpg")</f>
        <v>http://7flowers-decor.ru/upload/1c_catalog/import_files/8719400013979.jpg</v>
      </c>
      <c r="E238" s="2">
        <v>8719400013979</v>
      </c>
      <c r="F238" s="4" t="s">
        <v>213</v>
      </c>
      <c r="G238" s="5"/>
      <c r="H238" s="2">
        <v>1</v>
      </c>
      <c r="I238" s="2">
        <v>6</v>
      </c>
      <c r="J238" s="22">
        <v>108</v>
      </c>
      <c r="K238" s="21">
        <v>1590</v>
      </c>
      <c r="L238" s="6"/>
      <c r="M238" s="7"/>
    </row>
    <row r="239" spans="1:13" s="1" customFormat="1" ht="165.95" customHeight="1" x14ac:dyDescent="0.2">
      <c r="A239" s="2">
        <v>237</v>
      </c>
      <c r="B239" s="12" t="s">
        <v>10</v>
      </c>
      <c r="C239" s="12"/>
      <c r="D239" s="11" t="str">
        <f>HYPERLINK("http://7flowers-decor.ru/upload/1c_catalog/import_files/4606500414246.jpg")</f>
        <v>http://7flowers-decor.ru/upload/1c_catalog/import_files/4606500414246.jpg</v>
      </c>
      <c r="E239" s="2">
        <v>4606500414246</v>
      </c>
      <c r="F239" s="4" t="s">
        <v>214</v>
      </c>
      <c r="G239" s="5"/>
      <c r="H239" s="2">
        <v>1</v>
      </c>
      <c r="I239" s="2">
        <v>10</v>
      </c>
      <c r="J239" s="22">
        <v>34</v>
      </c>
      <c r="K239" s="21">
        <v>992</v>
      </c>
      <c r="L239" s="6"/>
      <c r="M239" s="2"/>
    </row>
    <row r="240" spans="1:13" s="1" customFormat="1" ht="165.95" customHeight="1" x14ac:dyDescent="0.2">
      <c r="A240" s="2">
        <v>238</v>
      </c>
      <c r="B240" s="12" t="s">
        <v>10</v>
      </c>
      <c r="C240" s="12"/>
      <c r="D240" s="11" t="str">
        <f>HYPERLINK("http://7flowers-decor.ru/upload/1c_catalog/import_files/4606500414253.jpg")</f>
        <v>http://7flowers-decor.ru/upload/1c_catalog/import_files/4606500414253.jpg</v>
      </c>
      <c r="E240" s="2">
        <v>4606500414253</v>
      </c>
      <c r="F240" s="4" t="s">
        <v>215</v>
      </c>
      <c r="G240" s="5"/>
      <c r="H240" s="2">
        <v>1</v>
      </c>
      <c r="I240" s="2">
        <v>10</v>
      </c>
      <c r="J240" s="22">
        <v>26</v>
      </c>
      <c r="K240" s="21">
        <v>992</v>
      </c>
      <c r="L240" s="6"/>
      <c r="M240" s="2"/>
    </row>
    <row r="241" spans="1:13" s="1" customFormat="1" ht="165.95" customHeight="1" x14ac:dyDescent="0.2">
      <c r="A241" s="2">
        <v>239</v>
      </c>
      <c r="B241" s="12" t="s">
        <v>10</v>
      </c>
      <c r="C241" s="12"/>
      <c r="D241" s="11" t="str">
        <f>HYPERLINK("http://7flowers-decor.ru/upload/1c_catalog/import_files/4606500414260.jpg")</f>
        <v>http://7flowers-decor.ru/upload/1c_catalog/import_files/4606500414260.jpg</v>
      </c>
      <c r="E241" s="2">
        <v>4606500414260</v>
      </c>
      <c r="F241" s="4" t="s">
        <v>216</v>
      </c>
      <c r="G241" s="5"/>
      <c r="H241" s="2">
        <v>1</v>
      </c>
      <c r="I241" s="2">
        <v>10</v>
      </c>
      <c r="J241" s="22">
        <v>17</v>
      </c>
      <c r="K241" s="21">
        <v>992</v>
      </c>
      <c r="L241" s="6"/>
      <c r="M241" s="2"/>
    </row>
    <row r="242" spans="1:13" s="1" customFormat="1" ht="165.95" customHeight="1" x14ac:dyDescent="0.2">
      <c r="A242" s="2">
        <v>240</v>
      </c>
      <c r="B242" s="12" t="s">
        <v>10</v>
      </c>
      <c r="C242" s="12"/>
      <c r="D242" s="11" t="str">
        <f>HYPERLINK("http://7flowers-decor.ru/upload/1c_catalog/import_files/4606500470860.jpg")</f>
        <v>http://7flowers-decor.ru/upload/1c_catalog/import_files/4606500470860.jpg</v>
      </c>
      <c r="E242" s="2">
        <v>4606500470860</v>
      </c>
      <c r="F242" s="4" t="s">
        <v>217</v>
      </c>
      <c r="G242" s="5" t="s">
        <v>71</v>
      </c>
      <c r="H242" s="2">
        <v>1</v>
      </c>
      <c r="I242" s="2">
        <v>75</v>
      </c>
      <c r="J242" s="22">
        <v>290</v>
      </c>
      <c r="K242" s="21">
        <v>152</v>
      </c>
      <c r="L242" s="6"/>
      <c r="M242" s="2"/>
    </row>
    <row r="243" spans="1:13" s="1" customFormat="1" ht="165.95" customHeight="1" x14ac:dyDescent="0.2">
      <c r="A243" s="2">
        <v>241</v>
      </c>
      <c r="B243" s="12" t="s">
        <v>10</v>
      </c>
      <c r="C243" s="12"/>
      <c r="D243" s="11" t="str">
        <f>HYPERLINK("http://7flowers-decor.ru/upload/1c_catalog/import_files/4606500470907.jpg")</f>
        <v>http://7flowers-decor.ru/upload/1c_catalog/import_files/4606500470907.jpg</v>
      </c>
      <c r="E243" s="2">
        <v>4606500470907</v>
      </c>
      <c r="F243" s="4" t="s">
        <v>217</v>
      </c>
      <c r="G243" s="5" t="s">
        <v>65</v>
      </c>
      <c r="H243" s="2">
        <v>1</v>
      </c>
      <c r="I243" s="2">
        <v>75</v>
      </c>
      <c r="J243" s="22">
        <v>127</v>
      </c>
      <c r="K243" s="21">
        <v>152</v>
      </c>
      <c r="L243" s="6"/>
      <c r="M243" s="2"/>
    </row>
    <row r="244" spans="1:13" s="1" customFormat="1" ht="165.95" customHeight="1" x14ac:dyDescent="0.2">
      <c r="A244" s="2">
        <v>242</v>
      </c>
      <c r="B244" s="12" t="s">
        <v>10</v>
      </c>
      <c r="C244" s="12"/>
      <c r="D244" s="11" t="str">
        <f>HYPERLINK("http://7flowers-decor.ru/upload/1c_catalog/import_files/4606500325061.jpg")</f>
        <v>http://7flowers-decor.ru/upload/1c_catalog/import_files/4606500325061.jpg</v>
      </c>
      <c r="E244" s="2">
        <v>4606500325061</v>
      </c>
      <c r="F244" s="4" t="s">
        <v>217</v>
      </c>
      <c r="G244" s="5" t="s">
        <v>218</v>
      </c>
      <c r="H244" s="2">
        <v>1</v>
      </c>
      <c r="I244" s="2">
        <v>100</v>
      </c>
      <c r="J244" s="22">
        <v>80</v>
      </c>
      <c r="K244" s="21">
        <v>162</v>
      </c>
      <c r="L244" s="6"/>
      <c r="M244" s="2"/>
    </row>
    <row r="245" spans="1:13" s="1" customFormat="1" ht="165.95" customHeight="1" x14ac:dyDescent="0.2">
      <c r="A245" s="2">
        <v>243</v>
      </c>
      <c r="B245" s="12" t="s">
        <v>10</v>
      </c>
      <c r="C245" s="12"/>
      <c r="D245" s="11" t="str">
        <f>HYPERLINK("http://7flowers-decor.ru/upload/1c_catalog/import_files/4606500470945.jpg")</f>
        <v>http://7flowers-decor.ru/upload/1c_catalog/import_files/4606500470945.jpg</v>
      </c>
      <c r="E245" s="2">
        <v>4606500470945</v>
      </c>
      <c r="F245" s="4" t="s">
        <v>217</v>
      </c>
      <c r="G245" s="5" t="s">
        <v>219</v>
      </c>
      <c r="H245" s="2">
        <v>1</v>
      </c>
      <c r="I245" s="2">
        <v>75</v>
      </c>
      <c r="J245" s="22">
        <v>20</v>
      </c>
      <c r="K245" s="21">
        <v>152</v>
      </c>
      <c r="L245" s="6"/>
      <c r="M245" s="2"/>
    </row>
    <row r="246" spans="1:13" s="1" customFormat="1" ht="165.95" customHeight="1" x14ac:dyDescent="0.2">
      <c r="A246" s="2">
        <v>244</v>
      </c>
      <c r="B246" s="12" t="s">
        <v>10</v>
      </c>
      <c r="C246" s="12"/>
      <c r="D246" s="11" t="str">
        <f>HYPERLINK("http://7flowers-decor.ru/upload/1c_catalog/import_files/4606500470853.jpg")</f>
        <v>http://7flowers-decor.ru/upload/1c_catalog/import_files/4606500470853.jpg</v>
      </c>
      <c r="E246" s="2">
        <v>4606500470853</v>
      </c>
      <c r="F246" s="4" t="s">
        <v>217</v>
      </c>
      <c r="G246" s="5" t="s">
        <v>69</v>
      </c>
      <c r="H246" s="2">
        <v>1</v>
      </c>
      <c r="I246" s="2">
        <v>75</v>
      </c>
      <c r="J246" s="22">
        <v>307</v>
      </c>
      <c r="K246" s="21">
        <v>152</v>
      </c>
      <c r="L246" s="6"/>
      <c r="M246" s="2"/>
    </row>
    <row r="247" spans="1:13" s="1" customFormat="1" ht="165.95" customHeight="1" x14ac:dyDescent="0.2">
      <c r="A247" s="2">
        <v>245</v>
      </c>
      <c r="B247" s="12" t="s">
        <v>10</v>
      </c>
      <c r="C247" s="12"/>
      <c r="D247" s="11" t="str">
        <f>HYPERLINK("http://7flowers-decor.ru/upload/1c_catalog/import_files/4606500325023.jpg")</f>
        <v>http://7flowers-decor.ru/upload/1c_catalog/import_files/4606500325023.jpg</v>
      </c>
      <c r="E247" s="2">
        <v>4606500325023</v>
      </c>
      <c r="F247" s="4" t="s">
        <v>217</v>
      </c>
      <c r="G247" s="5" t="s">
        <v>71</v>
      </c>
      <c r="H247" s="2">
        <v>1</v>
      </c>
      <c r="I247" s="2">
        <v>100</v>
      </c>
      <c r="J247" s="22">
        <v>49</v>
      </c>
      <c r="K247" s="21">
        <v>162</v>
      </c>
      <c r="L247" s="6"/>
      <c r="M247" s="2"/>
    </row>
    <row r="248" spans="1:13" s="1" customFormat="1" ht="165.95" customHeight="1" x14ac:dyDescent="0.2">
      <c r="A248" s="2">
        <v>246</v>
      </c>
      <c r="B248" s="12" t="s">
        <v>10</v>
      </c>
      <c r="C248" s="12"/>
      <c r="D248" s="11" t="str">
        <f>HYPERLINK("http://7flowers-decor.ru/upload/1c_catalog/import_files/4606500470952.jpg")</f>
        <v>http://7flowers-decor.ru/upload/1c_catalog/import_files/4606500470952.jpg</v>
      </c>
      <c r="E248" s="2">
        <v>4606500470952</v>
      </c>
      <c r="F248" s="4" t="s">
        <v>217</v>
      </c>
      <c r="G248" s="5" t="s">
        <v>83</v>
      </c>
      <c r="H248" s="2">
        <v>1</v>
      </c>
      <c r="I248" s="2">
        <v>75</v>
      </c>
      <c r="J248" s="22">
        <v>99</v>
      </c>
      <c r="K248" s="21">
        <v>152</v>
      </c>
      <c r="L248" s="6"/>
      <c r="M248" s="2"/>
    </row>
    <row r="249" spans="1:13" s="1" customFormat="1" ht="165.95" customHeight="1" x14ac:dyDescent="0.2">
      <c r="A249" s="2">
        <v>247</v>
      </c>
      <c r="B249" s="12" t="s">
        <v>10</v>
      </c>
      <c r="C249" s="12"/>
      <c r="D249" s="11" t="str">
        <f>HYPERLINK("http://7flowers-decor.ru/upload/1c_catalog/import_files/4606500470891.jpg")</f>
        <v>http://7flowers-decor.ru/upload/1c_catalog/import_files/4606500470891.jpg</v>
      </c>
      <c r="E249" s="2">
        <v>4606500470891</v>
      </c>
      <c r="F249" s="4" t="s">
        <v>217</v>
      </c>
      <c r="G249" s="5" t="s">
        <v>83</v>
      </c>
      <c r="H249" s="2">
        <v>1</v>
      </c>
      <c r="I249" s="2">
        <v>75</v>
      </c>
      <c r="J249" s="22">
        <v>82</v>
      </c>
      <c r="K249" s="21">
        <v>152</v>
      </c>
      <c r="L249" s="6"/>
      <c r="M249" s="2"/>
    </row>
    <row r="250" spans="1:13" s="1" customFormat="1" ht="165.95" customHeight="1" x14ac:dyDescent="0.2">
      <c r="A250" s="2">
        <v>248</v>
      </c>
      <c r="B250" s="12" t="s">
        <v>10</v>
      </c>
      <c r="C250" s="12"/>
      <c r="D250" s="11" t="str">
        <f>HYPERLINK("http://7flowers-decor.ru/upload/1c_catalog/import_files/4606500470846.jpg")</f>
        <v>http://7flowers-decor.ru/upload/1c_catalog/import_files/4606500470846.jpg</v>
      </c>
      <c r="E250" s="2">
        <v>4606500470846</v>
      </c>
      <c r="F250" s="4" t="s">
        <v>217</v>
      </c>
      <c r="G250" s="5" t="s">
        <v>119</v>
      </c>
      <c r="H250" s="2">
        <v>1</v>
      </c>
      <c r="I250" s="2">
        <v>75</v>
      </c>
      <c r="J250" s="22">
        <v>150</v>
      </c>
      <c r="K250" s="21">
        <v>152</v>
      </c>
      <c r="L250" s="6"/>
      <c r="M250" s="2"/>
    </row>
    <row r="251" spans="1:13" s="1" customFormat="1" ht="165.95" customHeight="1" x14ac:dyDescent="0.2">
      <c r="A251" s="2">
        <v>249</v>
      </c>
      <c r="B251" s="12" t="s">
        <v>10</v>
      </c>
      <c r="C251" s="12"/>
      <c r="D251" s="11" t="str">
        <f>HYPERLINK("http://7flowers-decor.ru/upload/1c_catalog/import_files/4606500325054.jpg")</f>
        <v>http://7flowers-decor.ru/upload/1c_catalog/import_files/4606500325054.jpg</v>
      </c>
      <c r="E251" s="2">
        <v>4606500325054</v>
      </c>
      <c r="F251" s="4" t="s">
        <v>217</v>
      </c>
      <c r="G251" s="5" t="s">
        <v>65</v>
      </c>
      <c r="H251" s="2">
        <v>1</v>
      </c>
      <c r="I251" s="2">
        <v>100</v>
      </c>
      <c r="J251" s="22">
        <v>36</v>
      </c>
      <c r="K251" s="21">
        <v>162</v>
      </c>
      <c r="L251" s="6"/>
      <c r="M251" s="2"/>
    </row>
    <row r="252" spans="1:13" s="1" customFormat="1" ht="165.95" customHeight="1" x14ac:dyDescent="0.2">
      <c r="A252" s="2">
        <v>250</v>
      </c>
      <c r="B252" s="12" t="s">
        <v>10</v>
      </c>
      <c r="C252" s="12"/>
      <c r="D252" s="11" t="str">
        <f>HYPERLINK("http://7flowers-decor.ru/upload/1c_catalog/import_files/4606500470914.jpg")</f>
        <v>http://7flowers-decor.ru/upload/1c_catalog/import_files/4606500470914.jpg</v>
      </c>
      <c r="E252" s="2">
        <v>4606500470914</v>
      </c>
      <c r="F252" s="4" t="s">
        <v>217</v>
      </c>
      <c r="G252" s="5" t="s">
        <v>218</v>
      </c>
      <c r="H252" s="2">
        <v>1</v>
      </c>
      <c r="I252" s="2">
        <v>75</v>
      </c>
      <c r="J252" s="22">
        <v>139</v>
      </c>
      <c r="K252" s="21">
        <v>152</v>
      </c>
      <c r="L252" s="6"/>
      <c r="M252" s="2"/>
    </row>
    <row r="253" spans="1:13" s="1" customFormat="1" ht="165.95" customHeight="1" x14ac:dyDescent="0.2">
      <c r="A253" s="2">
        <v>251</v>
      </c>
      <c r="B253" s="12" t="s">
        <v>10</v>
      </c>
      <c r="C253" s="12"/>
      <c r="D253" s="11" t="str">
        <f>HYPERLINK("http://7flowers-decor.ru/upload/1c_catalog/import_files/4606500470938.jpg")</f>
        <v>http://7flowers-decor.ru/upload/1c_catalog/import_files/4606500470938.jpg</v>
      </c>
      <c r="E253" s="2">
        <v>4606500470938</v>
      </c>
      <c r="F253" s="4" t="s">
        <v>217</v>
      </c>
      <c r="G253" s="5" t="s">
        <v>220</v>
      </c>
      <c r="H253" s="2">
        <v>1</v>
      </c>
      <c r="I253" s="2">
        <v>75</v>
      </c>
      <c r="J253" s="22">
        <v>26</v>
      </c>
      <c r="K253" s="21">
        <v>152</v>
      </c>
      <c r="L253" s="6"/>
      <c r="M253" s="2"/>
    </row>
    <row r="254" spans="1:13" s="1" customFormat="1" ht="165.95" customHeight="1" x14ac:dyDescent="0.2">
      <c r="A254" s="2">
        <v>252</v>
      </c>
      <c r="B254" s="12" t="s">
        <v>10</v>
      </c>
      <c r="C254" s="12"/>
      <c r="D254" s="11" t="str">
        <f>HYPERLINK("http://7flowers-decor.ru/upload/1c_catalog/import_files/4606500470884.jpg")</f>
        <v>http://7flowers-decor.ru/upload/1c_catalog/import_files/4606500470884.jpg</v>
      </c>
      <c r="E254" s="2">
        <v>4606500470884</v>
      </c>
      <c r="F254" s="4" t="s">
        <v>217</v>
      </c>
      <c r="G254" s="5" t="s">
        <v>221</v>
      </c>
      <c r="H254" s="2">
        <v>1</v>
      </c>
      <c r="I254" s="2">
        <v>75</v>
      </c>
      <c r="J254" s="22">
        <v>76</v>
      </c>
      <c r="K254" s="21">
        <v>163</v>
      </c>
      <c r="L254" s="6"/>
      <c r="M254" s="2"/>
    </row>
    <row r="255" spans="1:13" s="1" customFormat="1" ht="165.95" customHeight="1" x14ac:dyDescent="0.2">
      <c r="A255" s="2">
        <v>253</v>
      </c>
      <c r="B255" s="12" t="s">
        <v>10</v>
      </c>
      <c r="C255" s="12"/>
      <c r="D255" s="11" t="str">
        <f>HYPERLINK("http://7flowers-decor.ru/upload/1c_catalog/import_files/4606500470877.jpg")</f>
        <v>http://7flowers-decor.ru/upload/1c_catalog/import_files/4606500470877.jpg</v>
      </c>
      <c r="E255" s="2">
        <v>4606500470877</v>
      </c>
      <c r="F255" s="4" t="s">
        <v>217</v>
      </c>
      <c r="G255" s="5" t="s">
        <v>222</v>
      </c>
      <c r="H255" s="2">
        <v>1</v>
      </c>
      <c r="I255" s="2">
        <v>75</v>
      </c>
      <c r="J255" s="22">
        <v>145</v>
      </c>
      <c r="K255" s="21">
        <v>152</v>
      </c>
      <c r="L255" s="6"/>
      <c r="M255" s="2"/>
    </row>
    <row r="256" spans="1:13" s="1" customFormat="1" ht="165.95" customHeight="1" x14ac:dyDescent="0.2">
      <c r="A256" s="2">
        <v>254</v>
      </c>
      <c r="B256" s="12" t="s">
        <v>10</v>
      </c>
      <c r="C256" s="12"/>
      <c r="D256" s="11" t="str">
        <f>HYPERLINK("http://7flowers-decor.ru/upload/1c_catalog/import_files/4606500414277.jpg")</f>
        <v>http://7flowers-decor.ru/upload/1c_catalog/import_files/4606500414277.jpg</v>
      </c>
      <c r="E256" s="2">
        <v>4606500414277</v>
      </c>
      <c r="F256" s="4" t="s">
        <v>223</v>
      </c>
      <c r="G256" s="5"/>
      <c r="H256" s="2">
        <v>1</v>
      </c>
      <c r="I256" s="2">
        <v>7</v>
      </c>
      <c r="J256" s="22">
        <v>6</v>
      </c>
      <c r="K256" s="21">
        <v>992</v>
      </c>
      <c r="L256" s="6"/>
      <c r="M256" s="2"/>
    </row>
    <row r="257" spans="1:13" s="1" customFormat="1" ht="165.95" customHeight="1" x14ac:dyDescent="0.2">
      <c r="A257" s="2">
        <v>255</v>
      </c>
      <c r="B257" s="12" t="s">
        <v>10</v>
      </c>
      <c r="C257" s="12"/>
      <c r="D257" s="11" t="str">
        <f>HYPERLINK("http://7flowers-decor.ru/upload/1c_catalog/import_files/4606500414017.jpg")</f>
        <v>http://7flowers-decor.ru/upload/1c_catalog/import_files/4606500414017.jpg</v>
      </c>
      <c r="E257" s="2">
        <v>4606500414017</v>
      </c>
      <c r="F257" s="4" t="s">
        <v>224</v>
      </c>
      <c r="G257" s="5" t="s">
        <v>218</v>
      </c>
      <c r="H257" s="2">
        <v>1</v>
      </c>
      <c r="I257" s="2">
        <v>10</v>
      </c>
      <c r="J257" s="22">
        <v>35</v>
      </c>
      <c r="K257" s="21">
        <v>419</v>
      </c>
      <c r="L257" s="6"/>
      <c r="M257" s="2"/>
    </row>
    <row r="258" spans="1:13" s="1" customFormat="1" ht="165.95" customHeight="1" x14ac:dyDescent="0.2">
      <c r="A258" s="2">
        <v>256</v>
      </c>
      <c r="B258" s="12" t="s">
        <v>10</v>
      </c>
      <c r="C258" s="12"/>
      <c r="D258" s="11" t="str">
        <f>HYPERLINK("http://7flowers-decor.ru/upload/1c_catalog/import_files/4606500413997.jpg")</f>
        <v>http://7flowers-decor.ru/upload/1c_catalog/import_files/4606500413997.jpg</v>
      </c>
      <c r="E258" s="2">
        <v>4606500413997</v>
      </c>
      <c r="F258" s="4" t="s">
        <v>224</v>
      </c>
      <c r="G258" s="5" t="s">
        <v>85</v>
      </c>
      <c r="H258" s="2">
        <v>1</v>
      </c>
      <c r="I258" s="2">
        <v>10</v>
      </c>
      <c r="J258" s="22">
        <v>61</v>
      </c>
      <c r="K258" s="21">
        <v>419</v>
      </c>
      <c r="L258" s="6"/>
      <c r="M258" s="2"/>
    </row>
    <row r="259" spans="1:13" s="1" customFormat="1" ht="165.95" customHeight="1" x14ac:dyDescent="0.2">
      <c r="A259" s="2">
        <v>257</v>
      </c>
      <c r="B259" s="12" t="s">
        <v>10</v>
      </c>
      <c r="C259" s="12"/>
      <c r="D259" s="11" t="str">
        <f>HYPERLINK("http://7flowers-decor.ru/upload/1c_catalog/import_files/4606500413980.jpg")</f>
        <v>http://7flowers-decor.ru/upload/1c_catalog/import_files/4606500413980.jpg</v>
      </c>
      <c r="E259" s="2">
        <v>4606500413980</v>
      </c>
      <c r="F259" s="4" t="s">
        <v>224</v>
      </c>
      <c r="G259" s="5" t="s">
        <v>65</v>
      </c>
      <c r="H259" s="2">
        <v>1</v>
      </c>
      <c r="I259" s="2">
        <v>10</v>
      </c>
      <c r="J259" s="22">
        <v>47</v>
      </c>
      <c r="K259" s="21">
        <v>419</v>
      </c>
      <c r="L259" s="6"/>
      <c r="M259" s="2"/>
    </row>
    <row r="260" spans="1:13" s="1" customFormat="1" ht="165.95" customHeight="1" x14ac:dyDescent="0.2">
      <c r="A260" s="2">
        <v>258</v>
      </c>
      <c r="B260" s="12" t="s">
        <v>10</v>
      </c>
      <c r="C260" s="12"/>
      <c r="D260" s="11" t="str">
        <f>HYPERLINK("http://7flowers-decor.ru/upload/1c_catalog/import_files/4606500413966.jpg")</f>
        <v>http://7flowers-decor.ru/upload/1c_catalog/import_files/4606500413966.jpg</v>
      </c>
      <c r="E260" s="2">
        <v>4606500413966</v>
      </c>
      <c r="F260" s="4" t="s">
        <v>224</v>
      </c>
      <c r="G260" s="5" t="s">
        <v>119</v>
      </c>
      <c r="H260" s="2">
        <v>1</v>
      </c>
      <c r="I260" s="2">
        <v>10</v>
      </c>
      <c r="J260" s="22">
        <v>23</v>
      </c>
      <c r="K260" s="21">
        <v>419</v>
      </c>
      <c r="L260" s="6"/>
      <c r="M260" s="2"/>
    </row>
    <row r="261" spans="1:13" s="1" customFormat="1" ht="165.95" customHeight="1" x14ac:dyDescent="0.2">
      <c r="A261" s="2">
        <v>259</v>
      </c>
      <c r="B261" s="12" t="s">
        <v>10</v>
      </c>
      <c r="C261" s="12"/>
      <c r="D261" s="11" t="str">
        <f>HYPERLINK("http://7flowers-decor.ru/upload/1c_catalog/import_files/4606500413942.jpg")</f>
        <v>http://7flowers-decor.ru/upload/1c_catalog/import_files/4606500413942.jpg</v>
      </c>
      <c r="E261" s="2">
        <v>4606500413942</v>
      </c>
      <c r="F261" s="4" t="s">
        <v>224</v>
      </c>
      <c r="G261" s="5" t="s">
        <v>225</v>
      </c>
      <c r="H261" s="2">
        <v>1</v>
      </c>
      <c r="I261" s="2">
        <v>10</v>
      </c>
      <c r="J261" s="22">
        <v>27</v>
      </c>
      <c r="K261" s="21">
        <v>419</v>
      </c>
      <c r="L261" s="6"/>
      <c r="M261" s="2"/>
    </row>
    <row r="262" spans="1:13" s="1" customFormat="1" ht="165.95" customHeight="1" x14ac:dyDescent="0.2">
      <c r="A262" s="2">
        <v>260</v>
      </c>
      <c r="B262" s="12" t="s">
        <v>10</v>
      </c>
      <c r="C262" s="12"/>
      <c r="D262" s="11" t="str">
        <f>HYPERLINK("http://7flowers-decor.ru/upload/1c_catalog/import_files/4606500414000.jpg")</f>
        <v>http://7flowers-decor.ru/upload/1c_catalog/import_files/4606500414000.jpg</v>
      </c>
      <c r="E262" s="2">
        <v>4606500414000</v>
      </c>
      <c r="F262" s="4" t="s">
        <v>224</v>
      </c>
      <c r="G262" s="5" t="s">
        <v>83</v>
      </c>
      <c r="H262" s="2">
        <v>1</v>
      </c>
      <c r="I262" s="2">
        <v>10</v>
      </c>
      <c r="J262" s="22">
        <v>9</v>
      </c>
      <c r="K262" s="21">
        <v>419</v>
      </c>
      <c r="L262" s="6"/>
      <c r="M262" s="2"/>
    </row>
    <row r="263" spans="1:13" s="1" customFormat="1" ht="165.95" customHeight="1" x14ac:dyDescent="0.2">
      <c r="A263" s="2">
        <v>261</v>
      </c>
      <c r="B263" s="12" t="s">
        <v>10</v>
      </c>
      <c r="C263" s="12"/>
      <c r="D263" s="11" t="str">
        <f>HYPERLINK("http://7flowers-decor.ru/upload/1c_catalog/import_files/4606500413973.jpg")</f>
        <v>http://7flowers-decor.ru/upload/1c_catalog/import_files/4606500413973.jpg</v>
      </c>
      <c r="E263" s="2">
        <v>4606500413973</v>
      </c>
      <c r="F263" s="4" t="s">
        <v>224</v>
      </c>
      <c r="G263" s="5" t="s">
        <v>87</v>
      </c>
      <c r="H263" s="2">
        <v>1</v>
      </c>
      <c r="I263" s="2">
        <v>10</v>
      </c>
      <c r="J263" s="22">
        <v>22</v>
      </c>
      <c r="K263" s="21">
        <v>419</v>
      </c>
      <c r="L263" s="6"/>
      <c r="M263" s="2"/>
    </row>
    <row r="264" spans="1:13" s="1" customFormat="1" ht="165.95" customHeight="1" x14ac:dyDescent="0.2">
      <c r="A264" s="2">
        <v>262</v>
      </c>
      <c r="B264" s="12" t="s">
        <v>10</v>
      </c>
      <c r="C264" s="12"/>
      <c r="D264" s="11" t="str">
        <f>HYPERLINK("http://7flowers-decor.ru/upload/1c_catalog/import_files/4606500413959.jpg")</f>
        <v>http://7flowers-decor.ru/upload/1c_catalog/import_files/4606500413959.jpg</v>
      </c>
      <c r="E264" s="2">
        <v>4606500413959</v>
      </c>
      <c r="F264" s="4" t="s">
        <v>224</v>
      </c>
      <c r="G264" s="5" t="s">
        <v>82</v>
      </c>
      <c r="H264" s="2">
        <v>1</v>
      </c>
      <c r="I264" s="2">
        <v>10</v>
      </c>
      <c r="J264" s="22">
        <v>79</v>
      </c>
      <c r="K264" s="21">
        <v>419</v>
      </c>
      <c r="L264" s="6"/>
      <c r="M264" s="2"/>
    </row>
    <row r="265" spans="1:13" s="1" customFormat="1" ht="165.95" customHeight="1" x14ac:dyDescent="0.2">
      <c r="A265" s="2">
        <v>263</v>
      </c>
      <c r="B265" s="12" t="s">
        <v>10</v>
      </c>
      <c r="C265" s="12"/>
      <c r="D265" s="11" t="str">
        <f>HYPERLINK("http://7flowers-decor.ru/upload/1c_catalog/import_files/4606500325122.jpg")</f>
        <v>http://7flowers-decor.ru/upload/1c_catalog/import_files/4606500325122.jpg</v>
      </c>
      <c r="E265" s="2">
        <v>4606500325122</v>
      </c>
      <c r="F265" s="4" t="s">
        <v>226</v>
      </c>
      <c r="G265" s="5" t="s">
        <v>119</v>
      </c>
      <c r="H265" s="2">
        <v>1</v>
      </c>
      <c r="I265" s="2">
        <v>100</v>
      </c>
      <c r="J265" s="22">
        <v>12</v>
      </c>
      <c r="K265" s="21">
        <v>117</v>
      </c>
      <c r="L265" s="6"/>
      <c r="M265" s="2"/>
    </row>
    <row r="266" spans="1:13" s="1" customFormat="1" ht="165.95" customHeight="1" x14ac:dyDescent="0.2">
      <c r="A266" s="2">
        <v>264</v>
      </c>
      <c r="B266" s="12" t="s">
        <v>10</v>
      </c>
      <c r="C266" s="12"/>
      <c r="D266" s="11" t="str">
        <f>HYPERLINK("http://7flowers-decor.ru/upload/1c_catalog/import_files/4606500325184.jpg")</f>
        <v>http://7flowers-decor.ru/upload/1c_catalog/import_files/4606500325184.jpg</v>
      </c>
      <c r="E266" s="2">
        <v>4606500325184</v>
      </c>
      <c r="F266" s="4" t="s">
        <v>226</v>
      </c>
      <c r="G266" s="5" t="s">
        <v>218</v>
      </c>
      <c r="H266" s="2">
        <v>1</v>
      </c>
      <c r="I266" s="2">
        <v>100</v>
      </c>
      <c r="J266" s="22">
        <v>51</v>
      </c>
      <c r="K266" s="21">
        <v>114</v>
      </c>
      <c r="L266" s="6"/>
      <c r="M266" s="2"/>
    </row>
    <row r="267" spans="1:13" s="1" customFormat="1" ht="165.95" customHeight="1" x14ac:dyDescent="0.2">
      <c r="A267" s="2">
        <v>265</v>
      </c>
      <c r="B267" s="12" t="s">
        <v>10</v>
      </c>
      <c r="C267" s="12"/>
      <c r="D267" s="11" t="str">
        <f>HYPERLINK("http://7flowers-decor.ru/upload/1c_catalog/import_files/4606500325115.jpg")</f>
        <v>http://7flowers-decor.ru/upload/1c_catalog/import_files/4606500325115.jpg</v>
      </c>
      <c r="E267" s="2">
        <v>4606500325115</v>
      </c>
      <c r="F267" s="4" t="s">
        <v>226</v>
      </c>
      <c r="G267" s="5" t="s">
        <v>190</v>
      </c>
      <c r="H267" s="2">
        <v>1</v>
      </c>
      <c r="I267" s="2">
        <v>100</v>
      </c>
      <c r="J267" s="22">
        <v>26</v>
      </c>
      <c r="K267" s="21">
        <v>117</v>
      </c>
      <c r="L267" s="6"/>
      <c r="M267" s="2"/>
    </row>
    <row r="268" spans="1:13" s="1" customFormat="1" ht="165.95" customHeight="1" x14ac:dyDescent="0.2">
      <c r="A268" s="2">
        <v>266</v>
      </c>
      <c r="B268" s="12" t="s">
        <v>10</v>
      </c>
      <c r="C268" s="12"/>
      <c r="D268" s="11" t="str">
        <f>HYPERLINK("http://7flowers-decor.ru/upload/1c_catalog/import_files/4606500325092.jpg")</f>
        <v>http://7flowers-decor.ru/upload/1c_catalog/import_files/4606500325092.jpg</v>
      </c>
      <c r="E268" s="2">
        <v>4606500325092</v>
      </c>
      <c r="F268" s="4" t="s">
        <v>226</v>
      </c>
      <c r="G268" s="5" t="s">
        <v>65</v>
      </c>
      <c r="H268" s="2">
        <v>1</v>
      </c>
      <c r="I268" s="2">
        <v>100</v>
      </c>
      <c r="J268" s="22">
        <v>285</v>
      </c>
      <c r="K268" s="21">
        <v>117</v>
      </c>
      <c r="L268" s="6"/>
      <c r="M268" s="2"/>
    </row>
    <row r="269" spans="1:13" s="1" customFormat="1" ht="165.95" customHeight="1" x14ac:dyDescent="0.2">
      <c r="A269" s="2">
        <v>267</v>
      </c>
      <c r="B269" s="12" t="s">
        <v>10</v>
      </c>
      <c r="C269" s="12"/>
      <c r="D269" s="11" t="str">
        <f>HYPERLINK("http://7flowers-decor.ru/upload/1c_catalog/import_files/4606500325191.jpg")</f>
        <v>http://7flowers-decor.ru/upload/1c_catalog/import_files/4606500325191.jpg</v>
      </c>
      <c r="E269" s="2">
        <v>4606500325191</v>
      </c>
      <c r="F269" s="4" t="s">
        <v>226</v>
      </c>
      <c r="G269" s="5" t="s">
        <v>227</v>
      </c>
      <c r="H269" s="2">
        <v>1</v>
      </c>
      <c r="I269" s="2">
        <v>100</v>
      </c>
      <c r="J269" s="22">
        <v>78</v>
      </c>
      <c r="K269" s="21">
        <v>114</v>
      </c>
      <c r="L269" s="6"/>
      <c r="M269" s="2"/>
    </row>
    <row r="270" spans="1:13" s="1" customFormat="1" ht="165.95" customHeight="1" x14ac:dyDescent="0.2">
      <c r="A270" s="2">
        <v>268</v>
      </c>
      <c r="B270" s="12" t="s">
        <v>10</v>
      </c>
      <c r="C270" s="12"/>
      <c r="D270" s="11" t="str">
        <f>HYPERLINK("http://7flowers-decor.ru/upload/1c_catalog/import_files/4606500325085.jpg")</f>
        <v>http://7flowers-decor.ru/upload/1c_catalog/import_files/4606500325085.jpg</v>
      </c>
      <c r="E270" s="2">
        <v>4606500325085</v>
      </c>
      <c r="F270" s="4" t="s">
        <v>226</v>
      </c>
      <c r="G270" s="5" t="s">
        <v>69</v>
      </c>
      <c r="H270" s="2">
        <v>1</v>
      </c>
      <c r="I270" s="2">
        <v>100</v>
      </c>
      <c r="J270" s="22">
        <v>570</v>
      </c>
      <c r="K270" s="21">
        <v>117</v>
      </c>
      <c r="L270" s="6"/>
      <c r="M270" s="2"/>
    </row>
    <row r="271" spans="1:13" s="1" customFormat="1" ht="165.95" customHeight="1" x14ac:dyDescent="0.2">
      <c r="A271" s="2">
        <v>269</v>
      </c>
      <c r="B271" s="12" t="s">
        <v>10</v>
      </c>
      <c r="C271" s="12"/>
      <c r="D271" s="11" t="str">
        <f>HYPERLINK("http://7flowers-decor.ru/upload/1c_catalog/import_files/4606500325139.jpg")</f>
        <v>http://7flowers-decor.ru/upload/1c_catalog/import_files/4606500325139.jpg</v>
      </c>
      <c r="E271" s="2">
        <v>4606500325139</v>
      </c>
      <c r="F271" s="4" t="s">
        <v>226</v>
      </c>
      <c r="G271" s="5" t="s">
        <v>222</v>
      </c>
      <c r="H271" s="2">
        <v>1</v>
      </c>
      <c r="I271" s="2">
        <v>100</v>
      </c>
      <c r="J271" s="22">
        <v>287</v>
      </c>
      <c r="K271" s="21">
        <v>114</v>
      </c>
      <c r="L271" s="6"/>
      <c r="M271" s="2"/>
    </row>
    <row r="272" spans="1:13" s="1" customFormat="1" ht="165.95" customHeight="1" x14ac:dyDescent="0.2">
      <c r="A272" s="2">
        <v>270</v>
      </c>
      <c r="B272" s="12" t="s">
        <v>10</v>
      </c>
      <c r="C272" s="12"/>
      <c r="D272" s="11" t="str">
        <f>HYPERLINK("http://7flowers-decor.ru/upload/1c_catalog/import_files/4606500325108.jpg")</f>
        <v>http://7flowers-decor.ru/upload/1c_catalog/import_files/4606500325108.jpg</v>
      </c>
      <c r="E272" s="2">
        <v>4606500325108</v>
      </c>
      <c r="F272" s="4" t="s">
        <v>226</v>
      </c>
      <c r="G272" s="5" t="s">
        <v>89</v>
      </c>
      <c r="H272" s="2">
        <v>1</v>
      </c>
      <c r="I272" s="2">
        <v>100</v>
      </c>
      <c r="J272" s="22">
        <v>83</v>
      </c>
      <c r="K272" s="21">
        <v>114</v>
      </c>
      <c r="L272" s="6"/>
      <c r="M272" s="2"/>
    </row>
    <row r="273" spans="1:13" s="1" customFormat="1" ht="165.95" customHeight="1" x14ac:dyDescent="0.2">
      <c r="A273" s="2">
        <v>271</v>
      </c>
      <c r="B273" s="12" t="s">
        <v>10</v>
      </c>
      <c r="C273" s="12"/>
      <c r="D273" s="11" t="str">
        <f>HYPERLINK("http://7flowers-decor.ru/upload/1c_catalog/import_files/4606500325160.jpg")</f>
        <v>http://7flowers-decor.ru/upload/1c_catalog/import_files/4606500325160.jpg</v>
      </c>
      <c r="E273" s="2">
        <v>4606500325160</v>
      </c>
      <c r="F273" s="4" t="s">
        <v>226</v>
      </c>
      <c r="G273" s="5" t="s">
        <v>228</v>
      </c>
      <c r="H273" s="2">
        <v>1</v>
      </c>
      <c r="I273" s="2">
        <v>100</v>
      </c>
      <c r="J273" s="22">
        <v>15</v>
      </c>
      <c r="K273" s="21">
        <v>114</v>
      </c>
      <c r="L273" s="6"/>
      <c r="M273" s="2"/>
    </row>
    <row r="274" spans="1:13" s="1" customFormat="1" ht="165.95" customHeight="1" x14ac:dyDescent="0.2">
      <c r="A274" s="2">
        <v>272</v>
      </c>
      <c r="B274" s="12" t="s">
        <v>10</v>
      </c>
      <c r="C274" s="12"/>
      <c r="D274" s="11" t="str">
        <f>HYPERLINK("http://7flowers-decor.ru/upload/1c_catalog/import_files/4606500325177.jpg")</f>
        <v>http://7flowers-decor.ru/upload/1c_catalog/import_files/4606500325177.jpg</v>
      </c>
      <c r="E274" s="2">
        <v>4606500325177</v>
      </c>
      <c r="F274" s="4" t="s">
        <v>226</v>
      </c>
      <c r="G274" s="5" t="s">
        <v>82</v>
      </c>
      <c r="H274" s="2">
        <v>1</v>
      </c>
      <c r="I274" s="2">
        <v>100</v>
      </c>
      <c r="J274" s="22">
        <v>49</v>
      </c>
      <c r="K274" s="21">
        <v>114</v>
      </c>
      <c r="L274" s="6"/>
      <c r="M274" s="2"/>
    </row>
    <row r="275" spans="1:13" s="1" customFormat="1" ht="165.95" customHeight="1" x14ac:dyDescent="0.2">
      <c r="A275" s="2">
        <v>273</v>
      </c>
      <c r="B275" s="12" t="s">
        <v>10</v>
      </c>
      <c r="C275" s="12"/>
      <c r="D275" s="11" t="str">
        <f>HYPERLINK("http://7flowers-decor.ru/upload/1c_catalog/import_files/4606500325146.jpg")</f>
        <v>http://7flowers-decor.ru/upload/1c_catalog/import_files/4606500325146.jpg</v>
      </c>
      <c r="E275" s="2">
        <v>4606500325146</v>
      </c>
      <c r="F275" s="4" t="s">
        <v>226</v>
      </c>
      <c r="G275" s="5" t="s">
        <v>71</v>
      </c>
      <c r="H275" s="2">
        <v>1</v>
      </c>
      <c r="I275" s="2">
        <v>100</v>
      </c>
      <c r="J275" s="22">
        <v>181</v>
      </c>
      <c r="K275" s="21">
        <v>117</v>
      </c>
      <c r="L275" s="6"/>
      <c r="M275" s="2"/>
    </row>
    <row r="276" spans="1:13" s="1" customFormat="1" ht="165.95" customHeight="1" x14ac:dyDescent="0.2">
      <c r="A276" s="2">
        <v>274</v>
      </c>
      <c r="B276" s="12" t="s">
        <v>10</v>
      </c>
      <c r="C276" s="12"/>
      <c r="D276" s="11" t="str">
        <f>HYPERLINK("http://7flowers-decor.ru/upload/1c_catalog/import_files/4606500325207.jpg")</f>
        <v>http://7flowers-decor.ru/upload/1c_catalog/import_files/4606500325207.jpg</v>
      </c>
      <c r="E276" s="2">
        <v>4606500325207</v>
      </c>
      <c r="F276" s="4" t="s">
        <v>226</v>
      </c>
      <c r="G276" s="5" t="s">
        <v>229</v>
      </c>
      <c r="H276" s="2">
        <v>1</v>
      </c>
      <c r="I276" s="2">
        <v>100</v>
      </c>
      <c r="J276" s="22">
        <v>84</v>
      </c>
      <c r="K276" s="21">
        <v>114</v>
      </c>
      <c r="L276" s="6"/>
      <c r="M276" s="2"/>
    </row>
    <row r="277" spans="1:13" s="1" customFormat="1" ht="165.95" customHeight="1" x14ac:dyDescent="0.2">
      <c r="A277" s="2">
        <v>275</v>
      </c>
      <c r="B277" s="12" t="s">
        <v>10</v>
      </c>
      <c r="C277" s="12"/>
      <c r="D277" s="11" t="str">
        <f>HYPERLINK("http://7flowers-decor.ru/upload/1c_catalog/import_files/4606500325078.jpg")</f>
        <v>http://7flowers-decor.ru/upload/1c_catalog/import_files/4606500325078.jpg</v>
      </c>
      <c r="E277" s="2">
        <v>4606500325078</v>
      </c>
      <c r="F277" s="4" t="s">
        <v>226</v>
      </c>
      <c r="G277" s="5" t="s">
        <v>85</v>
      </c>
      <c r="H277" s="2">
        <v>1</v>
      </c>
      <c r="I277" s="2">
        <v>100</v>
      </c>
      <c r="J277" s="22">
        <v>98</v>
      </c>
      <c r="K277" s="21">
        <v>114</v>
      </c>
      <c r="L277" s="6"/>
      <c r="M277" s="2"/>
    </row>
    <row r="278" spans="1:13" s="1" customFormat="1" ht="165.95" customHeight="1" x14ac:dyDescent="0.2">
      <c r="A278" s="2">
        <v>276</v>
      </c>
      <c r="B278" s="12" t="s">
        <v>10</v>
      </c>
      <c r="C278" s="12"/>
      <c r="D278" s="11" t="str">
        <f>HYPERLINK("http://7flowers-decor.ru/upload/1c_catalog/import_files/4606500325153.jpg")</f>
        <v>http://7flowers-decor.ru/upload/1c_catalog/import_files/4606500325153.jpg</v>
      </c>
      <c r="E278" s="2">
        <v>4606500325153</v>
      </c>
      <c r="F278" s="4" t="s">
        <v>226</v>
      </c>
      <c r="G278" s="5" t="s">
        <v>74</v>
      </c>
      <c r="H278" s="2">
        <v>1</v>
      </c>
      <c r="I278" s="2">
        <v>100</v>
      </c>
      <c r="J278" s="22">
        <v>252</v>
      </c>
      <c r="K278" s="21">
        <v>117</v>
      </c>
      <c r="L278" s="6"/>
      <c r="M278" s="2"/>
    </row>
    <row r="279" spans="1:13" s="1" customFormat="1" ht="165.95" customHeight="1" x14ac:dyDescent="0.2">
      <c r="A279" s="2">
        <v>277</v>
      </c>
      <c r="B279" s="12" t="s">
        <v>10</v>
      </c>
      <c r="C279" s="12"/>
      <c r="D279" s="11" t="str">
        <f>HYPERLINK("http://7flowers-decor.ru/upload/1c_catalog/import_files/4606500414314.jpg")</f>
        <v>http://7flowers-decor.ru/upload/1c_catalog/import_files/4606500414314.jpg</v>
      </c>
      <c r="E279" s="2">
        <v>4606500414314</v>
      </c>
      <c r="F279" s="4" t="s">
        <v>230</v>
      </c>
      <c r="G279" s="5"/>
      <c r="H279" s="2">
        <v>1</v>
      </c>
      <c r="I279" s="2">
        <v>4</v>
      </c>
      <c r="J279" s="22">
        <v>16</v>
      </c>
      <c r="K279" s="21">
        <v>530</v>
      </c>
      <c r="L279" s="6"/>
      <c r="M279" s="2"/>
    </row>
    <row r="280" spans="1:13" s="1" customFormat="1" ht="165.95" customHeight="1" x14ac:dyDescent="0.2">
      <c r="A280" s="2">
        <v>278</v>
      </c>
      <c r="B280" s="12" t="s">
        <v>10</v>
      </c>
      <c r="C280" s="12"/>
      <c r="D280" s="11" t="str">
        <f>HYPERLINK("http://7flowers-decor.ru/upload/1c_catalog/import_files/4606500414093.jpg")</f>
        <v>http://7flowers-decor.ru/upload/1c_catalog/import_files/4606500414093.jpg</v>
      </c>
      <c r="E280" s="2">
        <v>4606500414093</v>
      </c>
      <c r="F280" s="4" t="s">
        <v>231</v>
      </c>
      <c r="G280" s="5" t="s">
        <v>232</v>
      </c>
      <c r="H280" s="2">
        <v>1</v>
      </c>
      <c r="I280" s="2">
        <v>10</v>
      </c>
      <c r="J280" s="22">
        <v>19</v>
      </c>
      <c r="K280" s="21">
        <v>182</v>
      </c>
      <c r="L280" s="6"/>
      <c r="M280" s="2"/>
    </row>
    <row r="281" spans="1:13" s="1" customFormat="1" ht="165.95" customHeight="1" x14ac:dyDescent="0.2">
      <c r="A281" s="2">
        <v>279</v>
      </c>
      <c r="B281" s="12" t="s">
        <v>10</v>
      </c>
      <c r="C281" s="12"/>
      <c r="D281" s="11" t="str">
        <f>HYPERLINK("http://7flowers-decor.ru/upload/1c_catalog/import_files/4606500414130.jpg")</f>
        <v>http://7flowers-decor.ru/upload/1c_catalog/import_files/4606500414130.jpg</v>
      </c>
      <c r="E281" s="2">
        <v>4606500414130</v>
      </c>
      <c r="F281" s="4" t="s">
        <v>231</v>
      </c>
      <c r="G281" s="5" t="s">
        <v>85</v>
      </c>
      <c r="H281" s="2">
        <v>1</v>
      </c>
      <c r="I281" s="2">
        <v>10</v>
      </c>
      <c r="J281" s="22">
        <v>24</v>
      </c>
      <c r="K281" s="21">
        <v>182</v>
      </c>
      <c r="L281" s="6"/>
      <c r="M281" s="2"/>
    </row>
    <row r="282" spans="1:13" s="1" customFormat="1" ht="165.95" customHeight="1" x14ac:dyDescent="0.2">
      <c r="A282" s="2">
        <v>280</v>
      </c>
      <c r="B282" s="12" t="s">
        <v>10</v>
      </c>
      <c r="C282" s="12"/>
      <c r="D282" s="11" t="str">
        <f>HYPERLINK("http://7flowers-decor.ru/upload/1c_catalog/import_files/4606500414147.jpg")</f>
        <v>http://7flowers-decor.ru/upload/1c_catalog/import_files/4606500414147.jpg</v>
      </c>
      <c r="E282" s="2">
        <v>4606500414147</v>
      </c>
      <c r="F282" s="4" t="s">
        <v>231</v>
      </c>
      <c r="G282" s="5" t="s">
        <v>218</v>
      </c>
      <c r="H282" s="2">
        <v>1</v>
      </c>
      <c r="I282" s="2">
        <v>10</v>
      </c>
      <c r="J282" s="22">
        <v>20</v>
      </c>
      <c r="K282" s="21">
        <v>182</v>
      </c>
      <c r="L282" s="6"/>
      <c r="M282" s="2"/>
    </row>
    <row r="283" spans="1:13" s="1" customFormat="1" ht="165.95" customHeight="1" x14ac:dyDescent="0.2">
      <c r="A283" s="2">
        <v>281</v>
      </c>
      <c r="B283" s="12" t="s">
        <v>10</v>
      </c>
      <c r="C283" s="12"/>
      <c r="D283" s="11" t="str">
        <f>HYPERLINK("http://7flowers-decor.ru/upload/1c_catalog/import_files/4606500414109.jpg")</f>
        <v>http://7flowers-decor.ru/upload/1c_catalog/import_files/4606500414109.jpg</v>
      </c>
      <c r="E283" s="2">
        <v>4606500414109</v>
      </c>
      <c r="F283" s="4" t="s">
        <v>231</v>
      </c>
      <c r="G283" s="5" t="s">
        <v>82</v>
      </c>
      <c r="H283" s="2">
        <v>1</v>
      </c>
      <c r="I283" s="2">
        <v>10</v>
      </c>
      <c r="J283" s="22">
        <v>35</v>
      </c>
      <c r="K283" s="21">
        <v>182</v>
      </c>
      <c r="L283" s="6"/>
      <c r="M283" s="2"/>
    </row>
    <row r="284" spans="1:13" s="1" customFormat="1" ht="165.95" customHeight="1" x14ac:dyDescent="0.2">
      <c r="A284" s="2">
        <v>282</v>
      </c>
      <c r="B284" s="12" t="s">
        <v>10</v>
      </c>
      <c r="C284" s="12"/>
      <c r="D284" s="11" t="str">
        <f>HYPERLINK("http://7flowers-decor.ru/upload/1c_catalog/import_files/4606500414116.jpg")</f>
        <v>http://7flowers-decor.ru/upload/1c_catalog/import_files/4606500414116.jpg</v>
      </c>
      <c r="E284" s="2">
        <v>4606500414116</v>
      </c>
      <c r="F284" s="4" t="s">
        <v>231</v>
      </c>
      <c r="G284" s="5" t="s">
        <v>119</v>
      </c>
      <c r="H284" s="2">
        <v>1</v>
      </c>
      <c r="I284" s="2">
        <v>10</v>
      </c>
      <c r="J284" s="22">
        <v>24</v>
      </c>
      <c r="K284" s="21">
        <v>182</v>
      </c>
      <c r="L284" s="6"/>
      <c r="M284" s="2"/>
    </row>
    <row r="285" spans="1:13" s="1" customFormat="1" ht="165.95" customHeight="1" x14ac:dyDescent="0.2">
      <c r="A285" s="2">
        <v>283</v>
      </c>
      <c r="B285" s="12" t="s">
        <v>10</v>
      </c>
      <c r="C285" s="12"/>
      <c r="D285" s="11" t="str">
        <f>HYPERLINK("http://7flowers-decor.ru/upload/1c_catalog/import_files/4606500414086.jpg")</f>
        <v>http://7flowers-decor.ru/upload/1c_catalog/import_files/4606500414086.jpg</v>
      </c>
      <c r="E285" s="2">
        <v>4606500414086</v>
      </c>
      <c r="F285" s="4" t="s">
        <v>231</v>
      </c>
      <c r="G285" s="5" t="s">
        <v>225</v>
      </c>
      <c r="H285" s="2">
        <v>1</v>
      </c>
      <c r="I285" s="2">
        <v>10</v>
      </c>
      <c r="J285" s="22">
        <v>45</v>
      </c>
      <c r="K285" s="21">
        <v>182</v>
      </c>
      <c r="L285" s="6"/>
      <c r="M285" s="2"/>
    </row>
    <row r="286" spans="1:13" s="1" customFormat="1" ht="165.95" customHeight="1" x14ac:dyDescent="0.2">
      <c r="A286" s="2">
        <v>284</v>
      </c>
      <c r="B286" s="12" t="s">
        <v>10</v>
      </c>
      <c r="C286" s="12"/>
      <c r="D286" s="11" t="str">
        <f>HYPERLINK("http://7flowers-decor.ru/upload/1c_catalog/import_files/4606500414284.jpg")</f>
        <v>http://7flowers-decor.ru/upload/1c_catalog/import_files/4606500414284.jpg</v>
      </c>
      <c r="E286" s="2">
        <v>4606500414284</v>
      </c>
      <c r="F286" s="4" t="s">
        <v>233</v>
      </c>
      <c r="G286" s="5"/>
      <c r="H286" s="2">
        <v>1</v>
      </c>
      <c r="I286" s="2">
        <v>4</v>
      </c>
      <c r="J286" s="22">
        <v>240</v>
      </c>
      <c r="K286" s="21">
        <v>836</v>
      </c>
      <c r="L286" s="6"/>
      <c r="M286" s="2"/>
    </row>
    <row r="287" spans="1:13" s="1" customFormat="1" ht="165.95" customHeight="1" x14ac:dyDescent="0.2">
      <c r="A287" s="2">
        <v>285</v>
      </c>
      <c r="B287" s="12" t="s">
        <v>10</v>
      </c>
      <c r="C287" s="12"/>
      <c r="D287" s="11" t="str">
        <f>HYPERLINK("http://7flowers-decor.ru/upload/1c_catalog/import_files/4606500414291.jpg")</f>
        <v>http://7flowers-decor.ru/upload/1c_catalog/import_files/4606500414291.jpg</v>
      </c>
      <c r="E287" s="2">
        <v>4606500414291</v>
      </c>
      <c r="F287" s="4" t="s">
        <v>234</v>
      </c>
      <c r="G287" s="5"/>
      <c r="H287" s="2">
        <v>1</v>
      </c>
      <c r="I287" s="2">
        <v>4</v>
      </c>
      <c r="J287" s="22">
        <v>116</v>
      </c>
      <c r="K287" s="21">
        <v>198</v>
      </c>
      <c r="L287" s="6"/>
      <c r="M287" s="2"/>
    </row>
    <row r="288" spans="1:13" s="1" customFormat="1" ht="165.95" customHeight="1" x14ac:dyDescent="0.2">
      <c r="A288" s="2">
        <v>286</v>
      </c>
      <c r="B288" s="12" t="s">
        <v>10</v>
      </c>
      <c r="C288" s="12"/>
      <c r="D288" s="11" t="str">
        <f>HYPERLINK("http://7flowers-decor.ru/upload/1c_catalog/import_files/4606500470785.jpg")</f>
        <v>http://7flowers-decor.ru/upload/1c_catalog/import_files/4606500470785.jpg</v>
      </c>
      <c r="E288" s="2">
        <v>4606500470785</v>
      </c>
      <c r="F288" s="4" t="s">
        <v>235</v>
      </c>
      <c r="G288" s="5" t="s">
        <v>119</v>
      </c>
      <c r="H288" s="2">
        <v>1</v>
      </c>
      <c r="I288" s="2">
        <v>4</v>
      </c>
      <c r="J288" s="22">
        <v>7</v>
      </c>
      <c r="K288" s="21">
        <v>728</v>
      </c>
      <c r="L288" s="6"/>
      <c r="M288" s="2"/>
    </row>
    <row r="289" spans="1:13" s="1" customFormat="1" ht="165.95" customHeight="1" x14ac:dyDescent="0.2">
      <c r="A289" s="2">
        <v>287</v>
      </c>
      <c r="B289" s="12" t="s">
        <v>10</v>
      </c>
      <c r="C289" s="12"/>
      <c r="D289" s="11" t="str">
        <f>HYPERLINK("http://7flowers-decor.ru/upload/1c_catalog/import_files/4606500470792.jpg")</f>
        <v>http://7flowers-decor.ru/upload/1c_catalog/import_files/4606500470792.jpg</v>
      </c>
      <c r="E289" s="2">
        <v>4606500470792</v>
      </c>
      <c r="F289" s="4" t="s">
        <v>236</v>
      </c>
      <c r="G289" s="5" t="s">
        <v>119</v>
      </c>
      <c r="H289" s="2">
        <v>1</v>
      </c>
      <c r="I289" s="2">
        <v>4</v>
      </c>
      <c r="J289" s="22">
        <v>64</v>
      </c>
      <c r="K289" s="21">
        <v>198</v>
      </c>
      <c r="L289" s="6"/>
      <c r="M289" s="2"/>
    </row>
    <row r="290" spans="1:13" s="1" customFormat="1" ht="165.95" customHeight="1" x14ac:dyDescent="0.2">
      <c r="A290" s="2">
        <v>288</v>
      </c>
      <c r="B290" s="12" t="s">
        <v>10</v>
      </c>
      <c r="C290" s="12"/>
      <c r="D290" s="11" t="str">
        <f>HYPERLINK("http://7flowers-decor.ru/upload/1c_catalog/import_files/4606500414307.jpg")</f>
        <v>http://7flowers-decor.ru/upload/1c_catalog/import_files/4606500414307.jpg</v>
      </c>
      <c r="E290" s="2">
        <v>4606500414307</v>
      </c>
      <c r="F290" s="4" t="s">
        <v>237</v>
      </c>
      <c r="G290" s="5"/>
      <c r="H290" s="2">
        <v>1</v>
      </c>
      <c r="I290" s="2">
        <v>136</v>
      </c>
      <c r="J290" s="22">
        <v>287</v>
      </c>
      <c r="K290" s="21">
        <v>685</v>
      </c>
      <c r="L290" s="6"/>
      <c r="M290" s="2"/>
    </row>
    <row r="291" spans="1:13" s="1" customFormat="1" ht="165.95" customHeight="1" x14ac:dyDescent="0.2">
      <c r="A291" s="2">
        <v>289</v>
      </c>
      <c r="B291" s="12" t="s">
        <v>10</v>
      </c>
      <c r="C291" s="12"/>
      <c r="D291" s="11" t="str">
        <f>HYPERLINK("http://7flowers-decor.ru/upload/1c_catalog/import_files/4606500074501.jpg")</f>
        <v>http://7flowers-decor.ru/upload/1c_catalog/import_files/4606500074501.jpg</v>
      </c>
      <c r="E291" s="2">
        <v>4606500074501</v>
      </c>
      <c r="F291" s="4" t="s">
        <v>238</v>
      </c>
      <c r="G291" s="5" t="s">
        <v>69</v>
      </c>
      <c r="H291" s="2">
        <v>1</v>
      </c>
      <c r="I291" s="2">
        <v>100</v>
      </c>
      <c r="J291" s="22">
        <v>40</v>
      </c>
      <c r="K291" s="21">
        <v>386</v>
      </c>
      <c r="L291" s="6"/>
      <c r="M291" s="2"/>
    </row>
    <row r="292" spans="1:13" s="1" customFormat="1" ht="165.95" customHeight="1" x14ac:dyDescent="0.2">
      <c r="A292" s="2">
        <v>290</v>
      </c>
      <c r="B292" s="12" t="s">
        <v>10</v>
      </c>
      <c r="C292" s="12"/>
      <c r="D292" s="11" t="str">
        <f>HYPERLINK("http://7flowers-decor.ru/upload/1c_catalog/import_files/4606500414048.jpg")</f>
        <v>http://7flowers-decor.ru/upload/1c_catalog/import_files/4606500414048.jpg</v>
      </c>
      <c r="E292" s="2">
        <v>4606500414048</v>
      </c>
      <c r="F292" s="4" t="s">
        <v>239</v>
      </c>
      <c r="G292" s="5" t="s">
        <v>85</v>
      </c>
      <c r="H292" s="2">
        <v>1</v>
      </c>
      <c r="I292" s="2">
        <v>10</v>
      </c>
      <c r="J292" s="22">
        <v>20</v>
      </c>
      <c r="K292" s="21">
        <v>182</v>
      </c>
      <c r="L292" s="6"/>
      <c r="M292" s="2"/>
    </row>
    <row r="293" spans="1:13" s="1" customFormat="1" ht="165.95" customHeight="1" x14ac:dyDescent="0.2">
      <c r="A293" s="2">
        <v>291</v>
      </c>
      <c r="B293" s="12" t="s">
        <v>10</v>
      </c>
      <c r="C293" s="12"/>
      <c r="D293" s="11" t="str">
        <f>HYPERLINK("http://7flowers-decor.ru/upload/1c_catalog/import_files/4606500414031.jpg")</f>
        <v>http://7flowers-decor.ru/upload/1c_catalog/import_files/4606500414031.jpg</v>
      </c>
      <c r="E293" s="2">
        <v>4606500414031</v>
      </c>
      <c r="F293" s="4" t="s">
        <v>239</v>
      </c>
      <c r="G293" s="5" t="s">
        <v>65</v>
      </c>
      <c r="H293" s="2">
        <v>1</v>
      </c>
      <c r="I293" s="2">
        <v>10</v>
      </c>
      <c r="J293" s="22">
        <v>32</v>
      </c>
      <c r="K293" s="21">
        <v>182</v>
      </c>
      <c r="L293" s="6"/>
      <c r="M293" s="2"/>
    </row>
    <row r="294" spans="1:13" s="1" customFormat="1" ht="165.95" customHeight="1" x14ac:dyDescent="0.2">
      <c r="A294" s="2">
        <v>292</v>
      </c>
      <c r="B294" s="12" t="s">
        <v>10</v>
      </c>
      <c r="C294" s="12"/>
      <c r="D294" s="11" t="str">
        <f>HYPERLINK("http://7flowers-decor.ru/upload/1c_catalog/import_files/4606500414024.jpg")</f>
        <v>http://7flowers-decor.ru/upload/1c_catalog/import_files/4606500414024.jpg</v>
      </c>
      <c r="E294" s="2">
        <v>4606500414024</v>
      </c>
      <c r="F294" s="4" t="s">
        <v>239</v>
      </c>
      <c r="G294" s="5" t="s">
        <v>82</v>
      </c>
      <c r="H294" s="2">
        <v>1</v>
      </c>
      <c r="I294" s="2">
        <v>10</v>
      </c>
      <c r="J294" s="22">
        <v>24</v>
      </c>
      <c r="K294" s="21">
        <v>182</v>
      </c>
      <c r="L294" s="6"/>
      <c r="M294" s="2"/>
    </row>
    <row r="295" spans="1:13" s="1" customFormat="1" ht="165.95" customHeight="1" x14ac:dyDescent="0.2">
      <c r="A295" s="2">
        <v>293</v>
      </c>
      <c r="B295" s="12" t="s">
        <v>10</v>
      </c>
      <c r="C295" s="12"/>
      <c r="D295" s="11" t="str">
        <f>HYPERLINK("http://7flowers-decor.ru/upload/1c_catalog/import_files/4606500414161.jpg")</f>
        <v>http://7flowers-decor.ru/upload/1c_catalog/import_files/4606500414161.jpg</v>
      </c>
      <c r="E295" s="2">
        <v>4606500414161</v>
      </c>
      <c r="F295" s="4" t="s">
        <v>240</v>
      </c>
      <c r="G295" s="5" t="s">
        <v>225</v>
      </c>
      <c r="H295" s="2">
        <v>1</v>
      </c>
      <c r="I295" s="2">
        <v>10</v>
      </c>
      <c r="J295" s="22">
        <v>39</v>
      </c>
      <c r="K295" s="21">
        <v>243</v>
      </c>
      <c r="L295" s="6"/>
      <c r="M295" s="2"/>
    </row>
    <row r="296" spans="1:13" s="1" customFormat="1" ht="165.95" customHeight="1" x14ac:dyDescent="0.2">
      <c r="A296" s="2">
        <v>294</v>
      </c>
      <c r="B296" s="12" t="s">
        <v>10</v>
      </c>
      <c r="C296" s="12"/>
      <c r="D296" s="11" t="str">
        <f>HYPERLINK("http://7flowers-decor.ru/upload/1c_catalog/import_files/4606500414178.jpg")</f>
        <v>http://7flowers-decor.ru/upload/1c_catalog/import_files/4606500414178.jpg</v>
      </c>
      <c r="E296" s="2">
        <v>4606500414178</v>
      </c>
      <c r="F296" s="4" t="s">
        <v>240</v>
      </c>
      <c r="G296" s="5" t="s">
        <v>232</v>
      </c>
      <c r="H296" s="2">
        <v>1</v>
      </c>
      <c r="I296" s="2">
        <v>10</v>
      </c>
      <c r="J296" s="22">
        <v>39</v>
      </c>
      <c r="K296" s="21">
        <v>221</v>
      </c>
      <c r="L296" s="6"/>
      <c r="M296" s="2"/>
    </row>
    <row r="297" spans="1:13" s="1" customFormat="1" ht="165.95" customHeight="1" x14ac:dyDescent="0.2">
      <c r="A297" s="2">
        <v>295</v>
      </c>
      <c r="B297" s="12" t="s">
        <v>10</v>
      </c>
      <c r="C297" s="12"/>
      <c r="D297" s="11" t="str">
        <f>HYPERLINK("http://7flowers-decor.ru/upload/1c_catalog/import_files/4606500414185.jpg")</f>
        <v>http://7flowers-decor.ru/upload/1c_catalog/import_files/4606500414185.jpg</v>
      </c>
      <c r="E297" s="2">
        <v>4606500414185</v>
      </c>
      <c r="F297" s="4" t="s">
        <v>241</v>
      </c>
      <c r="G297" s="5" t="s">
        <v>119</v>
      </c>
      <c r="H297" s="2">
        <v>1</v>
      </c>
      <c r="I297" s="2">
        <v>10</v>
      </c>
      <c r="J297" s="22">
        <v>22</v>
      </c>
      <c r="K297" s="21">
        <v>133</v>
      </c>
      <c r="L297" s="6"/>
      <c r="M297" s="2"/>
    </row>
    <row r="298" spans="1:13" s="1" customFormat="1" ht="165.95" customHeight="1" x14ac:dyDescent="0.2">
      <c r="A298" s="2">
        <v>296</v>
      </c>
      <c r="B298" s="12" t="s">
        <v>10</v>
      </c>
      <c r="C298" s="12"/>
      <c r="D298" s="11" t="str">
        <f>HYPERLINK("http://7flowers-decor.ru/upload/1c_catalog/import_files/4606500414192.jpg")</f>
        <v>http://7flowers-decor.ru/upload/1c_catalog/import_files/4606500414192.jpg</v>
      </c>
      <c r="E298" s="2">
        <v>4606500414192</v>
      </c>
      <c r="F298" s="4" t="s">
        <v>241</v>
      </c>
      <c r="G298" s="5" t="s">
        <v>218</v>
      </c>
      <c r="H298" s="2">
        <v>1</v>
      </c>
      <c r="I298" s="2">
        <v>10</v>
      </c>
      <c r="J298" s="22">
        <v>21</v>
      </c>
      <c r="K298" s="21">
        <v>88</v>
      </c>
      <c r="L298" s="6"/>
      <c r="M298" s="2"/>
    </row>
    <row r="299" spans="1:13" s="1" customFormat="1" ht="165.95" customHeight="1" x14ac:dyDescent="0.2">
      <c r="A299" s="2">
        <v>297</v>
      </c>
      <c r="B299" s="12" t="s">
        <v>10</v>
      </c>
      <c r="C299" s="12"/>
      <c r="D299" s="11" t="str">
        <f>HYPERLINK("http://7flowers-decor.ru/upload/1c_catalog/import_files/4606500414208.jpg")</f>
        <v>http://7flowers-decor.ru/upload/1c_catalog/import_files/4606500414208.jpg</v>
      </c>
      <c r="E299" s="2">
        <v>4606500414208</v>
      </c>
      <c r="F299" s="4" t="s">
        <v>242</v>
      </c>
      <c r="G299" s="5" t="s">
        <v>119</v>
      </c>
      <c r="H299" s="2">
        <v>1</v>
      </c>
      <c r="I299" s="2">
        <v>10</v>
      </c>
      <c r="J299" s="22">
        <v>37</v>
      </c>
      <c r="K299" s="21">
        <v>58</v>
      </c>
      <c r="L299" s="6"/>
      <c r="M299" s="2"/>
    </row>
    <row r="300" spans="1:13" s="1" customFormat="1" ht="165.95" customHeight="1" x14ac:dyDescent="0.2">
      <c r="A300" s="2">
        <v>298</v>
      </c>
      <c r="B300" s="12" t="s">
        <v>10</v>
      </c>
      <c r="C300" s="12"/>
      <c r="D300" s="11" t="str">
        <f>HYPERLINK("http://7flowers-decor.ru/upload/1c_catalog/import_files/4606500414215.jpg")</f>
        <v>http://7flowers-decor.ru/upload/1c_catalog/import_files/4606500414215.jpg</v>
      </c>
      <c r="E300" s="2">
        <v>4606500414215</v>
      </c>
      <c r="F300" s="4" t="s">
        <v>242</v>
      </c>
      <c r="G300" s="5" t="s">
        <v>243</v>
      </c>
      <c r="H300" s="2">
        <v>1</v>
      </c>
      <c r="I300" s="2">
        <v>10</v>
      </c>
      <c r="J300" s="22">
        <v>87</v>
      </c>
      <c r="K300" s="21">
        <v>56</v>
      </c>
      <c r="L300" s="6"/>
      <c r="M300" s="2"/>
    </row>
    <row r="301" spans="1:13" s="1" customFormat="1" ht="165.95" customHeight="1" x14ac:dyDescent="0.2">
      <c r="A301" s="2">
        <v>299</v>
      </c>
      <c r="B301" s="12" t="s">
        <v>10</v>
      </c>
      <c r="C301" s="12"/>
      <c r="D301" s="11" t="str">
        <f>HYPERLINK("http://7flowers-decor.ru/upload/1c_catalog/import_files/4606500414222.jpg")</f>
        <v>http://7flowers-decor.ru/upload/1c_catalog/import_files/4606500414222.jpg</v>
      </c>
      <c r="E301" s="2">
        <v>4606500414222</v>
      </c>
      <c r="F301" s="4" t="s">
        <v>242</v>
      </c>
      <c r="G301" s="5" t="s">
        <v>244</v>
      </c>
      <c r="H301" s="2">
        <v>1</v>
      </c>
      <c r="I301" s="2">
        <v>10</v>
      </c>
      <c r="J301" s="22">
        <v>118</v>
      </c>
      <c r="K301" s="21">
        <v>70</v>
      </c>
      <c r="L301" s="6"/>
      <c r="M301" s="2"/>
    </row>
    <row r="302" spans="1:13" s="1" customFormat="1" ht="165.95" customHeight="1" x14ac:dyDescent="0.2">
      <c r="A302" s="2">
        <v>300</v>
      </c>
      <c r="B302" s="12" t="s">
        <v>10</v>
      </c>
      <c r="C302" s="12"/>
      <c r="D302" s="11" t="str">
        <f>HYPERLINK("http://7flowers-decor.ru/upload/1c_catalog/import_files/4606500470815.jpg")</f>
        <v>http://7flowers-decor.ru/upload/1c_catalog/import_files/4606500470815.jpg</v>
      </c>
      <c r="E302" s="2">
        <v>4606500470815</v>
      </c>
      <c r="F302" s="4" t="s">
        <v>245</v>
      </c>
      <c r="G302" s="5" t="s">
        <v>246</v>
      </c>
      <c r="H302" s="2">
        <v>1</v>
      </c>
      <c r="I302" s="2">
        <v>100</v>
      </c>
      <c r="J302" s="22">
        <v>26</v>
      </c>
      <c r="K302" s="21">
        <v>209</v>
      </c>
      <c r="L302" s="6"/>
      <c r="M302" s="2"/>
    </row>
    <row r="303" spans="1:13" s="1" customFormat="1" ht="165.95" customHeight="1" x14ac:dyDescent="0.2">
      <c r="A303" s="2">
        <v>301</v>
      </c>
      <c r="B303" s="12" t="s">
        <v>10</v>
      </c>
      <c r="C303" s="12"/>
      <c r="D303" s="11" t="str">
        <f>HYPERLINK("http://7flowers-decor.ru/upload/1c_catalog/import_files/4606500470839.jpg")</f>
        <v>http://7flowers-decor.ru/upload/1c_catalog/import_files/4606500470839.jpg</v>
      </c>
      <c r="E303" s="2">
        <v>4606500470839</v>
      </c>
      <c r="F303" s="4" t="s">
        <v>245</v>
      </c>
      <c r="G303" s="5" t="s">
        <v>65</v>
      </c>
      <c r="H303" s="2">
        <v>1</v>
      </c>
      <c r="I303" s="2">
        <v>100</v>
      </c>
      <c r="J303" s="22">
        <v>72</v>
      </c>
      <c r="K303" s="21">
        <v>209</v>
      </c>
      <c r="L303" s="6"/>
      <c r="M303" s="2"/>
    </row>
    <row r="304" spans="1:13" s="1" customFormat="1" ht="165.95" customHeight="1" x14ac:dyDescent="0.2">
      <c r="A304" s="2">
        <v>302</v>
      </c>
      <c r="B304" s="12" t="s">
        <v>10</v>
      </c>
      <c r="C304" s="12"/>
      <c r="D304" s="11" t="str">
        <f>HYPERLINK("http://7flowers-decor.ru/upload/1c_catalog/import_files/4606500470808.jpg")</f>
        <v>http://7flowers-decor.ru/upload/1c_catalog/import_files/4606500470808.jpg</v>
      </c>
      <c r="E304" s="2">
        <v>4606500470808</v>
      </c>
      <c r="F304" s="4" t="s">
        <v>245</v>
      </c>
      <c r="G304" s="5" t="s">
        <v>85</v>
      </c>
      <c r="H304" s="2">
        <v>1</v>
      </c>
      <c r="I304" s="2">
        <v>100</v>
      </c>
      <c r="J304" s="22">
        <v>26</v>
      </c>
      <c r="K304" s="21">
        <v>209</v>
      </c>
      <c r="L304" s="6"/>
      <c r="M304" s="2"/>
    </row>
    <row r="305" spans="1:13" s="1" customFormat="1" ht="165.95" customHeight="1" x14ac:dyDescent="0.2">
      <c r="A305" s="2">
        <v>303</v>
      </c>
      <c r="B305" s="12" t="s">
        <v>10</v>
      </c>
      <c r="C305" s="12"/>
      <c r="D305" s="11" t="str">
        <f>HYPERLINK("http://7flowers-decor.ru/upload/1c_catalog/import_files/5024242424160.jpg")</f>
        <v>http://7flowers-decor.ru/upload/1c_catalog/import_files/5024242424160.jpg</v>
      </c>
      <c r="E305" s="2">
        <v>5024242424160</v>
      </c>
      <c r="F305" s="4" t="s">
        <v>247</v>
      </c>
      <c r="G305" s="5" t="s">
        <v>119</v>
      </c>
      <c r="H305" s="2">
        <v>1</v>
      </c>
      <c r="I305" s="2">
        <v>12</v>
      </c>
      <c r="J305" s="22">
        <v>49</v>
      </c>
      <c r="K305" s="21">
        <v>827</v>
      </c>
      <c r="L305" s="6"/>
      <c r="M305" s="2"/>
    </row>
    <row r="306" spans="1:13" s="1" customFormat="1" ht="165.95" customHeight="1" x14ac:dyDescent="0.2">
      <c r="A306" s="2">
        <v>304</v>
      </c>
      <c r="B306" s="12" t="s">
        <v>10</v>
      </c>
      <c r="C306" s="12"/>
      <c r="D306" s="11" t="str">
        <f>HYPERLINK("http://7flowers-decor.ru/upload/1c_catalog/import_files/5024242421473.jpg")</f>
        <v>http://7flowers-decor.ru/upload/1c_catalog/import_files/5024242421473.jpg</v>
      </c>
      <c r="E306" s="2">
        <v>5024242421473</v>
      </c>
      <c r="F306" s="4" t="s">
        <v>247</v>
      </c>
      <c r="G306" s="5" t="s">
        <v>246</v>
      </c>
      <c r="H306" s="2">
        <v>1</v>
      </c>
      <c r="I306" s="2">
        <v>12</v>
      </c>
      <c r="J306" s="22">
        <v>48</v>
      </c>
      <c r="K306" s="21">
        <v>827</v>
      </c>
      <c r="L306" s="6"/>
      <c r="M306" s="2"/>
    </row>
    <row r="307" spans="1:13" s="1" customFormat="1" ht="165.95" customHeight="1" x14ac:dyDescent="0.2">
      <c r="A307" s="2">
        <v>305</v>
      </c>
      <c r="B307" s="12" t="s">
        <v>10</v>
      </c>
      <c r="C307" s="12"/>
      <c r="D307" s="11" t="str">
        <f>HYPERLINK("http://7flowers-decor.ru/upload/1c_catalog/import_files/8719400007251.jpg")</f>
        <v>http://7flowers-decor.ru/upload/1c_catalog/import_files/8719400007251.jpg</v>
      </c>
      <c r="E307" s="2">
        <v>8719400007251</v>
      </c>
      <c r="F307" s="4" t="s">
        <v>248</v>
      </c>
      <c r="G307" s="5"/>
      <c r="H307" s="2">
        <v>1</v>
      </c>
      <c r="I307" s="2">
        <v>12</v>
      </c>
      <c r="J307" s="22">
        <v>128</v>
      </c>
      <c r="K307" s="21">
        <v>460</v>
      </c>
      <c r="L307" s="6"/>
      <c r="M307" s="2"/>
    </row>
    <row r="308" spans="1:13" s="1" customFormat="1" ht="165.95" customHeight="1" x14ac:dyDescent="0.2">
      <c r="A308" s="2">
        <v>306</v>
      </c>
      <c r="B308" s="12" t="s">
        <v>10</v>
      </c>
      <c r="C308" s="12"/>
      <c r="D308" s="11" t="str">
        <f>HYPERLINK("http://7flowers-decor.ru/upload/1c_catalog/import_files/4606500074983.jpg")</f>
        <v>http://7flowers-decor.ru/upload/1c_catalog/import_files/4606500074983.jpg</v>
      </c>
      <c r="E308" s="2">
        <v>4606500074983</v>
      </c>
      <c r="F308" s="4" t="s">
        <v>249</v>
      </c>
      <c r="G308" s="5" t="s">
        <v>65</v>
      </c>
      <c r="H308" s="2">
        <v>1</v>
      </c>
      <c r="I308" s="2">
        <v>120</v>
      </c>
      <c r="J308" s="22">
        <v>78</v>
      </c>
      <c r="K308" s="21">
        <v>281</v>
      </c>
      <c r="L308" s="6"/>
      <c r="M308" s="2"/>
    </row>
    <row r="309" spans="1:13" s="1" customFormat="1" ht="165.95" customHeight="1" x14ac:dyDescent="0.2">
      <c r="A309" s="2">
        <v>307</v>
      </c>
      <c r="B309" s="12" t="s">
        <v>10</v>
      </c>
      <c r="C309" s="12"/>
      <c r="D309" s="11" t="str">
        <f>HYPERLINK("http://7flowers-decor.ru/upload/1c_catalog/import_files/4606500074990.jpg")</f>
        <v>http://7flowers-decor.ru/upload/1c_catalog/import_files/4606500074990.jpg</v>
      </c>
      <c r="E309" s="2">
        <v>4606500074990</v>
      </c>
      <c r="F309" s="4" t="s">
        <v>249</v>
      </c>
      <c r="G309" s="5" t="s">
        <v>250</v>
      </c>
      <c r="H309" s="2">
        <v>1</v>
      </c>
      <c r="I309" s="2">
        <v>120</v>
      </c>
      <c r="J309" s="22">
        <v>219</v>
      </c>
      <c r="K309" s="21">
        <v>435</v>
      </c>
      <c r="L309" s="6"/>
      <c r="M309" s="2"/>
    </row>
    <row r="310" spans="1:13" s="1" customFormat="1" ht="165.95" customHeight="1" x14ac:dyDescent="0.2">
      <c r="A310" s="2">
        <v>308</v>
      </c>
      <c r="B310" s="12" t="s">
        <v>10</v>
      </c>
      <c r="C310" s="12"/>
      <c r="D310" s="11" t="str">
        <f>HYPERLINK("http://7flowers-decor.ru/upload/1c_catalog/import_files/4606500285723.jpg")</f>
        <v>http://7flowers-decor.ru/upload/1c_catalog/import_files/4606500285723.jpg</v>
      </c>
      <c r="E310" s="2">
        <v>4606500285723</v>
      </c>
      <c r="F310" s="4" t="s">
        <v>249</v>
      </c>
      <c r="G310" s="5"/>
      <c r="H310" s="2">
        <v>1</v>
      </c>
      <c r="I310" s="2">
        <v>120</v>
      </c>
      <c r="J310" s="22">
        <v>140</v>
      </c>
      <c r="K310" s="21">
        <v>233</v>
      </c>
      <c r="L310" s="6"/>
      <c r="M310" s="2"/>
    </row>
    <row r="311" spans="1:13" s="1" customFormat="1" ht="165.95" customHeight="1" x14ac:dyDescent="0.2">
      <c r="A311" s="2">
        <v>309</v>
      </c>
      <c r="B311" s="12" t="s">
        <v>10</v>
      </c>
      <c r="C311" s="12"/>
      <c r="D311" s="11" t="str">
        <f>HYPERLINK("http://7flowers-decor.ru/upload/1c_catalog/import_files/4606500285716.jpg")</f>
        <v>http://7flowers-decor.ru/upload/1c_catalog/import_files/4606500285716.jpg</v>
      </c>
      <c r="E311" s="2">
        <v>4606500285716</v>
      </c>
      <c r="F311" s="4" t="s">
        <v>249</v>
      </c>
      <c r="G311" s="5"/>
      <c r="H311" s="2">
        <v>1</v>
      </c>
      <c r="I311" s="2">
        <v>120</v>
      </c>
      <c r="J311" s="22">
        <v>166</v>
      </c>
      <c r="K311" s="21">
        <v>227</v>
      </c>
      <c r="L311" s="6"/>
      <c r="M311" s="2"/>
    </row>
    <row r="312" spans="1:13" s="1" customFormat="1" ht="165.95" customHeight="1" x14ac:dyDescent="0.2">
      <c r="A312" s="2">
        <v>310</v>
      </c>
      <c r="B312" s="12" t="s">
        <v>10</v>
      </c>
      <c r="C312" s="12"/>
      <c r="D312" s="11" t="str">
        <f>HYPERLINK("http://7flowers-decor.ru/upload/1c_catalog/import_files/4606500075003.jpg")</f>
        <v>http://7flowers-decor.ru/upload/1c_catalog/import_files/4606500075003.jpg</v>
      </c>
      <c r="E312" s="2">
        <v>4606500075003</v>
      </c>
      <c r="F312" s="4" t="s">
        <v>249</v>
      </c>
      <c r="G312" s="5" t="s">
        <v>81</v>
      </c>
      <c r="H312" s="2">
        <v>1</v>
      </c>
      <c r="I312" s="2">
        <v>60</v>
      </c>
      <c r="J312" s="22">
        <v>229</v>
      </c>
      <c r="K312" s="21">
        <v>435</v>
      </c>
      <c r="L312" s="6"/>
      <c r="M312" s="2"/>
    </row>
    <row r="313" spans="1:13" s="1" customFormat="1" ht="165.95" customHeight="1" x14ac:dyDescent="0.2">
      <c r="A313" s="2">
        <v>311</v>
      </c>
      <c r="B313" s="12" t="s">
        <v>10</v>
      </c>
      <c r="C313" s="12"/>
      <c r="D313" s="11" t="str">
        <f>HYPERLINK("http://7flowers-decor.ru/upload/1c_catalog/import_files/4606500414239.jpg")</f>
        <v>http://7flowers-decor.ru/upload/1c_catalog/import_files/4606500414239.jpg</v>
      </c>
      <c r="E313" s="2">
        <v>4606500414239</v>
      </c>
      <c r="F313" s="4" t="s">
        <v>251</v>
      </c>
      <c r="G313" s="5" t="s">
        <v>65</v>
      </c>
      <c r="H313" s="2">
        <v>1</v>
      </c>
      <c r="I313" s="2">
        <v>10</v>
      </c>
      <c r="J313" s="22">
        <v>130</v>
      </c>
      <c r="K313" s="21">
        <v>392</v>
      </c>
      <c r="L313" s="6"/>
      <c r="M313" s="2"/>
    </row>
    <row r="314" spans="1:13" s="1" customFormat="1" ht="165.95" customHeight="1" x14ac:dyDescent="0.2">
      <c r="A314" s="2">
        <v>312</v>
      </c>
      <c r="B314" s="12" t="s">
        <v>10</v>
      </c>
      <c r="C314" s="12"/>
      <c r="D314" s="11" t="str">
        <f>HYPERLINK("http://7flowers-decor.ru/upload/1c_catalog/import_files/5024242666034.jpg")</f>
        <v>http://7flowers-decor.ru/upload/1c_catalog/import_files/5024242666034.jpg</v>
      </c>
      <c r="E314" s="2">
        <v>5024242666034</v>
      </c>
      <c r="F314" s="4" t="s">
        <v>252</v>
      </c>
      <c r="G314" s="5"/>
      <c r="H314" s="2">
        <v>1</v>
      </c>
      <c r="I314" s="2">
        <v>20</v>
      </c>
      <c r="J314" s="22">
        <v>72</v>
      </c>
      <c r="K314" s="21">
        <v>672</v>
      </c>
      <c r="L314" s="6"/>
      <c r="M314" s="2"/>
    </row>
    <row r="315" spans="1:13" s="1" customFormat="1" ht="165.95" customHeight="1" x14ac:dyDescent="0.2">
      <c r="A315" s="2">
        <v>313</v>
      </c>
      <c r="B315" s="12" t="s">
        <v>10</v>
      </c>
      <c r="C315" s="12"/>
      <c r="D315" s="11" t="str">
        <f>HYPERLINK("http://7flowers-decor.ru/upload/1c_catalog/import_files/4000510991399.jpg")</f>
        <v>http://7flowers-decor.ru/upload/1c_catalog/import_files/4000510991399.jpg</v>
      </c>
      <c r="E315" s="2">
        <v>4000510991399</v>
      </c>
      <c r="F315" s="4" t="s">
        <v>253</v>
      </c>
      <c r="G315" s="5"/>
      <c r="H315" s="2">
        <v>1</v>
      </c>
      <c r="I315" s="2">
        <v>12</v>
      </c>
      <c r="J315" s="22">
        <v>28</v>
      </c>
      <c r="K315" s="21">
        <v>808</v>
      </c>
      <c r="L315" s="6"/>
      <c r="M315" s="2"/>
    </row>
    <row r="316" spans="1:13" s="1" customFormat="1" ht="165.95" customHeight="1" x14ac:dyDescent="0.2">
      <c r="A316" s="2">
        <v>314</v>
      </c>
      <c r="B316" s="12" t="s">
        <v>10</v>
      </c>
      <c r="C316" s="12"/>
      <c r="D316" s="11" t="str">
        <f>HYPERLINK("http://7flowers-decor.ru/upload/1c_catalog/import_files/4000510991290.jpg")</f>
        <v>http://7flowers-decor.ru/upload/1c_catalog/import_files/4000510991290.jpg</v>
      </c>
      <c r="E316" s="2">
        <v>4000510991290</v>
      </c>
      <c r="F316" s="4" t="s">
        <v>254</v>
      </c>
      <c r="G316" s="5" t="s">
        <v>71</v>
      </c>
      <c r="H316" s="2">
        <v>1</v>
      </c>
      <c r="I316" s="2">
        <v>12</v>
      </c>
      <c r="J316" s="22">
        <v>85</v>
      </c>
      <c r="K316" s="21">
        <v>594</v>
      </c>
      <c r="L316" s="6"/>
      <c r="M316" s="2"/>
    </row>
    <row r="317" spans="1:13" s="1" customFormat="1" ht="165.95" customHeight="1" x14ac:dyDescent="0.2">
      <c r="A317" s="2">
        <v>315</v>
      </c>
      <c r="B317" s="12" t="s">
        <v>10</v>
      </c>
      <c r="C317" s="12"/>
      <c r="D317" s="11" t="str">
        <f>HYPERLINK("http://7flowers-decor.ru/upload/1c_catalog/import_files/4000510990774.jpg")</f>
        <v>http://7flowers-decor.ru/upload/1c_catalog/import_files/4000510990774.jpg</v>
      </c>
      <c r="E317" s="2">
        <v>4000510990774</v>
      </c>
      <c r="F317" s="4" t="s">
        <v>255</v>
      </c>
      <c r="G317" s="5" t="s">
        <v>83</v>
      </c>
      <c r="H317" s="2">
        <v>1</v>
      </c>
      <c r="I317" s="2">
        <v>12</v>
      </c>
      <c r="J317" s="22">
        <v>66</v>
      </c>
      <c r="K317" s="21">
        <v>523</v>
      </c>
      <c r="L317" s="6"/>
      <c r="M317" s="2"/>
    </row>
    <row r="318" spans="1:13" s="1" customFormat="1" ht="165.95" customHeight="1" x14ac:dyDescent="0.2">
      <c r="A318" s="2">
        <v>316</v>
      </c>
      <c r="B318" s="12" t="s">
        <v>10</v>
      </c>
      <c r="C318" s="12"/>
      <c r="D318" s="11" t="str">
        <f>HYPERLINK("http://7flowers-decor.ru/upload/1c_catalog/import_files/4000510990934.jpg")</f>
        <v>http://7flowers-decor.ru/upload/1c_catalog/import_files/4000510990934.jpg</v>
      </c>
      <c r="E318" s="2">
        <v>4000510990934</v>
      </c>
      <c r="F318" s="4" t="s">
        <v>255</v>
      </c>
      <c r="G318" s="5" t="s">
        <v>117</v>
      </c>
      <c r="H318" s="2">
        <v>1</v>
      </c>
      <c r="I318" s="2">
        <v>12</v>
      </c>
      <c r="J318" s="22">
        <v>83</v>
      </c>
      <c r="K318" s="21">
        <v>523</v>
      </c>
      <c r="L318" s="6"/>
      <c r="M318" s="2"/>
    </row>
    <row r="319" spans="1:13" s="1" customFormat="1" ht="165.95" customHeight="1" x14ac:dyDescent="0.2">
      <c r="A319" s="2">
        <v>317</v>
      </c>
      <c r="B319" s="12" t="s">
        <v>10</v>
      </c>
      <c r="C319" s="12"/>
      <c r="D319" s="11" t="str">
        <f>HYPERLINK("http://7flowers-decor.ru/upload/1c_catalog/import_files/4000510990798.jpg")</f>
        <v>http://7flowers-decor.ru/upload/1c_catalog/import_files/4000510990798.jpg</v>
      </c>
      <c r="E319" s="2">
        <v>4000510990798</v>
      </c>
      <c r="F319" s="4" t="s">
        <v>255</v>
      </c>
      <c r="G319" s="5" t="s">
        <v>66</v>
      </c>
      <c r="H319" s="2">
        <v>1</v>
      </c>
      <c r="I319" s="2">
        <v>12</v>
      </c>
      <c r="J319" s="22">
        <v>23</v>
      </c>
      <c r="K319" s="21">
        <v>523</v>
      </c>
      <c r="L319" s="6"/>
      <c r="M319" s="2"/>
    </row>
    <row r="320" spans="1:13" s="1" customFormat="1" ht="165.95" customHeight="1" x14ac:dyDescent="0.2">
      <c r="A320" s="2">
        <v>318</v>
      </c>
      <c r="B320" s="12" t="s">
        <v>10</v>
      </c>
      <c r="C320" s="12"/>
      <c r="D320" s="11" t="str">
        <f>HYPERLINK("http://7flowers-decor.ru/upload/1c_catalog/import_files/4000510990514.jpg")</f>
        <v>http://7flowers-decor.ru/upload/1c_catalog/import_files/4000510990514.jpg</v>
      </c>
      <c r="E320" s="2">
        <v>4000510990514</v>
      </c>
      <c r="F320" s="4" t="s">
        <v>255</v>
      </c>
      <c r="G320" s="5" t="s">
        <v>74</v>
      </c>
      <c r="H320" s="2">
        <v>1</v>
      </c>
      <c r="I320" s="2">
        <v>12</v>
      </c>
      <c r="J320" s="22">
        <v>67</v>
      </c>
      <c r="K320" s="21">
        <v>523</v>
      </c>
      <c r="L320" s="6"/>
      <c r="M320" s="2"/>
    </row>
    <row r="321" spans="1:13" s="1" customFormat="1" ht="165.95" customHeight="1" x14ac:dyDescent="0.2">
      <c r="A321" s="2">
        <v>319</v>
      </c>
      <c r="B321" s="12" t="s">
        <v>10</v>
      </c>
      <c r="C321" s="12"/>
      <c r="D321" s="11" t="str">
        <f>HYPERLINK("http://7flowers-decor.ru/upload/1c_catalog/import_files/4000510990613.jpg")</f>
        <v>http://7flowers-decor.ru/upload/1c_catalog/import_files/4000510990613.jpg</v>
      </c>
      <c r="E321" s="2">
        <v>4000510990613</v>
      </c>
      <c r="F321" s="4" t="s">
        <v>255</v>
      </c>
      <c r="G321" s="5" t="s">
        <v>87</v>
      </c>
      <c r="H321" s="2">
        <v>1</v>
      </c>
      <c r="I321" s="2">
        <v>12</v>
      </c>
      <c r="J321" s="22">
        <v>46</v>
      </c>
      <c r="K321" s="21">
        <v>523</v>
      </c>
      <c r="L321" s="6"/>
      <c r="M321" s="2"/>
    </row>
    <row r="322" spans="1:13" s="1" customFormat="1" ht="165.95" customHeight="1" x14ac:dyDescent="0.2">
      <c r="A322" s="2">
        <v>320</v>
      </c>
      <c r="B322" s="12" t="s">
        <v>10</v>
      </c>
      <c r="C322" s="12"/>
      <c r="D322" s="11" t="str">
        <f>HYPERLINK("http://7flowers-decor.ru/upload/1c_catalog/import_files/4000510990590.jpg")</f>
        <v>http://7flowers-decor.ru/upload/1c_catalog/import_files/4000510990590.jpg</v>
      </c>
      <c r="E322" s="2">
        <v>4000510990590</v>
      </c>
      <c r="F322" s="4" t="s">
        <v>255</v>
      </c>
      <c r="G322" s="5" t="s">
        <v>89</v>
      </c>
      <c r="H322" s="2">
        <v>1</v>
      </c>
      <c r="I322" s="2">
        <v>12</v>
      </c>
      <c r="J322" s="22">
        <v>34</v>
      </c>
      <c r="K322" s="21">
        <v>523</v>
      </c>
      <c r="L322" s="6"/>
      <c r="M322" s="2"/>
    </row>
    <row r="323" spans="1:13" s="1" customFormat="1" ht="165.95" customHeight="1" x14ac:dyDescent="0.2">
      <c r="A323" s="2">
        <v>321</v>
      </c>
      <c r="B323" s="12" t="s">
        <v>10</v>
      </c>
      <c r="C323" s="12"/>
      <c r="D323" s="11" t="str">
        <f>HYPERLINK("http://7flowers-decor.ru/upload/1c_catalog/import_files/4000510990873.jpg")</f>
        <v>http://7flowers-decor.ru/upload/1c_catalog/import_files/4000510990873.jpg</v>
      </c>
      <c r="E323" s="2">
        <v>4000510990873</v>
      </c>
      <c r="F323" s="4" t="s">
        <v>255</v>
      </c>
      <c r="G323" s="5" t="s">
        <v>256</v>
      </c>
      <c r="H323" s="2">
        <v>1</v>
      </c>
      <c r="I323" s="2">
        <v>12</v>
      </c>
      <c r="J323" s="22">
        <v>98</v>
      </c>
      <c r="K323" s="21">
        <v>495</v>
      </c>
      <c r="L323" s="6"/>
      <c r="M323" s="2"/>
    </row>
    <row r="324" spans="1:13" s="1" customFormat="1" ht="165.95" customHeight="1" x14ac:dyDescent="0.2">
      <c r="A324" s="2">
        <v>322</v>
      </c>
      <c r="B324" s="12" t="s">
        <v>10</v>
      </c>
      <c r="C324" s="12"/>
      <c r="D324" s="11" t="str">
        <f>HYPERLINK("http://7flowers-decor.ru/upload/1c_catalog/import_files/4000510990675.jpg")</f>
        <v>http://7flowers-decor.ru/upload/1c_catalog/import_files/4000510990675.jpg</v>
      </c>
      <c r="E324" s="2">
        <v>4000510990675</v>
      </c>
      <c r="F324" s="4" t="s">
        <v>255</v>
      </c>
      <c r="G324" s="5" t="s">
        <v>65</v>
      </c>
      <c r="H324" s="2">
        <v>1</v>
      </c>
      <c r="I324" s="2">
        <v>12</v>
      </c>
      <c r="J324" s="22">
        <v>49</v>
      </c>
      <c r="K324" s="21">
        <v>523</v>
      </c>
      <c r="L324" s="6"/>
      <c r="M324" s="2"/>
    </row>
    <row r="325" spans="1:13" s="1" customFormat="1" ht="165.95" customHeight="1" x14ac:dyDescent="0.2">
      <c r="A325" s="2">
        <v>323</v>
      </c>
      <c r="B325" s="12" t="s">
        <v>10</v>
      </c>
      <c r="C325" s="12"/>
      <c r="D325" s="11" t="str">
        <f>HYPERLINK("http://7flowers-decor.ru/upload/1c_catalog/import_files/4000510990736.jpg")</f>
        <v>http://7flowers-decor.ru/upload/1c_catalog/import_files/4000510990736.jpg</v>
      </c>
      <c r="E325" s="2">
        <v>4000510990736</v>
      </c>
      <c r="F325" s="4" t="s">
        <v>255</v>
      </c>
      <c r="G325" s="5" t="s">
        <v>85</v>
      </c>
      <c r="H325" s="2">
        <v>1</v>
      </c>
      <c r="I325" s="2">
        <v>12</v>
      </c>
      <c r="J325" s="22">
        <v>66</v>
      </c>
      <c r="K325" s="21">
        <v>523</v>
      </c>
      <c r="L325" s="6"/>
      <c r="M325" s="2"/>
    </row>
    <row r="326" spans="1:13" s="1" customFormat="1" ht="165.95" customHeight="1" x14ac:dyDescent="0.2">
      <c r="A326" s="2">
        <v>324</v>
      </c>
      <c r="B326" s="12" t="s">
        <v>10</v>
      </c>
      <c r="C326" s="12"/>
      <c r="D326" s="11" t="str">
        <f>HYPERLINK("http://7flowers-decor.ru/upload/1c_catalog/import_files/4000510990651.jpg")</f>
        <v>http://7flowers-decor.ru/upload/1c_catalog/import_files/4000510990651.jpg</v>
      </c>
      <c r="E326" s="2">
        <v>4000510990651</v>
      </c>
      <c r="F326" s="4" t="s">
        <v>255</v>
      </c>
      <c r="G326" s="5" t="s">
        <v>257</v>
      </c>
      <c r="H326" s="2">
        <v>1</v>
      </c>
      <c r="I326" s="2">
        <v>12</v>
      </c>
      <c r="J326" s="22">
        <v>104</v>
      </c>
      <c r="K326" s="21">
        <v>523</v>
      </c>
      <c r="L326" s="6"/>
      <c r="M326" s="2"/>
    </row>
    <row r="327" spans="1:13" s="1" customFormat="1" ht="165.95" customHeight="1" x14ac:dyDescent="0.2">
      <c r="A327" s="2">
        <v>325</v>
      </c>
      <c r="B327" s="12" t="s">
        <v>10</v>
      </c>
      <c r="C327" s="12"/>
      <c r="D327" s="11" t="str">
        <f>HYPERLINK("http://7flowers-decor.ru/upload/1c_catalog/import_files/4000510990996.jpg")</f>
        <v>http://7flowers-decor.ru/upload/1c_catalog/import_files/4000510990996.jpg</v>
      </c>
      <c r="E327" s="2">
        <v>4000510990996</v>
      </c>
      <c r="F327" s="4" t="s">
        <v>255</v>
      </c>
      <c r="G327" s="5" t="s">
        <v>82</v>
      </c>
      <c r="H327" s="2">
        <v>1</v>
      </c>
      <c r="I327" s="2">
        <v>12</v>
      </c>
      <c r="J327" s="22">
        <v>46</v>
      </c>
      <c r="K327" s="21">
        <v>523</v>
      </c>
      <c r="L327" s="6"/>
      <c r="M327" s="2"/>
    </row>
    <row r="328" spans="1:13" s="1" customFormat="1" ht="165.95" customHeight="1" x14ac:dyDescent="0.2">
      <c r="A328" s="2">
        <v>326</v>
      </c>
      <c r="B328" s="12" t="s">
        <v>10</v>
      </c>
      <c r="C328" s="12"/>
      <c r="D328" s="11" t="str">
        <f>HYPERLINK("http://7flowers-decor.ru/upload/1c_catalog/import_files/4000510990958.jpg")</f>
        <v>http://7flowers-decor.ru/upload/1c_catalog/import_files/4000510990958.jpg</v>
      </c>
      <c r="E328" s="2">
        <v>4000510990958</v>
      </c>
      <c r="F328" s="4" t="s">
        <v>255</v>
      </c>
      <c r="G328" s="5" t="s">
        <v>258</v>
      </c>
      <c r="H328" s="2">
        <v>1</v>
      </c>
      <c r="I328" s="2">
        <v>12</v>
      </c>
      <c r="J328" s="22">
        <v>13</v>
      </c>
      <c r="K328" s="21">
        <v>523</v>
      </c>
      <c r="L328" s="6"/>
      <c r="M328" s="2"/>
    </row>
    <row r="329" spans="1:13" s="1" customFormat="1" ht="165.95" customHeight="1" x14ac:dyDescent="0.2">
      <c r="A329" s="2">
        <v>327</v>
      </c>
      <c r="B329" s="12" t="s">
        <v>10</v>
      </c>
      <c r="C329" s="12"/>
      <c r="D329" s="11" t="str">
        <f>HYPERLINK("http://7flowers-decor.ru/upload/1c_catalog/import_files/4000510990750.jpg")</f>
        <v>http://7flowers-decor.ru/upload/1c_catalog/import_files/4000510990750.jpg</v>
      </c>
      <c r="E329" s="2">
        <v>4000510990750</v>
      </c>
      <c r="F329" s="4" t="s">
        <v>255</v>
      </c>
      <c r="G329" s="5" t="s">
        <v>259</v>
      </c>
      <c r="H329" s="2">
        <v>1</v>
      </c>
      <c r="I329" s="2">
        <v>12</v>
      </c>
      <c r="J329" s="22">
        <v>64</v>
      </c>
      <c r="K329" s="21">
        <v>495</v>
      </c>
      <c r="L329" s="6"/>
      <c r="M329" s="2"/>
    </row>
    <row r="330" spans="1:13" s="1" customFormat="1" ht="165.95" customHeight="1" x14ac:dyDescent="0.2">
      <c r="A330" s="2">
        <v>328</v>
      </c>
      <c r="B330" s="12" t="s">
        <v>10</v>
      </c>
      <c r="C330" s="12"/>
      <c r="D330" s="11" t="str">
        <f>HYPERLINK("http://7flowers-decor.ru/upload/1c_catalog/import_files/4000510990859.jpg")</f>
        <v>http://7flowers-decor.ru/upload/1c_catalog/import_files/4000510990859.jpg</v>
      </c>
      <c r="E330" s="2">
        <v>4000510990859</v>
      </c>
      <c r="F330" s="4" t="s">
        <v>255</v>
      </c>
      <c r="G330" s="5" t="s">
        <v>260</v>
      </c>
      <c r="H330" s="2">
        <v>1</v>
      </c>
      <c r="I330" s="2">
        <v>12</v>
      </c>
      <c r="J330" s="22">
        <v>72</v>
      </c>
      <c r="K330" s="21">
        <v>546</v>
      </c>
      <c r="L330" s="6"/>
      <c r="M330" s="2"/>
    </row>
    <row r="331" spans="1:13" s="1" customFormat="1" ht="165.95" customHeight="1" x14ac:dyDescent="0.2">
      <c r="A331" s="2">
        <v>329</v>
      </c>
      <c r="B331" s="12" t="s">
        <v>10</v>
      </c>
      <c r="C331" s="12"/>
      <c r="D331" s="11" t="str">
        <f>HYPERLINK("http://7flowers-decor.ru/upload/1c_catalog/import_files/4000510990538.jpg")</f>
        <v>http://7flowers-decor.ru/upload/1c_catalog/import_files/4000510990538.jpg</v>
      </c>
      <c r="E331" s="2">
        <v>4000510990538</v>
      </c>
      <c r="F331" s="4" t="s">
        <v>255</v>
      </c>
      <c r="G331" s="5" t="s">
        <v>88</v>
      </c>
      <c r="H331" s="2">
        <v>1</v>
      </c>
      <c r="I331" s="2">
        <v>12</v>
      </c>
      <c r="J331" s="22">
        <v>8</v>
      </c>
      <c r="K331" s="21">
        <v>523</v>
      </c>
      <c r="L331" s="6"/>
      <c r="M331" s="2"/>
    </row>
    <row r="332" spans="1:13" s="1" customFormat="1" ht="165.95" customHeight="1" x14ac:dyDescent="0.2">
      <c r="A332" s="2">
        <v>330</v>
      </c>
      <c r="B332" s="12" t="s">
        <v>10</v>
      </c>
      <c r="C332" s="12"/>
      <c r="D332" s="11" t="str">
        <f>HYPERLINK("http://7flowers-decor.ru/upload/1c_catalog/import_files/4000510990712.jpg")</f>
        <v>http://7flowers-decor.ru/upload/1c_catalog/import_files/4000510990712.jpg</v>
      </c>
      <c r="E332" s="2">
        <v>4000510990712</v>
      </c>
      <c r="F332" s="4" t="s">
        <v>255</v>
      </c>
      <c r="G332" s="5" t="s">
        <v>81</v>
      </c>
      <c r="H332" s="2">
        <v>1</v>
      </c>
      <c r="I332" s="2">
        <v>12</v>
      </c>
      <c r="J332" s="22">
        <v>28</v>
      </c>
      <c r="K332" s="21">
        <v>523</v>
      </c>
      <c r="L332" s="6"/>
      <c r="M332" s="2"/>
    </row>
    <row r="333" spans="1:13" s="1" customFormat="1" ht="165.95" customHeight="1" x14ac:dyDescent="0.2">
      <c r="A333" s="2">
        <v>331</v>
      </c>
      <c r="B333" s="12" t="s">
        <v>10</v>
      </c>
      <c r="C333" s="12"/>
      <c r="D333" s="11" t="str">
        <f>HYPERLINK("http://7flowers-decor.ru/upload/1c_catalog/import_files/4000510991238.jpg")</f>
        <v>http://7flowers-decor.ru/upload/1c_catalog/import_files/4000510991238.jpg</v>
      </c>
      <c r="E333" s="2">
        <v>4000510991238</v>
      </c>
      <c r="F333" s="4" t="s">
        <v>255</v>
      </c>
      <c r="G333" s="5" t="s">
        <v>69</v>
      </c>
      <c r="H333" s="2">
        <v>1</v>
      </c>
      <c r="I333" s="2">
        <v>12</v>
      </c>
      <c r="J333" s="22">
        <v>53</v>
      </c>
      <c r="K333" s="21">
        <v>594</v>
      </c>
      <c r="L333" s="6"/>
      <c r="M333" s="2"/>
    </row>
    <row r="334" spans="1:13" s="1" customFormat="1" ht="165.95" customHeight="1" x14ac:dyDescent="0.2">
      <c r="A334" s="2">
        <v>332</v>
      </c>
      <c r="B334" s="12" t="s">
        <v>10</v>
      </c>
      <c r="C334" s="12"/>
      <c r="D334" s="11" t="str">
        <f>HYPERLINK("http://7flowers-decor.ru/upload/1c_catalog/import_files/4000510990972.jpg")</f>
        <v>http://7flowers-decor.ru/upload/1c_catalog/import_files/4000510990972.jpg</v>
      </c>
      <c r="E334" s="2">
        <v>4000510990972</v>
      </c>
      <c r="F334" s="4" t="s">
        <v>255</v>
      </c>
      <c r="G334" s="5" t="s">
        <v>261</v>
      </c>
      <c r="H334" s="2">
        <v>1</v>
      </c>
      <c r="I334" s="2">
        <v>12</v>
      </c>
      <c r="J334" s="22">
        <v>34</v>
      </c>
      <c r="K334" s="21">
        <v>523</v>
      </c>
      <c r="L334" s="6"/>
      <c r="M334" s="2"/>
    </row>
    <row r="335" spans="1:13" s="1" customFormat="1" ht="165.95" customHeight="1" x14ac:dyDescent="0.2">
      <c r="A335" s="2">
        <v>333</v>
      </c>
      <c r="B335" s="12" t="s">
        <v>10</v>
      </c>
      <c r="C335" s="12"/>
      <c r="D335" s="11" t="str">
        <f>HYPERLINK("http://7flowers-decor.ru/upload/1c_catalog/import_files/4000510991016.jpg")</f>
        <v>http://7flowers-decor.ru/upload/1c_catalog/import_files/4000510991016.jpg</v>
      </c>
      <c r="E335" s="2">
        <v>4000510991016</v>
      </c>
      <c r="F335" s="4" t="s">
        <v>255</v>
      </c>
      <c r="G335" s="5" t="s">
        <v>186</v>
      </c>
      <c r="H335" s="2">
        <v>1</v>
      </c>
      <c r="I335" s="2">
        <v>12</v>
      </c>
      <c r="J335" s="22">
        <v>103</v>
      </c>
      <c r="K335" s="21">
        <v>523</v>
      </c>
      <c r="L335" s="6"/>
      <c r="M335" s="2"/>
    </row>
    <row r="336" spans="1:13" s="1" customFormat="1" ht="165.95" customHeight="1" x14ac:dyDescent="0.2">
      <c r="A336" s="2">
        <v>334</v>
      </c>
      <c r="B336" s="12" t="s">
        <v>10</v>
      </c>
      <c r="C336" s="12"/>
      <c r="D336" s="11" t="str">
        <f>HYPERLINK("http://7flowers-decor.ru/upload/1c_catalog/import_files/5024242020010.jpg")</f>
        <v>http://7flowers-decor.ru/upload/1c_catalog/import_files/5024242020010.jpg</v>
      </c>
      <c r="E336" s="2">
        <v>5024242020010</v>
      </c>
      <c r="F336" s="4" t="s">
        <v>262</v>
      </c>
      <c r="G336" s="5" t="s">
        <v>65</v>
      </c>
      <c r="H336" s="2">
        <v>1</v>
      </c>
      <c r="I336" s="2">
        <v>6</v>
      </c>
      <c r="J336" s="22">
        <v>10</v>
      </c>
      <c r="K336" s="21">
        <v>674</v>
      </c>
      <c r="L336" s="6"/>
      <c r="M336" s="2"/>
    </row>
    <row r="337" spans="1:13" s="1" customFormat="1" ht="165.95" customHeight="1" x14ac:dyDescent="0.2">
      <c r="A337" s="2">
        <v>335</v>
      </c>
      <c r="B337" s="12" t="s">
        <v>10</v>
      </c>
      <c r="C337" s="12"/>
      <c r="D337" s="11" t="str">
        <f>HYPERLINK("http://7flowers-decor.ru/upload/1c_catalog/import_files/5024242020232.jpg")</f>
        <v>http://7flowers-decor.ru/upload/1c_catalog/import_files/5024242020232.jpg</v>
      </c>
      <c r="E337" s="2">
        <v>5024242020232</v>
      </c>
      <c r="F337" s="4" t="s">
        <v>262</v>
      </c>
      <c r="G337" s="5" t="s">
        <v>74</v>
      </c>
      <c r="H337" s="2">
        <v>1</v>
      </c>
      <c r="I337" s="2">
        <v>6</v>
      </c>
      <c r="J337" s="22">
        <v>6</v>
      </c>
      <c r="K337" s="21">
        <v>674</v>
      </c>
      <c r="L337" s="6"/>
      <c r="M337" s="2"/>
    </row>
    <row r="338" spans="1:13" s="1" customFormat="1" ht="165.95" customHeight="1" x14ac:dyDescent="0.2">
      <c r="A338" s="2">
        <v>336</v>
      </c>
      <c r="B338" s="12" t="s">
        <v>10</v>
      </c>
      <c r="C338" s="12"/>
      <c r="D338" s="11" t="str">
        <f>HYPERLINK("http://7flowers-decor.ru/upload/1c_catalog/import_files/5024242020027.jpg")</f>
        <v>http://7flowers-decor.ru/upload/1c_catalog/import_files/5024242020027.jpg</v>
      </c>
      <c r="E338" s="2">
        <v>5024242020027</v>
      </c>
      <c r="F338" s="4" t="s">
        <v>262</v>
      </c>
      <c r="G338" s="5" t="s">
        <v>263</v>
      </c>
      <c r="H338" s="2">
        <v>1</v>
      </c>
      <c r="I338" s="2">
        <v>6</v>
      </c>
      <c r="J338" s="22">
        <v>7</v>
      </c>
      <c r="K338" s="21">
        <v>674</v>
      </c>
      <c r="L338" s="6"/>
      <c r="M338" s="2"/>
    </row>
    <row r="339" spans="1:13" s="1" customFormat="1" ht="165.95" customHeight="1" x14ac:dyDescent="0.2">
      <c r="A339" s="2">
        <v>337</v>
      </c>
      <c r="B339" s="12" t="s">
        <v>10</v>
      </c>
      <c r="C339" s="12"/>
      <c r="D339" s="11" t="str">
        <f>HYPERLINK("http://7flowers-decor.ru/upload/1c_catalog/import_files/5024242020157.jpg")</f>
        <v>http://7flowers-decor.ru/upload/1c_catalog/import_files/5024242020157.jpg</v>
      </c>
      <c r="E339" s="2">
        <v>5024242020157</v>
      </c>
      <c r="F339" s="4" t="s">
        <v>262</v>
      </c>
      <c r="G339" s="5" t="s">
        <v>119</v>
      </c>
      <c r="H339" s="2">
        <v>1</v>
      </c>
      <c r="I339" s="2">
        <v>6</v>
      </c>
      <c r="J339" s="22">
        <v>15</v>
      </c>
      <c r="K339" s="21">
        <v>674</v>
      </c>
      <c r="L339" s="6"/>
      <c r="M339" s="2"/>
    </row>
    <row r="340" spans="1:13" s="1" customFormat="1" ht="165.95" customHeight="1" x14ac:dyDescent="0.2">
      <c r="A340" s="2">
        <v>338</v>
      </c>
      <c r="B340" s="12" t="s">
        <v>10</v>
      </c>
      <c r="C340" s="12"/>
      <c r="D340" s="11" t="str">
        <f>HYPERLINK("http://7flowers-decor.ru/upload/1c_catalog/import_files/5024242019984.jpg")</f>
        <v>http://7flowers-decor.ru/upload/1c_catalog/import_files/5024242019984.jpg</v>
      </c>
      <c r="E340" s="2">
        <v>5024242019984</v>
      </c>
      <c r="F340" s="4" t="s">
        <v>262</v>
      </c>
      <c r="G340" s="5" t="s">
        <v>87</v>
      </c>
      <c r="H340" s="2">
        <v>1</v>
      </c>
      <c r="I340" s="2">
        <v>6</v>
      </c>
      <c r="J340" s="22">
        <v>17</v>
      </c>
      <c r="K340" s="21">
        <v>624</v>
      </c>
      <c r="L340" s="6"/>
      <c r="M340" s="2"/>
    </row>
    <row r="341" spans="1:13" s="1" customFormat="1" ht="165.95" customHeight="1" x14ac:dyDescent="0.2">
      <c r="A341" s="2">
        <v>339</v>
      </c>
      <c r="B341" s="12" t="s">
        <v>10</v>
      </c>
      <c r="C341" s="12"/>
      <c r="D341" s="11" t="str">
        <f>HYPERLINK("http://7flowers-decor.ru/upload/1c_catalog/import_files/5024242019960.jpg")</f>
        <v>http://7flowers-decor.ru/upload/1c_catalog/import_files/5024242019960.jpg</v>
      </c>
      <c r="E341" s="2">
        <v>5024242019960</v>
      </c>
      <c r="F341" s="4" t="s">
        <v>262</v>
      </c>
      <c r="G341" s="5" t="s">
        <v>221</v>
      </c>
      <c r="H341" s="2">
        <v>1</v>
      </c>
      <c r="I341" s="2">
        <v>6</v>
      </c>
      <c r="J341" s="22">
        <v>10</v>
      </c>
      <c r="K341" s="21">
        <v>674</v>
      </c>
      <c r="L341" s="6"/>
      <c r="M341" s="2"/>
    </row>
    <row r="342" spans="1:13" s="1" customFormat="1" ht="165.95" customHeight="1" x14ac:dyDescent="0.2">
      <c r="A342" s="2">
        <v>340</v>
      </c>
      <c r="B342" s="12" t="s">
        <v>10</v>
      </c>
      <c r="C342" s="12"/>
      <c r="D342" s="11" t="str">
        <f>HYPERLINK("http://7flowers-decor.ru/upload/1c_catalog/import_files/5024242020065.jpg")</f>
        <v>http://7flowers-decor.ru/upload/1c_catalog/import_files/5024242020065.jpg</v>
      </c>
      <c r="E342" s="2">
        <v>5024242020065</v>
      </c>
      <c r="F342" s="4" t="s">
        <v>262</v>
      </c>
      <c r="G342" s="5" t="s">
        <v>83</v>
      </c>
      <c r="H342" s="2">
        <v>1</v>
      </c>
      <c r="I342" s="2">
        <v>6</v>
      </c>
      <c r="J342" s="22">
        <v>9</v>
      </c>
      <c r="K342" s="21">
        <v>674</v>
      </c>
      <c r="L342" s="6"/>
      <c r="M342" s="2"/>
    </row>
    <row r="343" spans="1:13" s="1" customFormat="1" ht="165.95" customHeight="1" x14ac:dyDescent="0.2">
      <c r="A343" s="2">
        <v>341</v>
      </c>
      <c r="B343" s="12" t="s">
        <v>10</v>
      </c>
      <c r="C343" s="12"/>
      <c r="D343" s="11" t="str">
        <f>HYPERLINK("http://7flowers-decor.ru/upload/1c_catalog/import_files/5024242020089.jpg")</f>
        <v>http://7flowers-decor.ru/upload/1c_catalog/import_files/5024242020089.jpg</v>
      </c>
      <c r="E343" s="2">
        <v>5024242020089</v>
      </c>
      <c r="F343" s="4" t="s">
        <v>262</v>
      </c>
      <c r="G343" s="5" t="s">
        <v>256</v>
      </c>
      <c r="H343" s="2">
        <v>1</v>
      </c>
      <c r="I343" s="2">
        <v>6</v>
      </c>
      <c r="J343" s="22">
        <v>18</v>
      </c>
      <c r="K343" s="21">
        <v>674</v>
      </c>
      <c r="L343" s="6"/>
      <c r="M343" s="2"/>
    </row>
    <row r="344" spans="1:13" s="1" customFormat="1" ht="165.95" customHeight="1" x14ac:dyDescent="0.2">
      <c r="A344" s="2">
        <v>342</v>
      </c>
      <c r="B344" s="12" t="s">
        <v>10</v>
      </c>
      <c r="C344" s="12"/>
      <c r="D344" s="11" t="str">
        <f>HYPERLINK("http://7flowers-decor.ru/upload/1c_catalog/import_files/4000510991153.jpg")</f>
        <v>http://7flowers-decor.ru/upload/1c_catalog/import_files/4000510991153.jpg</v>
      </c>
      <c r="E344" s="2">
        <v>4000510991153</v>
      </c>
      <c r="F344" s="4" t="s">
        <v>264</v>
      </c>
      <c r="G344" s="5" t="s">
        <v>69</v>
      </c>
      <c r="H344" s="2">
        <v>1</v>
      </c>
      <c r="I344" s="2">
        <v>12</v>
      </c>
      <c r="J344" s="22">
        <v>31</v>
      </c>
      <c r="K344" s="21">
        <v>594</v>
      </c>
      <c r="L344" s="6"/>
      <c r="M344" s="2"/>
    </row>
    <row r="345" spans="1:13" s="1" customFormat="1" ht="165.95" customHeight="1" x14ac:dyDescent="0.2">
      <c r="A345" s="2">
        <v>343</v>
      </c>
      <c r="B345" s="12" t="s">
        <v>10</v>
      </c>
      <c r="C345" s="12"/>
      <c r="D345" s="11" t="str">
        <f>HYPERLINK("http://7flowers-decor.ru/upload/1c_catalog/import_files/4000510991177.jpg")</f>
        <v>http://7flowers-decor.ru/upload/1c_catalog/import_files/4000510991177.jpg</v>
      </c>
      <c r="E345" s="2">
        <v>4000510991177</v>
      </c>
      <c r="F345" s="4" t="s">
        <v>264</v>
      </c>
      <c r="G345" s="5" t="s">
        <v>71</v>
      </c>
      <c r="H345" s="2">
        <v>1</v>
      </c>
      <c r="I345" s="2">
        <v>12</v>
      </c>
      <c r="J345" s="22">
        <v>32</v>
      </c>
      <c r="K345" s="21">
        <v>594</v>
      </c>
      <c r="L345" s="6"/>
      <c r="M345" s="2"/>
    </row>
    <row r="346" spans="1:13" s="1" customFormat="1" ht="165.95" customHeight="1" x14ac:dyDescent="0.2">
      <c r="A346" s="2">
        <v>344</v>
      </c>
      <c r="B346" s="12" t="s">
        <v>10</v>
      </c>
      <c r="C346" s="12"/>
      <c r="D346" s="11" t="str">
        <f>HYPERLINK("http://7flowers-decor.ru/upload/1c_catalog/import_files/4607036354808.jpg")</f>
        <v>http://7flowers-decor.ru/upload/1c_catalog/import_files/4607036354808.jpg</v>
      </c>
      <c r="E346" s="2">
        <v>4607036354808</v>
      </c>
      <c r="F346" s="4" t="s">
        <v>265</v>
      </c>
      <c r="G346" s="5"/>
      <c r="H346" s="2">
        <v>1</v>
      </c>
      <c r="I346" s="2">
        <v>16</v>
      </c>
      <c r="J346" s="22">
        <v>52</v>
      </c>
      <c r="K346" s="21">
        <v>38</v>
      </c>
      <c r="L346" s="6"/>
      <c r="M346" s="2"/>
    </row>
    <row r="347" spans="1:13" s="1" customFormat="1" ht="165.95" customHeight="1" x14ac:dyDescent="0.2">
      <c r="A347" s="2">
        <v>345</v>
      </c>
      <c r="B347" s="12" t="s">
        <v>10</v>
      </c>
      <c r="C347" s="12"/>
      <c r="D347" s="11" t="str">
        <f>HYPERLINK("http://7flowers-decor.ru/upload/1c_catalog/import_files/4606500471232.jpg")</f>
        <v>http://7flowers-decor.ru/upload/1c_catalog/import_files/4606500471232.jpg</v>
      </c>
      <c r="E347" s="2">
        <v>4606500471232</v>
      </c>
      <c r="F347" s="4" t="s">
        <v>266</v>
      </c>
      <c r="G347" s="5"/>
      <c r="H347" s="2">
        <v>1</v>
      </c>
      <c r="I347" s="2">
        <v>20</v>
      </c>
      <c r="J347" s="22">
        <v>18</v>
      </c>
      <c r="K347" s="21">
        <v>99</v>
      </c>
      <c r="L347" s="6"/>
      <c r="M347" s="2"/>
    </row>
    <row r="348" spans="1:13" s="1" customFormat="1" ht="165.95" customHeight="1" x14ac:dyDescent="0.2">
      <c r="A348" s="2">
        <v>346</v>
      </c>
      <c r="B348" s="12" t="s">
        <v>10</v>
      </c>
      <c r="C348" s="12"/>
      <c r="D348" s="11" t="str">
        <f>HYPERLINK("http://7flowers-decor.ru/upload/1c_catalog/import_files/4046753641202.jpg")</f>
        <v>http://7flowers-decor.ru/upload/1c_catalog/import_files/4046753641202.jpg</v>
      </c>
      <c r="E348" s="2">
        <v>4046753641202</v>
      </c>
      <c r="F348" s="4" t="s">
        <v>267</v>
      </c>
      <c r="G348" s="5"/>
      <c r="H348" s="2">
        <v>1</v>
      </c>
      <c r="I348" s="2">
        <v>25</v>
      </c>
      <c r="J348" s="22">
        <v>46</v>
      </c>
      <c r="K348" s="21">
        <v>191</v>
      </c>
      <c r="L348" s="8" t="s">
        <v>36</v>
      </c>
      <c r="M348" s="2"/>
    </row>
    <row r="349" spans="1:13" s="1" customFormat="1" ht="165.95" customHeight="1" x14ac:dyDescent="0.2">
      <c r="A349" s="2">
        <v>347</v>
      </c>
      <c r="B349" s="12" t="s">
        <v>10</v>
      </c>
      <c r="C349" s="12"/>
      <c r="D349" s="11" t="str">
        <f>HYPERLINK("http://7flowers-decor.ru/upload/1c_catalog/import_files/4046753641301.jpg")</f>
        <v>http://7flowers-decor.ru/upload/1c_catalog/import_files/4046753641301.jpg</v>
      </c>
      <c r="E349" s="2">
        <v>4046753641301</v>
      </c>
      <c r="F349" s="4" t="s">
        <v>268</v>
      </c>
      <c r="G349" s="5"/>
      <c r="H349" s="2">
        <v>1</v>
      </c>
      <c r="I349" s="2">
        <v>7</v>
      </c>
      <c r="J349" s="22">
        <v>34</v>
      </c>
      <c r="K349" s="21">
        <v>442</v>
      </c>
      <c r="L349" s="8" t="s">
        <v>36</v>
      </c>
      <c r="M349" s="2"/>
    </row>
    <row r="350" spans="1:13" s="1" customFormat="1" ht="165.95" customHeight="1" x14ac:dyDescent="0.2">
      <c r="A350" s="2">
        <v>348</v>
      </c>
      <c r="B350" s="12" t="s">
        <v>10</v>
      </c>
      <c r="C350" s="12"/>
      <c r="D350" s="11" t="str">
        <f>HYPERLINK("http://7flowers-decor.ru/upload/1c_catalog/import_files/8719400008449.jpg")</f>
        <v>http://7flowers-decor.ru/upload/1c_catalog/import_files/8719400008449.jpg</v>
      </c>
      <c r="E350" s="2">
        <v>8719400008449</v>
      </c>
      <c r="F350" s="4" t="s">
        <v>269</v>
      </c>
      <c r="G350" s="5"/>
      <c r="H350" s="2">
        <v>1</v>
      </c>
      <c r="I350" s="2">
        <v>15</v>
      </c>
      <c r="J350" s="22">
        <v>100</v>
      </c>
      <c r="K350" s="21">
        <v>242</v>
      </c>
      <c r="L350" s="6"/>
      <c r="M350" s="2"/>
    </row>
    <row r="351" spans="1:13" s="1" customFormat="1" ht="165.95" customHeight="1" x14ac:dyDescent="0.2">
      <c r="A351" s="2">
        <v>349</v>
      </c>
      <c r="B351" s="12" t="s">
        <v>10</v>
      </c>
      <c r="C351" s="12"/>
      <c r="D351" s="11" t="str">
        <f>HYPERLINK("http://7flowers-decor.ru/upload/1c_catalog/import_files/5701218040301.jpg")</f>
        <v>http://7flowers-decor.ru/upload/1c_catalog/import_files/5701218040301.jpg</v>
      </c>
      <c r="E351" s="2">
        <v>5701218040301</v>
      </c>
      <c r="F351" s="4" t="s">
        <v>270</v>
      </c>
      <c r="G351" s="5" t="s">
        <v>119</v>
      </c>
      <c r="H351" s="2">
        <v>1</v>
      </c>
      <c r="I351" s="2">
        <v>10</v>
      </c>
      <c r="J351" s="22">
        <v>98</v>
      </c>
      <c r="K351" s="21">
        <v>515</v>
      </c>
      <c r="L351" s="6"/>
      <c r="M351" s="2"/>
    </row>
    <row r="352" spans="1:13" s="1" customFormat="1" ht="165.95" customHeight="1" x14ac:dyDescent="0.2">
      <c r="A352" s="2">
        <v>350</v>
      </c>
      <c r="B352" s="12" t="s">
        <v>10</v>
      </c>
      <c r="C352" s="12"/>
      <c r="D352" s="11" t="str">
        <f>HYPERLINK("http://7flowers-decor.ru/upload/1c_catalog/import_files/8714887109306.jpg")</f>
        <v>http://7flowers-decor.ru/upload/1c_catalog/import_files/8714887109306.jpg</v>
      </c>
      <c r="E352" s="2">
        <v>8714887109306</v>
      </c>
      <c r="F352" s="4" t="s">
        <v>271</v>
      </c>
      <c r="G352" s="5" t="s">
        <v>74</v>
      </c>
      <c r="H352" s="2">
        <v>1</v>
      </c>
      <c r="I352" s="7">
        <v>1000</v>
      </c>
      <c r="J352" s="22">
        <v>405</v>
      </c>
      <c r="K352" s="21">
        <v>28</v>
      </c>
      <c r="L352" s="6"/>
      <c r="M352" s="2"/>
    </row>
    <row r="353" spans="1:13" s="1" customFormat="1" ht="165.95" customHeight="1" x14ac:dyDescent="0.2">
      <c r="A353" s="2">
        <v>351</v>
      </c>
      <c r="B353" s="12" t="s">
        <v>10</v>
      </c>
      <c r="C353" s="12"/>
      <c r="D353" s="11" t="str">
        <f>HYPERLINK("http://7flowers-decor.ru/upload/1c_catalog/import_files/8714887011043.jpg")</f>
        <v>http://7flowers-decor.ru/upload/1c_catalog/import_files/8714887011043.jpg</v>
      </c>
      <c r="E353" s="2">
        <v>8714887011043</v>
      </c>
      <c r="F353" s="4" t="s">
        <v>272</v>
      </c>
      <c r="G353" s="5" t="s">
        <v>74</v>
      </c>
      <c r="H353" s="2">
        <v>1</v>
      </c>
      <c r="I353" s="2">
        <v>750</v>
      </c>
      <c r="J353" s="22">
        <v>635</v>
      </c>
      <c r="K353" s="21">
        <v>23</v>
      </c>
      <c r="L353" s="6"/>
      <c r="M353" s="2"/>
    </row>
    <row r="354" spans="1:13" s="1" customFormat="1" ht="165.95" customHeight="1" x14ac:dyDescent="0.2">
      <c r="A354" s="2">
        <v>352</v>
      </c>
      <c r="B354" s="12" t="s">
        <v>10</v>
      </c>
      <c r="C354" s="12"/>
      <c r="D354" s="11" t="str">
        <f>HYPERLINK("http://7flowers-decor.ru/upload/1c_catalog/import_files/4606500413935.jpg")</f>
        <v>http://7flowers-decor.ru/upload/1c_catalog/import_files/4606500413935.jpg</v>
      </c>
      <c r="E354" s="2">
        <v>4606500413935</v>
      </c>
      <c r="F354" s="4" t="s">
        <v>273</v>
      </c>
      <c r="G354" s="5"/>
      <c r="H354" s="2">
        <v>1</v>
      </c>
      <c r="I354" s="2">
        <v>33</v>
      </c>
      <c r="J354" s="22">
        <v>110</v>
      </c>
      <c r="K354" s="21">
        <v>77</v>
      </c>
      <c r="L354" s="6"/>
      <c r="M354" s="2"/>
    </row>
  </sheetData>
  <mergeCells count="353">
    <mergeCell ref="B2:D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53:C353"/>
    <mergeCell ref="B354:C354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</mergeCells>
  <pageMargins left="0.75" right="0.75" top="1" bottom="1" header="0.5" footer="0.5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Ян Юлия</cp:lastModifiedBy>
  <dcterms:modified xsi:type="dcterms:W3CDTF">2015-03-10T08:07:51Z</dcterms:modified>
</cp:coreProperties>
</file>